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6585"/>
  </bookViews>
  <sheets>
    <sheet name="կապիտալ" sheetId="1" r:id="rId1"/>
  </sheets>
  <definedNames>
    <definedName name="_xlnm.Print_Area" localSheetId="0">կապիտալ!$A$1:$D$248</definedName>
    <definedName name="_xlnm.Print_Titles" localSheetId="0">կապիտալ!$6:$7</definedName>
    <definedName name="Z_155F7499_2150_4D1D_A33C_609506E2BE56_.wvu.PrintTitles" localSheetId="0" hidden="1">կապիտալ!$6:$7</definedName>
    <definedName name="Z_1E196B97_C3EA_4B2F_8DA4_0D00A0E8FDF0_.wvu.PrintArea" localSheetId="0" hidden="1">կապիտալ!$A$1:$D$248</definedName>
    <definedName name="Z_1E196B97_C3EA_4B2F_8DA4_0D00A0E8FDF0_.wvu.PrintTitles" localSheetId="0" hidden="1">կապիտալ!$6:$7</definedName>
    <definedName name="Z_6569EC42_5602_4591_A3B0_34B671BBD561_.wvu.PrintArea" localSheetId="0" hidden="1">կապիտալ!$A$1:$D$248</definedName>
    <definedName name="Z_6569EC42_5602_4591_A3B0_34B671BBD561_.wvu.PrintTitles" localSheetId="0" hidden="1">կապիտալ!$6:$7</definedName>
    <definedName name="Z_7B743627_E41D_470B_A1E2_E178855C2124_.wvu.PrintArea" localSheetId="0" hidden="1">կապիտալ!$A$1:$D$248</definedName>
    <definedName name="Z_7B743627_E41D_470B_A1E2_E178855C2124_.wvu.PrintTitles" localSheetId="0" hidden="1">կապիտալ!$6:$7</definedName>
    <definedName name="Z_875896BD_0E37_4BE3_AF12_5FB65F57808F_.wvu.PrintArea" localSheetId="0" hidden="1">կապիտալ!$A$2:$D$248</definedName>
    <definedName name="Z_875896BD_0E37_4BE3_AF12_5FB65F57808F_.wvu.PrintTitles" localSheetId="0" hidden="1">կապիտալ!$6:$7</definedName>
    <definedName name="Z_8A68503D_EAEE_49D7_B957_F867E305B493_.wvu.PrintArea" localSheetId="0" hidden="1">կապիտալ!$A$2:$D$248</definedName>
    <definedName name="Z_8A68503D_EAEE_49D7_B957_F867E305B493_.wvu.PrintTitles" localSheetId="0" hidden="1">կապիտալ!$6:$7</definedName>
    <definedName name="Z_9871F7C6_683D_4315_B91C_FF1886177AB4_.wvu.PrintTitles" localSheetId="0" hidden="1">կապիտալ!$6:$7</definedName>
    <definedName name="Z_A9A0FFC7_BD84_451E_8B82_5ED9E3DE4DD1_.wvu.PrintArea" localSheetId="0" hidden="1">կապիտալ!$A$1:$D$248</definedName>
    <definedName name="Z_A9A0FFC7_BD84_451E_8B82_5ED9E3DE4DD1_.wvu.PrintTitles" localSheetId="0" hidden="1">կապիտալ!$6:$7</definedName>
    <definedName name="Z_C1CA0EED_2C54_4470_BEA3_7FC59665EB35_.wvu.PrintArea" localSheetId="0" hidden="1">կապիտալ!$A$1:$D$248</definedName>
    <definedName name="Z_C1CA0EED_2C54_4470_BEA3_7FC59665EB35_.wvu.PrintTitles" localSheetId="0" hidden="1">կապիտալ!$6:$7</definedName>
    <definedName name="Z_C2B771FF_7EA5_48FE_AC7B_8F46ADB6509C_.wvu.PrintArea" localSheetId="0" hidden="1">կապիտալ!$A$2:$D$248</definedName>
    <definedName name="Z_C2B771FF_7EA5_48FE_AC7B_8F46ADB6509C_.wvu.PrintTitles" localSheetId="0" hidden="1">կապիտալ!$6:$7</definedName>
    <definedName name="Z_E0B44A5D_DF3C_4DF5_967F_EFE35FE263DD_.wvu.PrintArea" localSheetId="0" hidden="1">կապիտալ!$A$1:$D$248</definedName>
    <definedName name="Z_E0B44A5D_DF3C_4DF5_967F_EFE35FE263DD_.wvu.PrintTitles" localSheetId="0" hidden="1">կապիտալ!$6:$7</definedName>
    <definedName name="Z_E7299FF9_9BFD_4228_A75B_920C4DDCA7D1_.wvu.PrintTitles" localSheetId="0" hidden="1">կապիտալ!$6:$7</definedName>
  </definedNames>
  <calcPr calcId="144525"/>
  <customWorkbookViews>
    <customWorkbookView name="ASHOT - Personal View" guid="{6569EC42-5602-4591-A3B0-34B671BBD561}" mergeInterval="0" personalView="1" maximized="1" xWindow="-8" yWindow="-8" windowWidth="1936" windowHeight="1066" activeSheetId="1"/>
    <customWorkbookView name="Admin - Personal View" guid="{A9A0FFC7-BD84-451E-8B82-5ED9E3DE4DD1}" mergeInterval="0" personalView="1" maximized="1" xWindow="-8" yWindow="-8" windowWidth="1936" windowHeight="1056" activeSheetId="1"/>
    <customWorkbookView name="Anahit Badalyan - Personal View" guid="{C1CA0EED-2C54-4470-BEA3-7FC59665EB35}" mergeInterval="0" personalView="1" maximized="1" windowWidth="1916" windowHeight="836" activeSheetId="1"/>
    <customWorkbookView name="Svetlana Sukiasyan - Personal View" guid="{8A68503D-EAEE-49D7-B957-F867E305B493}" mergeInterval="0" personalView="1" maximized="1" xWindow="-8" yWindow="-8" windowWidth="1936" windowHeight="1056" activeSheetId="1"/>
    <customWorkbookView name="Karine Khojabekyan - Personal View" guid="{E7299FF9-9BFD-4228-A75B-920C4DDCA7D1}" mergeInterval="0" personalView="1" maximized="1" xWindow="-8" yWindow="-8" windowWidth="1936" windowHeight="1056" activeSheetId="1" showComments="commIndAndComment"/>
    <customWorkbookView name="Hasmik Grigoryan - Personal View" guid="{155F7499-2150-4D1D-A33C-609506E2BE56}" mergeInterval="0" personalView="1" maximized="1" xWindow="-8" yWindow="-8" windowWidth="1936" windowHeight="1056" activeSheetId="1" showComments="commIndAndComment"/>
    <customWorkbookView name="Marine Shishyan - Личное представление" guid="{C2B771FF-7EA5-48FE-AC7B-8F46ADB6509C}" mergeInterval="0" personalView="1" maximized="1" windowWidth="1916" windowHeight="808" activeSheetId="1"/>
    <customWorkbookView name="Lamara Gozalyan - Personal View" guid="{875896BD-0E37-4BE3-AF12-5FB65F57808F}" mergeInterval="0" personalView="1" maximized="1" windowWidth="1916" windowHeight="803" activeSheetId="1"/>
    <customWorkbookView name="Marine Gochumyan - Personal View" guid="{9871F7C6-683D-4315-B91C-FF1886177AB4}" mergeInterval="0" personalView="1" maximized="1" windowWidth="1436" windowHeight="685" activeSheetId="1"/>
    <customWorkbookView name="HOME - Personal View" guid="{1E196B97-C3EA-4B2F-8DA4-0D00A0E8FDF0}" mergeInterval="0" personalView="1" maximized="1" xWindow="1" yWindow="1" windowWidth="1916" windowHeight="941" activeSheetId="1"/>
    <customWorkbookView name="HelpComp - Личное представление" guid="{7B743627-E41D-470B-A1E2-E178855C2124}" mergeInterval="0" personalView="1" maximized="1" windowWidth="1596" windowHeight="655" activeSheetId="1"/>
    <customWorkbookView name="user - Personal View" guid="{E0B44A5D-DF3C-4DF5-967F-EFE35FE263DD}" mergeInterval="0" personalView="1" xWindow="702" yWindow="13" windowWidth="1699" windowHeight="103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1" l="1"/>
  <c r="D44" i="1"/>
  <c r="E49" i="1"/>
  <c r="F49" i="1"/>
  <c r="G49" i="1"/>
  <c r="E51" i="1"/>
  <c r="F51" i="1"/>
  <c r="G51" i="1"/>
  <c r="D51" i="1"/>
  <c r="E54" i="1"/>
  <c r="F54" i="1"/>
  <c r="G54" i="1"/>
  <c r="D54" i="1"/>
  <c r="D49" i="1" s="1"/>
  <c r="F46" i="1" l="1"/>
  <c r="G46" i="1"/>
  <c r="E46" i="1"/>
  <c r="F64" i="1" l="1"/>
  <c r="E69" i="1"/>
  <c r="F69" i="1"/>
  <c r="G69" i="1"/>
  <c r="D69" i="1"/>
  <c r="E66" i="1"/>
  <c r="E64" i="1" s="1"/>
  <c r="F66" i="1"/>
  <c r="G66" i="1"/>
  <c r="G64" i="1" s="1"/>
  <c r="E75" i="1"/>
  <c r="D75" i="1"/>
  <c r="D66" i="1"/>
  <c r="D64" i="1" s="1"/>
  <c r="G26" i="1"/>
  <c r="G12" i="1"/>
  <c r="G10" i="1" s="1"/>
  <c r="G144" i="1" l="1"/>
  <c r="E144" i="1"/>
  <c r="E139" i="1" s="1"/>
  <c r="F144" i="1"/>
  <c r="F139" i="1" s="1"/>
  <c r="D144" i="1"/>
  <c r="D139" i="1" s="1"/>
  <c r="G139" i="1"/>
  <c r="E219" i="1"/>
  <c r="F219" i="1"/>
  <c r="G219" i="1"/>
  <c r="D219" i="1"/>
  <c r="E225" i="1"/>
  <c r="F225" i="1"/>
  <c r="G225" i="1"/>
  <c r="D225" i="1"/>
  <c r="E235" i="1" l="1"/>
  <c r="F235" i="1"/>
  <c r="G235" i="1"/>
  <c r="D235" i="1"/>
  <c r="E232" i="1"/>
  <c r="F232" i="1"/>
  <c r="G232" i="1"/>
  <c r="D232" i="1"/>
  <c r="E229" i="1"/>
  <c r="F229" i="1"/>
  <c r="G229" i="1"/>
  <c r="D229" i="1"/>
  <c r="E223" i="1"/>
  <c r="F223" i="1"/>
  <c r="G223" i="1"/>
  <c r="D223" i="1"/>
  <c r="E143" i="1"/>
  <c r="F143" i="1"/>
  <c r="G143" i="1"/>
  <c r="D143" i="1"/>
  <c r="E250" i="1" l="1"/>
  <c r="E248" i="1" s="1"/>
  <c r="F250" i="1"/>
  <c r="F248" i="1" s="1"/>
  <c r="G250" i="1"/>
  <c r="G248" i="1" s="1"/>
  <c r="D250" i="1"/>
  <c r="D248" i="1" s="1"/>
  <c r="E152" i="1" l="1"/>
  <c r="F152" i="1"/>
  <c r="G152" i="1"/>
  <c r="D152" i="1"/>
  <c r="E44" i="1"/>
  <c r="F44" i="1"/>
  <c r="G44" i="1"/>
  <c r="G42" i="1" s="1"/>
  <c r="E42" i="1" l="1"/>
  <c r="F42" i="1"/>
  <c r="D42" i="1"/>
  <c r="D81" i="1"/>
  <c r="F81" i="1"/>
  <c r="G81" i="1"/>
  <c r="E81" i="1"/>
  <c r="E183" i="1" l="1"/>
  <c r="F183" i="1"/>
  <c r="G183" i="1"/>
  <c r="D183" i="1"/>
  <c r="E186" i="1"/>
  <c r="F186" i="1"/>
  <c r="G186" i="1"/>
  <c r="D186" i="1"/>
  <c r="E177" i="1"/>
  <c r="E175" i="1" s="1"/>
  <c r="F177" i="1"/>
  <c r="F175" i="1" s="1"/>
  <c r="G177" i="1"/>
  <c r="G175" i="1" s="1"/>
  <c r="D177" i="1"/>
  <c r="D175" i="1" s="1"/>
  <c r="E192" i="1"/>
  <c r="F192" i="1"/>
  <c r="G192" i="1"/>
  <c r="D192" i="1"/>
  <c r="E239" i="1"/>
  <c r="E237" i="1" s="1"/>
  <c r="F239" i="1"/>
  <c r="F237" i="1" s="1"/>
  <c r="G239" i="1"/>
  <c r="G237" i="1" s="1"/>
  <c r="D239" i="1"/>
  <c r="D237" i="1" s="1"/>
  <c r="E262" i="1"/>
  <c r="E260" i="1" s="1"/>
  <c r="F262" i="1"/>
  <c r="F260" i="1" s="1"/>
  <c r="G262" i="1"/>
  <c r="G260" i="1" s="1"/>
  <c r="D262" i="1"/>
  <c r="D260" i="1" s="1"/>
  <c r="D256" i="1" s="1"/>
  <c r="E256" i="1"/>
  <c r="F256" i="1"/>
  <c r="G256" i="1"/>
  <c r="E204" i="1"/>
  <c r="F204" i="1"/>
  <c r="G204" i="1"/>
  <c r="D204" i="1"/>
  <c r="D60" i="1"/>
  <c r="D58" i="1" s="1"/>
  <c r="E60" i="1"/>
  <c r="E58" i="1" s="1"/>
  <c r="F60" i="1"/>
  <c r="F58" i="1" s="1"/>
  <c r="G60" i="1"/>
  <c r="G58" i="1" s="1"/>
  <c r="E38" i="1"/>
  <c r="E36" i="1" s="1"/>
  <c r="F38" i="1"/>
  <c r="F36" i="1" s="1"/>
  <c r="G38" i="1"/>
  <c r="G36" i="1" s="1"/>
  <c r="D38" i="1"/>
  <c r="D36" i="1" s="1"/>
  <c r="E18" i="1"/>
  <c r="F18" i="1"/>
  <c r="G18" i="1"/>
  <c r="D18" i="1"/>
  <c r="D12" i="1"/>
  <c r="D10" i="1" s="1"/>
  <c r="E12" i="1"/>
  <c r="F12" i="1"/>
  <c r="E245" i="1"/>
  <c r="E243" i="1" s="1"/>
  <c r="F245" i="1"/>
  <c r="F243" i="1" s="1"/>
  <c r="G245" i="1"/>
  <c r="G243" i="1" s="1"/>
  <c r="D245" i="1"/>
  <c r="E209" i="1"/>
  <c r="F209" i="1"/>
  <c r="G209" i="1"/>
  <c r="D209" i="1"/>
  <c r="E215" i="1"/>
  <c r="E213" i="1" s="1"/>
  <c r="F215" i="1"/>
  <c r="F213" i="1" s="1"/>
  <c r="G215" i="1"/>
  <c r="G213" i="1" s="1"/>
  <c r="D215" i="1"/>
  <c r="D213" i="1" s="1"/>
  <c r="G202" i="1" l="1"/>
  <c r="F202" i="1"/>
  <c r="D243" i="1"/>
  <c r="E202" i="1"/>
  <c r="D202" i="1"/>
  <c r="F10" i="1"/>
  <c r="E181" i="1"/>
  <c r="E10" i="1"/>
  <c r="D181" i="1"/>
  <c r="G181" i="1"/>
  <c r="F181" i="1"/>
  <c r="E168" i="1"/>
  <c r="F168" i="1"/>
  <c r="D168" i="1"/>
  <c r="E171" i="1"/>
  <c r="F171" i="1"/>
  <c r="D171" i="1"/>
  <c r="E156" i="1"/>
  <c r="E150" i="1" s="1"/>
  <c r="E148" i="1" s="1"/>
  <c r="F156" i="1"/>
  <c r="F150" i="1" s="1"/>
  <c r="F148" i="1" s="1"/>
  <c r="G156" i="1"/>
  <c r="G150" i="1" s="1"/>
  <c r="G148" i="1" s="1"/>
  <c r="D156" i="1"/>
  <c r="D150" i="1" s="1"/>
  <c r="D148" i="1" s="1"/>
  <c r="D160" i="1" l="1"/>
  <c r="E32" i="1"/>
  <c r="E30" i="1" s="1"/>
  <c r="F32" i="1"/>
  <c r="F30" i="1" s="1"/>
  <c r="G32" i="1"/>
  <c r="G30" i="1" s="1"/>
  <c r="D32" i="1"/>
  <c r="D30" i="1" s="1"/>
  <c r="E23" i="1"/>
  <c r="F23" i="1"/>
  <c r="G23" i="1"/>
  <c r="D23" i="1"/>
  <c r="E26" i="1"/>
  <c r="F26" i="1"/>
  <c r="D26" i="1"/>
  <c r="G21" i="1" l="1"/>
  <c r="G16" i="1" s="1"/>
  <c r="F21" i="1"/>
  <c r="F16" i="1" s="1"/>
  <c r="D21" i="1"/>
  <c r="D16" i="1" s="1"/>
  <c r="E21" i="1"/>
  <c r="E16" i="1" s="1"/>
  <c r="G91" i="1"/>
  <c r="F91" i="1"/>
  <c r="E91" i="1"/>
  <c r="D91" i="1"/>
  <c r="D87" i="1" s="1"/>
  <c r="G136" i="1"/>
  <c r="F136" i="1"/>
  <c r="E136" i="1"/>
  <c r="D136" i="1"/>
  <c r="G134" i="1"/>
  <c r="F134" i="1"/>
  <c r="E134" i="1"/>
  <c r="D134" i="1"/>
  <c r="G132" i="1"/>
  <c r="F132" i="1"/>
  <c r="E132" i="1"/>
  <c r="D132" i="1"/>
  <c r="G128" i="1"/>
  <c r="F128" i="1"/>
  <c r="E128" i="1"/>
  <c r="D128" i="1"/>
  <c r="G125" i="1"/>
  <c r="F125" i="1"/>
  <c r="E125" i="1"/>
  <c r="D125" i="1"/>
  <c r="G122" i="1"/>
  <c r="F122" i="1"/>
  <c r="E122" i="1"/>
  <c r="D122" i="1"/>
  <c r="G119" i="1"/>
  <c r="F119" i="1"/>
  <c r="E119" i="1"/>
  <c r="D119" i="1"/>
  <c r="G116" i="1"/>
  <c r="F116" i="1"/>
  <c r="E116" i="1"/>
  <c r="D116" i="1"/>
  <c r="G114" i="1"/>
  <c r="F114" i="1"/>
  <c r="E114" i="1"/>
  <c r="D114" i="1"/>
  <c r="G112" i="1"/>
  <c r="G110" i="1" s="1"/>
  <c r="G108" i="1" s="1"/>
  <c r="F112" i="1"/>
  <c r="F110" i="1" s="1"/>
  <c r="F108" i="1" s="1"/>
  <c r="E112" i="1"/>
  <c r="E110" i="1" s="1"/>
  <c r="E108" i="1" s="1"/>
  <c r="D112" i="1"/>
  <c r="G106" i="1"/>
  <c r="F106" i="1"/>
  <c r="F104" i="1" s="1"/>
  <c r="F102" i="1" s="1"/>
  <c r="E106" i="1"/>
  <c r="E104" i="1" s="1"/>
  <c r="E102" i="1" s="1"/>
  <c r="D106" i="1"/>
  <c r="D104" i="1" s="1"/>
  <c r="D102" i="1" s="1"/>
  <c r="G104" i="1"/>
  <c r="G102" i="1" s="1"/>
  <c r="G87" i="1"/>
  <c r="F87" i="1"/>
  <c r="E87" i="1"/>
  <c r="G84" i="1"/>
  <c r="F84" i="1"/>
  <c r="E84" i="1"/>
  <c r="D84" i="1"/>
  <c r="G78" i="1"/>
  <c r="F78" i="1"/>
  <c r="E78" i="1"/>
  <c r="D78" i="1"/>
  <c r="G75" i="1"/>
  <c r="F75" i="1"/>
  <c r="F101" i="1"/>
  <c r="F100" i="1" s="1"/>
  <c r="G100" i="1"/>
  <c r="E100" i="1"/>
  <c r="D100" i="1"/>
  <c r="G99" i="1"/>
  <c r="G98" i="1" s="1"/>
  <c r="F98" i="1"/>
  <c r="E98" i="1"/>
  <c r="D98" i="1"/>
  <c r="D110" i="1" l="1"/>
  <c r="D108" i="1" s="1"/>
  <c r="G96" i="1"/>
  <c r="G94" i="1" s="1"/>
  <c r="G73" i="1" s="1"/>
  <c r="E96" i="1"/>
  <c r="E94" i="1" s="1"/>
  <c r="E73" i="1" s="1"/>
  <c r="D96" i="1"/>
  <c r="D94" i="1" s="1"/>
  <c r="D73" i="1" s="1"/>
  <c r="F96" i="1"/>
  <c r="F94" i="1" s="1"/>
  <c r="F73" i="1" s="1"/>
  <c r="E195" i="1" l="1"/>
  <c r="F195" i="1"/>
  <c r="G195" i="1"/>
  <c r="D195" i="1"/>
  <c r="F198" i="1"/>
  <c r="G198" i="1"/>
  <c r="E198" i="1"/>
  <c r="F162" i="1"/>
  <c r="G162" i="1"/>
  <c r="E162" i="1"/>
  <c r="G165" i="1"/>
  <c r="F165" i="1"/>
  <c r="E165" i="1"/>
  <c r="E160" i="1" l="1"/>
  <c r="F160" i="1"/>
  <c r="F190" i="1"/>
  <c r="D190" i="1"/>
  <c r="D8" i="1" s="1"/>
  <c r="G160" i="1"/>
  <c r="G8" i="1" s="1"/>
  <c r="G190" i="1"/>
  <c r="E190" i="1"/>
  <c r="E8" i="1" s="1"/>
  <c r="F8" i="1" l="1"/>
</calcChain>
</file>

<file path=xl/sharedStrings.xml><?xml version="1.0" encoding="utf-8"?>
<sst xmlns="http://schemas.openxmlformats.org/spreadsheetml/2006/main" count="250" uniqueCount="148">
  <si>
    <t>Ծրագրային դասիչ</t>
  </si>
  <si>
    <t>Բյուջետային գլխավոր կարգադրիչների, ծրագրերի, միջոցառումների և ուղղությունների անվանումները</t>
  </si>
  <si>
    <t>Միջոցառում</t>
  </si>
  <si>
    <t xml:space="preserve">ԸՆԴԱՄԵՆԸ </t>
  </si>
  <si>
    <t xml:space="preserve">այդ թվում՝ </t>
  </si>
  <si>
    <t>այդ թվում`</t>
  </si>
  <si>
    <t>ՀՀ ԱԶԳԱՅԻՆ ԺՈՂՈՎ</t>
  </si>
  <si>
    <t>ՀՀ ՎԱՐՉԱՊԵՏԻ ԱՇԽԱՏԱԿԱԶՄ</t>
  </si>
  <si>
    <t>ՀՀ ԱՐՏԱՔԻՆ ԳՈՐԾԵՐԻ ՆԱԽԱՐԱՐՈՒԹՅՈՒՆ</t>
  </si>
  <si>
    <t>Անտառվերականգնման և անտառապատման աշխատանքներ</t>
  </si>
  <si>
    <t>Նախնական մասնագիտական (արհեստագործական) և միջին մասնագիտական ուսումնական հաստատությունների շենքային պայմանների բարելավում</t>
  </si>
  <si>
    <t>Փոքրաքանակ երեխաներով համալրված հանրակրթական դպրոցների մոդուլային շենքերի կառուցում</t>
  </si>
  <si>
    <t>Հուշարձանների ամրակայում, նորոգում և վերականգնում</t>
  </si>
  <si>
    <t>Հանրային գրադարանների նյութատեխնիկական բազայի զարգացում</t>
  </si>
  <si>
    <t>Երաժշտական և արվեստի դպրոցների համար երաժշտական գործիքների ձեռքբերում</t>
  </si>
  <si>
    <t>ՀՀ ՊԱՇՏՊԱՆՈՒԹՅԱՆ ՆԱԽԱՐԱՐՈՒԹՅՈՒՆ</t>
  </si>
  <si>
    <t>Պետական նշանակության ավտոճանապարհների հիմնանորոգում</t>
  </si>
  <si>
    <t>Տրանսպորտային օբյեկտների հիմնանորոգում</t>
  </si>
  <si>
    <t>ՀՀ ՎԻՃԱԿԱԳՐԱԿԱՆ ԿՈՄԻՏԵ</t>
  </si>
  <si>
    <t>ՀՀ ՀԱՆՐԱՅԻՆ ԾԱՌԱՅՈՒԹՅՈՒՆՆԵՐԸ ԿԱՐԳԱՎՈՐՈՂ ՀԱՆՁՆԱԺՈՂՈՎ</t>
  </si>
  <si>
    <t>Հանրային ծառայությունները կարգավորող հանձնաժողովի տեխնիկական հագեցվածության բարելավում</t>
  </si>
  <si>
    <t>ՀՀ ՊԵՏԱԿԱՆ ԵԿԱՄՈՒՏՆԵՐԻ ԿՈՄԻՏԵ</t>
  </si>
  <si>
    <t>ՀՀ պետական եկամուտների կոմիտեի  շենքային ապահովվածության բարելավում</t>
  </si>
  <si>
    <t>ՀՀ պետական եկամուտների կոմիտեի  շենքային պայմանների բարելավում</t>
  </si>
  <si>
    <t>ՀՀ ԱԶԳԱՅԻՆ ԱՆՎՏԱՆԳՈՒԹՅԱՆ ԾԱՌԱՅՈՒԹՅՈՒՆ</t>
  </si>
  <si>
    <t>Ազգային անվտանգության համակարգի տեխնիկական հագեցվածության բարելավում</t>
  </si>
  <si>
    <t>ՀՀ ՈՍՏԻԿԱՆՈՒԹՅՈՒՆ</t>
  </si>
  <si>
    <t>ՀՀ ՔԱՂԱՔԱՇԻՆՈՒԹՅԱՆ ԿՈՄԻՏԵ</t>
  </si>
  <si>
    <t>Նորմատիվատեխնիկական փաստաթղթերի մշակում և տեղայնացում</t>
  </si>
  <si>
    <t>Միկրոռեգիոնալ մակարդակի համակցված տարածական պլանավորման փաստաթղթերի մշակում</t>
  </si>
  <si>
    <t>ՀՀ վիճակագրական կոմիտեի տեխնիկական հագեցվածության բարելավում</t>
  </si>
  <si>
    <t>ՀՀ անտառապատ շրջաններում 2-րդ դասի GNSS հիմնակետերի ստեղծման աշխատանքներ</t>
  </si>
  <si>
    <t>ՀՀ ՏԱՐԱԾՔԱՅԻՆ ԿԱՌԱՎԱՐՄԱՆ ԵՎ ԵՆԹԱԿԱՌՈՒՑՎԱԾՔՆԵՐԻ ՆԱԽԱՐԱՐՈՒԹՅՈՒՆ</t>
  </si>
  <si>
    <t xml:space="preserve"> ՀՀ ոստիկանության անձնագրային և վիզաների վարչության տեխնիկական կարիքի բավարարում</t>
  </si>
  <si>
    <t xml:space="preserve"> Կրթական օբյեկտների շենքային պայմանների բարելավում</t>
  </si>
  <si>
    <t>Բնակարանային շինարարություն</t>
  </si>
  <si>
    <t>Հոսպիտալների և բուժկետերի բժշկական սարքավորումներով համալրում</t>
  </si>
  <si>
    <t>ՀՀ  ՇՐՋԱԿԱ ՄԻՋԱՎԱՅՐԻ  ՆԱԽԱՐԱՐՈՒԹՅՈՒՆ</t>
  </si>
  <si>
    <t>ՀՀ ԿՐԹՈՒԹՅԱՆ, ԳԻՏՈՒԹՅԱՆ, ՄՇԱԿՈՒՅԹԻ ԵՎ ՍՊՈՐՏԻ ՆԱԽԱՐԱՐՈՒԹՅՈՒՆ</t>
  </si>
  <si>
    <t>ՀՀ վարչապետի աշխատակազմի տեխնիկական հագեցվածության բարելավում</t>
  </si>
  <si>
    <t xml:space="preserve"> Անտառկառավարման պլանների կազմում</t>
  </si>
  <si>
    <t xml:space="preserve">ՀՀ տարածքի օդալուսանկարահանման օրթոֆոտոհատակագծերի և թվային բարձունքային մոդելի ստեղծման աշխատանքներ </t>
  </si>
  <si>
    <t>ՀՀ Ազգային ժողովի շենքային պայմանների բարելավում</t>
  </si>
  <si>
    <t>ՀՀ Ազգային ժողովի շենքային ապահովվածության բարելավում</t>
  </si>
  <si>
    <t>Ջրային տնտեսության հիդրոտեխնիկական սարքավորումների տեղադրման աշխատանքներ</t>
  </si>
  <si>
    <t>Հեր-Հերի ջրամբարից ինքնահոս ջրատարի կառուցում</t>
  </si>
  <si>
    <t>ՀՀ ՊԵԿ Երևան քաղաքի Սևանի 104/2 հասցեի տարածքի արտաքին ջրամատակարարման և կոյուղագծի կառուցման  աշխատանքներ</t>
  </si>
  <si>
    <t>ՀՀ ՊԵԿ Հրազդան քաղաքի Սպանդարյան թիվ 24/1 և 24/2 հասցեի վարչական շենքի արտաքին կոյուղագծի վերակառուցման  աշխատանքներ</t>
  </si>
  <si>
    <t>ՀՀ ՊԵԿ Երևան քաղաքի Ծովակալ Իսակովի թիվ 10 հասցեի վարչական շենքի վերանորոգման  աշխատանքներ</t>
  </si>
  <si>
    <t>ՀՀ ԱՇԽԱՏԱՆՔԻ ԵՎ ՍՈՑԻԱԼԱԿԱՆ ՀԱՐՑԵՐԻ ՆԱԽԱՐԱՐՈՒԹՅՈՒՆ</t>
  </si>
  <si>
    <t>Պետական պահպանության ծառայություններ մատուցող ՀՀ ոստիկանության ստորաբաժանումների կարիքի բավարարում_x000D_</t>
  </si>
  <si>
    <t xml:space="preserve"> ՀՀ ոստիկանության &lt;&lt;Ճանապարհային ոստիկանություն&gt;&gt; ծառայության կարիքի բավարարում_x000D_</t>
  </si>
  <si>
    <t>ՀՀ պետական եկամուտների կոմիտեի տեխնիկական հագեցվածության բարելավում</t>
  </si>
  <si>
    <t xml:space="preserve"> ՀՀ կադաստրի կոմիտեի տեխնիկական հագեցվածության բարելավում</t>
  </si>
  <si>
    <t>ՀՀ ԿԱԴԱՍՏՐԻ ԿՈՄԻՏԵ</t>
  </si>
  <si>
    <t>ՀՀ պաշտպանության նախարարության շենքային պայմանների բարելավում</t>
  </si>
  <si>
    <t>ՀՀ ԱՐԴԱՐԱԴԱՏՈՒԹՅԱՆ ՆԱԽԱՐԱՐՈՒԹՅՈՒՆ</t>
  </si>
  <si>
    <t>Հակակոռուպցիոն կոմիտեի շենքային պայմանների ապահովում</t>
  </si>
  <si>
    <t>«Ուսուցչի օրվա» առթիվ  հանրակրթական ուսումնական հաստատությունների մանկավարժներին պարգևատրում</t>
  </si>
  <si>
    <t>Հակակոռուպցիոն դատարանի շենքային պայմանների ապահովում</t>
  </si>
  <si>
    <t>ՀԱՆՐԱՊԵՏՈՒԹՅԱՆ ՆԱԽԱԳԱՀԻ ԱՇԽԱՏԱԿԱԶՄ</t>
  </si>
  <si>
    <t>Հանրապետության նախագահի աշխատակազմի տեխնիկական հագեցվածության բարելավում</t>
  </si>
  <si>
    <t>Հանրային ծառայությունները կարգավորող հանձնաժողովի տրանսպորտային միջոցներով ապահովվածության բարելավում</t>
  </si>
  <si>
    <t xml:space="preserve"> ՀՀ կրթության, գիտության, մշակույթի և սպորտի նախարարության կարողությունների զարգացում և տեխնիկական հագեցվածության ապահովում</t>
  </si>
  <si>
    <t>ՀՀ ԿԳՄՍՆ գիտության կոմիտեի տեխնիկական հագեցվածության բարելավում</t>
  </si>
  <si>
    <t>ՀՀ ՊԵՏԱԿԱՆ ՎԵՐԱՀՍԿՈՂԱԿԱՆ ԾԱՌԱՅՈՒԹՅՈՒՆ</t>
  </si>
  <si>
    <t>ՀՀ պետական վերահսկողական ծառայության տեխնիկական հագեցվածության բարելավում</t>
  </si>
  <si>
    <t xml:space="preserve">ՀՀ ԱԺ շենք-շինություններում և հարակից տարածքներում վերանորոգման աշխատանքներ </t>
  </si>
  <si>
    <t>ՀՀ ԱԺ գլխավոր մասնաշենքի վերելակների ապամոնտաժման և նորերի տեղադրման աշխատանքներ</t>
  </si>
  <si>
    <t xml:space="preserve">ՀՀ ԱԺ վարչական շենքի միջանցքների  մալուխների փոխարինում նորով </t>
  </si>
  <si>
    <t>ՀՀ Ազգային ժողովի նոր մասնաշենքի կառուցման նախագծանախահաշվային փաստաթղթերի կազմում</t>
  </si>
  <si>
    <t>ՄԱՐԴՈՒ ԻՐԱՎՈՒՆՔՆԵՐԻ ՊԱՇՏՊԱՆԻ ԱՇԽԱՏԱԿԱԶՄ</t>
  </si>
  <si>
    <t>ՀՀ մարդու իրավունքների պաշտպանի աշխատակազմի  տեխնիկական հագեցվածության բարելավում</t>
  </si>
  <si>
    <t>Հավելված N 5</t>
  </si>
  <si>
    <t>Աղյուսակ N 2</t>
  </si>
  <si>
    <t>Առաջին եռամսյակ</t>
  </si>
  <si>
    <t>Առաջին կիսամյակ</t>
  </si>
  <si>
    <t>Ինն ամիս</t>
  </si>
  <si>
    <t>Տարի</t>
  </si>
  <si>
    <t>այդ թվում` ըստ կատարողների</t>
  </si>
  <si>
    <t>Հանրապետության նախագահի աշխատակազմ</t>
  </si>
  <si>
    <t>ՀՀ կադաստրի կոմիտե</t>
  </si>
  <si>
    <t>ՀՀ կառավարություն</t>
  </si>
  <si>
    <t>ՀՀ շրջակա միջավայրի նախարարության անտառային կոմիտե</t>
  </si>
  <si>
    <t>ՀՀ քաղաքաշինության կոմիտե</t>
  </si>
  <si>
    <t xml:space="preserve"> այդ թվում`ըստ ուղղությունների</t>
  </si>
  <si>
    <t>ՀՀ Լոռու մարզ</t>
  </si>
  <si>
    <t>ք. Վանաձորի գյուղատնտեսական պետական քոլեջի վերակառուցում</t>
  </si>
  <si>
    <t>ՀՀ Կոտայքի մարզ</t>
  </si>
  <si>
    <t>«Նոր Գեղիի ակադեմիկոս Գ. Աղաջանյանի անվան պետական գյուղատնտեսական քոլեջ» ՊՈԱԿ</t>
  </si>
  <si>
    <t>ՀՀ կրթության, գիտության, մշակույթի և սպորտի նախարարություն</t>
  </si>
  <si>
    <t>ՀՀ կրթության, գիտության, մշակույթի և սպորտի  նախարարության գիտության կոմիտե</t>
  </si>
  <si>
    <t>Երևան քաղաք</t>
  </si>
  <si>
    <t>«Երևանի թիվ 22 հիմնական դպրոց» ՊՈԱԿ</t>
  </si>
  <si>
    <t>ՀՀ Արարատի մարզ</t>
  </si>
  <si>
    <t>«Դեղձուտի միջնակարգ դպրոց» ՊՈԱԿ</t>
  </si>
  <si>
    <t>ՀՀ Արմավիրի մարզ</t>
  </si>
  <si>
    <t>«Արգինայի միջնակարգ դպրոց» ՊՈԱԿ</t>
  </si>
  <si>
    <t>ՀՀ Արագածոտնի մարզ</t>
  </si>
  <si>
    <t>«Գառնահովիտի  միջնակարգ դպրոց» ՊՈԱԿ</t>
  </si>
  <si>
    <t>«Լուսակնի միջնակարգ դպրոց» ՀՈԱԿ</t>
  </si>
  <si>
    <t>«Հագվու հիմնական դպրոց» ՊՈԱԿ</t>
  </si>
  <si>
    <t>«Մեդովկայի միջնակարգ դպրոց» ՊՈԱԿ</t>
  </si>
  <si>
    <t>«Ջրառատի միջնակարգ դպրոց» ՊՈԱԿ</t>
  </si>
  <si>
    <t>«Կաթնաղբյուրի հիմնական դպրոց» ՊՈԱԿ</t>
  </si>
  <si>
    <t>ՀՀ Գեղարքունիքի մարզ</t>
  </si>
  <si>
    <t>«Լեռնահովիտ գյուղի Վ. Բարեղամյանի անվան հիմնական դպրոց» ՊՈԱԿ</t>
  </si>
  <si>
    <t>«Շատջրեք գյուղի միջնակարգ դպրոց» ՊՈԱԿ</t>
  </si>
  <si>
    <t>ՀՀ Սյունիքի մարզ</t>
  </si>
  <si>
    <t>«Հարժիսի Համլետ Մինասյանի անվան միջնակարգ դպրոց» ՊՈԱԿ</t>
  </si>
  <si>
    <t>«Վաղատինի միջնակարգ դպրոց» ՊՈԱԿ</t>
  </si>
  <si>
    <t>«Դարբասի միջնակարգ դպրոց» ՊՈԱԿ</t>
  </si>
  <si>
    <t>ՀՀ Վայոց Ձորի մարզ</t>
  </si>
  <si>
    <t>«Եղեգիսի միջնակարգ դպրոց» ՊՈԱԿ</t>
  </si>
  <si>
    <t>ՀՀ Շիրակի մարզ</t>
  </si>
  <si>
    <t>«Բերդաշենի միջնակարգ դպրոց» ՊՈԱԿ</t>
  </si>
  <si>
    <t>ՀՀ Տավուշի մարզ</t>
  </si>
  <si>
    <t>«գ. Դովեղի միջնակարգ դպրոց» ՊՈԱԿ</t>
  </si>
  <si>
    <t>ՀՀ Ազգային ժողով</t>
  </si>
  <si>
    <t>Ապարանի Բաղրամյան 43 հասցեում գտնվող  վթարային շենքի փոխարեն նոր բնակելի շենքի կառուցում</t>
  </si>
  <si>
    <t>ՀՀ տարածքային կառավարման և ենթակառուցվածքների նախարարության ջրային կոմիտե</t>
  </si>
  <si>
    <t>ՀՀ պետական եկամուտների կոմիտե</t>
  </si>
  <si>
    <t>ՀՀ վարչապետի աշխատակազմ</t>
  </si>
  <si>
    <t xml:space="preserve"> ՀՀ արտաքին գործերի նախարարության պետական արարողակարգի ծառայություն</t>
  </si>
  <si>
    <t>ՀՀ պետական վերահսկողական ծառայություն</t>
  </si>
  <si>
    <t>ՀՀ մարդու իրավունքների պաշտպանի աշխատակազմ</t>
  </si>
  <si>
    <t>ՀՀ վիճակագրական կոմիտե</t>
  </si>
  <si>
    <t>Ազգային ժողովի տեխնիկական հագեցվածության բարելավում</t>
  </si>
  <si>
    <t>Արարողակարգային ծառայության տրանսպորտային միջոցներով ապահովվածության բարելավում</t>
  </si>
  <si>
    <t>ՀՀ հանրային ծառայությունները կարգավորող հանձնաժողով</t>
  </si>
  <si>
    <t>Քաղաքաշինության կոմիտեի կարողությունների զարգացում և տեխնիկական հագեցվածության ապահովում</t>
  </si>
  <si>
    <t>Այլ բնակարանային շինարարական աշխատանքներ</t>
  </si>
  <si>
    <t>Սպիտակ քաղաքում նոր բնակելի շենքի կառուցման աշխատանքներ</t>
  </si>
  <si>
    <t>ՀՀ պաշտպանության նախարարության</t>
  </si>
  <si>
    <t>Ազգային անվտանգության ծառայություն</t>
  </si>
  <si>
    <t xml:space="preserve">ՀՀ ոստիկանության </t>
  </si>
  <si>
    <t>ՀՀ Կոտայքի մարզի համայնքների միկրոռեգիոնալ մակարդակի` համակցված տարածական պլանավորման թվով 7 փաստաթղթերի նախագծի մշակում (տարածքային հատակագծման նախագծի և փորձաքննությունների մասով)</t>
  </si>
  <si>
    <t>ՀՀ Գեղարքունիքի մարզի համայնքների (մասամբ) միկրոռեգիոնալ մակարդակի` համակցված տարածական պլանավորման թվով 5 փաստաթղթերի նախագծերի մշակում (տարածքային հատակագծման նախագծերի և փորձաքննությունների մասով)</t>
  </si>
  <si>
    <t>ՀՀ Լոռու մարզի համայնքների (մասամբ) միկրոռեգիոնալ մակարդակի` համակցված տարածական պլանավորման թվով 2 փաստաթղթերի նախագծի մշակում (տարածքային հատակագծման նախագծի և փորձաքննությունների մասով)</t>
  </si>
  <si>
    <t>ՀՀ Շիրակի մարզի համայնքների (մասամբ) միկրոռեգիոնալ մակարդակի` համակցված տարածական պլանավորման թվով 4 փաստաթղթերի նախագծի մշակում (տարածքային հատակագծման նախագծի և փորձաքննությունների մասով)</t>
  </si>
  <si>
    <t>հազար դրամ</t>
  </si>
  <si>
    <t>Հայաստանի Հանրապետության 2021 թվականի պետական բյուջեով նախատեսված ոչ ֆինանսական ակտիվների գծով բյուջետային ծախսերի կատարման եռամսյակային (աճողական) համամասնություններն ըստ բյուջետային գլխավոր կարգադրիչների, ծրագրերի, միջոցառումների, միջոցառումները կատարող պետական մարմինների և ուղղությունների (առանց օտարերկրյա պետությունների և միջազգային կազմակերպությունների կողմից Հայաստանի Հանրապետությանը տրամադրված նպատակային վարկերի և դրամաշնորհների հաշվին իրականացվելիք ծրագրերի)</t>
  </si>
  <si>
    <t xml:space="preserve"> այդ թվում` ըստ ուղղությունների</t>
  </si>
  <si>
    <t>Աջափնյակ վարչական շրջանի «Սպանդարյան» կայարանի երկաթգծին հարակից 15 հեկտար մակերեսով հողատարածքում Հակակոռուպցիոն դատարանի գործունեության համար անհրաժեշտ շենքային պայմանների ապահովում</t>
  </si>
  <si>
    <t>Աջափնյակ վարչական շրջանի «Սպանդարյան» կայարանի երկաթգծին հարակից 15 հեկտար մակերեսով հողատարածքում Հակակոռուպցիոն կոմիտեի գործունեության համար անհրաժեշտ շենքային պայմանների ապահովում</t>
  </si>
  <si>
    <t>ՀՀ արդարադատության նախարարություն</t>
  </si>
  <si>
    <r>
      <t>Երևանի Աջափնյակ համայնքի Արա Սարգսյան 5/1 հասցեում տեղակայված շենքի վերակառուցման նախագծանախահաշվային փաստաթղթերի մշակման խորհրդատվական ծառայությունների մատ</t>
    </r>
    <r>
      <rPr>
        <sz val="12"/>
        <color rgb="FF000000"/>
        <rFont val="GHEA Grapalat"/>
        <family val="3"/>
      </rPr>
      <t>ուցում</t>
    </r>
  </si>
  <si>
    <r>
      <t>Երևանի Աջափնյակ համայնքի Արա Սարգսյան 5/1 հասցեում տեղակայված շենքի</t>
    </r>
    <r>
      <rPr>
        <sz val="12"/>
        <color rgb="FF000000"/>
        <rFont val="GHEA Grapalat"/>
        <family val="3"/>
      </rPr>
      <t xml:space="preserve"> հիմնանորոգում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</si>
</sst>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,##0.0_);\(#,##0.0\)"/>
    <numFmt numFmtId="165" formatCode="#,##0.0"/>
    <numFmt numFmtId="166" formatCode="#,##0.000"/>
    <numFmt numFmtId="167" formatCode="_(* #,##0.0_);_(* \(#,##0.0\);_(* &quot;-&quot;??_);_(@_)"/>
    <numFmt numFmtId="168" formatCode="##,##0.0;\(##,##0.0\);\-"/>
  </numFmts>
  <fonts count="41" x14ac:knownFonts="1">
    <font>
      <sz val="10"/>
      <name val="Arial Armeni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Armenian"/>
      <family val="2"/>
    </font>
    <font>
      <b/>
      <sz val="10"/>
      <name val="GHEA Grapalat"/>
      <family val="3"/>
    </font>
    <font>
      <sz val="12"/>
      <name val="GHEA Grapalat"/>
      <family val="3"/>
    </font>
    <font>
      <b/>
      <sz val="11"/>
      <name val="GHEA Grapalat"/>
      <family val="3"/>
    </font>
    <font>
      <sz val="10"/>
      <name val="GHEA Grapalat"/>
      <family val="3"/>
    </font>
    <font>
      <b/>
      <sz val="12"/>
      <name val="GHEA Grapalat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Armenian"/>
      <family val="1"/>
    </font>
    <font>
      <sz val="10"/>
      <name val="Arial"/>
      <family val="2"/>
      <charset val="204"/>
    </font>
    <font>
      <sz val="10"/>
      <color rgb="FF9C650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MS Sans Serif"/>
      <family val="2"/>
    </font>
    <font>
      <sz val="12"/>
      <name val="Arial Armenian"/>
      <family val="2"/>
    </font>
    <font>
      <b/>
      <u/>
      <sz val="12"/>
      <name val="GHEA Grapalat"/>
      <family val="3"/>
    </font>
    <font>
      <b/>
      <sz val="12"/>
      <color theme="1"/>
      <name val="GHEA Grapalat"/>
      <family val="3"/>
    </font>
    <font>
      <b/>
      <u/>
      <sz val="12"/>
      <color theme="1"/>
      <name val="GHEA Grapalat"/>
      <family val="3"/>
    </font>
    <font>
      <b/>
      <sz val="12"/>
      <color indexed="8"/>
      <name val="GHEA Grapalat"/>
      <family val="3"/>
    </font>
    <font>
      <sz val="8"/>
      <name val="GHEA Grapalat"/>
      <family val="2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i/>
      <sz val="12"/>
      <name val="GHEA Grapalat"/>
      <family val="3"/>
    </font>
    <font>
      <b/>
      <i/>
      <sz val="12"/>
      <color theme="1"/>
      <name val="GHEA Grapalat"/>
      <family val="3"/>
    </font>
  </fonts>
  <fills count="2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1">
    <xf numFmtId="0" fontId="0" fillId="0" borderId="0"/>
    <xf numFmtId="43" fontId="3" fillId="0" borderId="0" applyFont="0" applyFill="0" applyBorder="0" applyAlignment="0" applyProtection="0"/>
    <xf numFmtId="0" fontId="3" fillId="0" borderId="0"/>
    <xf numFmtId="43" fontId="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2" fillId="0" borderId="0"/>
    <xf numFmtId="0" fontId="3" fillId="0" borderId="0"/>
    <xf numFmtId="0" fontId="13" fillId="2" borderId="0" applyNumberFormat="0" applyBorder="0" applyAlignment="0" applyProtection="0"/>
    <xf numFmtId="0" fontId="11" fillId="0" borderId="0"/>
    <xf numFmtId="0" fontId="9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7" borderId="0" applyNumberFormat="0" applyBorder="0" applyAlignment="0" applyProtection="0"/>
    <xf numFmtId="0" fontId="10" fillId="6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3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16" borderId="0" applyNumberFormat="0" applyBorder="0" applyAlignment="0" applyProtection="0"/>
    <xf numFmtId="0" fontId="14" fillId="9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8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5" fillId="4" borderId="0" applyNumberFormat="0" applyBorder="0" applyAlignment="0" applyProtection="0"/>
    <xf numFmtId="0" fontId="16" fillId="21" borderId="6" applyNumberFormat="0" applyAlignment="0" applyProtection="0"/>
    <xf numFmtId="0" fontId="17" fillId="22" borderId="7" applyNumberFormat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23" fillId="11" borderId="6" applyNumberFormat="0" applyAlignment="0" applyProtection="0"/>
    <xf numFmtId="0" fontId="24" fillId="0" borderId="11" applyNumberFormat="0" applyFill="0" applyAlignment="0" applyProtection="0"/>
    <xf numFmtId="0" fontId="25" fillId="23" borderId="0" applyNumberFormat="0" applyBorder="0" applyAlignment="0" applyProtection="0"/>
    <xf numFmtId="1" fontId="31" fillId="0" borderId="0"/>
    <xf numFmtId="1" fontId="31" fillId="0" borderId="0"/>
    <xf numFmtId="1" fontId="31" fillId="0" borderId="0"/>
    <xf numFmtId="0" fontId="2" fillId="0" borderId="0"/>
    <xf numFmtId="0" fontId="9" fillId="0" borderId="0"/>
    <xf numFmtId="0" fontId="9" fillId="0" borderId="0"/>
    <xf numFmtId="0" fontId="3" fillId="24" borderId="12" applyNumberFormat="0" applyFont="0" applyAlignment="0" applyProtection="0"/>
    <xf numFmtId="0" fontId="26" fillId="21" borderId="13" applyNumberFormat="0" applyAlignment="0" applyProtection="0"/>
    <xf numFmtId="0" fontId="30" fillId="0" borderId="0"/>
    <xf numFmtId="0" fontId="30" fillId="0" borderId="0"/>
    <xf numFmtId="0" fontId="30" fillId="0" borderId="0"/>
    <xf numFmtId="0" fontId="27" fillId="0" borderId="0" applyNumberFormat="0" applyFill="0" applyBorder="0" applyAlignment="0" applyProtection="0"/>
    <xf numFmtId="0" fontId="28" fillId="0" borderId="14" applyNumberFormat="0" applyFill="0" applyAlignment="0" applyProtection="0"/>
    <xf numFmtId="0" fontId="29" fillId="0" borderId="0" applyNumberFormat="0" applyFill="0" applyBorder="0" applyAlignment="0" applyProtection="0"/>
    <xf numFmtId="0" fontId="12" fillId="0" borderId="0"/>
    <xf numFmtId="1" fontId="31" fillId="0" borderId="0"/>
    <xf numFmtId="0" fontId="30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168" fontId="36" fillId="0" borderId="0" applyFill="0" applyBorder="0" applyProtection="0">
      <alignment horizontal="right" vertical="top"/>
    </xf>
  </cellStyleXfs>
  <cellXfs count="53">
    <xf numFmtId="0" fontId="0" fillId="0" borderId="0" xfId="0"/>
    <xf numFmtId="0" fontId="5" fillId="25" borderId="4" xfId="0" applyFont="1" applyFill="1" applyBorder="1" applyAlignment="1">
      <alignment horizontal="left" vertical="center" wrapText="1"/>
    </xf>
    <xf numFmtId="167" fontId="8" fillId="25" borderId="4" xfId="1" applyNumberFormat="1" applyFont="1" applyFill="1" applyBorder="1" applyAlignment="1">
      <alignment horizontal="center" vertical="center" wrapText="1"/>
    </xf>
    <xf numFmtId="0" fontId="5" fillId="25" borderId="0" xfId="0" applyFont="1" applyFill="1" applyAlignment="1">
      <alignment vertical="center" wrapText="1"/>
    </xf>
    <xf numFmtId="49" fontId="4" fillId="25" borderId="0" xfId="0" applyNumberFormat="1" applyFont="1" applyFill="1" applyAlignment="1">
      <alignment horizontal="center" vertical="center" wrapText="1"/>
    </xf>
    <xf numFmtId="0" fontId="6" fillId="25" borderId="0" xfId="0" applyNumberFormat="1" applyFont="1" applyFill="1" applyAlignment="1">
      <alignment horizontal="center" vertical="center" wrapText="1"/>
    </xf>
    <xf numFmtId="165" fontId="4" fillId="25" borderId="0" xfId="0" applyNumberFormat="1" applyFont="1" applyFill="1" applyAlignment="1">
      <alignment horizontal="right" vertical="center" wrapText="1"/>
    </xf>
    <xf numFmtId="0" fontId="5" fillId="25" borderId="0" xfId="0" applyFont="1" applyFill="1" applyAlignment="1">
      <alignment horizontal="right" vertical="center" wrapText="1"/>
    </xf>
    <xf numFmtId="0" fontId="7" fillId="25" borderId="0" xfId="0" applyFont="1" applyFill="1" applyAlignment="1">
      <alignment horizontal="center" vertical="center" wrapText="1"/>
    </xf>
    <xf numFmtId="49" fontId="4" fillId="25" borderId="4" xfId="0" applyNumberFormat="1" applyFont="1" applyFill="1" applyBorder="1" applyAlignment="1">
      <alignment horizontal="center" vertical="center" textRotation="90" wrapText="1"/>
    </xf>
    <xf numFmtId="49" fontId="8" fillId="25" borderId="4" xfId="0" applyNumberFormat="1" applyFont="1" applyFill="1" applyBorder="1" applyAlignment="1">
      <alignment horizontal="center" vertical="center" textRotation="90" wrapText="1"/>
    </xf>
    <xf numFmtId="0" fontId="8" fillId="25" borderId="4" xfId="0" applyNumberFormat="1" applyFont="1" applyFill="1" applyBorder="1" applyAlignment="1">
      <alignment horizontal="center" vertical="center" wrapText="1"/>
    </xf>
    <xf numFmtId="0" fontId="5" fillId="25" borderId="0" xfId="0" applyFont="1" applyFill="1" applyAlignment="1">
      <alignment horizontal="center" vertical="center" wrapText="1"/>
    </xf>
    <xf numFmtId="0" fontId="5" fillId="25" borderId="4" xfId="0" applyFont="1" applyFill="1" applyBorder="1" applyAlignment="1">
      <alignment horizontal="center" vertical="center" wrapText="1"/>
    </xf>
    <xf numFmtId="0" fontId="32" fillId="25" borderId="4" xfId="0" applyFont="1" applyFill="1" applyBorder="1" applyAlignment="1">
      <alignment horizontal="center" vertical="center" wrapText="1"/>
    </xf>
    <xf numFmtId="0" fontId="8" fillId="25" borderId="4" xfId="0" applyFont="1" applyFill="1" applyBorder="1" applyAlignment="1">
      <alignment horizontal="center" vertical="center" wrapText="1"/>
    </xf>
    <xf numFmtId="0" fontId="8" fillId="25" borderId="4" xfId="0" applyFont="1" applyFill="1" applyBorder="1" applyAlignment="1">
      <alignment horizontal="left" vertical="center" wrapText="1"/>
    </xf>
    <xf numFmtId="0" fontId="8" fillId="25" borderId="0" xfId="0" applyFont="1" applyFill="1" applyAlignment="1">
      <alignment vertical="center" wrapText="1"/>
    </xf>
    <xf numFmtId="0" fontId="33" fillId="25" borderId="4" xfId="0" applyFont="1" applyFill="1" applyBorder="1" applyAlignment="1">
      <alignment horizontal="left" vertical="center" wrapText="1"/>
    </xf>
    <xf numFmtId="0" fontId="5" fillId="25" borderId="4" xfId="79" applyFont="1" applyFill="1" applyBorder="1" applyAlignment="1">
      <alignment horizontal="center" vertical="center" wrapText="1"/>
    </xf>
    <xf numFmtId="0" fontId="8" fillId="25" borderId="0" xfId="0" applyFont="1" applyFill="1" applyBorder="1" applyAlignment="1">
      <alignment vertical="center" wrapText="1"/>
    </xf>
    <xf numFmtId="0" fontId="5" fillId="25" borderId="0" xfId="0" applyFont="1" applyFill="1" applyBorder="1" applyAlignment="1">
      <alignment horizontal="center" vertical="center" wrapText="1"/>
    </xf>
    <xf numFmtId="0" fontId="5" fillId="25" borderId="0" xfId="0" applyFont="1" applyFill="1" applyBorder="1" applyAlignment="1">
      <alignment vertical="center" wrapText="1"/>
    </xf>
    <xf numFmtId="0" fontId="34" fillId="25" borderId="4" xfId="0" applyFont="1" applyFill="1" applyBorder="1" applyAlignment="1">
      <alignment horizontal="center" vertical="center" wrapText="1"/>
    </xf>
    <xf numFmtId="166" fontId="7" fillId="25" borderId="0" xfId="0" applyNumberFormat="1" applyFont="1" applyFill="1" applyAlignment="1">
      <alignment horizontal="right" vertical="center" wrapText="1"/>
    </xf>
    <xf numFmtId="4" fontId="5" fillId="25" borderId="0" xfId="0" applyNumberFormat="1" applyFont="1" applyFill="1" applyAlignment="1">
      <alignment horizontal="right" vertical="center" wrapText="1"/>
    </xf>
    <xf numFmtId="165" fontId="5" fillId="25" borderId="0" xfId="0" applyNumberFormat="1" applyFont="1" applyFill="1" applyAlignment="1">
      <alignment horizontal="right" vertical="center" wrapText="1"/>
    </xf>
    <xf numFmtId="167" fontId="33" fillId="25" borderId="4" xfId="1" applyNumberFormat="1" applyFont="1" applyFill="1" applyBorder="1" applyAlignment="1">
      <alignment horizontal="center" vertical="center" wrapText="1"/>
    </xf>
    <xf numFmtId="167" fontId="33" fillId="25" borderId="1" xfId="1" applyNumberFormat="1" applyFont="1" applyFill="1" applyBorder="1" applyAlignment="1">
      <alignment horizontal="center" vertical="center" wrapText="1"/>
    </xf>
    <xf numFmtId="0" fontId="8" fillId="25" borderId="4" xfId="79" applyFont="1" applyFill="1" applyBorder="1" applyAlignment="1">
      <alignment horizontal="left" vertical="center" wrapText="1"/>
    </xf>
    <xf numFmtId="0" fontId="37" fillId="25" borderId="4" xfId="0" applyFont="1" applyFill="1" applyBorder="1" applyAlignment="1">
      <alignment vertical="center" wrapText="1"/>
    </xf>
    <xf numFmtId="0" fontId="8" fillId="25" borderId="2" xfId="79" applyFont="1" applyFill="1" applyBorder="1" applyAlignment="1">
      <alignment horizontal="left" vertical="center" wrapText="1"/>
    </xf>
    <xf numFmtId="0" fontId="8" fillId="25" borderId="4" xfId="0" applyFont="1" applyFill="1" applyBorder="1" applyAlignment="1">
      <alignment vertical="center" wrapText="1"/>
    </xf>
    <xf numFmtId="0" fontId="5" fillId="25" borderId="4" xfId="0" applyFont="1" applyFill="1" applyBorder="1" applyAlignment="1">
      <alignment vertical="center" wrapText="1"/>
    </xf>
    <xf numFmtId="0" fontId="37" fillId="25" borderId="4" xfId="0" applyFont="1" applyFill="1" applyBorder="1" applyAlignment="1">
      <alignment horizontal="left" vertical="center" wrapText="1"/>
    </xf>
    <xf numFmtId="0" fontId="39" fillId="25" borderId="4" xfId="0" applyFont="1" applyFill="1" applyBorder="1" applyAlignment="1">
      <alignment horizontal="left" vertical="center" wrapText="1"/>
    </xf>
    <xf numFmtId="164" fontId="4" fillId="25" borderId="0" xfId="0" applyNumberFormat="1" applyFont="1" applyFill="1" applyAlignment="1">
      <alignment horizontal="right" vertical="center" wrapText="1"/>
    </xf>
    <xf numFmtId="0" fontId="6" fillId="25" borderId="0" xfId="0" applyNumberFormat="1" applyFont="1" applyFill="1" applyAlignment="1">
      <alignment horizontal="center" vertical="center" wrapText="1"/>
    </xf>
    <xf numFmtId="165" fontId="35" fillId="25" borderId="3" xfId="0" applyNumberFormat="1" applyFont="1" applyFill="1" applyBorder="1" applyAlignment="1">
      <alignment horizontal="right" vertical="center" wrapText="1"/>
    </xf>
    <xf numFmtId="165" fontId="35" fillId="25" borderId="5" xfId="0" applyNumberFormat="1" applyFont="1" applyFill="1" applyBorder="1" applyAlignment="1">
      <alignment horizontal="right" vertical="center" wrapText="1"/>
    </xf>
    <xf numFmtId="49" fontId="4" fillId="25" borderId="1" xfId="0" applyNumberFormat="1" applyFont="1" applyFill="1" applyBorder="1" applyAlignment="1">
      <alignment horizontal="center" vertical="center" wrapText="1"/>
    </xf>
    <xf numFmtId="49" fontId="4" fillId="25" borderId="2" xfId="0" applyNumberFormat="1" applyFont="1" applyFill="1" applyBorder="1" applyAlignment="1">
      <alignment horizontal="center" vertical="center" wrapText="1"/>
    </xf>
    <xf numFmtId="0" fontId="4" fillId="25" borderId="3" xfId="0" applyNumberFormat="1" applyFont="1" applyFill="1" applyBorder="1" applyAlignment="1">
      <alignment horizontal="center" vertical="center" wrapText="1"/>
    </xf>
    <xf numFmtId="0" fontId="4" fillId="25" borderId="5" xfId="0" applyNumberFormat="1" applyFont="1" applyFill="1" applyBorder="1" applyAlignment="1">
      <alignment horizontal="center" vertical="center" wrapText="1"/>
    </xf>
    <xf numFmtId="167" fontId="8" fillId="25" borderId="5" xfId="1" applyNumberFormat="1" applyFont="1" applyFill="1" applyBorder="1" applyAlignment="1">
      <alignment horizontal="center" vertical="center" wrapText="1"/>
    </xf>
    <xf numFmtId="167" fontId="5" fillId="25" borderId="4" xfId="1" applyNumberFormat="1" applyFont="1" applyFill="1" applyBorder="1" applyAlignment="1">
      <alignment horizontal="center" vertical="center" wrapText="1"/>
    </xf>
    <xf numFmtId="167" fontId="33" fillId="25" borderId="4" xfId="1" applyNumberFormat="1" applyFont="1" applyFill="1" applyBorder="1" applyAlignment="1">
      <alignment horizontal="center" vertical="center"/>
    </xf>
    <xf numFmtId="167" fontId="37" fillId="25" borderId="4" xfId="1" applyNumberFormat="1" applyFont="1" applyFill="1" applyBorder="1" applyAlignment="1">
      <alignment horizontal="center"/>
    </xf>
    <xf numFmtId="167" fontId="37" fillId="25" borderId="4" xfId="1" applyNumberFormat="1" applyFont="1" applyFill="1" applyBorder="1" applyAlignment="1">
      <alignment horizontal="center" vertical="center"/>
    </xf>
    <xf numFmtId="167" fontId="8" fillId="25" borderId="4" xfId="1" applyNumberFormat="1" applyFont="1" applyFill="1" applyBorder="1" applyAlignment="1">
      <alignment horizontal="center" vertical="center"/>
    </xf>
    <xf numFmtId="167" fontId="5" fillId="25" borderId="4" xfId="1" applyNumberFormat="1" applyFont="1" applyFill="1" applyBorder="1" applyAlignment="1">
      <alignment horizontal="center" vertical="center"/>
    </xf>
    <xf numFmtId="0" fontId="39" fillId="25" borderId="4" xfId="79" applyFont="1" applyFill="1" applyBorder="1" applyAlignment="1">
      <alignment horizontal="left" vertical="center" wrapText="1"/>
    </xf>
    <xf numFmtId="0" fontId="40" fillId="25" borderId="4" xfId="0" applyFont="1" applyFill="1" applyBorder="1" applyAlignment="1">
      <alignment horizontal="left" vertical="center" wrapText="1"/>
    </xf>
  </cellXfs>
  <cellStyles count="81">
    <cellStyle name="20% - Accent1 2" xfId="18"/>
    <cellStyle name="20% - Accent2 2" xfId="19"/>
    <cellStyle name="20% - Accent3 2" xfId="20"/>
    <cellStyle name="20% - Accent4 2" xfId="21"/>
    <cellStyle name="20% - Accent5 2" xfId="22"/>
    <cellStyle name="20% - Accent6 2" xfId="23"/>
    <cellStyle name="40% - Accent1 2" xfId="24"/>
    <cellStyle name="40% - Accent2 2" xfId="25"/>
    <cellStyle name="40% - Accent3 2" xfId="26"/>
    <cellStyle name="40% - Accent4 2" xfId="27"/>
    <cellStyle name="40% - Accent5 2" xfId="28"/>
    <cellStyle name="40% - Accent6 2" xfId="29"/>
    <cellStyle name="60% - Accent1 2" xfId="30"/>
    <cellStyle name="60% - Accent2 2" xfId="31"/>
    <cellStyle name="60% - Accent3 2" xfId="32"/>
    <cellStyle name="60% - Accent4 2" xfId="33"/>
    <cellStyle name="60% - Accent5 2" xfId="34"/>
    <cellStyle name="60% - Accent6 2" xfId="35"/>
    <cellStyle name="Accent1 2" xfId="36"/>
    <cellStyle name="Accent2 2" xfId="37"/>
    <cellStyle name="Accent3 2" xfId="38"/>
    <cellStyle name="Accent4 2" xfId="39"/>
    <cellStyle name="Accent5 2" xfId="40"/>
    <cellStyle name="Accent6 2" xfId="41"/>
    <cellStyle name="Bad 2" xfId="42"/>
    <cellStyle name="Calculation 2" xfId="43"/>
    <cellStyle name="Check Cell 2" xfId="44"/>
    <cellStyle name="Comma" xfId="1" builtinId="3"/>
    <cellStyle name="Comma 2" xfId="6"/>
    <cellStyle name="Comma 2 2" xfId="10"/>
    <cellStyle name="Comma 2 2 2" xfId="45"/>
    <cellStyle name="Comma 2 3" xfId="3"/>
    <cellStyle name="Comma 3" xfId="9"/>
    <cellStyle name="Comma 3 2" xfId="46"/>
    <cellStyle name="Comma 3 2 2" xfId="77"/>
    <cellStyle name="Comma 4" xfId="12"/>
    <cellStyle name="Comma 5" xfId="5"/>
    <cellStyle name="Comma 6" xfId="76"/>
    <cellStyle name="Explanatory Text 2" xfId="47"/>
    <cellStyle name="Good 2" xfId="48"/>
    <cellStyle name="Heading 1 2" xfId="49"/>
    <cellStyle name="Heading 2 2" xfId="50"/>
    <cellStyle name="Heading 3 2" xfId="51"/>
    <cellStyle name="Heading 4 2" xfId="52"/>
    <cellStyle name="Input 2" xfId="53"/>
    <cellStyle name="Linked Cell 2" xfId="54"/>
    <cellStyle name="Neutral 2" xfId="15"/>
    <cellStyle name="Neutral 3" xfId="55"/>
    <cellStyle name="Normal" xfId="0" builtinId="0"/>
    <cellStyle name="Normal 10" xfId="74"/>
    <cellStyle name="Normal 11" xfId="75"/>
    <cellStyle name="Normal 2" xfId="2"/>
    <cellStyle name="Normal 2 2" xfId="56"/>
    <cellStyle name="Normal 2 3" xfId="57"/>
    <cellStyle name="Normal 2 4" xfId="79"/>
    <cellStyle name="Normal 3" xfId="8"/>
    <cellStyle name="Normal 3 2" xfId="13"/>
    <cellStyle name="Normal 3 2 2" xfId="58"/>
    <cellStyle name="Normal 3_HavelvacN2axjusakN3" xfId="16"/>
    <cellStyle name="Normal 4" xfId="11"/>
    <cellStyle name="Normal 4 2" xfId="14"/>
    <cellStyle name="Normal 5" xfId="17"/>
    <cellStyle name="Normal 5 2" xfId="59"/>
    <cellStyle name="Normal 5 2 2" xfId="78"/>
    <cellStyle name="Normal 6" xfId="60"/>
    <cellStyle name="Normal 7" xfId="61"/>
    <cellStyle name="Normal 8" xfId="4"/>
    <cellStyle name="Normal 9" xfId="73"/>
    <cellStyle name="Note 2" xfId="62"/>
    <cellStyle name="Output 2" xfId="63"/>
    <cellStyle name="Percent 2" xfId="7"/>
    <cellStyle name="SN_241" xfId="80"/>
    <cellStyle name="Style 1" xfId="64"/>
    <cellStyle name="Style 1 2" xfId="65"/>
    <cellStyle name="Style 1 2 2" xfId="72"/>
    <cellStyle name="Style 1_verchnakan_ax21-25_2018" xfId="66"/>
    <cellStyle name="Title 2" xfId="67"/>
    <cellStyle name="Total 2" xfId="68"/>
    <cellStyle name="Warning Text 2" xfId="69"/>
    <cellStyle name="Обычный 2" xfId="70"/>
    <cellStyle name="Обычный 2 2" xfId="71"/>
  </cellStyles>
  <dxfs count="0"/>
  <tableStyles count="0" defaultTableStyle="TableStyleMedium2" defaultPivotStyle="PivotStyleLight16"/>
  <colors>
    <mruColors>
      <color rgb="FFCCECFF"/>
      <color rgb="FFCCFFFF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70"/>
  <sheetViews>
    <sheetView tabSelected="1" topLeftCell="A220" zoomScale="80" zoomScaleNormal="80" workbookViewId="0">
      <selection activeCell="C235" sqref="C235"/>
    </sheetView>
  </sheetViews>
  <sheetFormatPr defaultColWidth="9.140625" defaultRowHeight="17.25" x14ac:dyDescent="0.2"/>
  <cols>
    <col min="1" max="1" width="7.42578125" style="12" customWidth="1"/>
    <col min="2" max="2" width="14.7109375" style="12" customWidth="1"/>
    <col min="3" max="3" width="60.85546875" style="3" customWidth="1"/>
    <col min="4" max="4" width="19.7109375" style="26" customWidth="1"/>
    <col min="5" max="7" width="19.7109375" style="7" customWidth="1"/>
    <col min="8" max="8" width="27" style="3" customWidth="1"/>
    <col min="9" max="9" width="34.7109375" style="3" customWidth="1"/>
    <col min="10" max="10" width="15" style="3" customWidth="1"/>
    <col min="11" max="11" width="23" style="3" customWidth="1"/>
    <col min="12" max="12" width="9.140625" style="3" customWidth="1"/>
    <col min="13" max="16384" width="9.140625" style="3"/>
  </cols>
  <sheetData>
    <row r="2" spans="1:7" ht="17.25" customHeight="1" x14ac:dyDescent="0.2">
      <c r="A2" s="36" t="s">
        <v>73</v>
      </c>
      <c r="B2" s="36"/>
      <c r="C2" s="36"/>
      <c r="D2" s="36"/>
      <c r="E2" s="36"/>
      <c r="F2" s="36"/>
      <c r="G2" s="36"/>
    </row>
    <row r="3" spans="1:7" ht="17.25" customHeight="1" x14ac:dyDescent="0.2">
      <c r="A3" s="36" t="s">
        <v>74</v>
      </c>
      <c r="B3" s="36"/>
      <c r="C3" s="36"/>
      <c r="D3" s="36"/>
      <c r="E3" s="36"/>
      <c r="F3" s="36"/>
      <c r="G3" s="36"/>
    </row>
    <row r="4" spans="1:7" ht="88.5" customHeight="1" x14ac:dyDescent="0.2">
      <c r="A4" s="37" t="s">
        <v>141</v>
      </c>
      <c r="B4" s="37"/>
      <c r="C4" s="37"/>
      <c r="D4" s="37"/>
      <c r="E4" s="37"/>
      <c r="F4" s="37"/>
      <c r="G4" s="37"/>
    </row>
    <row r="5" spans="1:7" ht="17.25" customHeight="1" x14ac:dyDescent="0.2">
      <c r="A5" s="4"/>
      <c r="B5" s="4"/>
      <c r="C5" s="5"/>
      <c r="D5" s="6"/>
      <c r="G5" s="7" t="s">
        <v>140</v>
      </c>
    </row>
    <row r="6" spans="1:7" s="8" customFormat="1" ht="24.75" customHeight="1" x14ac:dyDescent="0.2">
      <c r="A6" s="40" t="s">
        <v>0</v>
      </c>
      <c r="B6" s="41"/>
      <c r="C6" s="42" t="s">
        <v>1</v>
      </c>
      <c r="D6" s="38" t="s">
        <v>75</v>
      </c>
      <c r="E6" s="38" t="s">
        <v>76</v>
      </c>
      <c r="F6" s="38" t="s">
        <v>77</v>
      </c>
      <c r="G6" s="38" t="s">
        <v>78</v>
      </c>
    </row>
    <row r="7" spans="1:7" s="8" customFormat="1" ht="96" customHeight="1" x14ac:dyDescent="0.2">
      <c r="A7" s="9"/>
      <c r="B7" s="9" t="s">
        <v>2</v>
      </c>
      <c r="C7" s="43"/>
      <c r="D7" s="39"/>
      <c r="E7" s="39"/>
      <c r="F7" s="39"/>
      <c r="G7" s="39"/>
    </row>
    <row r="8" spans="1:7" s="12" customFormat="1" ht="30.75" customHeight="1" x14ac:dyDescent="0.2">
      <c r="A8" s="10"/>
      <c r="B8" s="10"/>
      <c r="C8" s="11" t="s">
        <v>3</v>
      </c>
      <c r="D8" s="44">
        <f>D10+D16+D36+D42+D58+D64+D73+D139+D148+D160+D175+D181+D190+D202+D219+D225+D237+D243+D260</f>
        <v>9588248.5999999996</v>
      </c>
      <c r="E8" s="44">
        <f>E10+E16+E36+E42+E58+E64+E73+E139+E148+E160+E175+E181+E190+E202+E219+E225+E237+E243+E260</f>
        <v>34640790.675420009</v>
      </c>
      <c r="F8" s="44">
        <f>F10+F16+F36+F42+F58+F64+F73+F139+F148+F160+F175+F181+F190+F202+F219+F225+F237+F243+F260</f>
        <v>85320314.771420017</v>
      </c>
      <c r="G8" s="44">
        <f>G10+G16+G36+G42+G58+G64+G73+G139+G148+G160+G175+G181+G190+G202+G219+G225+G237+G243+G260</f>
        <v>133009116.69999999</v>
      </c>
    </row>
    <row r="9" spans="1:7" x14ac:dyDescent="0.2">
      <c r="A9" s="10"/>
      <c r="B9" s="10"/>
      <c r="C9" s="11" t="s">
        <v>4</v>
      </c>
      <c r="D9" s="45"/>
      <c r="E9" s="45"/>
      <c r="F9" s="45"/>
      <c r="G9" s="2"/>
    </row>
    <row r="10" spans="1:7" s="12" customFormat="1" ht="29.25" customHeight="1" x14ac:dyDescent="0.2">
      <c r="A10" s="13"/>
      <c r="B10" s="14"/>
      <c r="C10" s="14" t="s">
        <v>60</v>
      </c>
      <c r="D10" s="2">
        <f t="shared" ref="D10:F10" si="0">+D12</f>
        <v>1000</v>
      </c>
      <c r="E10" s="2">
        <f t="shared" si="0"/>
        <v>2500</v>
      </c>
      <c r="F10" s="2">
        <f t="shared" si="0"/>
        <v>5000</v>
      </c>
      <c r="G10" s="2">
        <f>+G12</f>
        <v>5000</v>
      </c>
    </row>
    <row r="11" spans="1:7" s="12" customFormat="1" x14ac:dyDescent="0.2">
      <c r="A11" s="13"/>
      <c r="B11" s="13"/>
      <c r="C11" s="13" t="s">
        <v>5</v>
      </c>
      <c r="D11" s="45"/>
      <c r="E11" s="45"/>
      <c r="F11" s="45"/>
      <c r="G11" s="45"/>
    </row>
    <row r="12" spans="1:7" s="17" customFormat="1" ht="34.5" x14ac:dyDescent="0.2">
      <c r="A12" s="15">
        <v>1154</v>
      </c>
      <c r="B12" s="15">
        <v>31001</v>
      </c>
      <c r="C12" s="16" t="s">
        <v>61</v>
      </c>
      <c r="D12" s="2">
        <f t="shared" ref="D12:F12" si="1">+D14</f>
        <v>1000</v>
      </c>
      <c r="E12" s="2">
        <f t="shared" si="1"/>
        <v>2500</v>
      </c>
      <c r="F12" s="2">
        <f t="shared" si="1"/>
        <v>5000</v>
      </c>
      <c r="G12" s="2">
        <f>+G14</f>
        <v>5000</v>
      </c>
    </row>
    <row r="13" spans="1:7" s="17" customFormat="1" x14ac:dyDescent="0.2">
      <c r="A13" s="15"/>
      <c r="B13" s="15"/>
      <c r="C13" s="13" t="s">
        <v>79</v>
      </c>
      <c r="D13" s="2"/>
      <c r="E13" s="2"/>
      <c r="F13" s="2"/>
      <c r="G13" s="2"/>
    </row>
    <row r="14" spans="1:7" s="17" customFormat="1" x14ac:dyDescent="0.2">
      <c r="A14" s="15"/>
      <c r="B14" s="15"/>
      <c r="C14" s="35" t="s">
        <v>80</v>
      </c>
      <c r="D14" s="2">
        <v>1000</v>
      </c>
      <c r="E14" s="2">
        <v>2500</v>
      </c>
      <c r="F14" s="2">
        <v>5000</v>
      </c>
      <c r="G14" s="2">
        <v>5000</v>
      </c>
    </row>
    <row r="15" spans="1:7" x14ac:dyDescent="0.2">
      <c r="A15" s="13"/>
      <c r="B15" s="13"/>
      <c r="C15" s="1"/>
      <c r="D15" s="45"/>
      <c r="E15" s="45"/>
      <c r="F15" s="45"/>
      <c r="G15" s="45"/>
    </row>
    <row r="16" spans="1:7" s="12" customFormat="1" x14ac:dyDescent="0.2">
      <c r="A16" s="13"/>
      <c r="B16" s="14"/>
      <c r="C16" s="14" t="s">
        <v>6</v>
      </c>
      <c r="D16" s="2">
        <f>D18+D21+D30</f>
        <v>36642</v>
      </c>
      <c r="E16" s="2">
        <f t="shared" ref="E16:F16" si="2">E18+E21+E30</f>
        <v>144118.70000000001</v>
      </c>
      <c r="F16" s="2">
        <f t="shared" si="2"/>
        <v>242695.3</v>
      </c>
      <c r="G16" s="2">
        <f>G18+G21+G30</f>
        <v>242695.3</v>
      </c>
    </row>
    <row r="17" spans="1:7" s="12" customFormat="1" x14ac:dyDescent="0.2">
      <c r="A17" s="13"/>
      <c r="B17" s="13"/>
      <c r="C17" s="13" t="s">
        <v>5</v>
      </c>
      <c r="D17" s="45"/>
      <c r="E17" s="45"/>
      <c r="F17" s="45"/>
      <c r="G17" s="45"/>
    </row>
    <row r="18" spans="1:7" s="17" customFormat="1" ht="34.5" x14ac:dyDescent="0.2">
      <c r="A18" s="15">
        <v>1024</v>
      </c>
      <c r="B18" s="15">
        <v>31001</v>
      </c>
      <c r="C18" s="16" t="s">
        <v>127</v>
      </c>
      <c r="D18" s="2">
        <f>+D20</f>
        <v>30000</v>
      </c>
      <c r="E18" s="2">
        <f t="shared" ref="E18:G18" si="3">+E20</f>
        <v>75000</v>
      </c>
      <c r="F18" s="2">
        <f t="shared" si="3"/>
        <v>150000</v>
      </c>
      <c r="G18" s="2">
        <f t="shared" si="3"/>
        <v>150000</v>
      </c>
    </row>
    <row r="19" spans="1:7" s="17" customFormat="1" x14ac:dyDescent="0.2">
      <c r="A19" s="15"/>
      <c r="B19" s="15"/>
      <c r="C19" s="13" t="s">
        <v>79</v>
      </c>
      <c r="D19" s="2"/>
      <c r="E19" s="2"/>
      <c r="F19" s="2"/>
      <c r="G19" s="2"/>
    </row>
    <row r="20" spans="1:7" s="17" customFormat="1" ht="33" customHeight="1" x14ac:dyDescent="0.2">
      <c r="A20" s="15"/>
      <c r="B20" s="15"/>
      <c r="C20" s="35" t="s">
        <v>118</v>
      </c>
      <c r="D20" s="2">
        <v>30000</v>
      </c>
      <c r="E20" s="2">
        <v>75000</v>
      </c>
      <c r="F20" s="2">
        <v>150000</v>
      </c>
      <c r="G20" s="2">
        <v>150000</v>
      </c>
    </row>
    <row r="21" spans="1:7" s="17" customFormat="1" ht="34.5" x14ac:dyDescent="0.2">
      <c r="A21" s="15">
        <v>1024</v>
      </c>
      <c r="B21" s="15">
        <v>31003</v>
      </c>
      <c r="C21" s="16" t="s">
        <v>42</v>
      </c>
      <c r="D21" s="2">
        <f>D23+D26</f>
        <v>6642</v>
      </c>
      <c r="E21" s="2">
        <f t="shared" ref="E21:G21" si="4">E23+E26</f>
        <v>30218.7</v>
      </c>
      <c r="F21" s="2">
        <f t="shared" si="4"/>
        <v>53795.3</v>
      </c>
      <c r="G21" s="2">
        <f t="shared" si="4"/>
        <v>53795.3</v>
      </c>
    </row>
    <row r="22" spans="1:7" s="17" customFormat="1" x14ac:dyDescent="0.2">
      <c r="A22" s="15"/>
      <c r="B22" s="15"/>
      <c r="C22" s="13" t="s">
        <v>79</v>
      </c>
      <c r="D22" s="2"/>
      <c r="E22" s="2"/>
      <c r="F22" s="2"/>
      <c r="G22" s="2"/>
    </row>
    <row r="23" spans="1:7" s="17" customFormat="1" ht="31.5" customHeight="1" x14ac:dyDescent="0.2">
      <c r="A23" s="15"/>
      <c r="B23" s="15"/>
      <c r="C23" s="35" t="s">
        <v>118</v>
      </c>
      <c r="D23" s="2">
        <f>SUM(D25)</f>
        <v>1477</v>
      </c>
      <c r="E23" s="2">
        <f t="shared" ref="E23:G23" si="5">SUM(E25)</f>
        <v>25053.7</v>
      </c>
      <c r="F23" s="2">
        <f t="shared" si="5"/>
        <v>48630.3</v>
      </c>
      <c r="G23" s="2">
        <f t="shared" si="5"/>
        <v>48630.3</v>
      </c>
    </row>
    <row r="24" spans="1:7" s="17" customFormat="1" x14ac:dyDescent="0.2">
      <c r="A24" s="15"/>
      <c r="B24" s="15"/>
      <c r="C24" s="19" t="s">
        <v>142</v>
      </c>
      <c r="D24" s="2"/>
      <c r="E24" s="2"/>
      <c r="F24" s="2"/>
      <c r="G24" s="2"/>
    </row>
    <row r="25" spans="1:7" s="17" customFormat="1" ht="45" customHeight="1" x14ac:dyDescent="0.2">
      <c r="A25" s="15"/>
      <c r="B25" s="15"/>
      <c r="C25" s="1" t="s">
        <v>69</v>
      </c>
      <c r="D25" s="2">
        <v>1477</v>
      </c>
      <c r="E25" s="2">
        <v>25053.7</v>
      </c>
      <c r="F25" s="2">
        <v>48630.3</v>
      </c>
      <c r="G25" s="2">
        <v>48630.3</v>
      </c>
    </row>
    <row r="26" spans="1:7" s="17" customFormat="1" ht="24.75" customHeight="1" x14ac:dyDescent="0.2">
      <c r="A26" s="15"/>
      <c r="B26" s="15"/>
      <c r="C26" s="35" t="s">
        <v>84</v>
      </c>
      <c r="D26" s="2">
        <f>SUM(D28:D29)</f>
        <v>5165</v>
      </c>
      <c r="E26" s="2">
        <f t="shared" ref="E26:F26" si="6">SUM(E28:E29)</f>
        <v>5165</v>
      </c>
      <c r="F26" s="2">
        <f t="shared" si="6"/>
        <v>5165</v>
      </c>
      <c r="G26" s="2">
        <f>SUM(G28:G29)</f>
        <v>5165</v>
      </c>
    </row>
    <row r="27" spans="1:7" s="17" customFormat="1" x14ac:dyDescent="0.2">
      <c r="A27" s="15"/>
      <c r="B27" s="15"/>
      <c r="C27" s="19" t="s">
        <v>142</v>
      </c>
      <c r="D27" s="2"/>
      <c r="E27" s="2"/>
      <c r="F27" s="2"/>
      <c r="G27" s="2"/>
    </row>
    <row r="28" spans="1:7" s="17" customFormat="1" ht="45" customHeight="1" x14ac:dyDescent="0.2">
      <c r="A28" s="15"/>
      <c r="B28" s="15"/>
      <c r="C28" s="1" t="s">
        <v>67</v>
      </c>
      <c r="D28" s="2">
        <v>2638.3</v>
      </c>
      <c r="E28" s="2">
        <v>2638.3</v>
      </c>
      <c r="F28" s="2">
        <v>2638.3</v>
      </c>
      <c r="G28" s="2">
        <v>2638.3</v>
      </c>
    </row>
    <row r="29" spans="1:7" s="17" customFormat="1" ht="59.25" customHeight="1" x14ac:dyDescent="0.2">
      <c r="A29" s="15"/>
      <c r="B29" s="15"/>
      <c r="C29" s="1" t="s">
        <v>68</v>
      </c>
      <c r="D29" s="2">
        <v>2526.6999999999998</v>
      </c>
      <c r="E29" s="2">
        <v>2526.6999999999998</v>
      </c>
      <c r="F29" s="2">
        <v>2526.6999999999998</v>
      </c>
      <c r="G29" s="2">
        <v>2526.6999999999998</v>
      </c>
    </row>
    <row r="30" spans="1:7" s="17" customFormat="1" ht="34.5" x14ac:dyDescent="0.2">
      <c r="A30" s="15">
        <v>1024</v>
      </c>
      <c r="B30" s="15">
        <v>31004</v>
      </c>
      <c r="C30" s="16" t="s">
        <v>43</v>
      </c>
      <c r="D30" s="2">
        <f>D32</f>
        <v>0</v>
      </c>
      <c r="E30" s="2">
        <f t="shared" ref="E30:F30" si="7">E32</f>
        <v>38900</v>
      </c>
      <c r="F30" s="2">
        <f t="shared" si="7"/>
        <v>38900</v>
      </c>
      <c r="G30" s="2">
        <f>G32</f>
        <v>38900</v>
      </c>
    </row>
    <row r="31" spans="1:7" s="17" customFormat="1" x14ac:dyDescent="0.2">
      <c r="A31" s="15"/>
      <c r="B31" s="15"/>
      <c r="C31" s="13" t="s">
        <v>79</v>
      </c>
      <c r="D31" s="2"/>
      <c r="E31" s="2"/>
      <c r="F31" s="2"/>
      <c r="G31" s="2"/>
    </row>
    <row r="32" spans="1:7" s="17" customFormat="1" x14ac:dyDescent="0.2">
      <c r="A32" s="15"/>
      <c r="B32" s="15"/>
      <c r="C32" s="35" t="s">
        <v>84</v>
      </c>
      <c r="D32" s="2">
        <f>D34</f>
        <v>0</v>
      </c>
      <c r="E32" s="2">
        <f t="shared" ref="E32:G32" si="8">E34</f>
        <v>38900</v>
      </c>
      <c r="F32" s="2">
        <f t="shared" si="8"/>
        <v>38900</v>
      </c>
      <c r="G32" s="2">
        <f t="shared" si="8"/>
        <v>38900</v>
      </c>
    </row>
    <row r="33" spans="1:7" s="17" customFormat="1" x14ac:dyDescent="0.2">
      <c r="A33" s="15"/>
      <c r="B33" s="15"/>
      <c r="C33" s="19" t="s">
        <v>142</v>
      </c>
      <c r="D33" s="2"/>
      <c r="E33" s="2"/>
      <c r="F33" s="2"/>
      <c r="G33" s="2"/>
    </row>
    <row r="34" spans="1:7" s="17" customFormat="1" ht="34.5" x14ac:dyDescent="0.2">
      <c r="A34" s="15"/>
      <c r="B34" s="15"/>
      <c r="C34" s="1" t="s">
        <v>70</v>
      </c>
      <c r="D34" s="2">
        <v>0</v>
      </c>
      <c r="E34" s="2">
        <v>38900</v>
      </c>
      <c r="F34" s="2">
        <v>38900</v>
      </c>
      <c r="G34" s="2">
        <v>38900</v>
      </c>
    </row>
    <row r="35" spans="1:7" x14ac:dyDescent="0.2">
      <c r="A35" s="13"/>
      <c r="B35" s="13"/>
      <c r="C35" s="1"/>
      <c r="D35" s="45"/>
      <c r="E35" s="45"/>
      <c r="F35" s="45"/>
      <c r="G35" s="45"/>
    </row>
    <row r="36" spans="1:7" s="12" customFormat="1" x14ac:dyDescent="0.2">
      <c r="A36" s="13"/>
      <c r="B36" s="14"/>
      <c r="C36" s="14" t="s">
        <v>7</v>
      </c>
      <c r="D36" s="2">
        <f>+D38</f>
        <v>12500</v>
      </c>
      <c r="E36" s="2">
        <f t="shared" ref="E36:F36" si="9">+E38</f>
        <v>25000</v>
      </c>
      <c r="F36" s="2">
        <f t="shared" si="9"/>
        <v>50000</v>
      </c>
      <c r="G36" s="2">
        <f>+G38</f>
        <v>50000</v>
      </c>
    </row>
    <row r="37" spans="1:7" s="12" customFormat="1" x14ac:dyDescent="0.2">
      <c r="A37" s="13"/>
      <c r="B37" s="13"/>
      <c r="C37" s="13" t="s">
        <v>5</v>
      </c>
      <c r="D37" s="2"/>
      <c r="E37" s="2"/>
      <c r="F37" s="2"/>
      <c r="G37" s="2"/>
    </row>
    <row r="38" spans="1:7" s="12" customFormat="1" ht="55.5" customHeight="1" x14ac:dyDescent="0.2">
      <c r="A38" s="15">
        <v>1136</v>
      </c>
      <c r="B38" s="15">
        <v>31002</v>
      </c>
      <c r="C38" s="16" t="s">
        <v>39</v>
      </c>
      <c r="D38" s="2">
        <f>+D40</f>
        <v>12500</v>
      </c>
      <c r="E38" s="2">
        <f t="shared" ref="E38:G38" si="10">+E40</f>
        <v>25000</v>
      </c>
      <c r="F38" s="2">
        <f t="shared" si="10"/>
        <v>50000</v>
      </c>
      <c r="G38" s="2">
        <f t="shared" si="10"/>
        <v>50000</v>
      </c>
    </row>
    <row r="39" spans="1:7" s="12" customFormat="1" x14ac:dyDescent="0.2">
      <c r="A39" s="15"/>
      <c r="B39" s="15"/>
      <c r="C39" s="13" t="s">
        <v>79</v>
      </c>
      <c r="D39" s="45"/>
      <c r="E39" s="45"/>
      <c r="F39" s="45"/>
      <c r="G39" s="2"/>
    </row>
    <row r="40" spans="1:7" s="12" customFormat="1" ht="27.75" customHeight="1" x14ac:dyDescent="0.2">
      <c r="A40" s="15"/>
      <c r="B40" s="15"/>
      <c r="C40" s="35" t="s">
        <v>122</v>
      </c>
      <c r="D40" s="2">
        <v>12500</v>
      </c>
      <c r="E40" s="2">
        <v>25000</v>
      </c>
      <c r="F40" s="2">
        <v>50000</v>
      </c>
      <c r="G40" s="2">
        <v>50000</v>
      </c>
    </row>
    <row r="41" spans="1:7" s="17" customFormat="1" x14ac:dyDescent="0.2">
      <c r="A41" s="15"/>
      <c r="B41" s="15"/>
      <c r="C41" s="16"/>
      <c r="D41" s="2"/>
      <c r="E41" s="2"/>
      <c r="F41" s="2"/>
      <c r="G41" s="2"/>
    </row>
    <row r="42" spans="1:7" s="17" customFormat="1" x14ac:dyDescent="0.2">
      <c r="A42" s="15"/>
      <c r="B42" s="15"/>
      <c r="C42" s="14" t="s">
        <v>56</v>
      </c>
      <c r="D42" s="2">
        <f>D44+D49</f>
        <v>125000</v>
      </c>
      <c r="E42" s="2">
        <f t="shared" ref="E42:F42" si="11">E44+E49</f>
        <v>409002.4</v>
      </c>
      <c r="F42" s="2">
        <f t="shared" si="11"/>
        <v>1033075.7999999999</v>
      </c>
      <c r="G42" s="2">
        <f>G44+G49</f>
        <v>2000000</v>
      </c>
    </row>
    <row r="43" spans="1:7" s="17" customFormat="1" x14ac:dyDescent="0.2">
      <c r="A43" s="15"/>
      <c r="B43" s="15"/>
      <c r="C43" s="13" t="s">
        <v>5</v>
      </c>
      <c r="D43" s="2"/>
      <c r="E43" s="2"/>
      <c r="F43" s="2"/>
      <c r="G43" s="2"/>
    </row>
    <row r="44" spans="1:7" s="17" customFormat="1" ht="34.5" x14ac:dyDescent="0.2">
      <c r="A44" s="15">
        <v>1228</v>
      </c>
      <c r="B44" s="15">
        <v>31001</v>
      </c>
      <c r="C44" s="18" t="s">
        <v>57</v>
      </c>
      <c r="D44" s="2">
        <f>D46</f>
        <v>0</v>
      </c>
      <c r="E44" s="2">
        <f t="shared" ref="E44:G44" si="12">E46</f>
        <v>0</v>
      </c>
      <c r="F44" s="2">
        <f t="shared" si="12"/>
        <v>328574.59999999998</v>
      </c>
      <c r="G44" s="2">
        <f t="shared" si="12"/>
        <v>1000000</v>
      </c>
    </row>
    <row r="45" spans="1:7" s="17" customFormat="1" x14ac:dyDescent="0.2">
      <c r="A45" s="15"/>
      <c r="B45" s="15"/>
      <c r="C45" s="13" t="s">
        <v>79</v>
      </c>
      <c r="D45" s="2"/>
      <c r="E45" s="2"/>
      <c r="F45" s="2"/>
      <c r="G45" s="2"/>
    </row>
    <row r="46" spans="1:7" s="17" customFormat="1" ht="22.5" customHeight="1" x14ac:dyDescent="0.2">
      <c r="A46" s="15"/>
      <c r="B46" s="15"/>
      <c r="C46" s="35" t="s">
        <v>84</v>
      </c>
      <c r="D46" s="2">
        <f>D48</f>
        <v>0</v>
      </c>
      <c r="E46" s="2">
        <f>E48</f>
        <v>0</v>
      </c>
      <c r="F46" s="2">
        <f t="shared" ref="F46:G46" si="13">F48</f>
        <v>328574.59999999998</v>
      </c>
      <c r="G46" s="2">
        <f t="shared" si="13"/>
        <v>1000000</v>
      </c>
    </row>
    <row r="47" spans="1:7" s="17" customFormat="1" ht="21.75" customHeight="1" x14ac:dyDescent="0.2">
      <c r="A47" s="15"/>
      <c r="B47" s="15"/>
      <c r="C47" s="19" t="s">
        <v>142</v>
      </c>
      <c r="D47" s="2"/>
      <c r="E47" s="2"/>
      <c r="F47" s="2"/>
      <c r="G47" s="2"/>
    </row>
    <row r="48" spans="1:7" s="17" customFormat="1" ht="114" customHeight="1" x14ac:dyDescent="0.2">
      <c r="A48" s="15"/>
      <c r="B48" s="15"/>
      <c r="C48" s="1" t="s">
        <v>144</v>
      </c>
      <c r="D48" s="2">
        <v>0</v>
      </c>
      <c r="E48" s="2">
        <v>0</v>
      </c>
      <c r="F48" s="2">
        <v>328574.59999999998</v>
      </c>
      <c r="G48" s="2">
        <v>1000000</v>
      </c>
    </row>
    <row r="49" spans="1:7" s="17" customFormat="1" ht="45.75" customHeight="1" x14ac:dyDescent="0.2">
      <c r="A49" s="15">
        <v>1228</v>
      </c>
      <c r="B49" s="15">
        <v>31002</v>
      </c>
      <c r="C49" s="18" t="s">
        <v>59</v>
      </c>
      <c r="D49" s="2">
        <f>D51+D54</f>
        <v>125000</v>
      </c>
      <c r="E49" s="2">
        <f t="shared" ref="E49:G49" si="14">E51+E54</f>
        <v>409002.4</v>
      </c>
      <c r="F49" s="2">
        <f t="shared" si="14"/>
        <v>704501.2</v>
      </c>
      <c r="G49" s="2">
        <f t="shared" si="14"/>
        <v>1000000</v>
      </c>
    </row>
    <row r="50" spans="1:7" s="17" customFormat="1" ht="23.25" customHeight="1" x14ac:dyDescent="0.2">
      <c r="A50" s="15"/>
      <c r="B50" s="15"/>
      <c r="C50" s="13" t="s">
        <v>79</v>
      </c>
      <c r="D50" s="2"/>
      <c r="E50" s="2"/>
      <c r="F50" s="2"/>
      <c r="G50" s="2"/>
    </row>
    <row r="51" spans="1:7" s="17" customFormat="1" ht="19.5" customHeight="1" x14ac:dyDescent="0.2">
      <c r="A51" s="15"/>
      <c r="B51" s="15"/>
      <c r="C51" s="35" t="s">
        <v>84</v>
      </c>
      <c r="D51" s="2">
        <f>D53</f>
        <v>0</v>
      </c>
      <c r="E51" s="2">
        <f t="shared" ref="E51:G51" si="15">E53</f>
        <v>15004</v>
      </c>
      <c r="F51" s="2">
        <f t="shared" si="15"/>
        <v>15004</v>
      </c>
      <c r="G51" s="2">
        <f t="shared" si="15"/>
        <v>15004</v>
      </c>
    </row>
    <row r="52" spans="1:7" s="17" customFormat="1" ht="24" customHeight="1" x14ac:dyDescent="0.2">
      <c r="A52" s="15"/>
      <c r="B52" s="15"/>
      <c r="C52" s="19" t="s">
        <v>142</v>
      </c>
      <c r="D52" s="2"/>
      <c r="E52" s="2"/>
      <c r="F52" s="2"/>
      <c r="G52" s="2"/>
    </row>
    <row r="53" spans="1:7" s="17" customFormat="1" ht="75.75" customHeight="1" x14ac:dyDescent="0.2">
      <c r="A53" s="15"/>
      <c r="B53" s="15"/>
      <c r="C53" s="1" t="s">
        <v>146</v>
      </c>
      <c r="D53" s="2">
        <v>0</v>
      </c>
      <c r="E53" s="2">
        <v>15004</v>
      </c>
      <c r="F53" s="2">
        <v>15004</v>
      </c>
      <c r="G53" s="2">
        <v>15004</v>
      </c>
    </row>
    <row r="54" spans="1:7" s="17" customFormat="1" ht="21" customHeight="1" x14ac:dyDescent="0.2">
      <c r="A54" s="15"/>
      <c r="B54" s="15"/>
      <c r="C54" s="35" t="s">
        <v>145</v>
      </c>
      <c r="D54" s="2">
        <f>SUM(D56:D57)</f>
        <v>125000</v>
      </c>
      <c r="E54" s="2">
        <f t="shared" ref="E54:G54" si="16">SUM(E56:E57)</f>
        <v>393998.4</v>
      </c>
      <c r="F54" s="2">
        <f t="shared" si="16"/>
        <v>689497.2</v>
      </c>
      <c r="G54" s="2">
        <f t="shared" si="16"/>
        <v>984996</v>
      </c>
    </row>
    <row r="55" spans="1:7" s="17" customFormat="1" ht="21" customHeight="1" x14ac:dyDescent="0.2">
      <c r="A55" s="15"/>
      <c r="B55" s="15"/>
      <c r="C55" s="19" t="s">
        <v>142</v>
      </c>
      <c r="D55" s="2"/>
      <c r="E55" s="2"/>
      <c r="F55" s="2"/>
      <c r="G55" s="2"/>
    </row>
    <row r="56" spans="1:7" s="17" customFormat="1" ht="62.25" customHeight="1" x14ac:dyDescent="0.2">
      <c r="A56" s="15"/>
      <c r="B56" s="15"/>
      <c r="C56" s="1" t="s">
        <v>147</v>
      </c>
      <c r="D56" s="2">
        <v>0</v>
      </c>
      <c r="E56" s="2">
        <v>75000</v>
      </c>
      <c r="F56" s="2">
        <v>175000</v>
      </c>
      <c r="G56" s="2">
        <v>425000</v>
      </c>
    </row>
    <row r="57" spans="1:7" s="17" customFormat="1" ht="99" customHeight="1" x14ac:dyDescent="0.2">
      <c r="A57" s="15"/>
      <c r="B57" s="15"/>
      <c r="C57" s="1" t="s">
        <v>143</v>
      </c>
      <c r="D57" s="2">
        <v>125000</v>
      </c>
      <c r="E57" s="2">
        <v>318998.40000000002</v>
      </c>
      <c r="F57" s="2">
        <v>514497.2</v>
      </c>
      <c r="G57" s="2">
        <v>559996</v>
      </c>
    </row>
    <row r="58" spans="1:7" s="12" customFormat="1" ht="24.75" customHeight="1" x14ac:dyDescent="0.2">
      <c r="A58" s="13"/>
      <c r="B58" s="14"/>
      <c r="C58" s="14" t="s">
        <v>8</v>
      </c>
      <c r="D58" s="2">
        <f t="shared" ref="D58:F58" si="17">+D60</f>
        <v>0</v>
      </c>
      <c r="E58" s="2">
        <f t="shared" si="17"/>
        <v>8500</v>
      </c>
      <c r="F58" s="2">
        <f t="shared" si="17"/>
        <v>15890</v>
      </c>
      <c r="G58" s="2">
        <f>+G60</f>
        <v>15890</v>
      </c>
    </row>
    <row r="59" spans="1:7" s="12" customFormat="1" x14ac:dyDescent="0.2">
      <c r="A59" s="13"/>
      <c r="B59" s="13"/>
      <c r="C59" s="13" t="s">
        <v>5</v>
      </c>
      <c r="D59" s="45"/>
      <c r="E59" s="45"/>
      <c r="F59" s="45"/>
      <c r="G59" s="45"/>
    </row>
    <row r="60" spans="1:7" s="17" customFormat="1" ht="51.75" x14ac:dyDescent="0.2">
      <c r="A60" s="15">
        <v>1178</v>
      </c>
      <c r="B60" s="15">
        <v>31002</v>
      </c>
      <c r="C60" s="16" t="s">
        <v>128</v>
      </c>
      <c r="D60" s="2">
        <f t="shared" ref="D60:F60" si="18">+D62</f>
        <v>0</v>
      </c>
      <c r="E60" s="2">
        <f t="shared" si="18"/>
        <v>8500</v>
      </c>
      <c r="F60" s="2">
        <f t="shared" si="18"/>
        <v>15890</v>
      </c>
      <c r="G60" s="2">
        <f>+G62</f>
        <v>15890</v>
      </c>
    </row>
    <row r="61" spans="1:7" s="17" customFormat="1" x14ac:dyDescent="0.2">
      <c r="A61" s="15"/>
      <c r="B61" s="15"/>
      <c r="C61" s="13" t="s">
        <v>79</v>
      </c>
      <c r="D61" s="2"/>
      <c r="E61" s="2"/>
      <c r="F61" s="2"/>
      <c r="G61" s="2"/>
    </row>
    <row r="62" spans="1:7" s="17" customFormat="1" ht="34.5" x14ac:dyDescent="0.2">
      <c r="A62" s="15"/>
      <c r="B62" s="15"/>
      <c r="C62" s="35" t="s">
        <v>123</v>
      </c>
      <c r="D62" s="2">
        <v>0</v>
      </c>
      <c r="E62" s="2">
        <v>8500</v>
      </c>
      <c r="F62" s="2">
        <v>15890</v>
      </c>
      <c r="G62" s="2">
        <v>15890</v>
      </c>
    </row>
    <row r="63" spans="1:7" x14ac:dyDescent="0.2">
      <c r="A63" s="13"/>
      <c r="B63" s="13"/>
      <c r="C63" s="1"/>
      <c r="D63" s="45"/>
      <c r="E63" s="45"/>
      <c r="F63" s="45"/>
      <c r="G63" s="45"/>
    </row>
    <row r="64" spans="1:7" s="12" customFormat="1" x14ac:dyDescent="0.2">
      <c r="A64" s="13"/>
      <c r="B64" s="14"/>
      <c r="C64" s="14" t="s">
        <v>37</v>
      </c>
      <c r="D64" s="2">
        <f>D66+D69</f>
        <v>39708.300000000003</v>
      </c>
      <c r="E64" s="2">
        <f t="shared" ref="E64:G64" si="19">E66+E69</f>
        <v>153896.70000000001</v>
      </c>
      <c r="F64" s="2">
        <f t="shared" si="19"/>
        <v>259810</v>
      </c>
      <c r="G64" s="2">
        <f t="shared" si="19"/>
        <v>539514.80000000005</v>
      </c>
    </row>
    <row r="65" spans="1:7" s="12" customFormat="1" x14ac:dyDescent="0.2">
      <c r="A65" s="13"/>
      <c r="B65" s="13"/>
      <c r="C65" s="13" t="s">
        <v>5</v>
      </c>
      <c r="D65" s="45"/>
      <c r="E65" s="45"/>
      <c r="F65" s="45"/>
      <c r="G65" s="45"/>
    </row>
    <row r="66" spans="1:7" s="17" customFormat="1" ht="34.5" x14ac:dyDescent="0.2">
      <c r="A66" s="15">
        <v>1173</v>
      </c>
      <c r="B66" s="15">
        <v>32001</v>
      </c>
      <c r="C66" s="16" t="s">
        <v>9</v>
      </c>
      <c r="D66" s="2">
        <f>D68</f>
        <v>8275</v>
      </c>
      <c r="E66" s="2">
        <f t="shared" ref="E66:G66" si="20">E68</f>
        <v>91030</v>
      </c>
      <c r="F66" s="2">
        <f t="shared" si="20"/>
        <v>165510</v>
      </c>
      <c r="G66" s="2">
        <f t="shared" si="20"/>
        <v>413781.5</v>
      </c>
    </row>
    <row r="67" spans="1:7" s="17" customFormat="1" x14ac:dyDescent="0.2">
      <c r="A67" s="15"/>
      <c r="B67" s="15"/>
      <c r="C67" s="13" t="s">
        <v>79</v>
      </c>
      <c r="D67" s="2"/>
      <c r="E67" s="2"/>
      <c r="F67" s="2"/>
      <c r="G67" s="2"/>
    </row>
    <row r="68" spans="1:7" s="17" customFormat="1" ht="34.5" x14ac:dyDescent="0.2">
      <c r="A68" s="15"/>
      <c r="B68" s="15"/>
      <c r="C68" s="35" t="s">
        <v>83</v>
      </c>
      <c r="D68" s="2">
        <v>8275</v>
      </c>
      <c r="E68" s="2">
        <v>91030</v>
      </c>
      <c r="F68" s="2">
        <v>165510</v>
      </c>
      <c r="G68" s="2">
        <v>413781.5</v>
      </c>
    </row>
    <row r="69" spans="1:7" s="17" customFormat="1" x14ac:dyDescent="0.2">
      <c r="A69" s="15">
        <v>1173</v>
      </c>
      <c r="B69" s="15">
        <v>32002</v>
      </c>
      <c r="C69" s="16" t="s">
        <v>40</v>
      </c>
      <c r="D69" s="2">
        <f>D71</f>
        <v>31433.3</v>
      </c>
      <c r="E69" s="2">
        <f t="shared" ref="E69:G69" si="21">E71</f>
        <v>62866.7</v>
      </c>
      <c r="F69" s="2">
        <f t="shared" si="21"/>
        <v>94300</v>
      </c>
      <c r="G69" s="2">
        <f t="shared" si="21"/>
        <v>125733.3</v>
      </c>
    </row>
    <row r="70" spans="1:7" s="17" customFormat="1" x14ac:dyDescent="0.2">
      <c r="A70" s="15"/>
      <c r="B70" s="15"/>
      <c r="C70" s="13" t="s">
        <v>79</v>
      </c>
      <c r="D70" s="2"/>
      <c r="E70" s="2"/>
      <c r="F70" s="2"/>
      <c r="G70" s="2"/>
    </row>
    <row r="71" spans="1:7" s="17" customFormat="1" ht="34.5" x14ac:dyDescent="0.2">
      <c r="A71" s="15"/>
      <c r="B71" s="15"/>
      <c r="C71" s="35" t="s">
        <v>83</v>
      </c>
      <c r="D71" s="2">
        <v>31433.3</v>
      </c>
      <c r="E71" s="2">
        <v>62866.7</v>
      </c>
      <c r="F71" s="2">
        <v>94300</v>
      </c>
      <c r="G71" s="2">
        <v>125733.3</v>
      </c>
    </row>
    <row r="72" spans="1:7" x14ac:dyDescent="0.2">
      <c r="A72" s="13"/>
      <c r="B72" s="13"/>
      <c r="C72" s="1"/>
      <c r="D72" s="45"/>
      <c r="E72" s="45"/>
      <c r="F72" s="45"/>
      <c r="G72" s="45"/>
    </row>
    <row r="73" spans="1:7" s="12" customFormat="1" ht="34.5" x14ac:dyDescent="0.2">
      <c r="A73" s="13"/>
      <c r="B73" s="14"/>
      <c r="C73" s="14" t="s">
        <v>38</v>
      </c>
      <c r="D73" s="2">
        <f>D75+D78+D81+D84+D87+D91+D94+D102+D108</f>
        <v>81775.5</v>
      </c>
      <c r="E73" s="2">
        <f t="shared" ref="E73:G73" si="22">E75+E78+E81+E84+E87+E91+E94+E102+E108</f>
        <v>655012.19999999995</v>
      </c>
      <c r="F73" s="2">
        <f t="shared" si="22"/>
        <v>1169966.2999999998</v>
      </c>
      <c r="G73" s="2">
        <f t="shared" si="22"/>
        <v>1451909.9</v>
      </c>
    </row>
    <row r="74" spans="1:7" s="12" customFormat="1" x14ac:dyDescent="0.2">
      <c r="A74" s="13"/>
      <c r="B74" s="13"/>
      <c r="C74" s="13" t="s">
        <v>5</v>
      </c>
      <c r="D74" s="45"/>
      <c r="E74" s="45"/>
      <c r="F74" s="45"/>
      <c r="G74" s="45"/>
    </row>
    <row r="75" spans="1:7" s="17" customFormat="1" ht="34.5" x14ac:dyDescent="0.2">
      <c r="A75" s="15">
        <v>1075</v>
      </c>
      <c r="B75" s="15">
        <v>21001</v>
      </c>
      <c r="C75" s="16" t="s">
        <v>12</v>
      </c>
      <c r="D75" s="46">
        <f>+D77</f>
        <v>11775.5</v>
      </c>
      <c r="E75" s="46">
        <f>+E77</f>
        <v>29438.799999999999</v>
      </c>
      <c r="F75" s="46">
        <f t="shared" ref="F75:G75" si="23">+F77</f>
        <v>70063.3</v>
      </c>
      <c r="G75" s="46">
        <f t="shared" si="23"/>
        <v>70063.3</v>
      </c>
    </row>
    <row r="76" spans="1:7" s="17" customFormat="1" x14ac:dyDescent="0.2">
      <c r="A76" s="15"/>
      <c r="B76" s="15"/>
      <c r="C76" s="13" t="s">
        <v>79</v>
      </c>
      <c r="D76" s="2"/>
      <c r="E76" s="2"/>
      <c r="F76" s="2"/>
      <c r="G76" s="2"/>
    </row>
    <row r="77" spans="1:7" s="17" customFormat="1" ht="34.5" x14ac:dyDescent="0.2">
      <c r="A77" s="15"/>
      <c r="B77" s="15"/>
      <c r="C77" s="51" t="s">
        <v>90</v>
      </c>
      <c r="D77" s="2">
        <v>11775.5</v>
      </c>
      <c r="E77" s="2">
        <v>29438.799999999999</v>
      </c>
      <c r="F77" s="2">
        <v>70063.3</v>
      </c>
      <c r="G77" s="2">
        <v>70063.3</v>
      </c>
    </row>
    <row r="78" spans="1:7" s="17" customFormat="1" ht="34.5" x14ac:dyDescent="0.2">
      <c r="A78" s="15">
        <v>1124</v>
      </c>
      <c r="B78" s="15">
        <v>32001</v>
      </c>
      <c r="C78" s="16" t="s">
        <v>13</v>
      </c>
      <c r="D78" s="46">
        <f>+D80</f>
        <v>0</v>
      </c>
      <c r="E78" s="46">
        <f t="shared" ref="E78:G78" si="24">+E80</f>
        <v>0</v>
      </c>
      <c r="F78" s="46">
        <f t="shared" si="24"/>
        <v>0</v>
      </c>
      <c r="G78" s="46">
        <f t="shared" si="24"/>
        <v>7560</v>
      </c>
    </row>
    <row r="79" spans="1:7" s="17" customFormat="1" x14ac:dyDescent="0.2">
      <c r="A79" s="15"/>
      <c r="B79" s="15"/>
      <c r="C79" s="13" t="s">
        <v>79</v>
      </c>
      <c r="D79" s="2"/>
      <c r="E79" s="2"/>
      <c r="F79" s="2"/>
      <c r="G79" s="2"/>
    </row>
    <row r="80" spans="1:7" s="17" customFormat="1" ht="34.5" x14ac:dyDescent="0.2">
      <c r="A80" s="15"/>
      <c r="B80" s="15"/>
      <c r="C80" s="51" t="s">
        <v>90</v>
      </c>
      <c r="D80" s="2">
        <v>0</v>
      </c>
      <c r="E80" s="2">
        <v>0</v>
      </c>
      <c r="F80" s="2">
        <v>0</v>
      </c>
      <c r="G80" s="2">
        <v>7560</v>
      </c>
    </row>
    <row r="81" spans="1:7" s="17" customFormat="1" ht="51.75" x14ac:dyDescent="0.2">
      <c r="A81" s="15">
        <v>1130</v>
      </c>
      <c r="B81" s="15">
        <v>31001</v>
      </c>
      <c r="C81" s="16" t="s">
        <v>63</v>
      </c>
      <c r="D81" s="46">
        <f>+D83</f>
        <v>0</v>
      </c>
      <c r="E81" s="46">
        <f>+E83</f>
        <v>4238.7</v>
      </c>
      <c r="F81" s="46">
        <f t="shared" ref="F81:G81" si="25">+F83</f>
        <v>8477.2999999999993</v>
      </c>
      <c r="G81" s="46">
        <f t="shared" si="25"/>
        <v>8477.2999999999993</v>
      </c>
    </row>
    <row r="82" spans="1:7" s="17" customFormat="1" x14ac:dyDescent="0.2">
      <c r="A82" s="15"/>
      <c r="B82" s="15"/>
      <c r="C82" s="13" t="s">
        <v>79</v>
      </c>
      <c r="D82" s="2"/>
      <c r="E82" s="2"/>
      <c r="F82" s="2"/>
      <c r="G82" s="2"/>
    </row>
    <row r="83" spans="1:7" s="17" customFormat="1" ht="34.5" x14ac:dyDescent="0.2">
      <c r="A83" s="15"/>
      <c r="B83" s="15"/>
      <c r="C83" s="51" t="s">
        <v>90</v>
      </c>
      <c r="D83" s="46">
        <v>0</v>
      </c>
      <c r="E83" s="46">
        <v>4238.7</v>
      </c>
      <c r="F83" s="46">
        <v>8477.2999999999993</v>
      </c>
      <c r="G83" s="46">
        <v>8477.2999999999993</v>
      </c>
    </row>
    <row r="84" spans="1:7" s="17" customFormat="1" ht="51.75" x14ac:dyDescent="0.2">
      <c r="A84" s="15">
        <v>1146</v>
      </c>
      <c r="B84" s="15">
        <v>31001</v>
      </c>
      <c r="C84" s="16" t="s">
        <v>58</v>
      </c>
      <c r="D84" s="46">
        <f>+D86</f>
        <v>0</v>
      </c>
      <c r="E84" s="46">
        <f t="shared" ref="E84:G84" si="26">+E86</f>
        <v>0</v>
      </c>
      <c r="F84" s="46">
        <f t="shared" si="26"/>
        <v>22000</v>
      </c>
      <c r="G84" s="46">
        <f t="shared" si="26"/>
        <v>22000</v>
      </c>
    </row>
    <row r="85" spans="1:7" s="17" customFormat="1" x14ac:dyDescent="0.2">
      <c r="A85" s="15"/>
      <c r="B85" s="15"/>
      <c r="C85" s="13" t="s">
        <v>79</v>
      </c>
      <c r="D85" s="2"/>
      <c r="E85" s="2"/>
      <c r="F85" s="2"/>
      <c r="G85" s="2"/>
    </row>
    <row r="86" spans="1:7" s="17" customFormat="1" ht="34.5" x14ac:dyDescent="0.2">
      <c r="A86" s="15"/>
      <c r="B86" s="15"/>
      <c r="C86" s="51" t="s">
        <v>90</v>
      </c>
      <c r="D86" s="2">
        <v>0</v>
      </c>
      <c r="E86" s="2">
        <v>0</v>
      </c>
      <c r="F86" s="2">
        <v>22000</v>
      </c>
      <c r="G86" s="2">
        <v>22000</v>
      </c>
    </row>
    <row r="87" spans="1:7" s="17" customFormat="1" ht="34.5" x14ac:dyDescent="0.2">
      <c r="A87" s="15">
        <v>1162</v>
      </c>
      <c r="B87" s="15">
        <v>31001</v>
      </c>
      <c r="C87" s="16" t="s">
        <v>64</v>
      </c>
      <c r="D87" s="46">
        <f>+D89</f>
        <v>0</v>
      </c>
      <c r="E87" s="46">
        <f t="shared" ref="E87:G87" si="27">+E89</f>
        <v>3105</v>
      </c>
      <c r="F87" s="46">
        <f t="shared" si="27"/>
        <v>6210</v>
      </c>
      <c r="G87" s="46">
        <f t="shared" si="27"/>
        <v>6210</v>
      </c>
    </row>
    <row r="88" spans="1:7" s="17" customFormat="1" x14ac:dyDescent="0.2">
      <c r="A88" s="15"/>
      <c r="B88" s="15"/>
      <c r="C88" s="13" t="s">
        <v>79</v>
      </c>
      <c r="D88" s="2"/>
      <c r="E88" s="2"/>
      <c r="F88" s="2"/>
      <c r="G88" s="2"/>
    </row>
    <row r="89" spans="1:7" s="17" customFormat="1" ht="34.5" x14ac:dyDescent="0.2">
      <c r="A89" s="15"/>
      <c r="B89" s="15"/>
      <c r="C89" s="51" t="s">
        <v>91</v>
      </c>
      <c r="D89" s="46">
        <v>0</v>
      </c>
      <c r="E89" s="46">
        <v>3105</v>
      </c>
      <c r="F89" s="46">
        <v>6210</v>
      </c>
      <c r="G89" s="46">
        <v>6210</v>
      </c>
    </row>
    <row r="90" spans="1:7" s="17" customFormat="1" x14ac:dyDescent="0.2">
      <c r="A90" s="15"/>
      <c r="B90" s="15"/>
      <c r="C90" s="16"/>
      <c r="D90" s="2"/>
      <c r="E90" s="2"/>
      <c r="F90" s="2"/>
      <c r="G90" s="2"/>
    </row>
    <row r="91" spans="1:7" s="17" customFormat="1" ht="34.5" x14ac:dyDescent="0.2">
      <c r="A91" s="15">
        <v>1198</v>
      </c>
      <c r="B91" s="15">
        <v>11003</v>
      </c>
      <c r="C91" s="16" t="s">
        <v>14</v>
      </c>
      <c r="D91" s="46">
        <f>+D93</f>
        <v>0</v>
      </c>
      <c r="E91" s="46">
        <f t="shared" ref="E91:G91" si="28">+E93</f>
        <v>0</v>
      </c>
      <c r="F91" s="46">
        <f t="shared" si="28"/>
        <v>0</v>
      </c>
      <c r="G91" s="46">
        <f t="shared" si="28"/>
        <v>10000</v>
      </c>
    </row>
    <row r="92" spans="1:7" s="17" customFormat="1" x14ac:dyDescent="0.2">
      <c r="A92" s="15"/>
      <c r="B92" s="15"/>
      <c r="C92" s="13" t="s">
        <v>79</v>
      </c>
      <c r="D92" s="2"/>
      <c r="E92" s="2"/>
      <c r="F92" s="2"/>
      <c r="G92" s="2"/>
    </row>
    <row r="93" spans="1:7" s="17" customFormat="1" ht="34.5" x14ac:dyDescent="0.2">
      <c r="A93" s="15"/>
      <c r="B93" s="15"/>
      <c r="C93" s="51" t="s">
        <v>90</v>
      </c>
      <c r="D93" s="2">
        <v>0</v>
      </c>
      <c r="E93" s="2">
        <v>0</v>
      </c>
      <c r="F93" s="2">
        <v>0</v>
      </c>
      <c r="G93" s="2">
        <v>10000</v>
      </c>
    </row>
    <row r="94" spans="1:7" s="17" customFormat="1" ht="69" x14ac:dyDescent="0.2">
      <c r="A94" s="15">
        <v>1045</v>
      </c>
      <c r="B94" s="15">
        <v>32001</v>
      </c>
      <c r="C94" s="16" t="s">
        <v>10</v>
      </c>
      <c r="D94" s="2">
        <f>+D96</f>
        <v>0</v>
      </c>
      <c r="E94" s="2">
        <f t="shared" ref="E94:G94" si="29">+E96</f>
        <v>0</v>
      </c>
      <c r="F94" s="2">
        <f t="shared" si="29"/>
        <v>194986</v>
      </c>
      <c r="G94" s="2">
        <f t="shared" si="29"/>
        <v>269944.2</v>
      </c>
    </row>
    <row r="95" spans="1:7" s="17" customFormat="1" x14ac:dyDescent="0.2">
      <c r="A95" s="15"/>
      <c r="B95" s="15"/>
      <c r="C95" s="13" t="s">
        <v>79</v>
      </c>
      <c r="D95" s="2"/>
      <c r="E95" s="2"/>
      <c r="F95" s="2"/>
      <c r="G95" s="2"/>
    </row>
    <row r="96" spans="1:7" s="17" customFormat="1" x14ac:dyDescent="0.2">
      <c r="A96" s="15"/>
      <c r="B96" s="15"/>
      <c r="C96" s="51" t="s">
        <v>84</v>
      </c>
      <c r="D96" s="2">
        <f>+D98+D100</f>
        <v>0</v>
      </c>
      <c r="E96" s="2">
        <f t="shared" ref="E96:G96" si="30">+E98+E100</f>
        <v>0</v>
      </c>
      <c r="F96" s="2">
        <f t="shared" si="30"/>
        <v>194986</v>
      </c>
      <c r="G96" s="2">
        <f t="shared" si="30"/>
        <v>269944.2</v>
      </c>
    </row>
    <row r="97" spans="1:7" s="17" customFormat="1" x14ac:dyDescent="0.2">
      <c r="A97" s="15"/>
      <c r="B97" s="15"/>
      <c r="C97" s="19" t="s">
        <v>85</v>
      </c>
      <c r="D97" s="45"/>
      <c r="E97" s="45"/>
      <c r="F97" s="45"/>
      <c r="G97" s="45"/>
    </row>
    <row r="98" spans="1:7" s="17" customFormat="1" x14ac:dyDescent="0.2">
      <c r="A98" s="15"/>
      <c r="B98" s="15"/>
      <c r="C98" s="29" t="s">
        <v>86</v>
      </c>
      <c r="D98" s="2">
        <f t="shared" ref="D98:G98" si="31">+D99</f>
        <v>0</v>
      </c>
      <c r="E98" s="2">
        <f t="shared" si="31"/>
        <v>0</v>
      </c>
      <c r="F98" s="2">
        <f t="shared" si="31"/>
        <v>120027.8</v>
      </c>
      <c r="G98" s="2">
        <f t="shared" si="31"/>
        <v>120027.8</v>
      </c>
    </row>
    <row r="99" spans="1:7" s="17" customFormat="1" ht="34.5" x14ac:dyDescent="0.2">
      <c r="A99" s="15"/>
      <c r="B99" s="15"/>
      <c r="C99" s="30" t="s">
        <v>87</v>
      </c>
      <c r="D99" s="45">
        <v>0</v>
      </c>
      <c r="E99" s="45">
        <v>0</v>
      </c>
      <c r="F99" s="45">
        <v>120027.8</v>
      </c>
      <c r="G99" s="45">
        <f>+F99+0</f>
        <v>120027.8</v>
      </c>
    </row>
    <row r="100" spans="1:7" s="17" customFormat="1" x14ac:dyDescent="0.2">
      <c r="A100" s="15"/>
      <c r="B100" s="15"/>
      <c r="C100" s="29" t="s">
        <v>88</v>
      </c>
      <c r="D100" s="2">
        <f t="shared" ref="D100:G100" si="32">+D101</f>
        <v>0</v>
      </c>
      <c r="E100" s="2">
        <f t="shared" si="32"/>
        <v>0</v>
      </c>
      <c r="F100" s="2">
        <f t="shared" si="32"/>
        <v>74958.2</v>
      </c>
      <c r="G100" s="2">
        <f t="shared" si="32"/>
        <v>149916.4</v>
      </c>
    </row>
    <row r="101" spans="1:7" s="17" customFormat="1" ht="34.5" x14ac:dyDescent="0.2">
      <c r="A101" s="15"/>
      <c r="B101" s="15"/>
      <c r="C101" s="30" t="s">
        <v>89</v>
      </c>
      <c r="D101" s="45">
        <v>0</v>
      </c>
      <c r="E101" s="45">
        <v>0</v>
      </c>
      <c r="F101" s="45">
        <f>149916.4/2</f>
        <v>74958.2</v>
      </c>
      <c r="G101" s="45">
        <v>149916.4</v>
      </c>
    </row>
    <row r="102" spans="1:7" s="17" customFormat="1" ht="34.5" x14ac:dyDescent="0.2">
      <c r="A102" s="15">
        <v>1183</v>
      </c>
      <c r="B102" s="15">
        <v>32001</v>
      </c>
      <c r="C102" s="16" t="s">
        <v>34</v>
      </c>
      <c r="D102" s="46">
        <f>+D104</f>
        <v>20000</v>
      </c>
      <c r="E102" s="46">
        <f t="shared" ref="E102:F102" si="33">+E104</f>
        <v>57655.1</v>
      </c>
      <c r="F102" s="46">
        <f t="shared" si="33"/>
        <v>57655.1</v>
      </c>
      <c r="G102" s="46">
        <f>+G104</f>
        <v>57655.1</v>
      </c>
    </row>
    <row r="103" spans="1:7" s="17" customFormat="1" x14ac:dyDescent="0.2">
      <c r="A103" s="15"/>
      <c r="B103" s="15"/>
      <c r="C103" s="13" t="s">
        <v>79</v>
      </c>
      <c r="D103" s="2"/>
      <c r="E103" s="2"/>
      <c r="F103" s="2"/>
      <c r="G103" s="2"/>
    </row>
    <row r="104" spans="1:7" s="17" customFormat="1" x14ac:dyDescent="0.2">
      <c r="A104" s="15"/>
      <c r="B104" s="15"/>
      <c r="C104" s="51" t="s">
        <v>84</v>
      </c>
      <c r="D104" s="2">
        <f>+D106</f>
        <v>20000</v>
      </c>
      <c r="E104" s="2">
        <f t="shared" ref="E104:G104" si="34">+E106</f>
        <v>57655.1</v>
      </c>
      <c r="F104" s="2">
        <f t="shared" si="34"/>
        <v>57655.1</v>
      </c>
      <c r="G104" s="2">
        <f t="shared" si="34"/>
        <v>57655.1</v>
      </c>
    </row>
    <row r="105" spans="1:7" s="17" customFormat="1" x14ac:dyDescent="0.3">
      <c r="A105" s="15"/>
      <c r="B105" s="15"/>
      <c r="C105" s="19" t="s">
        <v>85</v>
      </c>
      <c r="D105" s="47"/>
      <c r="E105" s="47"/>
      <c r="F105" s="47"/>
      <c r="G105" s="47"/>
    </row>
    <row r="106" spans="1:7" s="17" customFormat="1" x14ac:dyDescent="0.2">
      <c r="A106" s="15"/>
      <c r="B106" s="15"/>
      <c r="C106" s="31" t="s">
        <v>92</v>
      </c>
      <c r="D106" s="2">
        <f>+D107</f>
        <v>20000</v>
      </c>
      <c r="E106" s="2">
        <f t="shared" ref="E106:G106" si="35">+E107</f>
        <v>57655.1</v>
      </c>
      <c r="F106" s="2">
        <f t="shared" si="35"/>
        <v>57655.1</v>
      </c>
      <c r="G106" s="2">
        <f t="shared" si="35"/>
        <v>57655.1</v>
      </c>
    </row>
    <row r="107" spans="1:7" s="17" customFormat="1" x14ac:dyDescent="0.2">
      <c r="A107" s="15"/>
      <c r="B107" s="15"/>
      <c r="C107" s="30" t="s">
        <v>93</v>
      </c>
      <c r="D107" s="45">
        <v>20000</v>
      </c>
      <c r="E107" s="45">
        <v>57655.1</v>
      </c>
      <c r="F107" s="45">
        <v>57655.1</v>
      </c>
      <c r="G107" s="45">
        <v>57655.1</v>
      </c>
    </row>
    <row r="108" spans="1:7" s="17" customFormat="1" ht="51.75" x14ac:dyDescent="0.2">
      <c r="A108" s="15">
        <v>1183</v>
      </c>
      <c r="B108" s="15">
        <v>32003</v>
      </c>
      <c r="C108" s="16" t="s">
        <v>11</v>
      </c>
      <c r="D108" s="46">
        <f>+D110</f>
        <v>50000</v>
      </c>
      <c r="E108" s="46">
        <f t="shared" ref="E108:G108" si="36">+E110</f>
        <v>560574.6</v>
      </c>
      <c r="F108" s="46">
        <f t="shared" si="36"/>
        <v>810574.6</v>
      </c>
      <c r="G108" s="46">
        <f t="shared" si="36"/>
        <v>1000000</v>
      </c>
    </row>
    <row r="109" spans="1:7" s="17" customFormat="1" x14ac:dyDescent="0.2">
      <c r="A109" s="15"/>
      <c r="B109" s="15"/>
      <c r="C109" s="13" t="s">
        <v>79</v>
      </c>
      <c r="D109" s="2"/>
      <c r="E109" s="2"/>
      <c r="F109" s="2"/>
      <c r="G109" s="2"/>
    </row>
    <row r="110" spans="1:7" s="17" customFormat="1" x14ac:dyDescent="0.2">
      <c r="A110" s="15"/>
      <c r="B110" s="15"/>
      <c r="C110" s="51" t="s">
        <v>84</v>
      </c>
      <c r="D110" s="2">
        <f>+D112+D114+D116+D119+D122+D125+D128+D132+D134+D136</f>
        <v>50000</v>
      </c>
      <c r="E110" s="2">
        <f t="shared" ref="E110:G110" si="37">+E112+E114+E116+E119+E122+E125+E128+E132+E134+E136</f>
        <v>560574.6</v>
      </c>
      <c r="F110" s="2">
        <f t="shared" si="37"/>
        <v>810574.6</v>
      </c>
      <c r="G110" s="2">
        <f t="shared" si="37"/>
        <v>1000000</v>
      </c>
    </row>
    <row r="111" spans="1:7" s="17" customFormat="1" x14ac:dyDescent="0.2">
      <c r="A111" s="15"/>
      <c r="B111" s="15"/>
      <c r="C111" s="19" t="s">
        <v>85</v>
      </c>
      <c r="D111" s="48"/>
      <c r="E111" s="48"/>
      <c r="F111" s="48"/>
      <c r="G111" s="48"/>
    </row>
    <row r="112" spans="1:7" s="17" customFormat="1" x14ac:dyDescent="0.2">
      <c r="A112" s="15"/>
      <c r="B112" s="15"/>
      <c r="C112" s="32" t="s">
        <v>94</v>
      </c>
      <c r="D112" s="2">
        <f>+D113</f>
        <v>0</v>
      </c>
      <c r="E112" s="2">
        <f t="shared" ref="E112:G112" si="38">+E113</f>
        <v>30798.3</v>
      </c>
      <c r="F112" s="2">
        <f t="shared" si="38"/>
        <v>42500</v>
      </c>
      <c r="G112" s="2">
        <f t="shared" si="38"/>
        <v>52378.2</v>
      </c>
    </row>
    <row r="113" spans="1:7" s="17" customFormat="1" x14ac:dyDescent="0.2">
      <c r="A113" s="15"/>
      <c r="B113" s="15"/>
      <c r="C113" s="33" t="s">
        <v>95</v>
      </c>
      <c r="D113" s="45">
        <v>0</v>
      </c>
      <c r="E113" s="45">
        <v>30798.3</v>
      </c>
      <c r="F113" s="48">
        <v>42500</v>
      </c>
      <c r="G113" s="45">
        <v>52378.2</v>
      </c>
    </row>
    <row r="114" spans="1:7" s="17" customFormat="1" x14ac:dyDescent="0.2">
      <c r="A114" s="15"/>
      <c r="B114" s="15"/>
      <c r="C114" s="29" t="s">
        <v>96</v>
      </c>
      <c r="D114" s="2">
        <f>+D115</f>
        <v>30000</v>
      </c>
      <c r="E114" s="2">
        <f t="shared" ref="E114:G114" si="39">+E115</f>
        <v>52531.5</v>
      </c>
      <c r="F114" s="2">
        <f t="shared" si="39"/>
        <v>52531.5</v>
      </c>
      <c r="G114" s="2">
        <f t="shared" si="39"/>
        <v>52531.5</v>
      </c>
    </row>
    <row r="115" spans="1:7" s="17" customFormat="1" x14ac:dyDescent="0.2">
      <c r="A115" s="15"/>
      <c r="B115" s="15"/>
      <c r="C115" s="33" t="s">
        <v>97</v>
      </c>
      <c r="D115" s="45">
        <v>30000</v>
      </c>
      <c r="E115" s="45">
        <v>52531.5</v>
      </c>
      <c r="F115" s="45">
        <v>52531.5</v>
      </c>
      <c r="G115" s="45">
        <v>52531.5</v>
      </c>
    </row>
    <row r="116" spans="1:7" s="17" customFormat="1" x14ac:dyDescent="0.2">
      <c r="A116" s="15"/>
      <c r="B116" s="15"/>
      <c r="C116" s="29" t="s">
        <v>98</v>
      </c>
      <c r="D116" s="46">
        <f>+D117+D118</f>
        <v>0</v>
      </c>
      <c r="E116" s="46">
        <f t="shared" ref="E116:G116" si="40">+E117+E118</f>
        <v>61635.3</v>
      </c>
      <c r="F116" s="46">
        <f t="shared" si="40"/>
        <v>85000</v>
      </c>
      <c r="G116" s="46">
        <f t="shared" si="40"/>
        <v>104834</v>
      </c>
    </row>
    <row r="117" spans="1:7" s="17" customFormat="1" x14ac:dyDescent="0.2">
      <c r="A117" s="15"/>
      <c r="B117" s="15"/>
      <c r="C117" s="33" t="s">
        <v>99</v>
      </c>
      <c r="D117" s="48">
        <v>0</v>
      </c>
      <c r="E117" s="45">
        <v>30712.3</v>
      </c>
      <c r="F117" s="48">
        <v>42500</v>
      </c>
      <c r="G117" s="45">
        <v>52206.2</v>
      </c>
    </row>
    <row r="118" spans="1:7" s="17" customFormat="1" x14ac:dyDescent="0.2">
      <c r="A118" s="15"/>
      <c r="B118" s="15"/>
      <c r="C118" s="33" t="s">
        <v>100</v>
      </c>
      <c r="D118" s="45">
        <v>0</v>
      </c>
      <c r="E118" s="48">
        <v>30923</v>
      </c>
      <c r="F118" s="48">
        <v>42500</v>
      </c>
      <c r="G118" s="48">
        <v>52627.8</v>
      </c>
    </row>
    <row r="119" spans="1:7" s="17" customFormat="1" x14ac:dyDescent="0.2">
      <c r="A119" s="15"/>
      <c r="B119" s="15"/>
      <c r="C119" s="29" t="s">
        <v>86</v>
      </c>
      <c r="D119" s="2">
        <f>+D120+D121</f>
        <v>0</v>
      </c>
      <c r="E119" s="2">
        <f t="shared" ref="E119:G119" si="41">+E120+E121</f>
        <v>61462.3</v>
      </c>
      <c r="F119" s="2">
        <f t="shared" si="41"/>
        <v>85000</v>
      </c>
      <c r="G119" s="2">
        <f t="shared" si="41"/>
        <v>104487.70000000001</v>
      </c>
    </row>
    <row r="120" spans="1:7" s="17" customFormat="1" x14ac:dyDescent="0.2">
      <c r="A120" s="15"/>
      <c r="B120" s="15"/>
      <c r="C120" s="30" t="s">
        <v>101</v>
      </c>
      <c r="D120" s="45">
        <v>0</v>
      </c>
      <c r="E120" s="45">
        <v>30773.200000000001</v>
      </c>
      <c r="F120" s="48">
        <v>42500</v>
      </c>
      <c r="G120" s="45">
        <v>52327.9</v>
      </c>
    </row>
    <row r="121" spans="1:7" s="17" customFormat="1" x14ac:dyDescent="0.2">
      <c r="A121" s="15"/>
      <c r="B121" s="15"/>
      <c r="C121" s="30" t="s">
        <v>102</v>
      </c>
      <c r="D121" s="45">
        <v>0</v>
      </c>
      <c r="E121" s="45">
        <v>30689.1</v>
      </c>
      <c r="F121" s="48">
        <v>42500</v>
      </c>
      <c r="G121" s="45">
        <v>52159.8</v>
      </c>
    </row>
    <row r="122" spans="1:7" s="17" customFormat="1" x14ac:dyDescent="0.2">
      <c r="A122" s="15"/>
      <c r="B122" s="15"/>
      <c r="C122" s="29" t="s">
        <v>88</v>
      </c>
      <c r="D122" s="46">
        <f>+D123+D124</f>
        <v>0</v>
      </c>
      <c r="E122" s="46">
        <f t="shared" ref="E122:G122" si="42">+E123+E124</f>
        <v>61482.5</v>
      </c>
      <c r="F122" s="46">
        <f t="shared" si="42"/>
        <v>85000</v>
      </c>
      <c r="G122" s="46">
        <f t="shared" si="42"/>
        <v>104528.3</v>
      </c>
    </row>
    <row r="123" spans="1:7" s="17" customFormat="1" x14ac:dyDescent="0.2">
      <c r="A123" s="15"/>
      <c r="B123" s="15"/>
      <c r="C123" s="30" t="s">
        <v>103</v>
      </c>
      <c r="D123" s="45">
        <v>0</v>
      </c>
      <c r="E123" s="45">
        <v>30691.200000000001</v>
      </c>
      <c r="F123" s="45">
        <v>42500</v>
      </c>
      <c r="G123" s="45">
        <v>52163.9</v>
      </c>
    </row>
    <row r="124" spans="1:7" s="17" customFormat="1" x14ac:dyDescent="0.2">
      <c r="A124" s="15"/>
      <c r="B124" s="15"/>
      <c r="C124" s="30" t="s">
        <v>104</v>
      </c>
      <c r="D124" s="45">
        <v>0</v>
      </c>
      <c r="E124" s="45">
        <v>30791.3</v>
      </c>
      <c r="F124" s="45">
        <v>42500</v>
      </c>
      <c r="G124" s="45">
        <v>52364.4</v>
      </c>
    </row>
    <row r="125" spans="1:7" s="17" customFormat="1" x14ac:dyDescent="0.2">
      <c r="A125" s="15"/>
      <c r="B125" s="15"/>
      <c r="C125" s="29" t="s">
        <v>105</v>
      </c>
      <c r="D125" s="2">
        <f>+D126+D127</f>
        <v>0</v>
      </c>
      <c r="E125" s="2">
        <f t="shared" ref="E125:G125" si="43">+E126+E127</f>
        <v>61697.1</v>
      </c>
      <c r="F125" s="2">
        <f t="shared" si="43"/>
        <v>85000</v>
      </c>
      <c r="G125" s="2">
        <f t="shared" si="43"/>
        <v>104957.4</v>
      </c>
    </row>
    <row r="126" spans="1:7" s="17" customFormat="1" ht="34.5" x14ac:dyDescent="0.2">
      <c r="A126" s="15"/>
      <c r="B126" s="15"/>
      <c r="C126" s="30" t="s">
        <v>106</v>
      </c>
      <c r="D126" s="45">
        <v>0</v>
      </c>
      <c r="E126" s="45">
        <v>30841</v>
      </c>
      <c r="F126" s="48">
        <v>42500</v>
      </c>
      <c r="G126" s="45">
        <v>52463.6</v>
      </c>
    </row>
    <row r="127" spans="1:7" s="17" customFormat="1" x14ac:dyDescent="0.2">
      <c r="A127" s="15"/>
      <c r="B127" s="15"/>
      <c r="C127" s="30" t="s">
        <v>107</v>
      </c>
      <c r="D127" s="45">
        <v>0</v>
      </c>
      <c r="E127" s="45">
        <v>30856.1</v>
      </c>
      <c r="F127" s="48">
        <v>42500</v>
      </c>
      <c r="G127" s="45">
        <v>52493.8</v>
      </c>
    </row>
    <row r="128" spans="1:7" s="17" customFormat="1" x14ac:dyDescent="0.2">
      <c r="A128" s="15"/>
      <c r="B128" s="15"/>
      <c r="C128" s="29" t="s">
        <v>108</v>
      </c>
      <c r="D128" s="2">
        <f>+D129+D130+D131</f>
        <v>0</v>
      </c>
      <c r="E128" s="2">
        <f t="shared" ref="E128:G128" si="44">+E129+E130+E131</f>
        <v>91638.5</v>
      </c>
      <c r="F128" s="2">
        <f t="shared" si="44"/>
        <v>127500</v>
      </c>
      <c r="G128" s="2">
        <f t="shared" si="44"/>
        <v>156153.60000000001</v>
      </c>
    </row>
    <row r="129" spans="1:7" s="17" customFormat="1" ht="34.5" x14ac:dyDescent="0.2">
      <c r="A129" s="15"/>
      <c r="B129" s="15"/>
      <c r="C129" s="30" t="s">
        <v>109</v>
      </c>
      <c r="D129" s="45">
        <v>0</v>
      </c>
      <c r="E129" s="45">
        <v>30652.799999999999</v>
      </c>
      <c r="F129" s="48">
        <v>42500</v>
      </c>
      <c r="G129" s="45">
        <v>52087.4</v>
      </c>
    </row>
    <row r="130" spans="1:7" s="17" customFormat="1" x14ac:dyDescent="0.2">
      <c r="A130" s="15"/>
      <c r="B130" s="15"/>
      <c r="C130" s="30" t="s">
        <v>110</v>
      </c>
      <c r="D130" s="45">
        <v>0</v>
      </c>
      <c r="E130" s="45">
        <v>30316.3</v>
      </c>
      <c r="F130" s="48">
        <v>42500</v>
      </c>
      <c r="G130" s="45">
        <v>51945.8</v>
      </c>
    </row>
    <row r="131" spans="1:7" s="17" customFormat="1" x14ac:dyDescent="0.2">
      <c r="A131" s="15"/>
      <c r="B131" s="15"/>
      <c r="C131" s="30" t="s">
        <v>111</v>
      </c>
      <c r="D131" s="45">
        <v>0</v>
      </c>
      <c r="E131" s="45">
        <v>30669.4</v>
      </c>
      <c r="F131" s="48">
        <v>42500</v>
      </c>
      <c r="G131" s="45">
        <v>52120.4</v>
      </c>
    </row>
    <row r="132" spans="1:7" s="17" customFormat="1" x14ac:dyDescent="0.2">
      <c r="A132" s="15"/>
      <c r="B132" s="15"/>
      <c r="C132" s="31" t="s">
        <v>112</v>
      </c>
      <c r="D132" s="2">
        <f>+D133</f>
        <v>20000</v>
      </c>
      <c r="E132" s="2">
        <f t="shared" ref="E132:G132" si="45">+E133</f>
        <v>78163.600000000006</v>
      </c>
      <c r="F132" s="2">
        <f t="shared" si="45"/>
        <v>163043.1</v>
      </c>
      <c r="G132" s="2">
        <f t="shared" si="45"/>
        <v>216767.4</v>
      </c>
    </row>
    <row r="133" spans="1:7" s="17" customFormat="1" x14ac:dyDescent="0.2">
      <c r="A133" s="15"/>
      <c r="B133" s="15"/>
      <c r="C133" s="30" t="s">
        <v>113</v>
      </c>
      <c r="D133" s="45">
        <v>20000</v>
      </c>
      <c r="E133" s="45">
        <v>78163.600000000006</v>
      </c>
      <c r="F133" s="45">
        <v>163043.1</v>
      </c>
      <c r="G133" s="45">
        <v>216767.4</v>
      </c>
    </row>
    <row r="134" spans="1:7" s="17" customFormat="1" x14ac:dyDescent="0.2">
      <c r="A134" s="15"/>
      <c r="B134" s="15"/>
      <c r="C134" s="31" t="s">
        <v>114</v>
      </c>
      <c r="D134" s="2">
        <f>+D135</f>
        <v>0</v>
      </c>
      <c r="E134" s="2">
        <f t="shared" ref="E134:G134" si="46">+E135</f>
        <v>30849.200000000001</v>
      </c>
      <c r="F134" s="2">
        <f t="shared" si="46"/>
        <v>42500</v>
      </c>
      <c r="G134" s="2">
        <f t="shared" si="46"/>
        <v>52479.3</v>
      </c>
    </row>
    <row r="135" spans="1:7" s="17" customFormat="1" x14ac:dyDescent="0.2">
      <c r="A135" s="15"/>
      <c r="B135" s="15"/>
      <c r="C135" s="30" t="s">
        <v>115</v>
      </c>
      <c r="D135" s="45">
        <v>0</v>
      </c>
      <c r="E135" s="45">
        <v>30849.200000000001</v>
      </c>
      <c r="F135" s="45">
        <v>42500</v>
      </c>
      <c r="G135" s="45">
        <v>52479.3</v>
      </c>
    </row>
    <row r="136" spans="1:7" s="17" customFormat="1" x14ac:dyDescent="0.2">
      <c r="A136" s="15"/>
      <c r="B136" s="15"/>
      <c r="C136" s="31" t="s">
        <v>116</v>
      </c>
      <c r="D136" s="2">
        <f>+D137</f>
        <v>0</v>
      </c>
      <c r="E136" s="2">
        <f t="shared" ref="E136:G136" si="47">+E137</f>
        <v>30316.3</v>
      </c>
      <c r="F136" s="2">
        <f t="shared" si="47"/>
        <v>42500</v>
      </c>
      <c r="G136" s="2">
        <f t="shared" si="47"/>
        <v>50882.6</v>
      </c>
    </row>
    <row r="137" spans="1:7" s="17" customFormat="1" x14ac:dyDescent="0.2">
      <c r="A137" s="15"/>
      <c r="B137" s="15"/>
      <c r="C137" s="30" t="s">
        <v>117</v>
      </c>
      <c r="D137" s="45">
        <v>0</v>
      </c>
      <c r="E137" s="45">
        <v>30316.3</v>
      </c>
      <c r="F137" s="45">
        <v>42500</v>
      </c>
      <c r="G137" s="45">
        <v>50882.6</v>
      </c>
    </row>
    <row r="138" spans="1:7" s="17" customFormat="1" x14ac:dyDescent="0.2">
      <c r="A138" s="15"/>
      <c r="B138" s="15"/>
      <c r="C138" s="16"/>
      <c r="D138" s="2"/>
      <c r="E138" s="2"/>
      <c r="F138" s="2"/>
      <c r="G138" s="2"/>
    </row>
    <row r="139" spans="1:7" s="12" customFormat="1" x14ac:dyDescent="0.2">
      <c r="A139" s="13"/>
      <c r="B139" s="14"/>
      <c r="C139" s="14" t="s">
        <v>15</v>
      </c>
      <c r="D139" s="2">
        <f>D141+D144</f>
        <v>8755050.7999999989</v>
      </c>
      <c r="E139" s="2">
        <f t="shared" ref="E139:G139" si="48">E141+E144</f>
        <v>23775871.727000006</v>
      </c>
      <c r="F139" s="2">
        <f t="shared" si="48"/>
        <v>57518364.623000003</v>
      </c>
      <c r="G139" s="2">
        <f t="shared" si="48"/>
        <v>88369623.799999997</v>
      </c>
    </row>
    <row r="140" spans="1:7" s="12" customFormat="1" x14ac:dyDescent="0.2">
      <c r="A140" s="13"/>
      <c r="B140" s="13"/>
      <c r="C140" s="13" t="s">
        <v>5</v>
      </c>
      <c r="D140" s="45"/>
      <c r="E140" s="45"/>
      <c r="F140" s="45"/>
      <c r="G140" s="45"/>
    </row>
    <row r="141" spans="1:7" s="17" customFormat="1" ht="34.5" x14ac:dyDescent="0.2">
      <c r="A141" s="15">
        <v>1169</v>
      </c>
      <c r="B141" s="15">
        <v>31001</v>
      </c>
      <c r="C141" s="16" t="s">
        <v>55</v>
      </c>
      <c r="D141" s="2">
        <v>8755050.7999999989</v>
      </c>
      <c r="E141" s="2">
        <v>23399271.727000006</v>
      </c>
      <c r="F141" s="2">
        <v>56765164.623000003</v>
      </c>
      <c r="G141" s="2">
        <v>87239823.799999997</v>
      </c>
    </row>
    <row r="142" spans="1:7" s="17" customFormat="1" x14ac:dyDescent="0.2">
      <c r="A142" s="15"/>
      <c r="B142" s="15"/>
      <c r="C142" s="13" t="s">
        <v>79</v>
      </c>
      <c r="D142" s="2"/>
      <c r="E142" s="2"/>
      <c r="F142" s="2"/>
      <c r="G142" s="2"/>
    </row>
    <row r="143" spans="1:7" s="17" customFormat="1" ht="21.75" customHeight="1" x14ac:dyDescent="0.2">
      <c r="A143" s="15"/>
      <c r="B143" s="15"/>
      <c r="C143" s="35" t="s">
        <v>133</v>
      </c>
      <c r="D143" s="2">
        <f>+D141</f>
        <v>8755050.7999999989</v>
      </c>
      <c r="E143" s="2">
        <f t="shared" ref="E143:G143" si="49">+E141</f>
        <v>23399271.727000006</v>
      </c>
      <c r="F143" s="2">
        <f t="shared" si="49"/>
        <v>56765164.623000003</v>
      </c>
      <c r="G143" s="2">
        <f t="shared" si="49"/>
        <v>87239823.799999997</v>
      </c>
    </row>
    <row r="144" spans="1:7" s="17" customFormat="1" ht="34.5" x14ac:dyDescent="0.2">
      <c r="A144" s="15">
        <v>1204</v>
      </c>
      <c r="B144" s="15">
        <v>31001</v>
      </c>
      <c r="C144" s="16" t="s">
        <v>36</v>
      </c>
      <c r="D144" s="2">
        <f>D146</f>
        <v>0</v>
      </c>
      <c r="E144" s="2">
        <f t="shared" ref="E144:G144" si="50">E146</f>
        <v>376600</v>
      </c>
      <c r="F144" s="2">
        <f t="shared" si="50"/>
        <v>753200</v>
      </c>
      <c r="G144" s="2">
        <f t="shared" si="50"/>
        <v>1129800</v>
      </c>
    </row>
    <row r="145" spans="1:7" s="17" customFormat="1" x14ac:dyDescent="0.2">
      <c r="A145" s="15"/>
      <c r="B145" s="15"/>
      <c r="C145" s="13" t="s">
        <v>79</v>
      </c>
      <c r="D145" s="2"/>
      <c r="E145" s="2"/>
      <c r="F145" s="2"/>
      <c r="G145" s="2"/>
    </row>
    <row r="146" spans="1:7" s="17" customFormat="1" ht="19.5" customHeight="1" x14ac:dyDescent="0.2">
      <c r="A146" s="15"/>
      <c r="B146" s="15"/>
      <c r="C146" s="35" t="s">
        <v>133</v>
      </c>
      <c r="D146" s="2">
        <v>0</v>
      </c>
      <c r="E146" s="2">
        <v>376600</v>
      </c>
      <c r="F146" s="2">
        <v>753200</v>
      </c>
      <c r="G146" s="2">
        <v>1129800</v>
      </c>
    </row>
    <row r="147" spans="1:7" s="17" customFormat="1" x14ac:dyDescent="0.2">
      <c r="A147" s="15"/>
      <c r="B147" s="15"/>
      <c r="C147" s="16"/>
      <c r="D147" s="2"/>
      <c r="E147" s="2"/>
      <c r="F147" s="2"/>
      <c r="G147" s="2"/>
    </row>
    <row r="148" spans="1:7" s="12" customFormat="1" ht="34.5" x14ac:dyDescent="0.2">
      <c r="A148" s="13"/>
      <c r="B148" s="14"/>
      <c r="C148" s="14" t="s">
        <v>49</v>
      </c>
      <c r="D148" s="2">
        <f>D150</f>
        <v>0</v>
      </c>
      <c r="E148" s="2">
        <f t="shared" ref="E148:G148" si="51">E150</f>
        <v>140000</v>
      </c>
      <c r="F148" s="2">
        <f t="shared" si="51"/>
        <v>710000</v>
      </c>
      <c r="G148" s="2">
        <f t="shared" si="51"/>
        <v>1290614.2</v>
      </c>
    </row>
    <row r="149" spans="1:7" s="12" customFormat="1" x14ac:dyDescent="0.2">
      <c r="A149" s="13"/>
      <c r="B149" s="13"/>
      <c r="C149" s="13" t="s">
        <v>5</v>
      </c>
      <c r="D149" s="45"/>
      <c r="E149" s="45"/>
      <c r="F149" s="45"/>
      <c r="G149" s="45"/>
    </row>
    <row r="150" spans="1:7" s="17" customFormat="1" x14ac:dyDescent="0.2">
      <c r="A150" s="15">
        <v>1098</v>
      </c>
      <c r="B150" s="15">
        <v>21001</v>
      </c>
      <c r="C150" s="16" t="s">
        <v>35</v>
      </c>
      <c r="D150" s="2">
        <f>D152+D156</f>
        <v>0</v>
      </c>
      <c r="E150" s="2">
        <f t="shared" ref="E150:G150" si="52">E152+E156</f>
        <v>140000</v>
      </c>
      <c r="F150" s="2">
        <f t="shared" si="52"/>
        <v>710000</v>
      </c>
      <c r="G150" s="2">
        <f t="shared" si="52"/>
        <v>1290614.2</v>
      </c>
    </row>
    <row r="151" spans="1:7" s="17" customFormat="1" x14ac:dyDescent="0.2">
      <c r="A151" s="15"/>
      <c r="B151" s="15"/>
      <c r="C151" s="13" t="s">
        <v>79</v>
      </c>
      <c r="D151" s="2"/>
      <c r="E151" s="2"/>
      <c r="F151" s="2"/>
      <c r="G151" s="2"/>
    </row>
    <row r="152" spans="1:7" s="17" customFormat="1" ht="18.75" customHeight="1" x14ac:dyDescent="0.2">
      <c r="A152" s="15"/>
      <c r="B152" s="15"/>
      <c r="C152" s="35" t="s">
        <v>84</v>
      </c>
      <c r="D152" s="2">
        <f>D154+D155</f>
        <v>0</v>
      </c>
      <c r="E152" s="2">
        <f t="shared" ref="E152:G152" si="53">E154+E155</f>
        <v>140000</v>
      </c>
      <c r="F152" s="2">
        <f t="shared" si="53"/>
        <v>460000</v>
      </c>
      <c r="G152" s="2">
        <f t="shared" si="53"/>
        <v>790614.2</v>
      </c>
    </row>
    <row r="153" spans="1:7" x14ac:dyDescent="0.2">
      <c r="A153" s="13"/>
      <c r="B153" s="13"/>
      <c r="C153" s="19" t="s">
        <v>142</v>
      </c>
      <c r="D153" s="45"/>
      <c r="E153" s="45"/>
      <c r="F153" s="45"/>
      <c r="G153" s="45"/>
    </row>
    <row r="154" spans="1:7" ht="57.75" customHeight="1" x14ac:dyDescent="0.2">
      <c r="A154" s="13"/>
      <c r="B154" s="13"/>
      <c r="C154" s="1" t="s">
        <v>119</v>
      </c>
      <c r="D154" s="45"/>
      <c r="E154" s="45">
        <v>50000</v>
      </c>
      <c r="F154" s="45">
        <v>230000</v>
      </c>
      <c r="G154" s="45">
        <v>398184</v>
      </c>
    </row>
    <row r="155" spans="1:7" ht="53.25" customHeight="1" x14ac:dyDescent="0.2">
      <c r="A155" s="13"/>
      <c r="B155" s="13"/>
      <c r="C155" s="1" t="s">
        <v>132</v>
      </c>
      <c r="D155" s="45"/>
      <c r="E155" s="45">
        <v>90000</v>
      </c>
      <c r="F155" s="45">
        <v>230000</v>
      </c>
      <c r="G155" s="45">
        <v>392430.2</v>
      </c>
    </row>
    <row r="156" spans="1:7" ht="19.5" customHeight="1" x14ac:dyDescent="0.2">
      <c r="A156" s="13"/>
      <c r="B156" s="13"/>
      <c r="C156" s="35" t="s">
        <v>82</v>
      </c>
      <c r="D156" s="2">
        <f>D158</f>
        <v>0</v>
      </c>
      <c r="E156" s="2">
        <f t="shared" ref="E156:G156" si="54">E158</f>
        <v>0</v>
      </c>
      <c r="F156" s="2">
        <f t="shared" si="54"/>
        <v>250000</v>
      </c>
      <c r="G156" s="2">
        <f t="shared" si="54"/>
        <v>500000</v>
      </c>
    </row>
    <row r="157" spans="1:7" x14ac:dyDescent="0.2">
      <c r="A157" s="13"/>
      <c r="B157" s="13"/>
      <c r="C157" s="19" t="s">
        <v>142</v>
      </c>
      <c r="D157" s="45"/>
      <c r="E157" s="45"/>
      <c r="F157" s="45"/>
      <c r="G157" s="45"/>
    </row>
    <row r="158" spans="1:7" x14ac:dyDescent="0.2">
      <c r="A158" s="13"/>
      <c r="B158" s="13"/>
      <c r="C158" s="13" t="s">
        <v>131</v>
      </c>
      <c r="D158" s="45"/>
      <c r="E158" s="45"/>
      <c r="F158" s="45">
        <v>250000</v>
      </c>
      <c r="G158" s="45">
        <v>500000</v>
      </c>
    </row>
    <row r="159" spans="1:7" x14ac:dyDescent="0.2">
      <c r="A159" s="13"/>
      <c r="B159" s="13"/>
      <c r="C159" s="13"/>
      <c r="D159" s="45"/>
      <c r="E159" s="45"/>
      <c r="F159" s="45"/>
      <c r="G159" s="45"/>
    </row>
    <row r="160" spans="1:7" s="12" customFormat="1" ht="34.5" x14ac:dyDescent="0.2">
      <c r="A160" s="13"/>
      <c r="B160" s="14"/>
      <c r="C160" s="14" t="s">
        <v>32</v>
      </c>
      <c r="D160" s="2">
        <f>D162+D165+D168+D171</f>
        <v>168700</v>
      </c>
      <c r="E160" s="2">
        <f t="shared" ref="E160:F160" si="55">E162+E165+E168+E171</f>
        <v>7628000</v>
      </c>
      <c r="F160" s="2">
        <f t="shared" si="55"/>
        <v>21784000</v>
      </c>
      <c r="G160" s="2">
        <f>G162+G165+G168+G171</f>
        <v>35827160.5</v>
      </c>
    </row>
    <row r="161" spans="1:7" s="12" customFormat="1" x14ac:dyDescent="0.2">
      <c r="A161" s="13"/>
      <c r="B161" s="13"/>
      <c r="C161" s="13" t="s">
        <v>5</v>
      </c>
      <c r="D161" s="45"/>
      <c r="E161" s="45"/>
      <c r="F161" s="45"/>
      <c r="G161" s="45"/>
    </row>
    <row r="162" spans="1:7" s="17" customFormat="1" ht="34.5" x14ac:dyDescent="0.2">
      <c r="A162" s="15">
        <v>1049</v>
      </c>
      <c r="B162" s="15">
        <v>21001</v>
      </c>
      <c r="C162" s="16" t="s">
        <v>16</v>
      </c>
      <c r="D162" s="2">
        <v>0</v>
      </c>
      <c r="E162" s="2">
        <f>E164</f>
        <v>6608000</v>
      </c>
      <c r="F162" s="2">
        <f t="shared" ref="F162:G162" si="56">F164</f>
        <v>19824000</v>
      </c>
      <c r="G162" s="2">
        <f t="shared" si="56"/>
        <v>33039160.5</v>
      </c>
    </row>
    <row r="163" spans="1:7" s="17" customFormat="1" x14ac:dyDescent="0.2">
      <c r="A163" s="15"/>
      <c r="B163" s="15"/>
      <c r="C163" s="13" t="s">
        <v>79</v>
      </c>
      <c r="D163" s="2"/>
      <c r="E163" s="2"/>
      <c r="F163" s="2"/>
      <c r="G163" s="2"/>
    </row>
    <row r="164" spans="1:7" s="17" customFormat="1" ht="25.5" customHeight="1" x14ac:dyDescent="0.2">
      <c r="A164" s="15"/>
      <c r="B164" s="15"/>
      <c r="C164" s="35" t="s">
        <v>82</v>
      </c>
      <c r="D164" s="2">
        <v>0</v>
      </c>
      <c r="E164" s="2">
        <v>6608000</v>
      </c>
      <c r="F164" s="2">
        <v>19824000</v>
      </c>
      <c r="G164" s="2">
        <v>33039160.5</v>
      </c>
    </row>
    <row r="165" spans="1:7" s="17" customFormat="1" x14ac:dyDescent="0.2">
      <c r="A165" s="15">
        <v>1049</v>
      </c>
      <c r="B165" s="15">
        <v>21002</v>
      </c>
      <c r="C165" s="16" t="s">
        <v>17</v>
      </c>
      <c r="D165" s="2"/>
      <c r="E165" s="2">
        <f>E167</f>
        <v>220000</v>
      </c>
      <c r="F165" s="2">
        <f>F167</f>
        <v>660000</v>
      </c>
      <c r="G165" s="2">
        <f>G167</f>
        <v>1101000</v>
      </c>
    </row>
    <row r="166" spans="1:7" s="17" customFormat="1" x14ac:dyDescent="0.2">
      <c r="A166" s="15"/>
      <c r="B166" s="15"/>
      <c r="C166" s="13" t="s">
        <v>79</v>
      </c>
      <c r="D166" s="2"/>
      <c r="E166" s="2"/>
      <c r="F166" s="2"/>
      <c r="G166" s="2"/>
    </row>
    <row r="167" spans="1:7" s="17" customFormat="1" ht="29.25" customHeight="1" x14ac:dyDescent="0.2">
      <c r="A167" s="15"/>
      <c r="B167" s="15"/>
      <c r="C167" s="35" t="s">
        <v>82</v>
      </c>
      <c r="D167" s="2">
        <v>0</v>
      </c>
      <c r="E167" s="2">
        <v>220000</v>
      </c>
      <c r="F167" s="2">
        <v>660000</v>
      </c>
      <c r="G167" s="2">
        <v>1101000</v>
      </c>
    </row>
    <row r="168" spans="1:7" s="17" customFormat="1" ht="38.25" customHeight="1" x14ac:dyDescent="0.2">
      <c r="A168" s="15">
        <v>1004</v>
      </c>
      <c r="B168" s="15">
        <v>31007</v>
      </c>
      <c r="C168" s="16" t="s">
        <v>44</v>
      </c>
      <c r="D168" s="2">
        <f>D170</f>
        <v>78700</v>
      </c>
      <c r="E168" s="2">
        <f t="shared" ref="E168:F168" si="57">E170</f>
        <v>350000</v>
      </c>
      <c r="F168" s="2">
        <f t="shared" si="57"/>
        <v>600000</v>
      </c>
      <c r="G168" s="2">
        <v>787000</v>
      </c>
    </row>
    <row r="169" spans="1:7" s="17" customFormat="1" x14ac:dyDescent="0.2">
      <c r="A169" s="15"/>
      <c r="B169" s="15"/>
      <c r="C169" s="13" t="s">
        <v>79</v>
      </c>
      <c r="D169" s="2"/>
      <c r="E169" s="2"/>
      <c r="F169" s="2"/>
      <c r="G169" s="2"/>
    </row>
    <row r="170" spans="1:7" s="17" customFormat="1" ht="51.75" x14ac:dyDescent="0.2">
      <c r="A170" s="15"/>
      <c r="B170" s="15"/>
      <c r="C170" s="52" t="s">
        <v>120</v>
      </c>
      <c r="D170" s="2">
        <v>78700</v>
      </c>
      <c r="E170" s="2">
        <v>350000</v>
      </c>
      <c r="F170" s="2">
        <v>600000</v>
      </c>
      <c r="G170" s="2">
        <v>787000</v>
      </c>
    </row>
    <row r="171" spans="1:7" s="17" customFormat="1" ht="39" customHeight="1" x14ac:dyDescent="0.2">
      <c r="A171" s="15">
        <v>1004</v>
      </c>
      <c r="B171" s="15">
        <v>31010</v>
      </c>
      <c r="C171" s="16" t="s">
        <v>45</v>
      </c>
      <c r="D171" s="2">
        <f>D173</f>
        <v>90000</v>
      </c>
      <c r="E171" s="2">
        <f t="shared" ref="E171:F171" si="58">E173</f>
        <v>450000</v>
      </c>
      <c r="F171" s="2">
        <f t="shared" si="58"/>
        <v>700000</v>
      </c>
      <c r="G171" s="2">
        <v>900000</v>
      </c>
    </row>
    <row r="172" spans="1:7" s="17" customFormat="1" x14ac:dyDescent="0.2">
      <c r="A172" s="15"/>
      <c r="B172" s="15"/>
      <c r="C172" s="13" t="s">
        <v>79</v>
      </c>
      <c r="D172" s="2"/>
      <c r="E172" s="2"/>
      <c r="F172" s="2"/>
      <c r="G172" s="2"/>
    </row>
    <row r="173" spans="1:7" s="17" customFormat="1" ht="51.75" x14ac:dyDescent="0.2">
      <c r="A173" s="15"/>
      <c r="B173" s="15"/>
      <c r="C173" s="52" t="s">
        <v>120</v>
      </c>
      <c r="D173" s="2">
        <v>90000</v>
      </c>
      <c r="E173" s="2">
        <v>450000</v>
      </c>
      <c r="F173" s="2">
        <v>700000</v>
      </c>
      <c r="G173" s="2">
        <v>900000</v>
      </c>
    </row>
    <row r="174" spans="1:7" x14ac:dyDescent="0.2">
      <c r="A174" s="13"/>
      <c r="B174" s="13"/>
      <c r="C174" s="1"/>
      <c r="D174" s="45"/>
      <c r="E174" s="45"/>
      <c r="F174" s="45"/>
      <c r="G174" s="45"/>
    </row>
    <row r="175" spans="1:7" s="12" customFormat="1" ht="24" customHeight="1" x14ac:dyDescent="0.2">
      <c r="A175" s="13"/>
      <c r="B175" s="14"/>
      <c r="C175" s="14" t="s">
        <v>18</v>
      </c>
      <c r="D175" s="2">
        <f>+D177</f>
        <v>0</v>
      </c>
      <c r="E175" s="2">
        <f t="shared" ref="E175:G175" si="59">+E177</f>
        <v>117508.5</v>
      </c>
      <c r="F175" s="2">
        <f t="shared" si="59"/>
        <v>235017</v>
      </c>
      <c r="G175" s="2">
        <f t="shared" si="59"/>
        <v>235017</v>
      </c>
    </row>
    <row r="176" spans="1:7" s="12" customFormat="1" x14ac:dyDescent="0.2">
      <c r="A176" s="13"/>
      <c r="B176" s="13"/>
      <c r="C176" s="13" t="s">
        <v>5</v>
      </c>
      <c r="D176" s="45"/>
      <c r="E176" s="45"/>
      <c r="F176" s="45"/>
      <c r="G176" s="45"/>
    </row>
    <row r="177" spans="1:7" s="17" customFormat="1" ht="34.5" x14ac:dyDescent="0.2">
      <c r="A177" s="15">
        <v>1143</v>
      </c>
      <c r="B177" s="15">
        <v>31001</v>
      </c>
      <c r="C177" s="16" t="s">
        <v>30</v>
      </c>
      <c r="D177" s="2">
        <f>+D179</f>
        <v>0</v>
      </c>
      <c r="E177" s="2">
        <f t="shared" ref="E177:G177" si="60">+E179</f>
        <v>117508.5</v>
      </c>
      <c r="F177" s="2">
        <f t="shared" si="60"/>
        <v>235017</v>
      </c>
      <c r="G177" s="2">
        <f t="shared" si="60"/>
        <v>235017</v>
      </c>
    </row>
    <row r="178" spans="1:7" s="17" customFormat="1" x14ac:dyDescent="0.2">
      <c r="A178" s="15"/>
      <c r="B178" s="15"/>
      <c r="C178" s="13" t="s">
        <v>79</v>
      </c>
      <c r="D178" s="2"/>
      <c r="E178" s="2"/>
      <c r="F178" s="2"/>
      <c r="G178" s="2"/>
    </row>
    <row r="179" spans="1:7" s="17" customFormat="1" ht="23.25" customHeight="1" x14ac:dyDescent="0.2">
      <c r="A179" s="15"/>
      <c r="B179" s="15"/>
      <c r="C179" s="35" t="s">
        <v>126</v>
      </c>
      <c r="D179" s="2">
        <v>0</v>
      </c>
      <c r="E179" s="2">
        <v>117508.5</v>
      </c>
      <c r="F179" s="2">
        <v>235017</v>
      </c>
      <c r="G179" s="2">
        <v>235017</v>
      </c>
    </row>
    <row r="180" spans="1:7" x14ac:dyDescent="0.2">
      <c r="A180" s="13"/>
      <c r="B180" s="13"/>
      <c r="C180" s="1"/>
      <c r="D180" s="45"/>
      <c r="E180" s="45"/>
      <c r="F180" s="45"/>
      <c r="G180" s="45"/>
    </row>
    <row r="181" spans="1:7" s="12" customFormat="1" ht="34.5" x14ac:dyDescent="0.2">
      <c r="A181" s="13"/>
      <c r="B181" s="14"/>
      <c r="C181" s="14" t="s">
        <v>19</v>
      </c>
      <c r="D181" s="2">
        <f>+D183+D186</f>
        <v>0</v>
      </c>
      <c r="E181" s="2">
        <f>+E183+E186</f>
        <v>8991.9</v>
      </c>
      <c r="F181" s="2">
        <f>+F183+F186</f>
        <v>17983.7</v>
      </c>
      <c r="G181" s="2">
        <f>+G183+G186</f>
        <v>17983.7</v>
      </c>
    </row>
    <row r="182" spans="1:7" s="12" customFormat="1" x14ac:dyDescent="0.2">
      <c r="A182" s="13"/>
      <c r="B182" s="13"/>
      <c r="C182" s="13" t="s">
        <v>5</v>
      </c>
      <c r="D182" s="45"/>
      <c r="E182" s="45"/>
      <c r="F182" s="45"/>
      <c r="G182" s="45"/>
    </row>
    <row r="183" spans="1:7" s="17" customFormat="1" ht="51.75" x14ac:dyDescent="0.2">
      <c r="A183" s="15">
        <v>1064</v>
      </c>
      <c r="B183" s="15">
        <v>31001</v>
      </c>
      <c r="C183" s="16" t="s">
        <v>20</v>
      </c>
      <c r="D183" s="2">
        <f>+D185</f>
        <v>0</v>
      </c>
      <c r="E183" s="2">
        <f t="shared" ref="E183:G183" si="61">+E185</f>
        <v>1491.9</v>
      </c>
      <c r="F183" s="2">
        <f t="shared" si="61"/>
        <v>2983.7</v>
      </c>
      <c r="G183" s="2">
        <f t="shared" si="61"/>
        <v>2983.7</v>
      </c>
    </row>
    <row r="184" spans="1:7" s="17" customFormat="1" x14ac:dyDescent="0.2">
      <c r="A184" s="15"/>
      <c r="B184" s="15"/>
      <c r="C184" s="13" t="s">
        <v>79</v>
      </c>
      <c r="D184" s="2"/>
      <c r="E184" s="45"/>
      <c r="F184" s="2"/>
      <c r="G184" s="2"/>
    </row>
    <row r="185" spans="1:7" s="17" customFormat="1" ht="34.5" x14ac:dyDescent="0.2">
      <c r="A185" s="15"/>
      <c r="B185" s="15"/>
      <c r="C185" s="35" t="s">
        <v>129</v>
      </c>
      <c r="D185" s="2">
        <v>0</v>
      </c>
      <c r="E185" s="2">
        <v>1491.9</v>
      </c>
      <c r="F185" s="2">
        <v>2983.7</v>
      </c>
      <c r="G185" s="2">
        <v>2983.7</v>
      </c>
    </row>
    <row r="186" spans="1:7" s="17" customFormat="1" ht="51.75" x14ac:dyDescent="0.2">
      <c r="A186" s="15">
        <v>1064</v>
      </c>
      <c r="B186" s="15">
        <v>31002</v>
      </c>
      <c r="C186" s="16" t="s">
        <v>62</v>
      </c>
      <c r="D186" s="2">
        <f>+D188</f>
        <v>0</v>
      </c>
      <c r="E186" s="2">
        <f t="shared" ref="E186:G186" si="62">+E188</f>
        <v>7500</v>
      </c>
      <c r="F186" s="2">
        <f t="shared" si="62"/>
        <v>15000</v>
      </c>
      <c r="G186" s="2">
        <f t="shared" si="62"/>
        <v>15000</v>
      </c>
    </row>
    <row r="187" spans="1:7" s="17" customFormat="1" x14ac:dyDescent="0.2">
      <c r="A187" s="15"/>
      <c r="B187" s="15"/>
      <c r="C187" s="13" t="s">
        <v>79</v>
      </c>
      <c r="D187" s="2"/>
      <c r="E187" s="45"/>
      <c r="F187" s="2"/>
      <c r="G187" s="2"/>
    </row>
    <row r="188" spans="1:7" s="17" customFormat="1" ht="34.5" x14ac:dyDescent="0.2">
      <c r="A188" s="15"/>
      <c r="B188" s="15"/>
      <c r="C188" s="35" t="s">
        <v>129</v>
      </c>
      <c r="D188" s="2">
        <v>0</v>
      </c>
      <c r="E188" s="2">
        <v>7500</v>
      </c>
      <c r="F188" s="2">
        <v>15000</v>
      </c>
      <c r="G188" s="2">
        <v>15000</v>
      </c>
    </row>
    <row r="189" spans="1:7" x14ac:dyDescent="0.2">
      <c r="A189" s="13"/>
      <c r="B189" s="13"/>
      <c r="C189" s="1"/>
      <c r="D189" s="45"/>
      <c r="E189" s="45"/>
      <c r="F189" s="45"/>
      <c r="G189" s="45"/>
    </row>
    <row r="190" spans="1:7" s="12" customFormat="1" x14ac:dyDescent="0.2">
      <c r="A190" s="13"/>
      <c r="B190" s="14"/>
      <c r="C190" s="14" t="s">
        <v>54</v>
      </c>
      <c r="D190" s="2">
        <f t="shared" ref="D190:F190" si="63">D192+D195+D198</f>
        <v>290000</v>
      </c>
      <c r="E190" s="2">
        <f t="shared" si="63"/>
        <v>696287.70000000007</v>
      </c>
      <c r="F190" s="2">
        <f t="shared" si="63"/>
        <v>795551.5</v>
      </c>
      <c r="G190" s="2">
        <f>G192+G195+G198</f>
        <v>796903.3</v>
      </c>
    </row>
    <row r="191" spans="1:7" s="12" customFormat="1" x14ac:dyDescent="0.2">
      <c r="A191" s="13"/>
      <c r="B191" s="13"/>
      <c r="C191" s="13" t="s">
        <v>5</v>
      </c>
      <c r="D191" s="45"/>
      <c r="E191" s="45"/>
      <c r="F191" s="45"/>
      <c r="G191" s="45"/>
    </row>
    <row r="192" spans="1:7" s="17" customFormat="1" ht="34.5" x14ac:dyDescent="0.2">
      <c r="A192" s="15">
        <v>1012</v>
      </c>
      <c r="B192" s="15">
        <v>31002</v>
      </c>
      <c r="C192" s="16" t="s">
        <v>53</v>
      </c>
      <c r="D192" s="2">
        <f>+D194</f>
        <v>0</v>
      </c>
      <c r="E192" s="2">
        <f t="shared" ref="E192:G192" si="64">+E194</f>
        <v>97500</v>
      </c>
      <c r="F192" s="2">
        <f t="shared" si="64"/>
        <v>195000</v>
      </c>
      <c r="G192" s="2">
        <f t="shared" si="64"/>
        <v>195000</v>
      </c>
    </row>
    <row r="193" spans="1:7" s="17" customFormat="1" x14ac:dyDescent="0.2">
      <c r="A193" s="15"/>
      <c r="B193" s="15"/>
      <c r="C193" s="13" t="s">
        <v>79</v>
      </c>
      <c r="D193" s="2"/>
      <c r="E193" s="45"/>
      <c r="F193" s="2"/>
      <c r="G193" s="2"/>
    </row>
    <row r="194" spans="1:7" s="17" customFormat="1" x14ac:dyDescent="0.2">
      <c r="A194" s="15"/>
      <c r="B194" s="15"/>
      <c r="C194" s="35" t="s">
        <v>81</v>
      </c>
      <c r="D194" s="2">
        <v>0</v>
      </c>
      <c r="E194" s="2">
        <v>97500</v>
      </c>
      <c r="F194" s="2">
        <v>195000</v>
      </c>
      <c r="G194" s="2">
        <v>195000</v>
      </c>
    </row>
    <row r="195" spans="1:7" s="17" customFormat="1" ht="51.75" x14ac:dyDescent="0.2">
      <c r="A195" s="15">
        <v>1012</v>
      </c>
      <c r="B195" s="15">
        <v>31009</v>
      </c>
      <c r="C195" s="16" t="s">
        <v>41</v>
      </c>
      <c r="D195" s="2">
        <f>D197</f>
        <v>290000</v>
      </c>
      <c r="E195" s="2">
        <f t="shared" ref="E195:G195" si="65">E197</f>
        <v>597915.4</v>
      </c>
      <c r="F195" s="2">
        <f t="shared" si="65"/>
        <v>597915.4</v>
      </c>
      <c r="G195" s="2">
        <f t="shared" si="65"/>
        <v>597915.4</v>
      </c>
    </row>
    <row r="196" spans="1:7" s="17" customFormat="1" x14ac:dyDescent="0.2">
      <c r="A196" s="15"/>
      <c r="B196" s="15"/>
      <c r="C196" s="13" t="s">
        <v>79</v>
      </c>
      <c r="D196" s="2"/>
      <c r="E196" s="45"/>
      <c r="F196" s="2"/>
      <c r="G196" s="2"/>
    </row>
    <row r="197" spans="1:7" s="17" customFormat="1" x14ac:dyDescent="0.2">
      <c r="A197" s="15"/>
      <c r="B197" s="15"/>
      <c r="C197" s="35" t="s">
        <v>81</v>
      </c>
      <c r="D197" s="2">
        <v>290000</v>
      </c>
      <c r="E197" s="2">
        <v>597915.4</v>
      </c>
      <c r="F197" s="2">
        <v>597915.4</v>
      </c>
      <c r="G197" s="2">
        <v>597915.4</v>
      </c>
    </row>
    <row r="198" spans="1:7" s="17" customFormat="1" ht="34.5" x14ac:dyDescent="0.2">
      <c r="A198" s="15">
        <v>1012</v>
      </c>
      <c r="B198" s="15">
        <v>31011</v>
      </c>
      <c r="C198" s="16" t="s">
        <v>31</v>
      </c>
      <c r="D198" s="2"/>
      <c r="E198" s="2">
        <f>E200</f>
        <v>872.3</v>
      </c>
      <c r="F198" s="2">
        <f t="shared" ref="F198:G198" si="66">F200</f>
        <v>2636.1</v>
      </c>
      <c r="G198" s="2">
        <f t="shared" si="66"/>
        <v>3987.9</v>
      </c>
    </row>
    <row r="199" spans="1:7" s="17" customFormat="1" x14ac:dyDescent="0.2">
      <c r="A199" s="15"/>
      <c r="B199" s="15"/>
      <c r="C199" s="13" t="s">
        <v>79</v>
      </c>
      <c r="D199" s="2"/>
      <c r="E199" s="2"/>
      <c r="F199" s="2"/>
      <c r="G199" s="2"/>
    </row>
    <row r="200" spans="1:7" s="17" customFormat="1" x14ac:dyDescent="0.2">
      <c r="A200" s="15"/>
      <c r="B200" s="15"/>
      <c r="C200" s="35" t="s">
        <v>81</v>
      </c>
      <c r="D200" s="2"/>
      <c r="E200" s="2">
        <v>872.3</v>
      </c>
      <c r="F200" s="2">
        <v>2636.1</v>
      </c>
      <c r="G200" s="2">
        <v>3987.9</v>
      </c>
    </row>
    <row r="201" spans="1:7" x14ac:dyDescent="0.2">
      <c r="A201" s="13"/>
      <c r="B201" s="13"/>
      <c r="C201" s="1"/>
      <c r="D201" s="45"/>
      <c r="E201" s="45"/>
      <c r="F201" s="45"/>
      <c r="G201" s="45"/>
    </row>
    <row r="202" spans="1:7" s="12" customFormat="1" x14ac:dyDescent="0.2">
      <c r="A202" s="13"/>
      <c r="B202" s="14"/>
      <c r="C202" s="14" t="s">
        <v>21</v>
      </c>
      <c r="D202" s="2">
        <f>D204+D207+D213</f>
        <v>75922</v>
      </c>
      <c r="E202" s="2">
        <f t="shared" ref="E202:G202" si="67">E204+E207+E213</f>
        <v>386157.89999999997</v>
      </c>
      <c r="F202" s="2">
        <f t="shared" si="67"/>
        <v>869892.20000000007</v>
      </c>
      <c r="G202" s="2">
        <f t="shared" si="67"/>
        <v>1283703.0999999999</v>
      </c>
    </row>
    <row r="203" spans="1:7" s="12" customFormat="1" x14ac:dyDescent="0.2">
      <c r="A203" s="13"/>
      <c r="B203" s="13"/>
      <c r="C203" s="13" t="s">
        <v>5</v>
      </c>
      <c r="D203" s="45"/>
      <c r="E203" s="45"/>
      <c r="F203" s="45"/>
      <c r="G203" s="45"/>
    </row>
    <row r="204" spans="1:7" s="17" customFormat="1" ht="34.5" x14ac:dyDescent="0.2">
      <c r="A204" s="15">
        <v>1023</v>
      </c>
      <c r="B204" s="15">
        <v>31001</v>
      </c>
      <c r="C204" s="16" t="s">
        <v>52</v>
      </c>
      <c r="D204" s="2">
        <f>+D206</f>
        <v>75922</v>
      </c>
      <c r="E204" s="2">
        <f t="shared" ref="E204:G204" si="68">+E206</f>
        <v>337880</v>
      </c>
      <c r="F204" s="2">
        <f t="shared" si="68"/>
        <v>734990</v>
      </c>
      <c r="G204" s="2">
        <f t="shared" si="68"/>
        <v>1134600</v>
      </c>
    </row>
    <row r="205" spans="1:7" s="17" customFormat="1" x14ac:dyDescent="0.2">
      <c r="A205" s="15"/>
      <c r="B205" s="15"/>
      <c r="C205" s="13" t="s">
        <v>79</v>
      </c>
      <c r="D205" s="2"/>
      <c r="E205" s="2"/>
      <c r="F205" s="2"/>
      <c r="G205" s="2"/>
    </row>
    <row r="206" spans="1:7" s="17" customFormat="1" ht="35.25" customHeight="1" x14ac:dyDescent="0.2">
      <c r="A206" s="15"/>
      <c r="B206" s="15"/>
      <c r="C206" s="35" t="s">
        <v>121</v>
      </c>
      <c r="D206" s="2">
        <v>75922</v>
      </c>
      <c r="E206" s="2">
        <v>337880</v>
      </c>
      <c r="F206" s="2">
        <v>734990</v>
      </c>
      <c r="G206" s="2">
        <v>1134600</v>
      </c>
    </row>
    <row r="207" spans="1:7" s="17" customFormat="1" ht="34.5" x14ac:dyDescent="0.2">
      <c r="A207" s="15">
        <v>1023</v>
      </c>
      <c r="B207" s="15">
        <v>31003</v>
      </c>
      <c r="C207" s="16" t="s">
        <v>22</v>
      </c>
      <c r="D207" s="2">
        <v>0</v>
      </c>
      <c r="E207" s="49">
        <v>5675.1</v>
      </c>
      <c r="F207" s="49">
        <v>7093.9</v>
      </c>
      <c r="G207" s="49">
        <v>7093.9</v>
      </c>
    </row>
    <row r="208" spans="1:7" s="17" customFormat="1" ht="18.75" customHeight="1" x14ac:dyDescent="0.2">
      <c r="A208" s="15"/>
      <c r="B208" s="15"/>
      <c r="C208" s="13" t="s">
        <v>79</v>
      </c>
      <c r="D208" s="2"/>
      <c r="E208" s="2"/>
      <c r="F208" s="2"/>
      <c r="G208" s="2"/>
    </row>
    <row r="209" spans="1:8" s="17" customFormat="1" ht="30.75" customHeight="1" x14ac:dyDescent="0.2">
      <c r="A209" s="15"/>
      <c r="B209" s="15"/>
      <c r="C209" s="35" t="s">
        <v>121</v>
      </c>
      <c r="D209" s="2">
        <f>SUM(D211:D212)</f>
        <v>0</v>
      </c>
      <c r="E209" s="2">
        <f t="shared" ref="E209:G209" si="69">SUM(E211:E212)</f>
        <v>5675.1</v>
      </c>
      <c r="F209" s="2">
        <f t="shared" si="69"/>
        <v>7093.9</v>
      </c>
      <c r="G209" s="2">
        <f t="shared" si="69"/>
        <v>7093.93</v>
      </c>
    </row>
    <row r="210" spans="1:8" s="12" customFormat="1" x14ac:dyDescent="0.2">
      <c r="A210" s="13"/>
      <c r="B210" s="13"/>
      <c r="C210" s="19" t="s">
        <v>142</v>
      </c>
      <c r="D210" s="45"/>
      <c r="E210" s="45"/>
      <c r="F210" s="45"/>
      <c r="G210" s="45"/>
    </row>
    <row r="211" spans="1:8" s="12" customFormat="1" ht="65.25" customHeight="1" x14ac:dyDescent="0.2">
      <c r="A211" s="13"/>
      <c r="B211" s="13"/>
      <c r="C211" s="1" t="s">
        <v>46</v>
      </c>
      <c r="D211" s="45"/>
      <c r="E211" s="45">
        <v>3841.9</v>
      </c>
      <c r="F211" s="45">
        <v>4802.3999999999996</v>
      </c>
      <c r="G211" s="45">
        <v>4802.3900000000003</v>
      </c>
    </row>
    <row r="212" spans="1:8" ht="57.75" customHeight="1" x14ac:dyDescent="0.2">
      <c r="A212" s="13"/>
      <c r="B212" s="13"/>
      <c r="C212" s="1" t="s">
        <v>47</v>
      </c>
      <c r="D212" s="45"/>
      <c r="E212" s="45">
        <v>1833.2</v>
      </c>
      <c r="F212" s="45">
        <v>2291.5</v>
      </c>
      <c r="G212" s="45">
        <v>2291.54</v>
      </c>
    </row>
    <row r="213" spans="1:8" s="17" customFormat="1" ht="48" customHeight="1" x14ac:dyDescent="0.2">
      <c r="A213" s="15">
        <v>1023</v>
      </c>
      <c r="B213" s="15">
        <v>31004</v>
      </c>
      <c r="C213" s="16" t="s">
        <v>23</v>
      </c>
      <c r="D213" s="2">
        <f>D215</f>
        <v>0</v>
      </c>
      <c r="E213" s="2">
        <f t="shared" ref="E213:G213" si="70">E215</f>
        <v>42602.8</v>
      </c>
      <c r="F213" s="2">
        <f t="shared" si="70"/>
        <v>127808.3</v>
      </c>
      <c r="G213" s="2">
        <f t="shared" si="70"/>
        <v>142009.20000000001</v>
      </c>
    </row>
    <row r="214" spans="1:8" s="17" customFormat="1" ht="19.5" customHeight="1" x14ac:dyDescent="0.2">
      <c r="A214" s="15"/>
      <c r="B214" s="15"/>
      <c r="C214" s="13" t="s">
        <v>79</v>
      </c>
      <c r="D214" s="2"/>
      <c r="E214" s="2"/>
      <c r="F214" s="2"/>
      <c r="G214" s="2"/>
      <c r="H214" s="20"/>
    </row>
    <row r="215" spans="1:8" s="17" customFormat="1" ht="25.5" customHeight="1" x14ac:dyDescent="0.2">
      <c r="A215" s="15"/>
      <c r="B215" s="15"/>
      <c r="C215" s="35" t="s">
        <v>121</v>
      </c>
      <c r="D215" s="2">
        <f>D217</f>
        <v>0</v>
      </c>
      <c r="E215" s="2">
        <f t="shared" ref="E215:G215" si="71">E217</f>
        <v>42602.8</v>
      </c>
      <c r="F215" s="2">
        <f t="shared" si="71"/>
        <v>127808.3</v>
      </c>
      <c r="G215" s="2">
        <f t="shared" si="71"/>
        <v>142009.20000000001</v>
      </c>
      <c r="H215" s="20"/>
    </row>
    <row r="216" spans="1:8" s="12" customFormat="1" x14ac:dyDescent="0.2">
      <c r="A216" s="13"/>
      <c r="B216" s="13"/>
      <c r="C216" s="19" t="s">
        <v>142</v>
      </c>
      <c r="D216" s="45"/>
      <c r="E216" s="45"/>
      <c r="F216" s="45"/>
      <c r="G216" s="45"/>
      <c r="H216" s="20"/>
    </row>
    <row r="217" spans="1:8" ht="63.75" customHeight="1" x14ac:dyDescent="0.2">
      <c r="A217" s="13"/>
      <c r="B217" s="13"/>
      <c r="C217" s="1" t="s">
        <v>48</v>
      </c>
      <c r="D217" s="45"/>
      <c r="E217" s="50">
        <v>42602.8</v>
      </c>
      <c r="F217" s="50">
        <v>127808.3</v>
      </c>
      <c r="G217" s="50">
        <v>142009.20000000001</v>
      </c>
      <c r="H217" s="21"/>
    </row>
    <row r="218" spans="1:8" x14ac:dyDescent="0.2">
      <c r="A218" s="13"/>
      <c r="B218" s="13"/>
      <c r="C218" s="1"/>
      <c r="D218" s="45"/>
      <c r="E218" s="45"/>
      <c r="F218" s="45"/>
      <c r="G218" s="45"/>
      <c r="H218" s="22"/>
    </row>
    <row r="219" spans="1:8" s="12" customFormat="1" ht="34.5" x14ac:dyDescent="0.2">
      <c r="A219" s="13"/>
      <c r="B219" s="14"/>
      <c r="C219" s="14" t="s">
        <v>24</v>
      </c>
      <c r="D219" s="2">
        <f>D221</f>
        <v>0</v>
      </c>
      <c r="E219" s="2">
        <f t="shared" ref="E219:G219" si="72">E221</f>
        <v>5146.8034200000002</v>
      </c>
      <c r="F219" s="2">
        <f t="shared" si="72"/>
        <v>23970.013419999999</v>
      </c>
      <c r="G219" s="2">
        <f t="shared" si="72"/>
        <v>53780.6</v>
      </c>
      <c r="H219" s="21"/>
    </row>
    <row r="220" spans="1:8" s="12" customFormat="1" x14ac:dyDescent="0.2">
      <c r="A220" s="13"/>
      <c r="B220" s="13"/>
      <c r="C220" s="13" t="s">
        <v>5</v>
      </c>
      <c r="D220" s="45"/>
      <c r="E220" s="45"/>
      <c r="F220" s="45"/>
      <c r="G220" s="45"/>
      <c r="H220" s="21"/>
    </row>
    <row r="221" spans="1:8" s="17" customFormat="1" ht="34.5" x14ac:dyDescent="0.2">
      <c r="A221" s="15">
        <v>1138</v>
      </c>
      <c r="B221" s="15">
        <v>31001</v>
      </c>
      <c r="C221" s="16" t="s">
        <v>25</v>
      </c>
      <c r="D221" s="2">
        <v>0</v>
      </c>
      <c r="E221" s="2">
        <v>5146.8034200000002</v>
      </c>
      <c r="F221" s="2">
        <v>23970.013419999999</v>
      </c>
      <c r="G221" s="2">
        <v>53780.6</v>
      </c>
      <c r="H221" s="20"/>
    </row>
    <row r="222" spans="1:8" s="17" customFormat="1" x14ac:dyDescent="0.2">
      <c r="A222" s="15"/>
      <c r="B222" s="15"/>
      <c r="C222" s="13" t="s">
        <v>79</v>
      </c>
      <c r="D222" s="2"/>
      <c r="E222" s="2"/>
      <c r="F222" s="2"/>
      <c r="G222" s="2"/>
    </row>
    <row r="223" spans="1:8" s="17" customFormat="1" x14ac:dyDescent="0.2">
      <c r="A223" s="15"/>
      <c r="B223" s="15"/>
      <c r="C223" s="35" t="s">
        <v>134</v>
      </c>
      <c r="D223" s="2">
        <f>+D221</f>
        <v>0</v>
      </c>
      <c r="E223" s="2">
        <f t="shared" ref="E223:G223" si="73">+E221</f>
        <v>5146.8034200000002</v>
      </c>
      <c r="F223" s="2">
        <f t="shared" si="73"/>
        <v>23970.013419999999</v>
      </c>
      <c r="G223" s="2">
        <f t="shared" si="73"/>
        <v>53780.6</v>
      </c>
    </row>
    <row r="224" spans="1:8" s="17" customFormat="1" x14ac:dyDescent="0.2">
      <c r="A224" s="15"/>
      <c r="B224" s="15"/>
      <c r="C224" s="16"/>
      <c r="D224" s="2"/>
      <c r="E224" s="2"/>
      <c r="F224" s="2"/>
      <c r="G224" s="2"/>
    </row>
    <row r="225" spans="1:7" s="12" customFormat="1" x14ac:dyDescent="0.2">
      <c r="A225" s="13"/>
      <c r="B225" s="14"/>
      <c r="C225" s="14" t="s">
        <v>26</v>
      </c>
      <c r="D225" s="2">
        <f>D227+D230+D233</f>
        <v>0</v>
      </c>
      <c r="E225" s="2">
        <f t="shared" ref="E225:G225" si="74">E227+E230+E233</f>
        <v>46956.044999999998</v>
      </c>
      <c r="F225" s="2">
        <f t="shared" si="74"/>
        <v>140868.13500000001</v>
      </c>
      <c r="G225" s="2">
        <f t="shared" si="74"/>
        <v>313040.3</v>
      </c>
    </row>
    <row r="226" spans="1:7" s="12" customFormat="1" x14ac:dyDescent="0.2">
      <c r="A226" s="13"/>
      <c r="B226" s="13"/>
      <c r="C226" s="13" t="s">
        <v>5</v>
      </c>
      <c r="D226" s="45"/>
      <c r="E226" s="45"/>
      <c r="F226" s="45"/>
      <c r="G226" s="45"/>
    </row>
    <row r="227" spans="1:7" s="17" customFormat="1" ht="51.75" x14ac:dyDescent="0.2">
      <c r="A227" s="15">
        <v>1158</v>
      </c>
      <c r="B227" s="15">
        <v>31002</v>
      </c>
      <c r="C227" s="16" t="s">
        <v>50</v>
      </c>
      <c r="D227" s="2">
        <v>0</v>
      </c>
      <c r="E227" s="2">
        <v>75</v>
      </c>
      <c r="F227" s="2">
        <v>225</v>
      </c>
      <c r="G227" s="2">
        <v>500</v>
      </c>
    </row>
    <row r="228" spans="1:7" s="17" customFormat="1" x14ac:dyDescent="0.2">
      <c r="A228" s="15"/>
      <c r="B228" s="15"/>
      <c r="C228" s="13" t="s">
        <v>79</v>
      </c>
      <c r="D228" s="2"/>
      <c r="E228" s="2"/>
      <c r="F228" s="2"/>
      <c r="G228" s="2"/>
    </row>
    <row r="229" spans="1:7" s="17" customFormat="1" x14ac:dyDescent="0.2">
      <c r="A229" s="15"/>
      <c r="B229" s="15"/>
      <c r="C229" s="35" t="s">
        <v>135</v>
      </c>
      <c r="D229" s="2">
        <f>+D227</f>
        <v>0</v>
      </c>
      <c r="E229" s="2">
        <f t="shared" ref="E229:G229" si="75">+E227</f>
        <v>75</v>
      </c>
      <c r="F229" s="2">
        <f t="shared" si="75"/>
        <v>225</v>
      </c>
      <c r="G229" s="2">
        <f t="shared" si="75"/>
        <v>500</v>
      </c>
    </row>
    <row r="230" spans="1:7" s="17" customFormat="1" ht="51.75" x14ac:dyDescent="0.2">
      <c r="A230" s="15">
        <v>1158</v>
      </c>
      <c r="B230" s="15">
        <v>31003</v>
      </c>
      <c r="C230" s="16" t="s">
        <v>51</v>
      </c>
      <c r="D230" s="2">
        <v>0</v>
      </c>
      <c r="E230" s="2">
        <v>26546.895</v>
      </c>
      <c r="F230" s="2">
        <v>79640.684999999998</v>
      </c>
      <c r="G230" s="2">
        <v>176979.3</v>
      </c>
    </row>
    <row r="231" spans="1:7" s="17" customFormat="1" x14ac:dyDescent="0.2">
      <c r="A231" s="15"/>
      <c r="B231" s="15"/>
      <c r="C231" s="13" t="s">
        <v>79</v>
      </c>
      <c r="D231" s="2"/>
      <c r="E231" s="2"/>
      <c r="F231" s="2"/>
      <c r="G231" s="2"/>
    </row>
    <row r="232" spans="1:7" s="17" customFormat="1" x14ac:dyDescent="0.2">
      <c r="A232" s="15"/>
      <c r="B232" s="15"/>
      <c r="C232" s="35" t="s">
        <v>135</v>
      </c>
      <c r="D232" s="2">
        <f>+D230</f>
        <v>0</v>
      </c>
      <c r="E232" s="2">
        <f t="shared" ref="E232:G232" si="76">+E230</f>
        <v>26546.895</v>
      </c>
      <c r="F232" s="2">
        <f t="shared" si="76"/>
        <v>79640.684999999998</v>
      </c>
      <c r="G232" s="2">
        <f t="shared" si="76"/>
        <v>176979.3</v>
      </c>
    </row>
    <row r="233" spans="1:7" s="17" customFormat="1" ht="34.5" x14ac:dyDescent="0.2">
      <c r="A233" s="15">
        <v>1158</v>
      </c>
      <c r="B233" s="15">
        <v>31004</v>
      </c>
      <c r="C233" s="16" t="s">
        <v>33</v>
      </c>
      <c r="D233" s="2">
        <v>0</v>
      </c>
      <c r="E233" s="2">
        <v>20334.150000000001</v>
      </c>
      <c r="F233" s="2">
        <v>61002.450000000004</v>
      </c>
      <c r="G233" s="2">
        <v>135561</v>
      </c>
    </row>
    <row r="234" spans="1:7" s="17" customFormat="1" x14ac:dyDescent="0.2">
      <c r="A234" s="15"/>
      <c r="B234" s="15"/>
      <c r="C234" s="13" t="s">
        <v>79</v>
      </c>
      <c r="D234" s="2"/>
      <c r="E234" s="2"/>
      <c r="F234" s="2"/>
      <c r="G234" s="2"/>
    </row>
    <row r="235" spans="1:7" s="17" customFormat="1" x14ac:dyDescent="0.2">
      <c r="A235" s="15"/>
      <c r="B235" s="15"/>
      <c r="C235" s="35" t="s">
        <v>135</v>
      </c>
      <c r="D235" s="2">
        <f>+D233</f>
        <v>0</v>
      </c>
      <c r="E235" s="2">
        <f t="shared" ref="E235:G235" si="77">+E233</f>
        <v>20334.150000000001</v>
      </c>
      <c r="F235" s="2">
        <f t="shared" si="77"/>
        <v>61002.450000000004</v>
      </c>
      <c r="G235" s="2">
        <f t="shared" si="77"/>
        <v>135561</v>
      </c>
    </row>
    <row r="236" spans="1:7" x14ac:dyDescent="0.2">
      <c r="A236" s="13"/>
      <c r="B236" s="13"/>
      <c r="C236" s="1"/>
      <c r="D236" s="45"/>
      <c r="E236" s="45"/>
      <c r="F236" s="45"/>
      <c r="G236" s="45"/>
    </row>
    <row r="237" spans="1:7" s="12" customFormat="1" ht="34.5" x14ac:dyDescent="0.2">
      <c r="A237" s="13"/>
      <c r="B237" s="14"/>
      <c r="C237" s="14" t="s">
        <v>71</v>
      </c>
      <c r="D237" s="2">
        <f>+D239</f>
        <v>0</v>
      </c>
      <c r="E237" s="2">
        <f t="shared" ref="E237:G237" si="78">+E239</f>
        <v>1957.5</v>
      </c>
      <c r="F237" s="2">
        <f t="shared" si="78"/>
        <v>3915</v>
      </c>
      <c r="G237" s="2">
        <f t="shared" si="78"/>
        <v>3915</v>
      </c>
    </row>
    <row r="238" spans="1:7" s="12" customFormat="1" x14ac:dyDescent="0.2">
      <c r="A238" s="13"/>
      <c r="B238" s="13"/>
      <c r="C238" s="13" t="s">
        <v>5</v>
      </c>
      <c r="D238" s="45"/>
      <c r="E238" s="45"/>
      <c r="F238" s="45"/>
      <c r="G238" s="45"/>
    </row>
    <row r="239" spans="1:7" s="17" customFormat="1" ht="51.75" x14ac:dyDescent="0.2">
      <c r="A239" s="15">
        <v>1060</v>
      </c>
      <c r="B239" s="15">
        <v>31001</v>
      </c>
      <c r="C239" s="16" t="s">
        <v>72</v>
      </c>
      <c r="D239" s="2">
        <f>+D241</f>
        <v>0</v>
      </c>
      <c r="E239" s="2">
        <f t="shared" ref="E239:G239" si="79">+E241</f>
        <v>1957.5</v>
      </c>
      <c r="F239" s="2">
        <f t="shared" si="79"/>
        <v>3915</v>
      </c>
      <c r="G239" s="2">
        <f t="shared" si="79"/>
        <v>3915</v>
      </c>
    </row>
    <row r="240" spans="1:7" s="17" customFormat="1" x14ac:dyDescent="0.2">
      <c r="A240" s="15"/>
      <c r="B240" s="15"/>
      <c r="C240" s="13" t="s">
        <v>79</v>
      </c>
      <c r="D240" s="2"/>
      <c r="E240" s="2"/>
      <c r="F240" s="2"/>
      <c r="G240" s="2"/>
    </row>
    <row r="241" spans="1:7" s="17" customFormat="1" ht="34.5" x14ac:dyDescent="0.2">
      <c r="A241" s="15"/>
      <c r="B241" s="15"/>
      <c r="C241" s="16" t="s">
        <v>125</v>
      </c>
      <c r="D241" s="2">
        <v>0</v>
      </c>
      <c r="E241" s="2">
        <v>1957.5</v>
      </c>
      <c r="F241" s="2">
        <v>3915</v>
      </c>
      <c r="G241" s="2">
        <v>3915</v>
      </c>
    </row>
    <row r="242" spans="1:7" s="17" customFormat="1" x14ac:dyDescent="0.2">
      <c r="A242" s="15"/>
      <c r="B242" s="15"/>
      <c r="C242" s="16"/>
      <c r="D242" s="2"/>
      <c r="E242" s="2"/>
      <c r="F242" s="2"/>
      <c r="G242" s="2"/>
    </row>
    <row r="243" spans="1:7" s="12" customFormat="1" x14ac:dyDescent="0.2">
      <c r="A243" s="13"/>
      <c r="B243" s="14"/>
      <c r="C243" s="14" t="s">
        <v>27</v>
      </c>
      <c r="D243" s="2">
        <f>D245+D248+D256</f>
        <v>1950</v>
      </c>
      <c r="E243" s="2">
        <f>E245+E248+E256</f>
        <v>427750</v>
      </c>
      <c r="F243" s="2">
        <f>F245+F248+F256</f>
        <v>428050</v>
      </c>
      <c r="G243" s="2">
        <f>G245+G248+G256</f>
        <v>496100</v>
      </c>
    </row>
    <row r="244" spans="1:7" s="12" customFormat="1" x14ac:dyDescent="0.2">
      <c r="A244" s="13"/>
      <c r="B244" s="13"/>
      <c r="C244" s="13" t="s">
        <v>5</v>
      </c>
      <c r="D244" s="45"/>
      <c r="E244" s="45"/>
      <c r="F244" s="45"/>
      <c r="G244" s="45"/>
    </row>
    <row r="245" spans="1:7" s="17" customFormat="1" ht="34.5" x14ac:dyDescent="0.2">
      <c r="A245" s="15">
        <v>1103</v>
      </c>
      <c r="B245" s="15">
        <v>11002</v>
      </c>
      <c r="C245" s="16" t="s">
        <v>28</v>
      </c>
      <c r="D245" s="2">
        <f>D247</f>
        <v>1950</v>
      </c>
      <c r="E245" s="2">
        <f t="shared" ref="E245:G245" si="80">E247</f>
        <v>30450</v>
      </c>
      <c r="F245" s="2">
        <f t="shared" si="80"/>
        <v>30450</v>
      </c>
      <c r="G245" s="2">
        <f t="shared" si="80"/>
        <v>98500</v>
      </c>
    </row>
    <row r="246" spans="1:7" s="17" customFormat="1" x14ac:dyDescent="0.2">
      <c r="A246" s="15"/>
      <c r="B246" s="15"/>
      <c r="C246" s="13" t="s">
        <v>79</v>
      </c>
      <c r="D246" s="2"/>
      <c r="E246" s="2"/>
      <c r="F246" s="2"/>
      <c r="G246" s="2"/>
    </row>
    <row r="247" spans="1:7" s="17" customFormat="1" ht="33.75" customHeight="1" x14ac:dyDescent="0.2">
      <c r="A247" s="15"/>
      <c r="B247" s="15"/>
      <c r="C247" s="16" t="s">
        <v>84</v>
      </c>
      <c r="D247" s="27">
        <v>1950</v>
      </c>
      <c r="E247" s="27">
        <v>30450</v>
      </c>
      <c r="F247" s="28">
        <v>30450</v>
      </c>
      <c r="G247" s="2">
        <v>98500</v>
      </c>
    </row>
    <row r="248" spans="1:7" s="17" customFormat="1" ht="62.25" customHeight="1" x14ac:dyDescent="0.2">
      <c r="A248" s="15">
        <v>1103</v>
      </c>
      <c r="B248" s="15">
        <v>11003</v>
      </c>
      <c r="C248" s="16" t="s">
        <v>29</v>
      </c>
      <c r="D248" s="2">
        <f>D250</f>
        <v>0</v>
      </c>
      <c r="E248" s="2">
        <f t="shared" ref="E248:G248" si="81">E250</f>
        <v>397000</v>
      </c>
      <c r="F248" s="2">
        <f t="shared" si="81"/>
        <v>397000</v>
      </c>
      <c r="G248" s="2">
        <f t="shared" si="81"/>
        <v>397000</v>
      </c>
    </row>
    <row r="249" spans="1:7" s="17" customFormat="1" x14ac:dyDescent="0.2">
      <c r="A249" s="15"/>
      <c r="B249" s="15"/>
      <c r="C249" s="13" t="s">
        <v>79</v>
      </c>
      <c r="D249" s="2"/>
      <c r="E249" s="2"/>
      <c r="F249" s="2"/>
      <c r="G249" s="2"/>
    </row>
    <row r="250" spans="1:7" s="17" customFormat="1" ht="25.5" customHeight="1" x14ac:dyDescent="0.2">
      <c r="A250" s="15"/>
      <c r="B250" s="15"/>
      <c r="C250" s="16" t="s">
        <v>84</v>
      </c>
      <c r="D250" s="2">
        <f>SUM(D252:D255)</f>
        <v>0</v>
      </c>
      <c r="E250" s="2">
        <f>SUM(E252:E255)</f>
        <v>397000</v>
      </c>
      <c r="F250" s="2">
        <f>SUM(F252:F255)</f>
        <v>397000</v>
      </c>
      <c r="G250" s="2">
        <f>SUM(G252:G255)</f>
        <v>397000</v>
      </c>
    </row>
    <row r="251" spans="1:7" s="17" customFormat="1" ht="27.75" customHeight="1" x14ac:dyDescent="0.2">
      <c r="A251" s="15"/>
      <c r="B251" s="15"/>
      <c r="C251" s="19" t="s">
        <v>142</v>
      </c>
      <c r="D251" s="2"/>
      <c r="E251" s="2"/>
      <c r="F251" s="2"/>
      <c r="G251" s="2"/>
    </row>
    <row r="252" spans="1:7" s="17" customFormat="1" ht="93.75" customHeight="1" x14ac:dyDescent="0.2">
      <c r="A252" s="15"/>
      <c r="B252" s="15"/>
      <c r="C252" s="34" t="s">
        <v>137</v>
      </c>
      <c r="D252" s="2"/>
      <c r="E252" s="2">
        <v>124600</v>
      </c>
      <c r="F252" s="2">
        <v>124600</v>
      </c>
      <c r="G252" s="2">
        <v>124600</v>
      </c>
    </row>
    <row r="253" spans="1:7" s="17" customFormat="1" ht="111.75" customHeight="1" x14ac:dyDescent="0.2">
      <c r="A253" s="15"/>
      <c r="B253" s="15"/>
      <c r="C253" s="34" t="s">
        <v>138</v>
      </c>
      <c r="D253" s="2"/>
      <c r="E253" s="2">
        <v>54400</v>
      </c>
      <c r="F253" s="2">
        <v>54400</v>
      </c>
      <c r="G253" s="2">
        <v>54400</v>
      </c>
    </row>
    <row r="254" spans="1:7" s="17" customFormat="1" ht="103.5" customHeight="1" x14ac:dyDescent="0.2">
      <c r="A254" s="15"/>
      <c r="B254" s="15"/>
      <c r="C254" s="34" t="s">
        <v>136</v>
      </c>
      <c r="D254" s="2"/>
      <c r="E254" s="2">
        <v>146200</v>
      </c>
      <c r="F254" s="2">
        <v>146200</v>
      </c>
      <c r="G254" s="2">
        <v>146200</v>
      </c>
    </row>
    <row r="255" spans="1:7" s="17" customFormat="1" ht="126.75" customHeight="1" x14ac:dyDescent="0.2">
      <c r="A255" s="15"/>
      <c r="B255" s="15"/>
      <c r="C255" s="34" t="s">
        <v>139</v>
      </c>
      <c r="D255" s="2"/>
      <c r="E255" s="2">
        <v>71800</v>
      </c>
      <c r="F255" s="2">
        <v>71800</v>
      </c>
      <c r="G255" s="2">
        <v>71800</v>
      </c>
    </row>
    <row r="256" spans="1:7" s="17" customFormat="1" ht="58.5" customHeight="1" x14ac:dyDescent="0.2">
      <c r="A256" s="15">
        <v>1103</v>
      </c>
      <c r="B256" s="15">
        <v>31001</v>
      </c>
      <c r="C256" s="16" t="s">
        <v>130</v>
      </c>
      <c r="D256" s="2">
        <f>+D258</f>
        <v>0</v>
      </c>
      <c r="E256" s="2">
        <f t="shared" ref="E256:G256" si="82">+E258</f>
        <v>300</v>
      </c>
      <c r="F256" s="2">
        <f t="shared" si="82"/>
        <v>600</v>
      </c>
      <c r="G256" s="2">
        <f t="shared" si="82"/>
        <v>600</v>
      </c>
    </row>
    <row r="257" spans="1:7" s="17" customFormat="1" x14ac:dyDescent="0.2">
      <c r="A257" s="15"/>
      <c r="B257" s="15"/>
      <c r="C257" s="13" t="s">
        <v>79</v>
      </c>
      <c r="D257" s="2"/>
      <c r="E257" s="2"/>
      <c r="F257" s="2"/>
      <c r="G257" s="2"/>
    </row>
    <row r="258" spans="1:7" s="17" customFormat="1" ht="27.75" customHeight="1" x14ac:dyDescent="0.2">
      <c r="A258" s="15"/>
      <c r="B258" s="15"/>
      <c r="C258" s="16" t="s">
        <v>84</v>
      </c>
      <c r="D258" s="2">
        <v>0</v>
      </c>
      <c r="E258" s="2">
        <v>300</v>
      </c>
      <c r="F258" s="2">
        <v>600</v>
      </c>
      <c r="G258" s="2">
        <v>600</v>
      </c>
    </row>
    <row r="259" spans="1:7" s="17" customFormat="1" x14ac:dyDescent="0.2">
      <c r="A259" s="15"/>
      <c r="B259" s="15"/>
      <c r="C259" s="16"/>
      <c r="D259" s="2"/>
      <c r="E259" s="2"/>
      <c r="F259" s="2"/>
      <c r="G259" s="2"/>
    </row>
    <row r="260" spans="1:7" s="12" customFormat="1" ht="34.5" x14ac:dyDescent="0.2">
      <c r="A260" s="13"/>
      <c r="B260" s="23"/>
      <c r="C260" s="23" t="s">
        <v>65</v>
      </c>
      <c r="D260" s="2">
        <f>+D262</f>
        <v>0</v>
      </c>
      <c r="E260" s="2">
        <f t="shared" ref="E260:G260" si="83">+E262</f>
        <v>8132.6</v>
      </c>
      <c r="F260" s="2">
        <f t="shared" si="83"/>
        <v>16265.2</v>
      </c>
      <c r="G260" s="2">
        <f t="shared" si="83"/>
        <v>16265.2</v>
      </c>
    </row>
    <row r="261" spans="1:7" s="12" customFormat="1" x14ac:dyDescent="0.2">
      <c r="A261" s="13"/>
      <c r="B261" s="13"/>
      <c r="C261" s="13" t="s">
        <v>5</v>
      </c>
      <c r="D261" s="45"/>
      <c r="E261" s="45"/>
      <c r="F261" s="45"/>
      <c r="G261" s="45"/>
    </row>
    <row r="262" spans="1:7" s="17" customFormat="1" ht="34.5" x14ac:dyDescent="0.2">
      <c r="A262" s="15">
        <v>1203</v>
      </c>
      <c r="B262" s="15">
        <v>31001</v>
      </c>
      <c r="C262" s="16" t="s">
        <v>66</v>
      </c>
      <c r="D262" s="2">
        <f>+D264</f>
        <v>0</v>
      </c>
      <c r="E262" s="2">
        <f t="shared" ref="E262:G262" si="84">+E264</f>
        <v>8132.6</v>
      </c>
      <c r="F262" s="2">
        <f t="shared" si="84"/>
        <v>16265.2</v>
      </c>
      <c r="G262" s="2">
        <f t="shared" si="84"/>
        <v>16265.2</v>
      </c>
    </row>
    <row r="263" spans="1:7" x14ac:dyDescent="0.2">
      <c r="A263" s="13"/>
      <c r="B263" s="13"/>
      <c r="C263" s="13" t="s">
        <v>79</v>
      </c>
      <c r="D263" s="45"/>
      <c r="E263" s="45"/>
      <c r="F263" s="45"/>
      <c r="G263" s="45"/>
    </row>
    <row r="264" spans="1:7" ht="25.5" customHeight="1" x14ac:dyDescent="0.2">
      <c r="A264" s="13"/>
      <c r="B264" s="13"/>
      <c r="C264" s="16" t="s">
        <v>124</v>
      </c>
      <c r="D264" s="2">
        <v>0</v>
      </c>
      <c r="E264" s="2">
        <v>8132.6</v>
      </c>
      <c r="F264" s="2">
        <v>16265.2</v>
      </c>
      <c r="G264" s="2">
        <v>16265.2</v>
      </c>
    </row>
    <row r="266" spans="1:7" ht="44.25" customHeight="1" x14ac:dyDescent="0.2">
      <c r="D266" s="24"/>
      <c r="E266" s="24"/>
      <c r="F266" s="24"/>
      <c r="G266" s="24"/>
    </row>
    <row r="267" spans="1:7" x14ac:dyDescent="0.2">
      <c r="D267" s="25"/>
      <c r="E267" s="25"/>
      <c r="F267" s="25"/>
      <c r="G267" s="25"/>
    </row>
    <row r="268" spans="1:7" x14ac:dyDescent="0.2">
      <c r="E268" s="26"/>
      <c r="F268" s="26"/>
      <c r="G268" s="26"/>
    </row>
    <row r="270" spans="1:7" x14ac:dyDescent="0.2">
      <c r="E270" s="26"/>
    </row>
  </sheetData>
  <customSheetViews>
    <customSheetView guid="{6569EC42-5602-4591-A3B0-34B671BBD561}" showPageBreaks="1" printArea="1" topLeftCell="A120">
      <selection activeCell="I70" sqref="I70"/>
      <pageMargins left="0.2" right="0.17" top="0.28999999999999998" bottom="0.36" header="0.17" footer="0.17"/>
      <printOptions horizontalCentered="1"/>
      <pageSetup paperSize="9" scale="90" orientation="landscape" horizontalDpi="96" verticalDpi="96" r:id="rId1"/>
    </customSheetView>
    <customSheetView guid="{A9A0FFC7-BD84-451E-8B82-5ED9E3DE4DD1}" showPageBreaks="1" printArea="1">
      <pane xSplit="4" ySplit="7" topLeftCell="E80" activePane="bottomRight" state="frozen"/>
      <selection pane="bottomRight" activeCell="K82" sqref="K82"/>
      <pageMargins left="0.2" right="0.17" top="0.28999999999999998" bottom="0.36" header="0.17" footer="0.17"/>
      <printOptions horizontalCentered="1"/>
      <pageSetup paperSize="9" scale="90" orientation="landscape" horizontalDpi="96" verticalDpi="96" r:id="rId2"/>
    </customSheetView>
    <customSheetView guid="{C1CA0EED-2C54-4470-BEA3-7FC59665EB35}" showPageBreaks="1" printArea="1">
      <selection activeCell="J41" sqref="J41"/>
      <pageMargins left="0.2" right="0.17" top="0.28999999999999998" bottom="0.36" header="0.17" footer="0.17"/>
      <printOptions horizontalCentered="1"/>
      <pageSetup paperSize="9" scale="90" orientation="landscape" horizontalDpi="96" verticalDpi="96" r:id="rId3"/>
    </customSheetView>
    <customSheetView guid="{8A68503D-EAEE-49D7-B957-F867E305B493}" showPageBreaks="1" printArea="1">
      <selection activeCell="D17" sqref="D17:H17"/>
      <pageMargins left="0.36" right="0.3" top="0.28999999999999998" bottom="0.36" header="0.17" footer="0.17"/>
      <printOptions horizontalCentered="1"/>
      <pageSetup paperSize="9" scale="91" firstPageNumber="233" orientation="landscape" useFirstPageNumber="1" horizontalDpi="96" verticalDpi="96" r:id="rId4"/>
      <headerFooter>
        <oddFooter>&amp;C&amp;P</oddFooter>
      </headerFooter>
    </customSheetView>
    <customSheetView guid="{E7299FF9-9BFD-4228-A75B-920C4DDCA7D1}" showPageBreaks="1" topLeftCell="A117">
      <selection activeCell="J127" sqref="J127"/>
      <pageMargins left="0.36" right="0.3" top="0.28999999999999998" bottom="0.36" header="0.17" footer="0.17"/>
      <printOptions horizontalCentered="1"/>
      <pageSetup paperSize="9" scale="91" firstPageNumber="233" orientation="landscape" useFirstPageNumber="1" horizontalDpi="96" verticalDpi="96" r:id="rId5"/>
      <headerFooter>
        <oddFooter>&amp;C&amp;P</oddFooter>
      </headerFooter>
    </customSheetView>
    <customSheetView guid="{155F7499-2150-4D1D-A33C-609506E2BE56}" topLeftCell="A135">
      <selection activeCell="M150" sqref="M150"/>
      <pageMargins left="0.36" right="0.3" top="0.28999999999999998" bottom="0.36" header="0.17" footer="0.17"/>
      <printOptions horizontalCentered="1"/>
      <pageSetup paperSize="9" scale="91" firstPageNumber="233" orientation="landscape" useFirstPageNumber="1" horizontalDpi="96" verticalDpi="96" r:id="rId6"/>
      <headerFooter>
        <oddFooter>&amp;C&amp;P</oddFooter>
      </headerFooter>
    </customSheetView>
    <customSheetView guid="{C2B771FF-7EA5-48FE-AC7B-8F46ADB6509C}" printArea="1">
      <selection activeCell="I7" sqref="I7"/>
      <pageMargins left="0.2" right="0.17" top="0.28999999999999998" bottom="0.36" header="0.17" footer="0.17"/>
      <printOptions horizontalCentered="1"/>
      <pageSetup paperSize="9" scale="90" orientation="landscape" useFirstPageNumber="1" horizontalDpi="96" verticalDpi="96" r:id="rId7"/>
      <headerFooter>
        <oddFooter>&amp;C&amp;P</oddFooter>
      </headerFooter>
    </customSheetView>
    <customSheetView guid="{875896BD-0E37-4BE3-AF12-5FB65F57808F}" showPageBreaks="1" printArea="1">
      <selection activeCell="A3" sqref="A3:H3"/>
      <pageMargins left="0.19685039370078741" right="0.15748031496062992" top="0.27559055118110237" bottom="0.35433070866141736" header="0.15748031496062992" footer="0.15748031496062992"/>
      <printOptions horizontalCentered="1"/>
      <pageSetup paperSize="9" scale="90" orientation="landscape" horizontalDpi="96" verticalDpi="96" r:id="rId8"/>
      <headerFooter>
        <oddFooter>&amp;C&amp;P</oddFooter>
      </headerFooter>
    </customSheetView>
    <customSheetView guid="{9871F7C6-683D-4315-B91C-FF1886177AB4}" showPageBreaks="1" topLeftCell="A38">
      <selection activeCell="B1" sqref="A1:H242"/>
      <pageMargins left="0.19685039370078741" right="0.15748031496062992" top="0.27559055118110237" bottom="0.35433070866141736" header="0.15748031496062992" footer="0.15748031496062992"/>
      <printOptions horizontalCentered="1"/>
      <pageSetup paperSize="9" scale="90" orientation="landscape" horizontalDpi="96" verticalDpi="96" r:id="rId9"/>
    </customSheetView>
    <customSheetView guid="{1E196B97-C3EA-4B2F-8DA4-0D00A0E8FDF0}" printArea="1" topLeftCell="A109">
      <selection activeCell="L91" sqref="L91"/>
      <pageMargins left="0.2" right="0.17" top="0.28999999999999998" bottom="0.36" header="0.17" footer="0.17"/>
      <printOptions horizontalCentered="1"/>
      <pageSetup paperSize="9" scale="90" orientation="landscape" horizontalDpi="96" verticalDpi="96" r:id="rId10"/>
    </customSheetView>
    <customSheetView guid="{7B743627-E41D-470B-A1E2-E178855C2124}" printArea="1" topLeftCell="A7">
      <selection activeCell="L16" sqref="L16"/>
      <pageMargins left="0.2" right="0.17" top="0.28999999999999998" bottom="0.36" header="0.17" footer="0.17"/>
      <printOptions horizontalCentered="1"/>
      <pageSetup paperSize="9" scale="90" orientation="landscape" horizontalDpi="96" verticalDpi="96" r:id="rId11"/>
    </customSheetView>
    <customSheetView guid="{E0B44A5D-DF3C-4DF5-967F-EFE35FE263DD}" showPageBreaks="1" printArea="1" topLeftCell="A165">
      <selection activeCell="C171" sqref="C171"/>
      <pageMargins left="0.2" right="0.17" top="0.28999999999999998" bottom="0.36" header="0.17" footer="0.17"/>
      <printOptions horizontalCentered="1"/>
      <pageSetup paperSize="9" scale="90" orientation="landscape" horizontalDpi="96" verticalDpi="96" r:id="rId12"/>
    </customSheetView>
  </customSheetViews>
  <mergeCells count="9">
    <mergeCell ref="A2:G2"/>
    <mergeCell ref="A3:G3"/>
    <mergeCell ref="A4:G4"/>
    <mergeCell ref="E6:E7"/>
    <mergeCell ref="F6:F7"/>
    <mergeCell ref="G6:G7"/>
    <mergeCell ref="A6:B6"/>
    <mergeCell ref="C6:C7"/>
    <mergeCell ref="D6:D7"/>
  </mergeCells>
  <printOptions horizontalCentered="1"/>
  <pageMargins left="0.2" right="0.17" top="0.28999999999999998" bottom="0.36" header="0.17" footer="0.17"/>
  <pageSetup paperSize="9" scale="81" firstPageNumber="187" orientation="landscape" useFirstPageNumber="1" horizontalDpi="96" verticalDpi="96" r:id="rId13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կապիտալ</vt:lpstr>
      <vt:lpstr>կապիտալ!Print_Area</vt:lpstr>
      <vt:lpstr>կապիտալ!Print_Titles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Shishyan</dc:creator>
  <cp:keywords>https:/mul-minfin.gov.am/tasks/docs/attachment.php?id=1269455&amp;fn=Kapital_N_1_N_3_18.11.18.xlsx&amp;out=1&amp;token=</cp:keywords>
  <cp:lastModifiedBy>Marine Gochumyan</cp:lastModifiedBy>
  <cp:lastPrinted>2020-12-28T09:09:45Z</cp:lastPrinted>
  <dcterms:created xsi:type="dcterms:W3CDTF">2019-07-04T05:37:23Z</dcterms:created>
  <dcterms:modified xsi:type="dcterms:W3CDTF">2020-12-28T14:14:42Z</dcterms:modified>
</cp:coreProperties>
</file>