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Ohanyan\Desktop\2021 BUDGET 29.12\եռամսյակ\Մարին\Մարին 30.12\"/>
    </mc:Choice>
  </mc:AlternateContent>
  <bookViews>
    <workbookView xWindow="0" yWindow="0" windowWidth="28800" windowHeight="11865" tabRatio="425"/>
  </bookViews>
  <sheets>
    <sheet name="դրամաշնորհ" sheetId="16" r:id="rId1"/>
  </sheets>
  <definedNames>
    <definedName name="_xlnm._FilterDatabase" localSheetId="0" hidden="1">դրամաշնորհ!$A$9:$O$459</definedName>
    <definedName name="_xlnm.Print_Area" localSheetId="0">դրամաշնորհ!$A$1:$O$460</definedName>
    <definedName name="_xlnm.Print_Titles" localSheetId="0">դրամաշնորհ!$6:$8</definedName>
    <definedName name="Z_0938595C_466B_4149_83B8_297772253AB9_.wvu.FilterData" localSheetId="0" hidden="1">դրամաշնորհ!$A$9:$O$450</definedName>
    <definedName name="Z_13F89C80_AA0B_41F9_AFF5_A3FBF32B4839_.wvu.FilterData" localSheetId="0" hidden="1">դրամաշնորհ!$A$6:$C$412</definedName>
    <definedName name="Z_1CB3FA93_3343_416F_A16D_FC41F2ED2B6F_.wvu.FilterData" localSheetId="0" hidden="1">դրամաշնորհ!$A$6:$C$412</definedName>
    <definedName name="Z_248D826A_AAF4_4217_A881_FEB0316B1F31_.wvu.FilterData" localSheetId="0" hidden="1">դրամաշնորհ!$A$6:$C$412</definedName>
    <definedName name="Z_32969C40_43F5_4F2B_8FF5_D4FD9837EA11_.wvu.FilterData" localSheetId="0" hidden="1">դրամաշնորհ!$A$9:$O$450</definedName>
    <definedName name="Z_32DE37A6_8D95_407F_A39E_1FFD33C94615_.wvu.Cols" localSheetId="0" hidden="1">դրամաշնորհ!#REF!,դրամաշնորհ!#REF!,դրամաշնորհ!#REF!,դրամաշնորհ!#REF!</definedName>
    <definedName name="Z_32DE37A6_8D95_407F_A39E_1FFD33C94615_.wvu.FilterData" localSheetId="0" hidden="1">դրամաշնորհ!$A$9:$O$450</definedName>
    <definedName name="Z_32DE37A6_8D95_407F_A39E_1FFD33C94615_.wvu.PrintArea" localSheetId="0" hidden="1">դրամաշնորհ!$A$1:$C$460</definedName>
    <definedName name="Z_32DE37A6_8D95_407F_A39E_1FFD33C94615_.wvu.PrintTitles" localSheetId="0" hidden="1">դրամաշնորհ!$6:$8</definedName>
    <definedName name="Z_34A3862C_F7FC_457F_92CA_137842C202EB_.wvu.FilterData" localSheetId="0" hidden="1">դրամաշնորհ!$A$9:$O$450</definedName>
    <definedName name="Z_3F3199A5_7391_4E1D_8596_AD83AC763925_.wvu.FilterData" localSheetId="0" hidden="1">դրամաշնորհ!$A$9:$O$450</definedName>
    <definedName name="Z_4104D532_0F78_4DE6_85FC_B28A029A6BFE_.wvu.Cols" localSheetId="0" hidden="1">դրամաշնորհ!#REF!,դրամաշնորհ!#REF!,դրամաշնորհ!#REF!,դրամաշնորհ!#REF!</definedName>
    <definedName name="Z_4104D532_0F78_4DE6_85FC_B28A029A6BFE_.wvu.FilterData" localSheetId="0" hidden="1">դրամաշնորհ!$A$9:$O$450</definedName>
    <definedName name="Z_4104D532_0F78_4DE6_85FC_B28A029A6BFE_.wvu.PrintArea" localSheetId="0" hidden="1">դրամաշնորհ!$A$1:$C$460</definedName>
    <definedName name="Z_4104D532_0F78_4DE6_85FC_B28A029A6BFE_.wvu.PrintTitles" localSheetId="0" hidden="1">դրամաշնորհ!$6:$8</definedName>
    <definedName name="Z_45FFAC33_4AB9_414D_B043_692D128792D7_.wvu.Cols" localSheetId="0" hidden="1">դրամաշնորհ!#REF!</definedName>
    <definedName name="Z_45FFAC33_4AB9_414D_B043_692D128792D7_.wvu.FilterData" localSheetId="0" hidden="1">դրամաշնորհ!$A$9:$O$450</definedName>
    <definedName name="Z_45FFAC33_4AB9_414D_B043_692D128792D7_.wvu.PrintArea" localSheetId="0" hidden="1">դրամաշնորհ!$A$1:$C$460</definedName>
    <definedName name="Z_45FFAC33_4AB9_414D_B043_692D128792D7_.wvu.PrintTitles" localSheetId="0" hidden="1">դրամաշնորհ!$6:$8</definedName>
    <definedName name="Z_4B089989_DDCD_487B_9353_2C02A02C4B79_.wvu.FilterData" localSheetId="0" hidden="1">դրամաշնորհ!$A$6:$C$412</definedName>
    <definedName name="Z_4B77F370_60FF_4F14_B465_90B22614E773_.wvu.FilterData" localSheetId="0" hidden="1">դրամաշնորհ!$A$9:$O$450</definedName>
    <definedName name="Z_4E7D02B5_6AED_41E0_B144_33AB5BF8890B_.wvu.FilterData" localSheetId="0" hidden="1">դրամաշնորհ!$A$9:$O$450</definedName>
    <definedName name="Z_4E7D02B5_6AED_41E0_B144_33AB5BF8890B_.wvu.PrintArea" localSheetId="0" hidden="1">դրամաշնորհ!$A$1:$C$460</definedName>
    <definedName name="Z_4E7D02B5_6AED_41E0_B144_33AB5BF8890B_.wvu.PrintTitles" localSheetId="0" hidden="1">դրամաշնորհ!$6:$8</definedName>
    <definedName name="Z_53DFD68B_2825_4372_8279_65A2CDD3C0A6_.wvu.Cols" localSheetId="0" hidden="1">դրամաշնորհ!#REF!,դրամաշնորհ!#REF!,դրամաշնորհ!#REF!,դրամաշնորհ!#REF!</definedName>
    <definedName name="Z_53DFD68B_2825_4372_8279_65A2CDD3C0A6_.wvu.FilterData" localSheetId="0" hidden="1">դրամաշնորհ!$A$9:$O$450</definedName>
    <definedName name="Z_53DFD68B_2825_4372_8279_65A2CDD3C0A6_.wvu.PrintArea" localSheetId="0" hidden="1">դրամաշնորհ!$A$1:$C$460</definedName>
    <definedName name="Z_53DFD68B_2825_4372_8279_65A2CDD3C0A6_.wvu.PrintTitles" localSheetId="0" hidden="1">դրամաշնորհ!$6:$8</definedName>
    <definedName name="Z_583C7B65_CC71_4FBC_86B1_5877CB798A98_.wvu.FilterData" localSheetId="0" hidden="1">դրամաշնորհ!$A$9:$O$450</definedName>
    <definedName name="Z_5FF8AB92_3ABC_4928_A697_EF849D80FED4_.wvu.FilterData" localSheetId="0" hidden="1">դրամաշնորհ!$A$9:$O$450</definedName>
    <definedName name="Z_707BAC7D_8314_4414_9EEE_A8871F48DA9B_.wvu.FilterData" localSheetId="0" hidden="1">դրամաշնորհ!$A$9:$O$450</definedName>
    <definedName name="Z_74D78EB8_A434_4F94_8BE5_8479410B755C_.wvu.FilterData" localSheetId="0" hidden="1">դրամաշնորհ!$A$9:$O$450</definedName>
    <definedName name="Z_87775307_11A1_4FA8_9D46_5A79B3FA8050_.wvu.FilterData" localSheetId="0" hidden="1">դրամաշնորհ!$A$9:$O$450</definedName>
    <definedName name="Z_88C8AD42_4A54_471A_AC21_23DEE75E6A61_.wvu.FilterData" localSheetId="0" hidden="1">դրամաշնորհ!$A$6:$C$412</definedName>
    <definedName name="Z_A004C321_0185_41CE_93DF_111282312C58_.wvu.FilterData" localSheetId="0" hidden="1">դրամաշնորհ!$A$9:$O$450</definedName>
    <definedName name="Z_A0F1EF39_E9E2_4475_96EA_C28CFED6F251_.wvu.FilterData" localSheetId="0" hidden="1">դրամաշնորհ!$A$9:$O$450</definedName>
    <definedName name="Z_A14C1D6F_CA51_4590_ABBA_B6AF589EED73_.wvu.FilterData" localSheetId="0" hidden="1">դրամաշնորհ!$A$9:$O$450</definedName>
    <definedName name="Z_B6E8E17E_50D9_4F6F_8FA3_EAEA1E227C90_.wvu.FilterData" localSheetId="0" hidden="1">դրամաշնորհ!$A$6:$C$412</definedName>
    <definedName name="Z_C0EFFDBC_9EA1_4BE6_8AC1_F7AA5D1FC08E_.wvu.FilterData" localSheetId="0" hidden="1">դրամաշնորհ!$A$6:$C$412</definedName>
    <definedName name="Z_F0E30E7C_80B0_462A_AB4D_B336442D4E37_.wvu.FilterData" localSheetId="0" hidden="1">դրամաշնորհ!$A$6:$C$412</definedName>
    <definedName name="Z_FC3AB22F_E31D_4E23_B844_075681CC734D_.wvu.Cols" localSheetId="0" hidden="1">դրամաշնորհ!#REF!,դրամաշնորհ!#REF!,դրամաշնորհ!#REF!,դրամաշնորհ!#REF!</definedName>
    <definedName name="Z_FC3AB22F_E31D_4E23_B844_075681CC734D_.wvu.FilterData" localSheetId="0" hidden="1">դրամաշնորհ!$A$9:$O$450</definedName>
    <definedName name="Z_FC3AB22F_E31D_4E23_B844_075681CC734D_.wvu.PrintArea" localSheetId="0" hidden="1">դրամաշնորհ!$A$1:$C$460</definedName>
    <definedName name="Z_FC3AB22F_E31D_4E23_B844_075681CC734D_.wvu.PrintTitles" localSheetId="0" hidden="1">դրամաշնորհ!$6:$8</definedName>
    <definedName name="Z_FD6BFED4_3296_451F_BEE8_BDA0B24F27D3_.wvu.FilterData" localSheetId="0" hidden="1">դրամաշնորհ!$A$6:$C$412</definedName>
  </definedNames>
  <calcPr calcId="162913"/>
  <customWorkbookViews>
    <customWorkbookView name="Arpenik Sahradyan - Personal View" guid="{53DFD68B-2825-4372-8279-65A2CDD3C0A6}" mergeInterval="0" personalView="1" maximized="1" xWindow="-8" yWindow="-8" windowWidth="1936" windowHeight="1056" activeSheetId="2"/>
    <customWorkbookView name="Evelina Grigoryan - Personal View" guid="{FC3AB22F-E31D-4E23-B844-075681CC734D}" mergeInterval="0" personalView="1" maximized="1" xWindow="-8" yWindow="-8" windowWidth="1936" windowHeight="1056" activeSheetId="2"/>
    <customWorkbookView name="Elena Khachatryan - Personal View" guid="{45FFAC33-4AB9-414D-B043-692D128792D7}" mergeInterval="0" personalView="1" maximized="1" xWindow="-8" yWindow="-8" windowWidth="1936" windowHeight="1056" activeSheetId="2"/>
    <customWorkbookView name="Admin - Personal View" guid="{4104D532-0F78-4DE6-85FC-B28A029A6BFE}" mergeInterval="0" personalView="1" maximized="1" xWindow="1" yWindow="1" windowWidth="1920" windowHeight="850" activeSheetId="2"/>
    <customWorkbookView name="USER - Personal View" guid="{32DE37A6-8D95-407F-A39E-1FFD33C94615}" mergeInterval="0" personalView="1" maximized="1" windowWidth="1916" windowHeight="815" activeSheetId="2"/>
    <customWorkbookView name="Anna Ohanyan - Personal View" guid="{4E7D02B5-6AED-41E0-B144-33AB5BF8890B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9" i="16" l="1"/>
  <c r="J459" i="16"/>
  <c r="G459" i="16"/>
  <c r="D459" i="16"/>
  <c r="O458" i="16"/>
  <c r="N458" i="16"/>
  <c r="M458" i="16"/>
  <c r="L458" i="16"/>
  <c r="K458" i="16"/>
  <c r="I458" i="16"/>
  <c r="H458" i="16"/>
  <c r="F458" i="16"/>
  <c r="E458" i="16"/>
  <c r="D458" i="16"/>
  <c r="O456" i="16"/>
  <c r="N456" i="16"/>
  <c r="M456" i="16"/>
  <c r="K456" i="16"/>
  <c r="I456" i="16"/>
  <c r="F456" i="16"/>
  <c r="E456" i="16"/>
  <c r="D456" i="16"/>
  <c r="O454" i="16"/>
  <c r="N454" i="16"/>
  <c r="M454" i="16"/>
  <c r="K454" i="16"/>
  <c r="I454" i="16"/>
  <c r="F454" i="16"/>
  <c r="E454" i="16"/>
  <c r="D454" i="16"/>
  <c r="O452" i="16"/>
  <c r="N452" i="16"/>
  <c r="M452" i="16"/>
  <c r="K452" i="16"/>
  <c r="I452" i="16"/>
  <c r="F452" i="16"/>
  <c r="E452" i="16"/>
  <c r="D452" i="16"/>
  <c r="O451" i="16"/>
  <c r="N451" i="16"/>
  <c r="M451" i="16"/>
  <c r="K451" i="16"/>
  <c r="I451" i="16"/>
  <c r="F451" i="16"/>
  <c r="E451" i="16"/>
  <c r="D451" i="16"/>
  <c r="M450" i="16"/>
  <c r="J450" i="16"/>
  <c r="G450" i="16"/>
  <c r="D450" i="16"/>
  <c r="O449" i="16"/>
  <c r="N449" i="16"/>
  <c r="M449" i="16"/>
  <c r="L449" i="16"/>
  <c r="J449" i="16" s="1"/>
  <c r="K449" i="16"/>
  <c r="I449" i="16"/>
  <c r="H449" i="16"/>
  <c r="G449" i="16" s="1"/>
  <c r="F449" i="16"/>
  <c r="E449" i="16"/>
  <c r="D449" i="16"/>
  <c r="O447" i="16"/>
  <c r="N447" i="16"/>
  <c r="M447" i="16"/>
  <c r="L447" i="16"/>
  <c r="K447" i="16"/>
  <c r="I447" i="16"/>
  <c r="H447" i="16"/>
  <c r="F447" i="16"/>
  <c r="E447" i="16"/>
  <c r="D447" i="16"/>
  <c r="O445" i="16"/>
  <c r="N445" i="16"/>
  <c r="M445" i="16"/>
  <c r="K445" i="16"/>
  <c r="I445" i="16"/>
  <c r="F445" i="16"/>
  <c r="E445" i="16"/>
  <c r="D445" i="16"/>
  <c r="M444" i="16"/>
  <c r="J444" i="16"/>
  <c r="G444" i="16"/>
  <c r="D444" i="16"/>
  <c r="O443" i="16"/>
  <c r="N443" i="16"/>
  <c r="M443" i="16"/>
  <c r="L443" i="16"/>
  <c r="K443" i="16"/>
  <c r="I443" i="16"/>
  <c r="H443" i="16"/>
  <c r="F443" i="16"/>
  <c r="E443" i="16"/>
  <c r="D443" i="16"/>
  <c r="O441" i="16"/>
  <c r="N441" i="16"/>
  <c r="M441" i="16"/>
  <c r="K441" i="16"/>
  <c r="I441" i="16"/>
  <c r="F441" i="16"/>
  <c r="E441" i="16"/>
  <c r="D441" i="16"/>
  <c r="O439" i="16"/>
  <c r="N439" i="16"/>
  <c r="M439" i="16"/>
  <c r="K439" i="16"/>
  <c r="I439" i="16"/>
  <c r="F439" i="16"/>
  <c r="E439" i="16"/>
  <c r="D439" i="16"/>
  <c r="M438" i="16"/>
  <c r="J438" i="16"/>
  <c r="G438" i="16"/>
  <c r="D438" i="16"/>
  <c r="M437" i="16"/>
  <c r="J437" i="16"/>
  <c r="G437" i="16"/>
  <c r="D437" i="16"/>
  <c r="M436" i="16"/>
  <c r="J436" i="16"/>
  <c r="G436" i="16"/>
  <c r="D436" i="16"/>
  <c r="O435" i="16"/>
  <c r="N435" i="16"/>
  <c r="M435" i="16"/>
  <c r="L435" i="16"/>
  <c r="K435" i="16"/>
  <c r="J435" i="16" s="1"/>
  <c r="I435" i="16"/>
  <c r="H435" i="16"/>
  <c r="G435" i="16" s="1"/>
  <c r="F435" i="16"/>
  <c r="E435" i="16"/>
  <c r="D435" i="16"/>
  <c r="O431" i="16"/>
  <c r="O433" i="16" s="1"/>
  <c r="N431" i="16"/>
  <c r="N433" i="16" s="1"/>
  <c r="M431" i="16"/>
  <c r="L431" i="16"/>
  <c r="K431" i="16"/>
  <c r="K433" i="16" s="1"/>
  <c r="I431" i="16"/>
  <c r="I433" i="16" s="1"/>
  <c r="H431" i="16"/>
  <c r="G431" i="16" s="1"/>
  <c r="F431" i="16"/>
  <c r="F433" i="16" s="1"/>
  <c r="E431" i="16"/>
  <c r="E433" i="16" s="1"/>
  <c r="D433" i="16" s="1"/>
  <c r="D431" i="16"/>
  <c r="O429" i="16"/>
  <c r="N429" i="16"/>
  <c r="M429" i="16"/>
  <c r="K429" i="16"/>
  <c r="I429" i="16"/>
  <c r="F429" i="16"/>
  <c r="E429" i="16"/>
  <c r="D429" i="16"/>
  <c r="O428" i="16"/>
  <c r="N428" i="16"/>
  <c r="M428" i="16"/>
  <c r="K428" i="16"/>
  <c r="I428" i="16"/>
  <c r="F428" i="16"/>
  <c r="E428" i="16"/>
  <c r="D428" i="16"/>
  <c r="M427" i="16"/>
  <c r="J427" i="16"/>
  <c r="G427" i="16"/>
  <c r="D427" i="16"/>
  <c r="O426" i="16"/>
  <c r="N426" i="16"/>
  <c r="M426" i="16"/>
  <c r="L426" i="16"/>
  <c r="J426" i="16" s="1"/>
  <c r="K426" i="16"/>
  <c r="I426" i="16"/>
  <c r="H426" i="16"/>
  <c r="F426" i="16"/>
  <c r="E426" i="16"/>
  <c r="D426" i="16"/>
  <c r="O424" i="16"/>
  <c r="N424" i="16"/>
  <c r="M424" i="16"/>
  <c r="L424" i="16"/>
  <c r="K424" i="16"/>
  <c r="I424" i="16"/>
  <c r="F424" i="16"/>
  <c r="E424" i="16"/>
  <c r="D424" i="16"/>
  <c r="O422" i="16"/>
  <c r="N422" i="16"/>
  <c r="M422" i="16"/>
  <c r="K422" i="16"/>
  <c r="I422" i="16"/>
  <c r="F422" i="16"/>
  <c r="E422" i="16"/>
  <c r="D422" i="16"/>
  <c r="M421" i="16"/>
  <c r="J421" i="16"/>
  <c r="G421" i="16"/>
  <c r="D421" i="16"/>
  <c r="O420" i="16"/>
  <c r="N420" i="16"/>
  <c r="M420" i="16"/>
  <c r="L420" i="16"/>
  <c r="K420" i="16"/>
  <c r="I420" i="16"/>
  <c r="H420" i="16"/>
  <c r="G420" i="16" s="1"/>
  <c r="F420" i="16"/>
  <c r="E420" i="16"/>
  <c r="D420" i="16"/>
  <c r="O418" i="16"/>
  <c r="N418" i="16"/>
  <c r="M418" i="16"/>
  <c r="K418" i="16"/>
  <c r="I418" i="16"/>
  <c r="H418" i="16"/>
  <c r="F418" i="16"/>
  <c r="E418" i="16"/>
  <c r="D418" i="16"/>
  <c r="O416" i="16"/>
  <c r="N416" i="16"/>
  <c r="M416" i="16"/>
  <c r="K416" i="16"/>
  <c r="I416" i="16"/>
  <c r="F416" i="16"/>
  <c r="E416" i="16"/>
  <c r="D416" i="16"/>
  <c r="O414" i="16"/>
  <c r="N414" i="16"/>
  <c r="M414" i="16"/>
  <c r="K414" i="16"/>
  <c r="I414" i="16"/>
  <c r="F414" i="16"/>
  <c r="E414" i="16"/>
  <c r="D414" i="16"/>
  <c r="O413" i="16"/>
  <c r="N413" i="16"/>
  <c r="M413" i="16"/>
  <c r="K413" i="16"/>
  <c r="I413" i="16"/>
  <c r="F413" i="16"/>
  <c r="E413" i="16"/>
  <c r="D413" i="16"/>
  <c r="O410" i="16"/>
  <c r="N410" i="16"/>
  <c r="M410" i="16"/>
  <c r="L410" i="16"/>
  <c r="J410" i="16" s="1"/>
  <c r="K410" i="16"/>
  <c r="I410" i="16"/>
  <c r="H410" i="16"/>
  <c r="F410" i="16"/>
  <c r="E410" i="16"/>
  <c r="D410" i="16"/>
  <c r="L409" i="16"/>
  <c r="O407" i="16"/>
  <c r="O409" i="16" s="1"/>
  <c r="N407" i="16"/>
  <c r="N409" i="16" s="1"/>
  <c r="M409" i="16" s="1"/>
  <c r="M407" i="16"/>
  <c r="L407" i="16"/>
  <c r="K407" i="16"/>
  <c r="K409" i="16" s="1"/>
  <c r="J409" i="16" s="1"/>
  <c r="I407" i="16"/>
  <c r="I409" i="16" s="1"/>
  <c r="F407" i="16"/>
  <c r="F409" i="16" s="1"/>
  <c r="E407" i="16"/>
  <c r="E409" i="16" s="1"/>
  <c r="D409" i="16" s="1"/>
  <c r="D407" i="16"/>
  <c r="O405" i="16"/>
  <c r="N405" i="16"/>
  <c r="M405" i="16"/>
  <c r="L405" i="16"/>
  <c r="K405" i="16"/>
  <c r="I405" i="16"/>
  <c r="F405" i="16"/>
  <c r="E405" i="16"/>
  <c r="D405" i="16"/>
  <c r="O404" i="16"/>
  <c r="N404" i="16"/>
  <c r="M404" i="16"/>
  <c r="K404" i="16"/>
  <c r="I404" i="16"/>
  <c r="F404" i="16"/>
  <c r="E404" i="16"/>
  <c r="D404" i="16"/>
  <c r="M403" i="16"/>
  <c r="J403" i="16"/>
  <c r="G403" i="16"/>
  <c r="D403" i="16"/>
  <c r="O402" i="16"/>
  <c r="N402" i="16"/>
  <c r="M402" i="16"/>
  <c r="L402" i="16"/>
  <c r="K402" i="16"/>
  <c r="I402" i="16"/>
  <c r="H402" i="16"/>
  <c r="F402" i="16"/>
  <c r="E402" i="16"/>
  <c r="D402" i="16"/>
  <c r="O400" i="16"/>
  <c r="N400" i="16"/>
  <c r="M400" i="16"/>
  <c r="K400" i="16"/>
  <c r="I400" i="16"/>
  <c r="F400" i="16"/>
  <c r="E400" i="16"/>
  <c r="D400" i="16"/>
  <c r="O398" i="16"/>
  <c r="N398" i="16"/>
  <c r="M398" i="16"/>
  <c r="K398" i="16"/>
  <c r="I398" i="16"/>
  <c r="F398" i="16"/>
  <c r="E398" i="16"/>
  <c r="D398" i="16"/>
  <c r="O396" i="16"/>
  <c r="N396" i="16"/>
  <c r="M396" i="16"/>
  <c r="K396" i="16"/>
  <c r="I396" i="16"/>
  <c r="F396" i="16"/>
  <c r="E396" i="16"/>
  <c r="D396" i="16"/>
  <c r="M395" i="16"/>
  <c r="J395" i="16"/>
  <c r="G395" i="16"/>
  <c r="D395" i="16"/>
  <c r="O394" i="16"/>
  <c r="N394" i="16"/>
  <c r="M394" i="16"/>
  <c r="L394" i="16"/>
  <c r="K394" i="16"/>
  <c r="I394" i="16"/>
  <c r="H394" i="16"/>
  <c r="F394" i="16"/>
  <c r="E394" i="16"/>
  <c r="D394" i="16"/>
  <c r="O392" i="16"/>
  <c r="N392" i="16"/>
  <c r="M392" i="16"/>
  <c r="K392" i="16"/>
  <c r="I392" i="16"/>
  <c r="F392" i="16"/>
  <c r="E392" i="16"/>
  <c r="D392" i="16"/>
  <c r="O390" i="16"/>
  <c r="N390" i="16"/>
  <c r="M390" i="16"/>
  <c r="K390" i="16"/>
  <c r="I390" i="16"/>
  <c r="I380" i="16" s="1"/>
  <c r="I379" i="16" s="1"/>
  <c r="F390" i="16"/>
  <c r="E390" i="16"/>
  <c r="E380" i="16" s="1"/>
  <c r="D390" i="16"/>
  <c r="M389" i="16"/>
  <c r="J389" i="16"/>
  <c r="G389" i="16"/>
  <c r="D389" i="16"/>
  <c r="M388" i="16"/>
  <c r="J388" i="16"/>
  <c r="G388" i="16"/>
  <c r="D388" i="16"/>
  <c r="M387" i="16"/>
  <c r="J387" i="16"/>
  <c r="G387" i="16"/>
  <c r="D387" i="16"/>
  <c r="M386" i="16"/>
  <c r="J386" i="16"/>
  <c r="G386" i="16"/>
  <c r="F386" i="16"/>
  <c r="D386" i="16" s="1"/>
  <c r="E386" i="16"/>
  <c r="O384" i="16"/>
  <c r="N384" i="16"/>
  <c r="M384" i="16" s="1"/>
  <c r="L384" i="16"/>
  <c r="K384" i="16"/>
  <c r="J384" i="16"/>
  <c r="I384" i="16"/>
  <c r="H384" i="16"/>
  <c r="G384" i="16"/>
  <c r="F384" i="16"/>
  <c r="E384" i="16"/>
  <c r="O382" i="16"/>
  <c r="N382" i="16"/>
  <c r="L382" i="16"/>
  <c r="K382" i="16"/>
  <c r="J382" i="16"/>
  <c r="I382" i="16"/>
  <c r="H382" i="16"/>
  <c r="G382" i="16"/>
  <c r="E382" i="16"/>
  <c r="O380" i="16"/>
  <c r="K380" i="16"/>
  <c r="O379" i="16"/>
  <c r="K379" i="16"/>
  <c r="M378" i="16"/>
  <c r="J378" i="16"/>
  <c r="G378" i="16"/>
  <c r="D378" i="16"/>
  <c r="M377" i="16"/>
  <c r="J377" i="16"/>
  <c r="G377" i="16"/>
  <c r="D377" i="16"/>
  <c r="M376" i="16"/>
  <c r="J376" i="16"/>
  <c r="G376" i="16"/>
  <c r="D376" i="16"/>
  <c r="M375" i="16"/>
  <c r="J375" i="16"/>
  <c r="G375" i="16"/>
  <c r="D375" i="16"/>
  <c r="M374" i="16"/>
  <c r="J374" i="16"/>
  <c r="G374" i="16"/>
  <c r="D374" i="16"/>
  <c r="M373" i="16"/>
  <c r="J373" i="16"/>
  <c r="G373" i="16"/>
  <c r="D373" i="16"/>
  <c r="M372" i="16"/>
  <c r="J372" i="16"/>
  <c r="G372" i="16"/>
  <c r="D372" i="16"/>
  <c r="M371" i="16"/>
  <c r="J371" i="16"/>
  <c r="G371" i="16"/>
  <c r="D371" i="16"/>
  <c r="O370" i="16"/>
  <c r="N370" i="16"/>
  <c r="L370" i="16"/>
  <c r="K370" i="16"/>
  <c r="J370" i="16"/>
  <c r="I370" i="16"/>
  <c r="H370" i="16"/>
  <c r="G370" i="16"/>
  <c r="F370" i="16"/>
  <c r="D370" i="16" s="1"/>
  <c r="E370" i="16"/>
  <c r="O368" i="16"/>
  <c r="L368" i="16"/>
  <c r="K368" i="16"/>
  <c r="J368" i="16"/>
  <c r="I368" i="16"/>
  <c r="H368" i="16"/>
  <c r="G368" i="16"/>
  <c r="F368" i="16"/>
  <c r="E368" i="16"/>
  <c r="O366" i="16"/>
  <c r="L366" i="16"/>
  <c r="K366" i="16"/>
  <c r="J366" i="16"/>
  <c r="I366" i="16"/>
  <c r="H366" i="16"/>
  <c r="G366" i="16"/>
  <c r="E366" i="16"/>
  <c r="M365" i="16"/>
  <c r="J365" i="16"/>
  <c r="G365" i="16"/>
  <c r="D365" i="16"/>
  <c r="O364" i="16"/>
  <c r="N364" i="16"/>
  <c r="M364" i="16" s="1"/>
  <c r="L364" i="16"/>
  <c r="K364" i="16"/>
  <c r="J364" i="16"/>
  <c r="I364" i="16"/>
  <c r="H364" i="16"/>
  <c r="G364" i="16"/>
  <c r="F364" i="16"/>
  <c r="F362" i="16" s="1"/>
  <c r="D362" i="16" s="1"/>
  <c r="E364" i="16"/>
  <c r="O362" i="16"/>
  <c r="N362" i="16"/>
  <c r="L362" i="16"/>
  <c r="K362" i="16"/>
  <c r="J362" i="16"/>
  <c r="I362" i="16"/>
  <c r="H362" i="16"/>
  <c r="G362" i="16"/>
  <c r="E362" i="16"/>
  <c r="O360" i="16"/>
  <c r="L360" i="16"/>
  <c r="K360" i="16"/>
  <c r="J360" i="16"/>
  <c r="I360" i="16"/>
  <c r="H360" i="16"/>
  <c r="G360" i="16"/>
  <c r="F360" i="16"/>
  <c r="D360" i="16" s="1"/>
  <c r="E360" i="16"/>
  <c r="M359" i="16"/>
  <c r="J359" i="16"/>
  <c r="G359" i="16"/>
  <c r="D359" i="16"/>
  <c r="O358" i="16"/>
  <c r="N358" i="16"/>
  <c r="L358" i="16"/>
  <c r="K358" i="16"/>
  <c r="J358" i="16"/>
  <c r="I358" i="16"/>
  <c r="H358" i="16"/>
  <c r="G358" i="16"/>
  <c r="F358" i="16"/>
  <c r="E358" i="16"/>
  <c r="D358" i="16" s="1"/>
  <c r="O356" i="16"/>
  <c r="L356" i="16"/>
  <c r="K356" i="16"/>
  <c r="J356" i="16"/>
  <c r="I356" i="16"/>
  <c r="H356" i="16"/>
  <c r="G356" i="16"/>
  <c r="F356" i="16"/>
  <c r="F354" i="16" s="1"/>
  <c r="E356" i="16"/>
  <c r="O354" i="16"/>
  <c r="L354" i="16"/>
  <c r="K354" i="16"/>
  <c r="J354" i="16"/>
  <c r="I354" i="16"/>
  <c r="H354" i="16"/>
  <c r="G354" i="16"/>
  <c r="E354" i="16"/>
  <c r="D354" i="16" s="1"/>
  <c r="O352" i="16"/>
  <c r="L352" i="16"/>
  <c r="K352" i="16"/>
  <c r="J352" i="16"/>
  <c r="I352" i="16"/>
  <c r="H352" i="16"/>
  <c r="G352" i="16"/>
  <c r="E352" i="16"/>
  <c r="O351" i="16"/>
  <c r="L351" i="16"/>
  <c r="K351" i="16"/>
  <c r="J351" i="16"/>
  <c r="I351" i="16"/>
  <c r="H351" i="16"/>
  <c r="G351" i="16"/>
  <c r="E351" i="16"/>
  <c r="M350" i="16"/>
  <c r="J350" i="16"/>
  <c r="G350" i="16"/>
  <c r="D350" i="16"/>
  <c r="O349" i="16"/>
  <c r="N349" i="16"/>
  <c r="M349" i="16" s="1"/>
  <c r="L349" i="16"/>
  <c r="K349" i="16"/>
  <c r="J349" i="16"/>
  <c r="I349" i="16"/>
  <c r="H349" i="16"/>
  <c r="G349" i="16"/>
  <c r="F349" i="16"/>
  <c r="F347" i="16" s="1"/>
  <c r="F345" i="16" s="1"/>
  <c r="E349" i="16"/>
  <c r="O347" i="16"/>
  <c r="N347" i="16"/>
  <c r="L347" i="16"/>
  <c r="K347" i="16"/>
  <c r="J347" i="16"/>
  <c r="I347" i="16"/>
  <c r="H347" i="16"/>
  <c r="G347" i="16"/>
  <c r="E347" i="16"/>
  <c r="O345" i="16"/>
  <c r="L345" i="16"/>
  <c r="K345" i="16"/>
  <c r="J345" i="16"/>
  <c r="I345" i="16"/>
  <c r="H345" i="16"/>
  <c r="G345" i="16"/>
  <c r="E345" i="16"/>
  <c r="M344" i="16"/>
  <c r="J344" i="16"/>
  <c r="G344" i="16"/>
  <c r="D344" i="16"/>
  <c r="O343" i="16"/>
  <c r="N343" i="16"/>
  <c r="L343" i="16"/>
  <c r="K343" i="16"/>
  <c r="J343" i="16"/>
  <c r="I343" i="16"/>
  <c r="G343" i="16" s="1"/>
  <c r="H343" i="16"/>
  <c r="F343" i="16"/>
  <c r="E343" i="16"/>
  <c r="O341" i="16"/>
  <c r="L341" i="16"/>
  <c r="K341" i="16"/>
  <c r="J341" i="16"/>
  <c r="I341" i="16"/>
  <c r="H341" i="16"/>
  <c r="G341" i="16"/>
  <c r="F341" i="16"/>
  <c r="E341" i="16"/>
  <c r="O339" i="16"/>
  <c r="L339" i="16"/>
  <c r="K339" i="16"/>
  <c r="J339" i="16"/>
  <c r="I339" i="16"/>
  <c r="H339" i="16"/>
  <c r="G339" i="16"/>
  <c r="E339" i="16"/>
  <c r="M338" i="16"/>
  <c r="J338" i="16"/>
  <c r="G338" i="16"/>
  <c r="D338" i="16"/>
  <c r="M337" i="16"/>
  <c r="J337" i="16"/>
  <c r="G337" i="16"/>
  <c r="D337" i="16"/>
  <c r="M336" i="16"/>
  <c r="J336" i="16"/>
  <c r="G336" i="16"/>
  <c r="D336" i="16"/>
  <c r="O335" i="16"/>
  <c r="N335" i="16"/>
  <c r="L335" i="16"/>
  <c r="K335" i="16"/>
  <c r="J335" i="16"/>
  <c r="I335" i="16"/>
  <c r="H335" i="16"/>
  <c r="G335" i="16"/>
  <c r="F335" i="16"/>
  <c r="F333" i="16" s="1"/>
  <c r="E335" i="16"/>
  <c r="D335" i="16" s="1"/>
  <c r="O333" i="16"/>
  <c r="L333" i="16"/>
  <c r="K333" i="16"/>
  <c r="J333" i="16"/>
  <c r="I333" i="16"/>
  <c r="H333" i="16"/>
  <c r="G333" i="16"/>
  <c r="E333" i="16"/>
  <c r="O331" i="16"/>
  <c r="L331" i="16"/>
  <c r="K331" i="16"/>
  <c r="J331" i="16"/>
  <c r="I331" i="16"/>
  <c r="H331" i="16"/>
  <c r="G331" i="16"/>
  <c r="F331" i="16"/>
  <c r="E331" i="16"/>
  <c r="M330" i="16"/>
  <c r="J330" i="16"/>
  <c r="G330" i="16"/>
  <c r="D330" i="16"/>
  <c r="O329" i="16"/>
  <c r="N329" i="16"/>
  <c r="M329" i="16" s="1"/>
  <c r="L329" i="16"/>
  <c r="K329" i="16"/>
  <c r="J329" i="16"/>
  <c r="I329" i="16"/>
  <c r="H329" i="16"/>
  <c r="G329" i="16"/>
  <c r="F329" i="16"/>
  <c r="E329" i="16"/>
  <c r="D329" i="16" s="1"/>
  <c r="O327" i="16"/>
  <c r="N327" i="16"/>
  <c r="L327" i="16"/>
  <c r="K327" i="16"/>
  <c r="J327" i="16"/>
  <c r="I327" i="16"/>
  <c r="H327" i="16"/>
  <c r="G327" i="16"/>
  <c r="F327" i="16"/>
  <c r="F325" i="16" s="1"/>
  <c r="E327" i="16"/>
  <c r="O325" i="16"/>
  <c r="L325" i="16"/>
  <c r="K325" i="16"/>
  <c r="J325" i="16"/>
  <c r="I325" i="16"/>
  <c r="H325" i="16"/>
  <c r="G325" i="16"/>
  <c r="E325" i="16"/>
  <c r="O323" i="16"/>
  <c r="L323" i="16"/>
  <c r="K323" i="16"/>
  <c r="J323" i="16"/>
  <c r="I323" i="16"/>
  <c r="H323" i="16"/>
  <c r="G323" i="16"/>
  <c r="E323" i="16"/>
  <c r="M322" i="16"/>
  <c r="J322" i="16"/>
  <c r="G322" i="16"/>
  <c r="D322" i="16"/>
  <c r="O321" i="16"/>
  <c r="N321" i="16"/>
  <c r="M321" i="16" s="1"/>
  <c r="L321" i="16"/>
  <c r="K321" i="16"/>
  <c r="J321" i="16"/>
  <c r="I321" i="16"/>
  <c r="H321" i="16"/>
  <c r="G321" i="16"/>
  <c r="F321" i="16"/>
  <c r="E321" i="16"/>
  <c r="D321" i="16" s="1"/>
  <c r="O319" i="16"/>
  <c r="N319" i="16"/>
  <c r="L319" i="16"/>
  <c r="K319" i="16"/>
  <c r="J319" i="16"/>
  <c r="I319" i="16"/>
  <c r="H319" i="16"/>
  <c r="G319" i="16"/>
  <c r="F319" i="16"/>
  <c r="F317" i="16" s="1"/>
  <c r="E319" i="16"/>
  <c r="D319" i="16" s="1"/>
  <c r="O317" i="16"/>
  <c r="L317" i="16"/>
  <c r="K317" i="16"/>
  <c r="J317" i="16"/>
  <c r="I317" i="16"/>
  <c r="H317" i="16"/>
  <c r="G317" i="16"/>
  <c r="E317" i="16"/>
  <c r="O315" i="16"/>
  <c r="L315" i="16"/>
  <c r="K315" i="16"/>
  <c r="J315" i="16"/>
  <c r="I315" i="16"/>
  <c r="H315" i="16"/>
  <c r="G315" i="16"/>
  <c r="F315" i="16"/>
  <c r="E315" i="16"/>
  <c r="M314" i="16"/>
  <c r="J314" i="16"/>
  <c r="G314" i="16"/>
  <c r="D314" i="16"/>
  <c r="O313" i="16"/>
  <c r="N313" i="16"/>
  <c r="M313" i="16" s="1"/>
  <c r="L313" i="16"/>
  <c r="K313" i="16"/>
  <c r="J313" i="16"/>
  <c r="I313" i="16"/>
  <c r="H313" i="16"/>
  <c r="G313" i="16" s="1"/>
  <c r="F313" i="16"/>
  <c r="F311" i="16" s="1"/>
  <c r="E313" i="16"/>
  <c r="O311" i="16"/>
  <c r="N311" i="16"/>
  <c r="M311" i="16" s="1"/>
  <c r="L311" i="16"/>
  <c r="K311" i="16"/>
  <c r="J311" i="16"/>
  <c r="I311" i="16"/>
  <c r="H311" i="16"/>
  <c r="G311" i="16" s="1"/>
  <c r="E311" i="16"/>
  <c r="O309" i="16"/>
  <c r="N309" i="16"/>
  <c r="M309" i="16" s="1"/>
  <c r="L309" i="16"/>
  <c r="K309" i="16"/>
  <c r="J309" i="16"/>
  <c r="I309" i="16"/>
  <c r="H309" i="16"/>
  <c r="G309" i="16" s="1"/>
  <c r="E309" i="16"/>
  <c r="M308" i="16"/>
  <c r="J308" i="16"/>
  <c r="G308" i="16"/>
  <c r="D308" i="16"/>
  <c r="O307" i="16"/>
  <c r="N307" i="16"/>
  <c r="M307" i="16" s="1"/>
  <c r="L307" i="16"/>
  <c r="K307" i="16"/>
  <c r="J307" i="16"/>
  <c r="I307" i="16"/>
  <c r="H307" i="16"/>
  <c r="G307" i="16" s="1"/>
  <c r="F307" i="16"/>
  <c r="D307" i="16" s="1"/>
  <c r="E307" i="16"/>
  <c r="O305" i="16"/>
  <c r="N305" i="16"/>
  <c r="M305" i="16" s="1"/>
  <c r="L305" i="16"/>
  <c r="K305" i="16"/>
  <c r="J305" i="16"/>
  <c r="I305" i="16"/>
  <c r="H305" i="16"/>
  <c r="G305" i="16" s="1"/>
  <c r="F305" i="16"/>
  <c r="E305" i="16"/>
  <c r="O303" i="16"/>
  <c r="N303" i="16"/>
  <c r="M303" i="16" s="1"/>
  <c r="L303" i="16"/>
  <c r="K303" i="16"/>
  <c r="J303" i="16"/>
  <c r="I303" i="16"/>
  <c r="H303" i="16"/>
  <c r="G303" i="16" s="1"/>
  <c r="E303" i="16"/>
  <c r="M302" i="16"/>
  <c r="J302" i="16"/>
  <c r="G302" i="16"/>
  <c r="D302" i="16"/>
  <c r="M301" i="16"/>
  <c r="J301" i="16"/>
  <c r="G301" i="16"/>
  <c r="D301" i="16"/>
  <c r="M300" i="16"/>
  <c r="J300" i="16"/>
  <c r="G300" i="16"/>
  <c r="D300" i="16"/>
  <c r="M299" i="16"/>
  <c r="J299" i="16"/>
  <c r="G299" i="16"/>
  <c r="D299" i="16"/>
  <c r="M298" i="16"/>
  <c r="J298" i="16"/>
  <c r="G298" i="16"/>
  <c r="D298" i="16"/>
  <c r="M297" i="16"/>
  <c r="J297" i="16"/>
  <c r="G297" i="16"/>
  <c r="D297" i="16"/>
  <c r="M296" i="16"/>
  <c r="J296" i="16"/>
  <c r="G296" i="16"/>
  <c r="D296" i="16"/>
  <c r="M295" i="16"/>
  <c r="J295" i="16"/>
  <c r="G295" i="16"/>
  <c r="F295" i="16"/>
  <c r="E295" i="16"/>
  <c r="D295" i="16"/>
  <c r="O293" i="16"/>
  <c r="N293" i="16"/>
  <c r="M293" i="16" s="1"/>
  <c r="L293" i="16"/>
  <c r="J293" i="16" s="1"/>
  <c r="K293" i="16"/>
  <c r="I293" i="16"/>
  <c r="H293" i="16"/>
  <c r="G293" i="16" s="1"/>
  <c r="F293" i="16"/>
  <c r="E293" i="16"/>
  <c r="D293" i="16"/>
  <c r="O291" i="16"/>
  <c r="N291" i="16"/>
  <c r="M291" i="16" s="1"/>
  <c r="L291" i="16"/>
  <c r="K291" i="16"/>
  <c r="I291" i="16"/>
  <c r="H291" i="16"/>
  <c r="F291" i="16"/>
  <c r="D291" i="16" s="1"/>
  <c r="E291" i="16"/>
  <c r="M290" i="16"/>
  <c r="J290" i="16"/>
  <c r="G290" i="16"/>
  <c r="D290" i="16"/>
  <c r="O289" i="16"/>
  <c r="O287" i="16" s="1"/>
  <c r="O285" i="16" s="1"/>
  <c r="O270" i="16" s="1"/>
  <c r="O269" i="16" s="1"/>
  <c r="N289" i="16"/>
  <c r="L289" i="16"/>
  <c r="K289" i="16"/>
  <c r="J289" i="16"/>
  <c r="I289" i="16"/>
  <c r="H289" i="16"/>
  <c r="G289" i="16"/>
  <c r="F289" i="16"/>
  <c r="F287" i="16" s="1"/>
  <c r="F285" i="16" s="1"/>
  <c r="E289" i="16"/>
  <c r="N287" i="16"/>
  <c r="M287" i="16"/>
  <c r="L287" i="16"/>
  <c r="K287" i="16"/>
  <c r="J287" i="16"/>
  <c r="I287" i="16"/>
  <c r="G287" i="16" s="1"/>
  <c r="H287" i="16"/>
  <c r="E287" i="16"/>
  <c r="N285" i="16"/>
  <c r="M285" i="16"/>
  <c r="L285" i="16"/>
  <c r="K285" i="16"/>
  <c r="J285" i="16"/>
  <c r="I285" i="16"/>
  <c r="G285" i="16" s="1"/>
  <c r="H285" i="16"/>
  <c r="E285" i="16"/>
  <c r="D285" i="16" s="1"/>
  <c r="M284" i="16"/>
  <c r="J284" i="16"/>
  <c r="G284" i="16"/>
  <c r="D284" i="16"/>
  <c r="M283" i="16"/>
  <c r="J283" i="16"/>
  <c r="G283" i="16"/>
  <c r="D283" i="16"/>
  <c r="M282" i="16"/>
  <c r="J282" i="16"/>
  <c r="G282" i="16"/>
  <c r="D282" i="16"/>
  <c r="M281" i="16"/>
  <c r="J281" i="16"/>
  <c r="G281" i="16"/>
  <c r="D281" i="16"/>
  <c r="M280" i="16"/>
  <c r="J280" i="16"/>
  <c r="G280" i="16"/>
  <c r="D280" i="16"/>
  <c r="M279" i="16"/>
  <c r="J279" i="16"/>
  <c r="G279" i="16"/>
  <c r="D279" i="16"/>
  <c r="M278" i="16"/>
  <c r="J278" i="16"/>
  <c r="G278" i="16"/>
  <c r="D278" i="16"/>
  <c r="M277" i="16"/>
  <c r="J277" i="16"/>
  <c r="G277" i="16"/>
  <c r="D277" i="16"/>
  <c r="O276" i="16"/>
  <c r="N276" i="16"/>
  <c r="M276" i="16"/>
  <c r="L276" i="16"/>
  <c r="K276" i="16"/>
  <c r="J276" i="16"/>
  <c r="I276" i="16"/>
  <c r="H276" i="16"/>
  <c r="G276" i="16" s="1"/>
  <c r="F276" i="16"/>
  <c r="F274" i="16" s="1"/>
  <c r="E276" i="16"/>
  <c r="O274" i="16"/>
  <c r="N274" i="16"/>
  <c r="L274" i="16"/>
  <c r="K274" i="16"/>
  <c r="J274" i="16"/>
  <c r="I274" i="16"/>
  <c r="I272" i="16" s="1"/>
  <c r="H274" i="16"/>
  <c r="E274" i="16"/>
  <c r="O272" i="16"/>
  <c r="L272" i="16"/>
  <c r="K272" i="16"/>
  <c r="J272" i="16"/>
  <c r="H272" i="16"/>
  <c r="F272" i="16"/>
  <c r="K270" i="16"/>
  <c r="K269" i="16"/>
  <c r="M268" i="16"/>
  <c r="J268" i="16"/>
  <c r="G268" i="16"/>
  <c r="D268" i="16"/>
  <c r="O267" i="16"/>
  <c r="N267" i="16"/>
  <c r="M267" i="16"/>
  <c r="L267" i="16"/>
  <c r="K267" i="16"/>
  <c r="J267" i="16"/>
  <c r="I267" i="16"/>
  <c r="G267" i="16" s="1"/>
  <c r="H267" i="16"/>
  <c r="F267" i="16"/>
  <c r="F265" i="16" s="1"/>
  <c r="E267" i="16"/>
  <c r="O265" i="16"/>
  <c r="N265" i="16"/>
  <c r="L265" i="16"/>
  <c r="K265" i="16"/>
  <c r="J265" i="16"/>
  <c r="I265" i="16"/>
  <c r="H265" i="16"/>
  <c r="E265" i="16"/>
  <c r="O263" i="16"/>
  <c r="L263" i="16"/>
  <c r="K263" i="16"/>
  <c r="J263" i="16"/>
  <c r="H263" i="16"/>
  <c r="F263" i="16"/>
  <c r="M262" i="16"/>
  <c r="J262" i="16"/>
  <c r="G262" i="16"/>
  <c r="D262" i="16"/>
  <c r="O261" i="16"/>
  <c r="N261" i="16"/>
  <c r="N259" i="16" s="1"/>
  <c r="M259" i="16" s="1"/>
  <c r="M261" i="16"/>
  <c r="L261" i="16"/>
  <c r="K261" i="16"/>
  <c r="J261" i="16"/>
  <c r="I261" i="16"/>
  <c r="H261" i="16"/>
  <c r="F261" i="16"/>
  <c r="E261" i="16"/>
  <c r="O259" i="16"/>
  <c r="L259" i="16"/>
  <c r="K259" i="16"/>
  <c r="J259" i="16"/>
  <c r="H259" i="16"/>
  <c r="F259" i="16"/>
  <c r="F257" i="16" s="1"/>
  <c r="O257" i="16"/>
  <c r="N257" i="16"/>
  <c r="M257" i="16"/>
  <c r="L257" i="16"/>
  <c r="K257" i="16"/>
  <c r="J257" i="16"/>
  <c r="H257" i="16"/>
  <c r="M256" i="16"/>
  <c r="J256" i="16"/>
  <c r="G256" i="16"/>
  <c r="D256" i="16"/>
  <c r="O255" i="16"/>
  <c r="N255" i="16"/>
  <c r="M255" i="16"/>
  <c r="L255" i="16"/>
  <c r="K255" i="16"/>
  <c r="J255" i="16"/>
  <c r="I255" i="16"/>
  <c r="G255" i="16" s="1"/>
  <c r="H255" i="16"/>
  <c r="F255" i="16"/>
  <c r="F253" i="16" s="1"/>
  <c r="E255" i="16"/>
  <c r="O253" i="16"/>
  <c r="N253" i="16"/>
  <c r="N251" i="16" s="1"/>
  <c r="M251" i="16" s="1"/>
  <c r="M253" i="16"/>
  <c r="L253" i="16"/>
  <c r="K253" i="16"/>
  <c r="J253" i="16"/>
  <c r="I253" i="16"/>
  <c r="H253" i="16"/>
  <c r="E253" i="16"/>
  <c r="O251" i="16"/>
  <c r="L251" i="16"/>
  <c r="K251" i="16"/>
  <c r="J251" i="16"/>
  <c r="H251" i="16"/>
  <c r="F251" i="16"/>
  <c r="M250" i="16"/>
  <c r="J250" i="16"/>
  <c r="G250" i="16"/>
  <c r="D250" i="16"/>
  <c r="O249" i="16"/>
  <c r="N249" i="16"/>
  <c r="N247" i="16" s="1"/>
  <c r="M247" i="16" s="1"/>
  <c r="M249" i="16"/>
  <c r="L249" i="16"/>
  <c r="K249" i="16"/>
  <c r="J249" i="16"/>
  <c r="I249" i="16"/>
  <c r="I247" i="16" s="1"/>
  <c r="H249" i="16"/>
  <c r="F249" i="16"/>
  <c r="E249" i="16"/>
  <c r="O247" i="16"/>
  <c r="L247" i="16"/>
  <c r="K247" i="16"/>
  <c r="J247" i="16"/>
  <c r="H247" i="16"/>
  <c r="G247" i="16" s="1"/>
  <c r="F247" i="16"/>
  <c r="F245" i="16" s="1"/>
  <c r="O245" i="16"/>
  <c r="N245" i="16"/>
  <c r="M245" i="16"/>
  <c r="L245" i="16"/>
  <c r="K245" i="16"/>
  <c r="J245" i="16"/>
  <c r="I245" i="16"/>
  <c r="G245" i="16" s="1"/>
  <c r="H245" i="16"/>
  <c r="M244" i="16"/>
  <c r="J244" i="16"/>
  <c r="G244" i="16"/>
  <c r="D244" i="16"/>
  <c r="O243" i="16"/>
  <c r="N243" i="16"/>
  <c r="M243" i="16"/>
  <c r="L243" i="16"/>
  <c r="K243" i="16"/>
  <c r="J243" i="16"/>
  <c r="I243" i="16"/>
  <c r="H243" i="16"/>
  <c r="G243" i="16" s="1"/>
  <c r="F243" i="16"/>
  <c r="F241" i="16" s="1"/>
  <c r="E243" i="16"/>
  <c r="O241" i="16"/>
  <c r="N241" i="16"/>
  <c r="L241" i="16"/>
  <c r="K241" i="16"/>
  <c r="J241" i="16"/>
  <c r="I241" i="16"/>
  <c r="H241" i="16"/>
  <c r="E241" i="16"/>
  <c r="O239" i="16"/>
  <c r="L239" i="16"/>
  <c r="K239" i="16"/>
  <c r="J239" i="16"/>
  <c r="H239" i="16"/>
  <c r="F239" i="16"/>
  <c r="M238" i="16"/>
  <c r="J238" i="16"/>
  <c r="G238" i="16"/>
  <c r="D238" i="16"/>
  <c r="O237" i="16"/>
  <c r="N237" i="16"/>
  <c r="N235" i="16" s="1"/>
  <c r="M235" i="16" s="1"/>
  <c r="M237" i="16"/>
  <c r="L237" i="16"/>
  <c r="K237" i="16"/>
  <c r="J237" i="16"/>
  <c r="I237" i="16"/>
  <c r="H237" i="16"/>
  <c r="F237" i="16"/>
  <c r="E237" i="16"/>
  <c r="O235" i="16"/>
  <c r="L235" i="16"/>
  <c r="K235" i="16"/>
  <c r="J235" i="16"/>
  <c r="H235" i="16"/>
  <c r="F235" i="16"/>
  <c r="F233" i="16" s="1"/>
  <c r="O233" i="16"/>
  <c r="N233" i="16"/>
  <c r="M233" i="16"/>
  <c r="L233" i="16"/>
  <c r="K233" i="16"/>
  <c r="J233" i="16"/>
  <c r="H233" i="16"/>
  <c r="M232" i="16"/>
  <c r="J232" i="16"/>
  <c r="G232" i="16"/>
  <c r="D232" i="16"/>
  <c r="O231" i="16"/>
  <c r="N231" i="16"/>
  <c r="M231" i="16"/>
  <c r="L231" i="16"/>
  <c r="K231" i="16"/>
  <c r="J231" i="16"/>
  <c r="I231" i="16"/>
  <c r="G231" i="16" s="1"/>
  <c r="H231" i="16"/>
  <c r="F231" i="16"/>
  <c r="F229" i="16" s="1"/>
  <c r="E231" i="16"/>
  <c r="O229" i="16"/>
  <c r="N229" i="16"/>
  <c r="L229" i="16"/>
  <c r="K229" i="16"/>
  <c r="J229" i="16"/>
  <c r="I229" i="16"/>
  <c r="H229" i="16"/>
  <c r="E229" i="16"/>
  <c r="O227" i="16"/>
  <c r="L227" i="16"/>
  <c r="K227" i="16"/>
  <c r="J227" i="16"/>
  <c r="H227" i="16"/>
  <c r="F227" i="16"/>
  <c r="M226" i="16"/>
  <c r="J226" i="16"/>
  <c r="G226" i="16"/>
  <c r="D226" i="16"/>
  <c r="M225" i="16"/>
  <c r="J225" i="16"/>
  <c r="G225" i="16"/>
  <c r="D225" i="16"/>
  <c r="M224" i="16"/>
  <c r="J224" i="16"/>
  <c r="G224" i="16"/>
  <c r="D224" i="16"/>
  <c r="M223" i="16"/>
  <c r="J223" i="16"/>
  <c r="G223" i="16"/>
  <c r="D223" i="16"/>
  <c r="M222" i="16"/>
  <c r="J222" i="16"/>
  <c r="G222" i="16"/>
  <c r="D222" i="16"/>
  <c r="O221" i="16"/>
  <c r="N221" i="16"/>
  <c r="M221" i="16"/>
  <c r="M217" i="16" s="1"/>
  <c r="L221" i="16"/>
  <c r="K221" i="16"/>
  <c r="J221" i="16"/>
  <c r="I221" i="16"/>
  <c r="H221" i="16"/>
  <c r="F221" i="16"/>
  <c r="E221" i="16"/>
  <c r="D221" i="16" s="1"/>
  <c r="D217" i="16" s="1"/>
  <c r="D219" i="16" s="1"/>
  <c r="N219" i="16"/>
  <c r="F219" i="16"/>
  <c r="O217" i="16"/>
  <c r="O219" i="16" s="1"/>
  <c r="N217" i="16"/>
  <c r="L217" i="16"/>
  <c r="L219" i="16" s="1"/>
  <c r="K217" i="16"/>
  <c r="K219" i="16" s="1"/>
  <c r="J217" i="16"/>
  <c r="H217" i="16"/>
  <c r="H219" i="16" s="1"/>
  <c r="F217" i="16"/>
  <c r="E217" i="16"/>
  <c r="M216" i="16"/>
  <c r="J216" i="16"/>
  <c r="G216" i="16"/>
  <c r="D216" i="16"/>
  <c r="M215" i="16"/>
  <c r="J215" i="16"/>
  <c r="G215" i="16"/>
  <c r="D215" i="16"/>
  <c r="M214" i="16"/>
  <c r="J214" i="16"/>
  <c r="G214" i="16"/>
  <c r="D214" i="16"/>
  <c r="M213" i="16"/>
  <c r="J213" i="16"/>
  <c r="G213" i="16"/>
  <c r="D213" i="16"/>
  <c r="M212" i="16"/>
  <c r="J212" i="16"/>
  <c r="G212" i="16"/>
  <c r="D212" i="16"/>
  <c r="M211" i="16"/>
  <c r="J211" i="16"/>
  <c r="G211" i="16"/>
  <c r="D211" i="16"/>
  <c r="M210" i="16"/>
  <c r="J210" i="16"/>
  <c r="G210" i="16"/>
  <c r="D210" i="16"/>
  <c r="M209" i="16"/>
  <c r="J209" i="16"/>
  <c r="G209" i="16"/>
  <c r="D209" i="16"/>
  <c r="M208" i="16"/>
  <c r="J208" i="16"/>
  <c r="G208" i="16"/>
  <c r="D208" i="16"/>
  <c r="M207" i="16"/>
  <c r="J207" i="16"/>
  <c r="G207" i="16"/>
  <c r="D207" i="16"/>
  <c r="M206" i="16"/>
  <c r="J206" i="16"/>
  <c r="G206" i="16"/>
  <c r="D206" i="16"/>
  <c r="M205" i="16"/>
  <c r="J205" i="16"/>
  <c r="G205" i="16"/>
  <c r="D205" i="16"/>
  <c r="O204" i="16"/>
  <c r="N204" i="16"/>
  <c r="M204" i="16"/>
  <c r="L204" i="16"/>
  <c r="K204" i="16"/>
  <c r="J204" i="16"/>
  <c r="I204" i="16"/>
  <c r="G204" i="16" s="1"/>
  <c r="H204" i="16"/>
  <c r="F204" i="16"/>
  <c r="F200" i="16" s="1"/>
  <c r="E204" i="16"/>
  <c r="N202" i="16"/>
  <c r="M202" i="16"/>
  <c r="E202" i="16"/>
  <c r="O200" i="16"/>
  <c r="O202" i="16" s="1"/>
  <c r="N200" i="16"/>
  <c r="M200" i="16"/>
  <c r="L200" i="16"/>
  <c r="L202" i="16" s="1"/>
  <c r="J202" i="16" s="1"/>
  <c r="K200" i="16"/>
  <c r="K202" i="16" s="1"/>
  <c r="J200" i="16"/>
  <c r="I200" i="16"/>
  <c r="G200" i="16" s="1"/>
  <c r="H200" i="16"/>
  <c r="H202" i="16" s="1"/>
  <c r="E200" i="16"/>
  <c r="O198" i="16"/>
  <c r="L198" i="16"/>
  <c r="K198" i="16"/>
  <c r="H198" i="16"/>
  <c r="O197" i="16"/>
  <c r="L197" i="16"/>
  <c r="K197" i="16"/>
  <c r="J197" i="16"/>
  <c r="H197" i="16"/>
  <c r="M196" i="16"/>
  <c r="J196" i="16"/>
  <c r="G196" i="16"/>
  <c r="D196" i="16"/>
  <c r="O195" i="16"/>
  <c r="N195" i="16"/>
  <c r="N193" i="16" s="1"/>
  <c r="M193" i="16" s="1"/>
  <c r="M195" i="16"/>
  <c r="L195" i="16"/>
  <c r="K195" i="16"/>
  <c r="J195" i="16"/>
  <c r="I195" i="16"/>
  <c r="I193" i="16" s="1"/>
  <c r="H195" i="16"/>
  <c r="F195" i="16"/>
  <c r="E195" i="16"/>
  <c r="O193" i="16"/>
  <c r="L193" i="16"/>
  <c r="K193" i="16"/>
  <c r="J193" i="16"/>
  <c r="H193" i="16"/>
  <c r="G193" i="16" s="1"/>
  <c r="F193" i="16"/>
  <c r="F191" i="16" s="1"/>
  <c r="O191" i="16"/>
  <c r="N191" i="16"/>
  <c r="N189" i="16" s="1"/>
  <c r="M189" i="16" s="1"/>
  <c r="M191" i="16"/>
  <c r="L191" i="16"/>
  <c r="K191" i="16"/>
  <c r="J191" i="16"/>
  <c r="I191" i="16"/>
  <c r="H191" i="16"/>
  <c r="O189" i="16"/>
  <c r="L189" i="16"/>
  <c r="K189" i="16"/>
  <c r="J189" i="16"/>
  <c r="H189" i="16"/>
  <c r="F189" i="16"/>
  <c r="M188" i="16"/>
  <c r="J188" i="16"/>
  <c r="G188" i="16"/>
  <c r="D188" i="16"/>
  <c r="M187" i="16"/>
  <c r="J187" i="16"/>
  <c r="G187" i="16"/>
  <c r="D187" i="16"/>
  <c r="O186" i="16"/>
  <c r="N186" i="16"/>
  <c r="L186" i="16"/>
  <c r="K186" i="16"/>
  <c r="J186" i="16"/>
  <c r="I186" i="16"/>
  <c r="I182" i="16" s="1"/>
  <c r="H186" i="16"/>
  <c r="F186" i="16"/>
  <c r="E186" i="16"/>
  <c r="O182" i="16"/>
  <c r="O184" i="16" s="1"/>
  <c r="L182" i="16"/>
  <c r="L184" i="16" s="1"/>
  <c r="K182" i="16"/>
  <c r="H182" i="16"/>
  <c r="H184" i="16" s="1"/>
  <c r="G182" i="16"/>
  <c r="G174" i="16" s="1"/>
  <c r="F182" i="16"/>
  <c r="F184" i="16" s="1"/>
  <c r="M181" i="16"/>
  <c r="J181" i="16"/>
  <c r="G181" i="16"/>
  <c r="D181" i="16"/>
  <c r="O180" i="16"/>
  <c r="O178" i="16" s="1"/>
  <c r="N180" i="16"/>
  <c r="L180" i="16"/>
  <c r="K180" i="16"/>
  <c r="I180" i="16"/>
  <c r="H180" i="16"/>
  <c r="G180" i="16"/>
  <c r="F180" i="16"/>
  <c r="E180" i="16"/>
  <c r="N178" i="16"/>
  <c r="L178" i="16"/>
  <c r="I178" i="16"/>
  <c r="H178" i="16"/>
  <c r="G178" i="16"/>
  <c r="E178" i="16"/>
  <c r="O176" i="16"/>
  <c r="L176" i="16"/>
  <c r="I176" i="16"/>
  <c r="H176" i="16"/>
  <c r="G176" i="16"/>
  <c r="E176" i="16"/>
  <c r="O174" i="16"/>
  <c r="L174" i="16"/>
  <c r="H174" i="16"/>
  <c r="M173" i="16"/>
  <c r="J173" i="16"/>
  <c r="G173" i="16"/>
  <c r="D173" i="16"/>
  <c r="M172" i="16"/>
  <c r="J172" i="16"/>
  <c r="G172" i="16"/>
  <c r="D172" i="16"/>
  <c r="O171" i="16"/>
  <c r="N171" i="16"/>
  <c r="L171" i="16"/>
  <c r="K171" i="16"/>
  <c r="J171" i="16"/>
  <c r="I171" i="16"/>
  <c r="H171" i="16"/>
  <c r="G171" i="16"/>
  <c r="F171" i="16"/>
  <c r="D171" i="16" s="1"/>
  <c r="E171" i="16"/>
  <c r="K169" i="16"/>
  <c r="G169" i="16"/>
  <c r="O167" i="16"/>
  <c r="L167" i="16"/>
  <c r="L169" i="16" s="1"/>
  <c r="J169" i="16" s="1"/>
  <c r="K167" i="16"/>
  <c r="J167" i="16"/>
  <c r="I167" i="16"/>
  <c r="I169" i="16" s="1"/>
  <c r="H167" i="16"/>
  <c r="H169" i="16" s="1"/>
  <c r="G167" i="16"/>
  <c r="F167" i="16"/>
  <c r="E167" i="16"/>
  <c r="E169" i="16" s="1"/>
  <c r="M166" i="16"/>
  <c r="J166" i="16"/>
  <c r="G166" i="16"/>
  <c r="D166" i="16"/>
  <c r="O165" i="16"/>
  <c r="N165" i="16"/>
  <c r="L165" i="16"/>
  <c r="K165" i="16"/>
  <c r="K163" i="16" s="1"/>
  <c r="J165" i="16"/>
  <c r="I165" i="16"/>
  <c r="H165" i="16"/>
  <c r="G165" i="16"/>
  <c r="F165" i="16"/>
  <c r="E165" i="16"/>
  <c r="O163" i="16"/>
  <c r="N163" i="16"/>
  <c r="L163" i="16"/>
  <c r="J163" i="16"/>
  <c r="I163" i="16"/>
  <c r="H163" i="16"/>
  <c r="G163" i="16"/>
  <c r="F163" i="16"/>
  <c r="E163" i="16"/>
  <c r="D163" i="16" s="1"/>
  <c r="L161" i="16"/>
  <c r="K161" i="16"/>
  <c r="J161" i="16" s="1"/>
  <c r="I161" i="16"/>
  <c r="H161" i="16"/>
  <c r="G161" i="16"/>
  <c r="F161" i="16"/>
  <c r="E161" i="16"/>
  <c r="M160" i="16"/>
  <c r="J160" i="16"/>
  <c r="G160" i="16"/>
  <c r="D160" i="16"/>
  <c r="O159" i="16"/>
  <c r="N159" i="16"/>
  <c r="L159" i="16"/>
  <c r="K159" i="16"/>
  <c r="J159" i="16"/>
  <c r="I159" i="16"/>
  <c r="H159" i="16"/>
  <c r="G159" i="16"/>
  <c r="F159" i="16"/>
  <c r="E159" i="16"/>
  <c r="D159" i="16" s="1"/>
  <c r="O157" i="16"/>
  <c r="O155" i="16" s="1"/>
  <c r="L157" i="16"/>
  <c r="K157" i="16"/>
  <c r="K155" i="16" s="1"/>
  <c r="J157" i="16"/>
  <c r="I157" i="16"/>
  <c r="H157" i="16"/>
  <c r="G157" i="16"/>
  <c r="F157" i="16"/>
  <c r="E157" i="16"/>
  <c r="L155" i="16"/>
  <c r="J155" i="16"/>
  <c r="I155" i="16"/>
  <c r="H155" i="16"/>
  <c r="G155" i="16"/>
  <c r="F155" i="16"/>
  <c r="E155" i="16"/>
  <c r="M154" i="16"/>
  <c r="J154" i="16"/>
  <c r="G154" i="16"/>
  <c r="D154" i="16"/>
  <c r="O153" i="16"/>
  <c r="N153" i="16"/>
  <c r="L153" i="16"/>
  <c r="K153" i="16"/>
  <c r="K151" i="16" s="1"/>
  <c r="J153" i="16"/>
  <c r="I153" i="16"/>
  <c r="H153" i="16"/>
  <c r="G153" i="16"/>
  <c r="F153" i="16"/>
  <c r="E153" i="16"/>
  <c r="O151" i="16"/>
  <c r="N151" i="16"/>
  <c r="L151" i="16"/>
  <c r="J151" i="16"/>
  <c r="I151" i="16"/>
  <c r="H151" i="16"/>
  <c r="G151" i="16"/>
  <c r="F151" i="16"/>
  <c r="E151" i="16"/>
  <c r="L149" i="16"/>
  <c r="K149" i="16"/>
  <c r="J149" i="16"/>
  <c r="I149" i="16"/>
  <c r="H149" i="16"/>
  <c r="G149" i="16"/>
  <c r="F149" i="16"/>
  <c r="E149" i="16"/>
  <c r="M148" i="16"/>
  <c r="J148" i="16"/>
  <c r="G148" i="16"/>
  <c r="D148" i="16"/>
  <c r="O147" i="16"/>
  <c r="N147" i="16"/>
  <c r="L147" i="16"/>
  <c r="K147" i="16"/>
  <c r="J147" i="16"/>
  <c r="I147" i="16"/>
  <c r="H147" i="16"/>
  <c r="G147" i="16"/>
  <c r="F147" i="16"/>
  <c r="E147" i="16"/>
  <c r="D147" i="16" s="1"/>
  <c r="O145" i="16"/>
  <c r="L145" i="16"/>
  <c r="K145" i="16"/>
  <c r="K143" i="16" s="1"/>
  <c r="J145" i="16"/>
  <c r="I145" i="16"/>
  <c r="H145" i="16"/>
  <c r="G145" i="16"/>
  <c r="F145" i="16"/>
  <c r="E145" i="16"/>
  <c r="L143" i="16"/>
  <c r="J143" i="16"/>
  <c r="I143" i="16"/>
  <c r="H143" i="16"/>
  <c r="G143" i="16"/>
  <c r="F143" i="16"/>
  <c r="E143" i="16"/>
  <c r="M142" i="16"/>
  <c r="J142" i="16"/>
  <c r="G142" i="16"/>
  <c r="D142" i="16"/>
  <c r="O141" i="16"/>
  <c r="N141" i="16"/>
  <c r="L141" i="16"/>
  <c r="K141" i="16"/>
  <c r="K139" i="16" s="1"/>
  <c r="J141" i="16"/>
  <c r="I141" i="16"/>
  <c r="H141" i="16"/>
  <c r="G141" i="16"/>
  <c r="F141" i="16"/>
  <c r="E141" i="16"/>
  <c r="O139" i="16"/>
  <c r="O137" i="16" s="1"/>
  <c r="N139" i="16"/>
  <c r="L139" i="16"/>
  <c r="J139" i="16"/>
  <c r="I139" i="16"/>
  <c r="H139" i="16"/>
  <c r="G139" i="16"/>
  <c r="F139" i="16"/>
  <c r="E139" i="16"/>
  <c r="L137" i="16"/>
  <c r="K137" i="16"/>
  <c r="J137" i="16" s="1"/>
  <c r="I137" i="16"/>
  <c r="H137" i="16"/>
  <c r="G137" i="16"/>
  <c r="F137" i="16"/>
  <c r="E137" i="16"/>
  <c r="L135" i="16"/>
  <c r="I135" i="16"/>
  <c r="H135" i="16"/>
  <c r="F135" i="16"/>
  <c r="E135" i="16"/>
  <c r="M134" i="16"/>
  <c r="J134" i="16"/>
  <c r="G134" i="16"/>
  <c r="D134" i="16"/>
  <c r="M133" i="16"/>
  <c r="J133" i="16"/>
  <c r="G133" i="16"/>
  <c r="D133" i="16"/>
  <c r="O132" i="16"/>
  <c r="N132" i="16"/>
  <c r="M132" i="16"/>
  <c r="L132" i="16"/>
  <c r="K132" i="16"/>
  <c r="J132" i="16"/>
  <c r="I132" i="16"/>
  <c r="H132" i="16"/>
  <c r="F132" i="16"/>
  <c r="E132" i="16"/>
  <c r="D132" i="16" s="1"/>
  <c r="O130" i="16"/>
  <c r="K130" i="16"/>
  <c r="J130" i="16"/>
  <c r="F130" i="16"/>
  <c r="O128" i="16"/>
  <c r="N128" i="16"/>
  <c r="M128" i="16"/>
  <c r="L128" i="16"/>
  <c r="L130" i="16" s="1"/>
  <c r="K128" i="16"/>
  <c r="J128" i="16"/>
  <c r="H128" i="16"/>
  <c r="H130" i="16" s="1"/>
  <c r="F128" i="16"/>
  <c r="E128" i="16"/>
  <c r="M127" i="16"/>
  <c r="J127" i="16"/>
  <c r="G127" i="16"/>
  <c r="D127" i="16"/>
  <c r="M126" i="16"/>
  <c r="J126" i="16"/>
  <c r="G126" i="16"/>
  <c r="D126" i="16"/>
  <c r="O125" i="16"/>
  <c r="N125" i="16"/>
  <c r="L125" i="16"/>
  <c r="K125" i="16"/>
  <c r="I125" i="16"/>
  <c r="H125" i="16"/>
  <c r="G125" i="16"/>
  <c r="F125" i="16"/>
  <c r="E125" i="16"/>
  <c r="D125" i="16" s="1"/>
  <c r="N123" i="16"/>
  <c r="F123" i="16"/>
  <c r="E123" i="16"/>
  <c r="N121" i="16"/>
  <c r="L121" i="16"/>
  <c r="L123" i="16" s="1"/>
  <c r="I121" i="16"/>
  <c r="H121" i="16"/>
  <c r="H123" i="16" s="1"/>
  <c r="G121" i="16"/>
  <c r="F121" i="16"/>
  <c r="E121" i="16"/>
  <c r="D121" i="16" s="1"/>
  <c r="M120" i="16"/>
  <c r="J120" i="16"/>
  <c r="G120" i="16"/>
  <c r="D120" i="16"/>
  <c r="O119" i="16"/>
  <c r="O117" i="16" s="1"/>
  <c r="O115" i="16" s="1"/>
  <c r="N119" i="16"/>
  <c r="L119" i="16"/>
  <c r="K119" i="16"/>
  <c r="K117" i="16" s="1"/>
  <c r="J119" i="16"/>
  <c r="I119" i="16"/>
  <c r="H119" i="16"/>
  <c r="G119" i="16"/>
  <c r="F119" i="16"/>
  <c r="F117" i="16" s="1"/>
  <c r="F115" i="16" s="1"/>
  <c r="E119" i="16"/>
  <c r="L117" i="16"/>
  <c r="I117" i="16"/>
  <c r="G117" i="16" s="1"/>
  <c r="H117" i="16"/>
  <c r="E117" i="16"/>
  <c r="L115" i="16"/>
  <c r="I115" i="16"/>
  <c r="G115" i="16" s="1"/>
  <c r="H115" i="16"/>
  <c r="M114" i="16"/>
  <c r="J114" i="16"/>
  <c r="G114" i="16"/>
  <c r="D114" i="16"/>
  <c r="O113" i="16"/>
  <c r="N113" i="16"/>
  <c r="L113" i="16"/>
  <c r="K113" i="16"/>
  <c r="I113" i="16"/>
  <c r="I111" i="16" s="1"/>
  <c r="H113" i="16"/>
  <c r="G113" i="16"/>
  <c r="F113" i="16"/>
  <c r="E113" i="16"/>
  <c r="N111" i="16"/>
  <c r="L111" i="16"/>
  <c r="H111" i="16"/>
  <c r="G111" i="16"/>
  <c r="F111" i="16"/>
  <c r="N109" i="16"/>
  <c r="L109" i="16"/>
  <c r="I109" i="16"/>
  <c r="G109" i="16" s="1"/>
  <c r="H109" i="16"/>
  <c r="F109" i="16"/>
  <c r="L107" i="16"/>
  <c r="H107" i="16"/>
  <c r="F107" i="16"/>
  <c r="M106" i="16"/>
  <c r="J106" i="16"/>
  <c r="G106" i="16"/>
  <c r="D106" i="16"/>
  <c r="O105" i="16"/>
  <c r="N105" i="16"/>
  <c r="M105" i="16"/>
  <c r="L105" i="16"/>
  <c r="K105" i="16"/>
  <c r="J105" i="16" s="1"/>
  <c r="I105" i="16"/>
  <c r="I103" i="16" s="1"/>
  <c r="G103" i="16" s="1"/>
  <c r="H105" i="16"/>
  <c r="G105" i="16"/>
  <c r="F105" i="16"/>
  <c r="E105" i="16"/>
  <c r="O103" i="16"/>
  <c r="N103" i="16"/>
  <c r="L103" i="16"/>
  <c r="K103" i="16"/>
  <c r="J103" i="16"/>
  <c r="H103" i="16"/>
  <c r="F103" i="16"/>
  <c r="N101" i="16"/>
  <c r="L101" i="16"/>
  <c r="K101" i="16"/>
  <c r="J101" i="16" s="1"/>
  <c r="H101" i="16"/>
  <c r="F101" i="16"/>
  <c r="M100" i="16"/>
  <c r="J100" i="16"/>
  <c r="G100" i="16"/>
  <c r="D100" i="16"/>
  <c r="O99" i="16"/>
  <c r="N99" i="16"/>
  <c r="N97" i="16" s="1"/>
  <c r="M99" i="16"/>
  <c r="L99" i="16"/>
  <c r="K99" i="16"/>
  <c r="J99" i="16"/>
  <c r="I99" i="16"/>
  <c r="H99" i="16"/>
  <c r="F99" i="16"/>
  <c r="F97" i="16" s="1"/>
  <c r="E99" i="16"/>
  <c r="O97" i="16"/>
  <c r="L97" i="16"/>
  <c r="K97" i="16"/>
  <c r="J97" i="16" s="1"/>
  <c r="H97" i="16"/>
  <c r="L95" i="16"/>
  <c r="K95" i="16"/>
  <c r="H95" i="16"/>
  <c r="F95" i="16"/>
  <c r="F93" i="16" s="1"/>
  <c r="L93" i="16"/>
  <c r="H93" i="16"/>
  <c r="M92" i="16"/>
  <c r="J92" i="16"/>
  <c r="G92" i="16"/>
  <c r="D92" i="16"/>
  <c r="O91" i="16"/>
  <c r="N91" i="16"/>
  <c r="L91" i="16"/>
  <c r="K91" i="16"/>
  <c r="J91" i="16"/>
  <c r="I91" i="16"/>
  <c r="G91" i="16" s="1"/>
  <c r="H91" i="16"/>
  <c r="F91" i="16"/>
  <c r="E91" i="16"/>
  <c r="O89" i="16"/>
  <c r="L89" i="16"/>
  <c r="K89" i="16"/>
  <c r="I89" i="16"/>
  <c r="I87" i="16" s="1"/>
  <c r="H89" i="16"/>
  <c r="G89" i="16"/>
  <c r="E89" i="16"/>
  <c r="O87" i="16"/>
  <c r="L87" i="16"/>
  <c r="H87" i="16"/>
  <c r="G87" i="16"/>
  <c r="M86" i="16"/>
  <c r="J86" i="16"/>
  <c r="G86" i="16"/>
  <c r="D86" i="16"/>
  <c r="O85" i="16"/>
  <c r="O83" i="16" s="1"/>
  <c r="N85" i="16"/>
  <c r="M85" i="16"/>
  <c r="L85" i="16"/>
  <c r="K85" i="16"/>
  <c r="K83" i="16" s="1"/>
  <c r="J85" i="16"/>
  <c r="I85" i="16"/>
  <c r="H85" i="16"/>
  <c r="F85" i="16"/>
  <c r="E85" i="16"/>
  <c r="N83" i="16"/>
  <c r="L83" i="16"/>
  <c r="J83" i="16"/>
  <c r="I83" i="16"/>
  <c r="H83" i="16"/>
  <c r="F83" i="16"/>
  <c r="F81" i="16" s="1"/>
  <c r="E83" i="16"/>
  <c r="O81" i="16"/>
  <c r="L81" i="16"/>
  <c r="K81" i="16"/>
  <c r="J81" i="16" s="1"/>
  <c r="I81" i="16"/>
  <c r="H81" i="16"/>
  <c r="M80" i="16"/>
  <c r="J80" i="16"/>
  <c r="G80" i="16"/>
  <c r="D80" i="16"/>
  <c r="O79" i="16"/>
  <c r="O77" i="16" s="1"/>
  <c r="O75" i="16" s="1"/>
  <c r="N79" i="16"/>
  <c r="L79" i="16"/>
  <c r="K79" i="16"/>
  <c r="K77" i="16" s="1"/>
  <c r="K75" i="16" s="1"/>
  <c r="I79" i="16"/>
  <c r="H79" i="16"/>
  <c r="G79" i="16"/>
  <c r="F79" i="16"/>
  <c r="E79" i="16"/>
  <c r="N77" i="16"/>
  <c r="L77" i="16"/>
  <c r="J77" i="16"/>
  <c r="I77" i="16"/>
  <c r="H77" i="16"/>
  <c r="F77" i="16"/>
  <c r="E77" i="16"/>
  <c r="L75" i="16"/>
  <c r="J75" i="16"/>
  <c r="H75" i="16"/>
  <c r="F75" i="16"/>
  <c r="E75" i="16"/>
  <c r="M74" i="16"/>
  <c r="J74" i="16"/>
  <c r="G74" i="16"/>
  <c r="D74" i="16"/>
  <c r="O73" i="16"/>
  <c r="N73" i="16"/>
  <c r="M73" i="16"/>
  <c r="L73" i="16"/>
  <c r="K73" i="16"/>
  <c r="I73" i="16"/>
  <c r="I71" i="16" s="1"/>
  <c r="G71" i="16" s="1"/>
  <c r="H73" i="16"/>
  <c r="G73" i="16"/>
  <c r="F73" i="16"/>
  <c r="E73" i="16"/>
  <c r="O71" i="16"/>
  <c r="N71" i="16"/>
  <c r="L71" i="16"/>
  <c r="K71" i="16"/>
  <c r="J71" i="16"/>
  <c r="H71" i="16"/>
  <c r="F71" i="16"/>
  <c r="L69" i="16"/>
  <c r="K69" i="16"/>
  <c r="J69" i="16" s="1"/>
  <c r="H69" i="16"/>
  <c r="F69" i="16"/>
  <c r="M68" i="16"/>
  <c r="J68" i="16"/>
  <c r="G68" i="16"/>
  <c r="D68" i="16"/>
  <c r="O67" i="16"/>
  <c r="N67" i="16"/>
  <c r="L67" i="16"/>
  <c r="K67" i="16"/>
  <c r="J67" i="16"/>
  <c r="I67" i="16"/>
  <c r="H67" i="16"/>
  <c r="F67" i="16"/>
  <c r="F65" i="16" s="1"/>
  <c r="E67" i="16"/>
  <c r="O65" i="16"/>
  <c r="O63" i="16" s="1"/>
  <c r="L65" i="16"/>
  <c r="K65" i="16"/>
  <c r="J65" i="16" s="1"/>
  <c r="I65" i="16"/>
  <c r="H65" i="16"/>
  <c r="L63" i="16"/>
  <c r="K63" i="16"/>
  <c r="J63" i="16" s="1"/>
  <c r="H63" i="16"/>
  <c r="F63" i="16"/>
  <c r="L61" i="16"/>
  <c r="H61" i="16"/>
  <c r="M60" i="16"/>
  <c r="J60" i="16"/>
  <c r="G60" i="16"/>
  <c r="D60" i="16"/>
  <c r="M59" i="16"/>
  <c r="J59" i="16"/>
  <c r="G59" i="16"/>
  <c r="D59" i="16"/>
  <c r="O58" i="16"/>
  <c r="N58" i="16"/>
  <c r="L58" i="16"/>
  <c r="K58" i="16"/>
  <c r="J58" i="16"/>
  <c r="I58" i="16"/>
  <c r="G58" i="16" s="1"/>
  <c r="H58" i="16"/>
  <c r="F58" i="16"/>
  <c r="F11" i="16" s="1"/>
  <c r="E58" i="16"/>
  <c r="O56" i="16"/>
  <c r="K56" i="16"/>
  <c r="F56" i="16"/>
  <c r="O54" i="16"/>
  <c r="L54" i="16"/>
  <c r="L56" i="16" s="1"/>
  <c r="J56" i="16" s="1"/>
  <c r="K54" i="16"/>
  <c r="J54" i="16"/>
  <c r="I54" i="16"/>
  <c r="H54" i="16"/>
  <c r="H56" i="16" s="1"/>
  <c r="F54" i="16"/>
  <c r="M53" i="16"/>
  <c r="J53" i="16"/>
  <c r="G53" i="16"/>
  <c r="D53" i="16"/>
  <c r="M52" i="16"/>
  <c r="J52" i="16"/>
  <c r="G52" i="16"/>
  <c r="D52" i="16"/>
  <c r="M51" i="16"/>
  <c r="J51" i="16"/>
  <c r="G51" i="16"/>
  <c r="D51" i="16"/>
  <c r="M50" i="16"/>
  <c r="J50" i="16"/>
  <c r="G50" i="16"/>
  <c r="D50" i="16"/>
  <c r="M49" i="16"/>
  <c r="J49" i="16"/>
  <c r="G49" i="16"/>
  <c r="D49" i="16"/>
  <c r="O48" i="16"/>
  <c r="N48" i="16"/>
  <c r="M48" i="16"/>
  <c r="L48" i="16"/>
  <c r="K48" i="16"/>
  <c r="J48" i="16" s="1"/>
  <c r="I48" i="16"/>
  <c r="H48" i="16"/>
  <c r="F48" i="16"/>
  <c r="E48" i="16"/>
  <c r="O46" i="16"/>
  <c r="N46" i="16"/>
  <c r="L46" i="16"/>
  <c r="K46" i="16"/>
  <c r="J46" i="16"/>
  <c r="H46" i="16"/>
  <c r="F46" i="16"/>
  <c r="F44" i="16" s="1"/>
  <c r="F42" i="16" s="1"/>
  <c r="N44" i="16"/>
  <c r="L44" i="16"/>
  <c r="K44" i="16"/>
  <c r="H44" i="16"/>
  <c r="L42" i="16"/>
  <c r="H42" i="16"/>
  <c r="M41" i="16"/>
  <c r="J41" i="16"/>
  <c r="G41" i="16"/>
  <c r="D41" i="16"/>
  <c r="O40" i="16"/>
  <c r="N40" i="16"/>
  <c r="L40" i="16"/>
  <c r="K40" i="16"/>
  <c r="J40" i="16" s="1"/>
  <c r="I40" i="16"/>
  <c r="H40" i="16"/>
  <c r="F40" i="16"/>
  <c r="E40" i="16"/>
  <c r="N38" i="16"/>
  <c r="L38" i="16"/>
  <c r="K38" i="16"/>
  <c r="H38" i="16"/>
  <c r="F38" i="16"/>
  <c r="L36" i="16"/>
  <c r="H36" i="16"/>
  <c r="F36" i="16"/>
  <c r="M35" i="16"/>
  <c r="J35" i="16"/>
  <c r="G35" i="16"/>
  <c r="D35" i="16"/>
  <c r="O34" i="16"/>
  <c r="N34" i="16"/>
  <c r="N32" i="16" s="1"/>
  <c r="M34" i="16"/>
  <c r="L34" i="16"/>
  <c r="K34" i="16"/>
  <c r="J34" i="16"/>
  <c r="I34" i="16"/>
  <c r="H34" i="16"/>
  <c r="F34" i="16"/>
  <c r="F32" i="16" s="1"/>
  <c r="F30" i="16" s="1"/>
  <c r="E34" i="16"/>
  <c r="O32" i="16"/>
  <c r="M32" i="16" s="1"/>
  <c r="L32" i="16"/>
  <c r="K32" i="16"/>
  <c r="J32" i="16" s="1"/>
  <c r="H32" i="16"/>
  <c r="E32" i="16"/>
  <c r="N30" i="16"/>
  <c r="L30" i="16"/>
  <c r="K30" i="16"/>
  <c r="J30" i="16"/>
  <c r="H30" i="16"/>
  <c r="M29" i="16"/>
  <c r="J29" i="16"/>
  <c r="G29" i="16"/>
  <c r="D29" i="16"/>
  <c r="O28" i="16"/>
  <c r="O26" i="16" s="1"/>
  <c r="N28" i="16"/>
  <c r="L28" i="16"/>
  <c r="K28" i="16"/>
  <c r="J28" i="16"/>
  <c r="I28" i="16"/>
  <c r="H28" i="16"/>
  <c r="G28" i="16"/>
  <c r="F28" i="16"/>
  <c r="E28" i="16"/>
  <c r="L26" i="16"/>
  <c r="H26" i="16"/>
  <c r="E26" i="16"/>
  <c r="L24" i="16"/>
  <c r="H24" i="16"/>
  <c r="L22" i="16"/>
  <c r="H22" i="16"/>
  <c r="L21" i="16"/>
  <c r="H21" i="16"/>
  <c r="M20" i="16"/>
  <c r="J20" i="16"/>
  <c r="G20" i="16"/>
  <c r="D20" i="16"/>
  <c r="O19" i="16"/>
  <c r="N19" i="16"/>
  <c r="M19" i="16"/>
  <c r="L19" i="16"/>
  <c r="K19" i="16"/>
  <c r="J19" i="16"/>
  <c r="I19" i="16"/>
  <c r="H19" i="16"/>
  <c r="F19" i="16"/>
  <c r="E19" i="16"/>
  <c r="O17" i="16"/>
  <c r="K17" i="16"/>
  <c r="E17" i="16"/>
  <c r="O15" i="16"/>
  <c r="N15" i="16"/>
  <c r="M15" i="16"/>
  <c r="L15" i="16"/>
  <c r="L17" i="16" s="1"/>
  <c r="K15" i="16"/>
  <c r="J15" i="16"/>
  <c r="J13" i="16" s="1"/>
  <c r="I15" i="16"/>
  <c r="H15" i="16"/>
  <c r="H17" i="16" s="1"/>
  <c r="E15" i="16"/>
  <c r="O13" i="16"/>
  <c r="M13" i="16"/>
  <c r="L13" i="16"/>
  <c r="K13" i="16"/>
  <c r="H13" i="16"/>
  <c r="E13" i="16"/>
  <c r="O12" i="16"/>
  <c r="L12" i="16"/>
  <c r="H12" i="16"/>
  <c r="O10" i="16"/>
  <c r="L10" i="16"/>
  <c r="H10" i="16"/>
  <c r="E24" i="16" l="1"/>
  <c r="I63" i="16"/>
  <c r="G65" i="16"/>
  <c r="D67" i="16"/>
  <c r="E65" i="16"/>
  <c r="J458" i="16"/>
  <c r="L456" i="16"/>
  <c r="L11" i="16"/>
  <c r="N75" i="16"/>
  <c r="M77" i="16"/>
  <c r="O101" i="16"/>
  <c r="D117" i="16"/>
  <c r="E115" i="16"/>
  <c r="J135" i="16"/>
  <c r="N26" i="16"/>
  <c r="M28" i="16"/>
  <c r="N10" i="16"/>
  <c r="N65" i="16"/>
  <c r="M67" i="16"/>
  <c r="G132" i="16"/>
  <c r="I128" i="16"/>
  <c r="O44" i="16"/>
  <c r="I46" i="16"/>
  <c r="G48" i="16"/>
  <c r="I56" i="16"/>
  <c r="G54" i="16"/>
  <c r="M171" i="16"/>
  <c r="N167" i="16"/>
  <c r="M178" i="16"/>
  <c r="N176" i="16"/>
  <c r="N182" i="16"/>
  <c r="M186" i="16"/>
  <c r="E219" i="16"/>
  <c r="N227" i="16"/>
  <c r="M229" i="16"/>
  <c r="N239" i="16"/>
  <c r="M241" i="16"/>
  <c r="E12" i="16"/>
  <c r="J17" i="16"/>
  <c r="F15" i="16"/>
  <c r="F10" i="16"/>
  <c r="F26" i="16"/>
  <c r="O24" i="16"/>
  <c r="G34" i="16"/>
  <c r="M38" i="16"/>
  <c r="N36" i="16"/>
  <c r="I38" i="16"/>
  <c r="G40" i="16"/>
  <c r="M40" i="16"/>
  <c r="O38" i="16"/>
  <c r="M58" i="16"/>
  <c r="N54" i="16"/>
  <c r="M71" i="16"/>
  <c r="D75" i="16"/>
  <c r="I75" i="16"/>
  <c r="G77" i="16"/>
  <c r="E87" i="16"/>
  <c r="J89" i="16"/>
  <c r="F89" i="16"/>
  <c r="O95" i="16"/>
  <c r="G99" i="16"/>
  <c r="I11" i="16"/>
  <c r="M101" i="16"/>
  <c r="O121" i="16"/>
  <c r="M125" i="16"/>
  <c r="O169" i="16"/>
  <c r="K184" i="16"/>
  <c r="J182" i="16"/>
  <c r="D186" i="16"/>
  <c r="E182" i="16"/>
  <c r="G458" i="16"/>
  <c r="H456" i="16"/>
  <c r="N11" i="16"/>
  <c r="K12" i="16"/>
  <c r="K26" i="16"/>
  <c r="K10" i="16"/>
  <c r="I32" i="16"/>
  <c r="D40" i="16"/>
  <c r="E38" i="16"/>
  <c r="K42" i="16"/>
  <c r="J44" i="16"/>
  <c r="D58" i="16"/>
  <c r="E54" i="16"/>
  <c r="E11" i="16"/>
  <c r="O69" i="16"/>
  <c r="D77" i="16"/>
  <c r="G83" i="16"/>
  <c r="D85" i="16"/>
  <c r="K87" i="16"/>
  <c r="I97" i="16"/>
  <c r="D99" i="16"/>
  <c r="E97" i="16"/>
  <c r="M97" i="16"/>
  <c r="N95" i="16"/>
  <c r="M111" i="16"/>
  <c r="D123" i="16"/>
  <c r="J125" i="16"/>
  <c r="K121" i="16"/>
  <c r="D128" i="16"/>
  <c r="E130" i="16"/>
  <c r="N130" i="16"/>
  <c r="D151" i="16"/>
  <c r="O149" i="16"/>
  <c r="O161" i="16"/>
  <c r="D167" i="16"/>
  <c r="F169" i="16"/>
  <c r="K178" i="16"/>
  <c r="J180" i="16"/>
  <c r="F339" i="16"/>
  <c r="O11" i="16"/>
  <c r="O30" i="16"/>
  <c r="G67" i="16"/>
  <c r="N69" i="16"/>
  <c r="G81" i="16"/>
  <c r="D83" i="16"/>
  <c r="E81" i="16"/>
  <c r="J95" i="16"/>
  <c r="K93" i="16"/>
  <c r="M103" i="16"/>
  <c r="K115" i="16"/>
  <c r="J117" i="16"/>
  <c r="I107" i="16"/>
  <c r="G135" i="16"/>
  <c r="K135" i="16"/>
  <c r="O143" i="16"/>
  <c r="J219" i="16"/>
  <c r="J198" i="16"/>
  <c r="G261" i="16"/>
  <c r="I259" i="16"/>
  <c r="I17" i="16"/>
  <c r="G15" i="16"/>
  <c r="G19" i="16"/>
  <c r="I10" i="16"/>
  <c r="J38" i="16"/>
  <c r="K36" i="16"/>
  <c r="D48" i="16"/>
  <c r="E46" i="16"/>
  <c r="K61" i="16"/>
  <c r="J79" i="16"/>
  <c r="N89" i="16"/>
  <c r="M91" i="16"/>
  <c r="M113" i="16"/>
  <c r="O111" i="16"/>
  <c r="M119" i="16"/>
  <c r="N117" i="16"/>
  <c r="M147" i="16"/>
  <c r="N145" i="16"/>
  <c r="G221" i="16"/>
  <c r="I217" i="16"/>
  <c r="M219" i="16"/>
  <c r="D274" i="16"/>
  <c r="E272" i="16"/>
  <c r="D305" i="16"/>
  <c r="F303" i="16"/>
  <c r="D303" i="16" s="1"/>
  <c r="D384" i="16"/>
  <c r="F382" i="16"/>
  <c r="I13" i="16"/>
  <c r="N17" i="16"/>
  <c r="N13" i="16"/>
  <c r="D28" i="16"/>
  <c r="I26" i="16"/>
  <c r="N81" i="16"/>
  <c r="M83" i="16"/>
  <c r="G85" i="16"/>
  <c r="D91" i="16"/>
  <c r="J113" i="16"/>
  <c r="K111" i="16"/>
  <c r="D139" i="16"/>
  <c r="M159" i="16"/>
  <c r="N157" i="16"/>
  <c r="D180" i="16"/>
  <c r="F178" i="16"/>
  <c r="N198" i="16"/>
  <c r="N263" i="16"/>
  <c r="M265" i="16"/>
  <c r="D73" i="16"/>
  <c r="E71" i="16"/>
  <c r="D105" i="16"/>
  <c r="E103" i="16"/>
  <c r="I123" i="16"/>
  <c r="G191" i="16"/>
  <c r="I189" i="16"/>
  <c r="D202" i="16"/>
  <c r="G237" i="16"/>
  <c r="I235" i="16"/>
  <c r="G253" i="16"/>
  <c r="I251" i="16"/>
  <c r="D261" i="16"/>
  <c r="E259" i="16"/>
  <c r="D265" i="16"/>
  <c r="E263" i="16"/>
  <c r="N272" i="16"/>
  <c r="M274" i="16"/>
  <c r="G394" i="16"/>
  <c r="H392" i="16"/>
  <c r="H11" i="16"/>
  <c r="G426" i="16"/>
  <c r="H424" i="16"/>
  <c r="D19" i="16"/>
  <c r="E10" i="16"/>
  <c r="D32" i="16"/>
  <c r="E30" i="16"/>
  <c r="D34" i="16"/>
  <c r="M46" i="16"/>
  <c r="I69" i="16"/>
  <c r="J73" i="16"/>
  <c r="K11" i="16"/>
  <c r="M79" i="16"/>
  <c r="I101" i="16"/>
  <c r="D113" i="16"/>
  <c r="E111" i="16"/>
  <c r="M139" i="16"/>
  <c r="N137" i="16"/>
  <c r="D143" i="16"/>
  <c r="M151" i="16"/>
  <c r="N149" i="16"/>
  <c r="D155" i="16"/>
  <c r="M163" i="16"/>
  <c r="N161" i="16"/>
  <c r="D169" i="16"/>
  <c r="I184" i="16"/>
  <c r="I174" i="16"/>
  <c r="D195" i="16"/>
  <c r="E193" i="16"/>
  <c r="F202" i="16"/>
  <c r="F198" i="16"/>
  <c r="G229" i="16"/>
  <c r="I227" i="16"/>
  <c r="D237" i="16"/>
  <c r="E235" i="16"/>
  <c r="D241" i="16"/>
  <c r="E239" i="16"/>
  <c r="M319" i="16"/>
  <c r="N317" i="16"/>
  <c r="M343" i="16"/>
  <c r="N341" i="16"/>
  <c r="J424" i="16"/>
  <c r="L422" i="16"/>
  <c r="J447" i="16"/>
  <c r="L445" i="16"/>
  <c r="D79" i="16"/>
  <c r="D119" i="16"/>
  <c r="D137" i="16"/>
  <c r="D141" i="16"/>
  <c r="M141" i="16"/>
  <c r="D145" i="16"/>
  <c r="D149" i="16"/>
  <c r="D153" i="16"/>
  <c r="M153" i="16"/>
  <c r="D157" i="16"/>
  <c r="D161" i="16"/>
  <c r="D165" i="16"/>
  <c r="M165" i="16"/>
  <c r="M180" i="16"/>
  <c r="D229" i="16"/>
  <c r="E227" i="16"/>
  <c r="G241" i="16"/>
  <c r="I239" i="16"/>
  <c r="D249" i="16"/>
  <c r="E247" i="16"/>
  <c r="D253" i="16"/>
  <c r="E251" i="16"/>
  <c r="G265" i="16"/>
  <c r="I263" i="16"/>
  <c r="G272" i="16"/>
  <c r="I270" i="16"/>
  <c r="J270" i="16"/>
  <c r="F323" i="16"/>
  <c r="M335" i="16"/>
  <c r="N333" i="16"/>
  <c r="M362" i="16"/>
  <c r="N360" i="16"/>
  <c r="G402" i="16"/>
  <c r="H400" i="16"/>
  <c r="J405" i="16"/>
  <c r="L404" i="16"/>
  <c r="G447" i="16"/>
  <c r="H445" i="16"/>
  <c r="D287" i="16"/>
  <c r="J291" i="16"/>
  <c r="L270" i="16"/>
  <c r="M347" i="16"/>
  <c r="N345" i="16"/>
  <c r="M358" i="16"/>
  <c r="N356" i="16"/>
  <c r="D368" i="16"/>
  <c r="F366" i="16"/>
  <c r="M370" i="16"/>
  <c r="N368" i="16"/>
  <c r="M382" i="16"/>
  <c r="N380" i="16"/>
  <c r="G410" i="16"/>
  <c r="H407" i="16"/>
  <c r="J433" i="16"/>
  <c r="J443" i="16"/>
  <c r="L441" i="16"/>
  <c r="G186" i="16"/>
  <c r="G195" i="16"/>
  <c r="D200" i="16"/>
  <c r="I202" i="16"/>
  <c r="D204" i="16"/>
  <c r="D231" i="16"/>
  <c r="D243" i="16"/>
  <c r="G249" i="16"/>
  <c r="D255" i="16"/>
  <c r="D267" i="16"/>
  <c r="G274" i="16"/>
  <c r="D276" i="16"/>
  <c r="D289" i="16"/>
  <c r="M289" i="16"/>
  <c r="G291" i="16"/>
  <c r="H270" i="16"/>
  <c r="D311" i="16"/>
  <c r="F309" i="16"/>
  <c r="D315" i="16"/>
  <c r="D327" i="16"/>
  <c r="M327" i="16"/>
  <c r="N325" i="16"/>
  <c r="D331" i="16"/>
  <c r="D341" i="16"/>
  <c r="D347" i="16"/>
  <c r="J394" i="16"/>
  <c r="L392" i="16"/>
  <c r="J402" i="16"/>
  <c r="L400" i="16"/>
  <c r="G418" i="16"/>
  <c r="H416" i="16"/>
  <c r="J420" i="16"/>
  <c r="L418" i="16"/>
  <c r="J431" i="16"/>
  <c r="L433" i="16"/>
  <c r="G443" i="16"/>
  <c r="H441" i="16"/>
  <c r="D317" i="16"/>
  <c r="D325" i="16"/>
  <c r="D333" i="16"/>
  <c r="D339" i="16"/>
  <c r="D343" i="16"/>
  <c r="H433" i="16"/>
  <c r="D313" i="16"/>
  <c r="D345" i="16"/>
  <c r="D349" i="16"/>
  <c r="D356" i="16"/>
  <c r="D364" i="16"/>
  <c r="E379" i="16"/>
  <c r="M433" i="16"/>
  <c r="J407" i="16"/>
  <c r="G445" i="16" l="1"/>
  <c r="M333" i="16"/>
  <c r="N331" i="16"/>
  <c r="G239" i="16"/>
  <c r="D135" i="16"/>
  <c r="D239" i="16"/>
  <c r="D193" i="16"/>
  <c r="E191" i="16"/>
  <c r="D263" i="16"/>
  <c r="M81" i="16"/>
  <c r="D11" i="16"/>
  <c r="K24" i="16"/>
  <c r="J26" i="16"/>
  <c r="G456" i="16"/>
  <c r="H454" i="16"/>
  <c r="O123" i="16"/>
  <c r="M121" i="16"/>
  <c r="F87" i="16"/>
  <c r="D87" i="16"/>
  <c r="G75" i="16"/>
  <c r="F24" i="16"/>
  <c r="F13" i="16"/>
  <c r="F17" i="16"/>
  <c r="M239" i="16"/>
  <c r="M182" i="16"/>
  <c r="N184" i="16"/>
  <c r="M167" i="16"/>
  <c r="N169" i="16"/>
  <c r="O42" i="16"/>
  <c r="M44" i="16"/>
  <c r="M10" i="16"/>
  <c r="N9" i="16"/>
  <c r="D115" i="16"/>
  <c r="E107" i="16"/>
  <c r="L9" i="16"/>
  <c r="G63" i="16"/>
  <c r="G416" i="16"/>
  <c r="J392" i="16"/>
  <c r="L390" i="16"/>
  <c r="M380" i="16"/>
  <c r="N379" i="16"/>
  <c r="D366" i="16"/>
  <c r="F352" i="16"/>
  <c r="G270" i="16"/>
  <c r="J422" i="16"/>
  <c r="D323" i="16"/>
  <c r="M161" i="16"/>
  <c r="D111" i="16"/>
  <c r="E109" i="16"/>
  <c r="J11" i="16"/>
  <c r="G424" i="16"/>
  <c r="H422" i="16"/>
  <c r="G202" i="16"/>
  <c r="D178" i="16"/>
  <c r="F176" i="16"/>
  <c r="O135" i="16"/>
  <c r="J111" i="16"/>
  <c r="K109" i="16"/>
  <c r="I12" i="16"/>
  <c r="O109" i="16"/>
  <c r="G10" i="16"/>
  <c r="I9" i="16"/>
  <c r="J115" i="16"/>
  <c r="J93" i="16"/>
  <c r="M130" i="16"/>
  <c r="J121" i="16"/>
  <c r="K107" i="16"/>
  <c r="K123" i="16"/>
  <c r="M95" i="16"/>
  <c r="N93" i="16"/>
  <c r="I95" i="16"/>
  <c r="G97" i="16"/>
  <c r="D54" i="16"/>
  <c r="E56" i="16"/>
  <c r="J42" i="16"/>
  <c r="I30" i="16"/>
  <c r="G32" i="16"/>
  <c r="J12" i="16"/>
  <c r="O93" i="16"/>
  <c r="D89" i="16"/>
  <c r="O36" i="16"/>
  <c r="I36" i="16"/>
  <c r="G38" i="16"/>
  <c r="M176" i="16"/>
  <c r="N174" i="16"/>
  <c r="G17" i="16"/>
  <c r="J456" i="16"/>
  <c r="L454" i="16"/>
  <c r="D24" i="16"/>
  <c r="L269" i="16"/>
  <c r="G400" i="16"/>
  <c r="H398" i="16"/>
  <c r="M149" i="16"/>
  <c r="G251" i="16"/>
  <c r="N197" i="16"/>
  <c r="G123" i="16"/>
  <c r="F270" i="16"/>
  <c r="M325" i="16"/>
  <c r="M345" i="16"/>
  <c r="D81" i="16"/>
  <c r="D15" i="16"/>
  <c r="D130" i="16"/>
  <c r="J87" i="16"/>
  <c r="O61" i="16"/>
  <c r="M11" i="16"/>
  <c r="N56" i="16"/>
  <c r="N42" i="16"/>
  <c r="M54" i="16"/>
  <c r="M36" i="16"/>
  <c r="I130" i="16"/>
  <c r="G128" i="16"/>
  <c r="N24" i="16"/>
  <c r="M26" i="16"/>
  <c r="M75" i="16"/>
  <c r="H269" i="16"/>
  <c r="J441" i="16"/>
  <c r="L439" i="16"/>
  <c r="I269" i="16"/>
  <c r="D251" i="16"/>
  <c r="G227" i="16"/>
  <c r="D10" i="16"/>
  <c r="E9" i="16"/>
  <c r="G392" i="16"/>
  <c r="H390" i="16"/>
  <c r="D71" i="16"/>
  <c r="E69" i="16"/>
  <c r="G26" i="16"/>
  <c r="I24" i="16"/>
  <c r="M17" i="16"/>
  <c r="M145" i="16"/>
  <c r="N143" i="16"/>
  <c r="M89" i="16"/>
  <c r="N87" i="16"/>
  <c r="D46" i="16"/>
  <c r="E44" i="16"/>
  <c r="G13" i="16"/>
  <c r="J178" i="16"/>
  <c r="K176" i="16"/>
  <c r="G441" i="16"/>
  <c r="H439" i="16"/>
  <c r="D309" i="16"/>
  <c r="J404" i="16"/>
  <c r="M360" i="16"/>
  <c r="G263" i="16"/>
  <c r="D247" i="16"/>
  <c r="E245" i="16"/>
  <c r="D227" i="16"/>
  <c r="M317" i="16"/>
  <c r="N315" i="16"/>
  <c r="D235" i="16"/>
  <c r="E233" i="16"/>
  <c r="F197" i="16"/>
  <c r="D30" i="16"/>
  <c r="D259" i="16"/>
  <c r="E257" i="16"/>
  <c r="G235" i="16"/>
  <c r="I233" i="16"/>
  <c r="G189" i="16"/>
  <c r="D103" i="16"/>
  <c r="E101" i="16"/>
  <c r="M30" i="16"/>
  <c r="D382" i="16"/>
  <c r="F380" i="16"/>
  <c r="D272" i="16"/>
  <c r="E270" i="16"/>
  <c r="I219" i="16"/>
  <c r="J36" i="16"/>
  <c r="G433" i="16"/>
  <c r="J418" i="16"/>
  <c r="L416" i="16"/>
  <c r="J400" i="16"/>
  <c r="L398" i="16"/>
  <c r="G407" i="16"/>
  <c r="H409" i="16"/>
  <c r="H405" i="16"/>
  <c r="M368" i="16"/>
  <c r="N366" i="16"/>
  <c r="M356" i="16"/>
  <c r="N354" i="16"/>
  <c r="J445" i="16"/>
  <c r="M341" i="16"/>
  <c r="N339" i="16"/>
  <c r="G184" i="16"/>
  <c r="M137" i="16"/>
  <c r="G101" i="16"/>
  <c r="G69" i="16"/>
  <c r="I61" i="16"/>
  <c r="H9" i="16"/>
  <c r="G11" i="16"/>
  <c r="M272" i="16"/>
  <c r="N270" i="16"/>
  <c r="M263" i="16"/>
  <c r="M157" i="16"/>
  <c r="N155" i="16"/>
  <c r="N12" i="16"/>
  <c r="G217" i="16"/>
  <c r="N115" i="16"/>
  <c r="M117" i="16"/>
  <c r="G259" i="16"/>
  <c r="I257" i="16"/>
  <c r="M69" i="16"/>
  <c r="G56" i="16"/>
  <c r="D97" i="16"/>
  <c r="E95" i="16"/>
  <c r="D38" i="16"/>
  <c r="E36" i="16"/>
  <c r="E22" i="16" s="1"/>
  <c r="K9" i="16"/>
  <c r="J10" i="16"/>
  <c r="E184" i="16"/>
  <c r="E174" i="16"/>
  <c r="D182" i="16"/>
  <c r="J184" i="16"/>
  <c r="O22" i="16"/>
  <c r="F9" i="16"/>
  <c r="M227" i="16"/>
  <c r="G46" i="16"/>
  <c r="I44" i="16"/>
  <c r="M65" i="16"/>
  <c r="N63" i="16"/>
  <c r="O9" i="16"/>
  <c r="D65" i="16"/>
  <c r="E63" i="16"/>
  <c r="D26" i="16"/>
  <c r="M12" i="16" l="1"/>
  <c r="N269" i="16"/>
  <c r="G9" i="16"/>
  <c r="M135" i="16"/>
  <c r="M339" i="16"/>
  <c r="M366" i="16"/>
  <c r="G409" i="16"/>
  <c r="E269" i="16"/>
  <c r="G233" i="16"/>
  <c r="K174" i="16"/>
  <c r="J176" i="16"/>
  <c r="D44" i="16"/>
  <c r="E42" i="16"/>
  <c r="M87" i="16"/>
  <c r="I22" i="16"/>
  <c r="G24" i="16"/>
  <c r="N22" i="16"/>
  <c r="M24" i="16"/>
  <c r="N323" i="16"/>
  <c r="G398" i="16"/>
  <c r="H396" i="16"/>
  <c r="J454" i="16"/>
  <c r="L452" i="16"/>
  <c r="M109" i="16"/>
  <c r="J109" i="16"/>
  <c r="F174" i="16"/>
  <c r="D176" i="16"/>
  <c r="G422" i="16"/>
  <c r="H414" i="16"/>
  <c r="F351" i="16"/>
  <c r="D352" i="16"/>
  <c r="J390" i="16"/>
  <c r="L380" i="16"/>
  <c r="M9" i="16"/>
  <c r="F12" i="16"/>
  <c r="O107" i="16"/>
  <c r="M115" i="16"/>
  <c r="N107" i="16"/>
  <c r="M270" i="16"/>
  <c r="M354" i="16"/>
  <c r="N352" i="16"/>
  <c r="D270" i="16"/>
  <c r="D233" i="16"/>
  <c r="M315" i="16"/>
  <c r="D245" i="16"/>
  <c r="G439" i="16"/>
  <c r="H429" i="16"/>
  <c r="D9" i="16"/>
  <c r="G269" i="16"/>
  <c r="M56" i="16"/>
  <c r="M174" i="16"/>
  <c r="D56" i="16"/>
  <c r="M93" i="16"/>
  <c r="J107" i="16"/>
  <c r="D109" i="16"/>
  <c r="M107" i="16"/>
  <c r="D191" i="16"/>
  <c r="E189" i="16"/>
  <c r="D63" i="16"/>
  <c r="M63" i="16"/>
  <c r="J9" i="16"/>
  <c r="G257" i="16"/>
  <c r="G44" i="16"/>
  <c r="I42" i="16"/>
  <c r="M198" i="16"/>
  <c r="D184" i="16"/>
  <c r="D36" i="16"/>
  <c r="D95" i="16"/>
  <c r="E93" i="16"/>
  <c r="N61" i="16"/>
  <c r="G61" i="16"/>
  <c r="J416" i="16"/>
  <c r="L413" i="16"/>
  <c r="I198" i="16"/>
  <c r="G390" i="16"/>
  <c r="H380" i="16"/>
  <c r="J439" i="16"/>
  <c r="L429" i="16"/>
  <c r="G107" i="16"/>
  <c r="D13" i="16"/>
  <c r="M197" i="16"/>
  <c r="D22" i="16"/>
  <c r="G30" i="16"/>
  <c r="G95" i="16"/>
  <c r="I93" i="16"/>
  <c r="J123" i="16"/>
  <c r="G12" i="16"/>
  <c r="M184" i="16"/>
  <c r="D17" i="16"/>
  <c r="F22" i="16"/>
  <c r="G454" i="16"/>
  <c r="H452" i="16"/>
  <c r="J24" i="16"/>
  <c r="K22" i="16"/>
  <c r="G219" i="16"/>
  <c r="G198" i="16"/>
  <c r="M155" i="16"/>
  <c r="N135" i="16"/>
  <c r="G405" i="16"/>
  <c r="H404" i="16"/>
  <c r="J398" i="16"/>
  <c r="L396" i="16"/>
  <c r="F379" i="16"/>
  <c r="D380" i="16"/>
  <c r="D101" i="16"/>
  <c r="D257" i="16"/>
  <c r="M143" i="16"/>
  <c r="D69" i="16"/>
  <c r="E61" i="16"/>
  <c r="G130" i="16"/>
  <c r="M42" i="16"/>
  <c r="J61" i="16"/>
  <c r="F269" i="16"/>
  <c r="J269" i="16"/>
  <c r="G36" i="16"/>
  <c r="L414" i="16"/>
  <c r="M379" i="16"/>
  <c r="H413" i="16"/>
  <c r="D107" i="16"/>
  <c r="M169" i="16"/>
  <c r="F61" i="16"/>
  <c r="M123" i="16"/>
  <c r="M331" i="16"/>
  <c r="E198" i="16"/>
  <c r="E197" i="16" l="1"/>
  <c r="J396" i="16"/>
  <c r="G93" i="16"/>
  <c r="D42" i="16"/>
  <c r="J174" i="16"/>
  <c r="D61" i="16"/>
  <c r="K21" i="16"/>
  <c r="G452" i="16"/>
  <c r="H451" i="16"/>
  <c r="D198" i="16"/>
  <c r="I197" i="16"/>
  <c r="G42" i="16"/>
  <c r="M352" i="16"/>
  <c r="N351" i="16"/>
  <c r="I21" i="16"/>
  <c r="D269" i="16"/>
  <c r="O21" i="16"/>
  <c r="J414" i="16"/>
  <c r="D379" i="16"/>
  <c r="D93" i="16"/>
  <c r="G429" i="16"/>
  <c r="H428" i="16"/>
  <c r="D12" i="16"/>
  <c r="L379" i="16"/>
  <c r="J380" i="16"/>
  <c r="D351" i="16"/>
  <c r="D174" i="16"/>
  <c r="J452" i="16"/>
  <c r="L451" i="16"/>
  <c r="N21" i="16"/>
  <c r="E21" i="16"/>
  <c r="D189" i="16"/>
  <c r="G396" i="16"/>
  <c r="M22" i="16"/>
  <c r="M269" i="16"/>
  <c r="G413" i="16"/>
  <c r="G404" i="16"/>
  <c r="M61" i="16"/>
  <c r="J22" i="16"/>
  <c r="F21" i="16"/>
  <c r="J429" i="16"/>
  <c r="L428" i="16"/>
  <c r="H379" i="16"/>
  <c r="G380" i="16"/>
  <c r="J413" i="16"/>
  <c r="G414" i="16"/>
  <c r="M323" i="16"/>
  <c r="G22" i="16"/>
  <c r="G451" i="16" l="1"/>
  <c r="G379" i="16"/>
  <c r="G21" i="16"/>
  <c r="G197" i="16"/>
  <c r="D21" i="16"/>
  <c r="J451" i="16"/>
  <c r="J379" i="16"/>
  <c r="G428" i="16"/>
  <c r="M351" i="16"/>
  <c r="J428" i="16"/>
  <c r="M21" i="16"/>
  <c r="J21" i="16"/>
  <c r="D197" i="16"/>
</calcChain>
</file>

<file path=xl/sharedStrings.xml><?xml version="1.0" encoding="utf-8"?>
<sst xmlns="http://schemas.openxmlformats.org/spreadsheetml/2006/main" count="481" uniqueCount="174">
  <si>
    <t>Ծրագրային դասիչը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</si>
  <si>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</si>
  <si>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Ծրագիր</t>
  </si>
  <si>
    <t>Միջոց_x000D_
առում</t>
  </si>
  <si>
    <t xml:space="preserve"> Ընդամենը </t>
  </si>
  <si>
    <t xml:space="preserve"> այդ թվում </t>
  </si>
  <si>
    <t xml:space="preserve"> Դրամաշնոր_x000D_
հային միջոցներ </t>
  </si>
  <si>
    <t>ԸՆԴԱՄԵՆԸ_x000D_
այդ թվում`</t>
  </si>
  <si>
    <t xml:space="preserve"> - ԸՆԹԱՑԻԿ ԾԱԽՍԵՐ </t>
  </si>
  <si>
    <t xml:space="preserve"> - ՈՉ ՖԻՆԱՆՍԱԿԱՆ ԱԿՏԻՎՆԵՐԻ ԳԾՈՎ ԾԱԽՍԵՐ </t>
  </si>
  <si>
    <t>ՀՀ ՎԱՐՉԱՊԵՏԻ ԱՇԽԱՏԱԿԱԶՄ_x000D_
այդ թվում`</t>
  </si>
  <si>
    <t>այդ թվում`</t>
  </si>
  <si>
    <t>այդ թվում` ըստ կատարողների</t>
  </si>
  <si>
    <t>ՀՀ ֆինանսների նախարարություն</t>
  </si>
  <si>
    <t>այդ թվում` բյուջետային ծախսերի տնտեսագիտական դասակարգման հոդվածներ</t>
  </si>
  <si>
    <t>ԸՆԹԱՑԻԿ ԾԱԽՍԵՐ</t>
  </si>
  <si>
    <t>Ռուսաստանի Դաշնության կողմից Հայաստանի Հանրապետությանն անհատույց ֆինանսական օգնության դրամաշնորհային ծրագիր շրջանակներում ԿՖԿՏՀ ներդրում</t>
  </si>
  <si>
    <t>ՈՉ ՖԻՆԱՆՍԱԿԱՆ ԱԿՏԻՎՆԵՐԻ ԳԾՈՎ ԾԱԽՍԵՐ</t>
  </si>
  <si>
    <t>Արդյունահանող ճյուղերի զարգացման ծրագիր</t>
  </si>
  <si>
    <t>Համաշխարհային բանկի աջակցությամբ իրականացվող «Հայաստանի արդյունահանող ճյուղերի թափանցիկության նախաձեռնությանն աջակցություն» դրամաշնորհային ծրագիր</t>
  </si>
  <si>
    <t>- Ներքին գործուղումներ</t>
  </si>
  <si>
    <t>- Կառավարչական ծառայություններ</t>
  </si>
  <si>
    <t>ՀՀ ՏԱՐԱԾՔԱՅԻՆ ԿԱՌԱՎԱՐՄԱՆ ԵՎ ԵՆԹԱԿԱՌՈՒՑՎԱԾՔՆԵՐԻ ՆԱԽԱՐԱՐՈՒԹՅՈՒՆ_x000D_
այդ թվում`</t>
  </si>
  <si>
    <t>Ոռոգման համակարգի առողջացում</t>
  </si>
  <si>
    <t>Գերմանիայի զարգացման վարկերի բանկի աջակցությամբ իրականացվող Ախուրյան գետի ջրային ռեսուրսների ինտեգրված կառավարման դրամաշնորհային ծրագիր</t>
  </si>
  <si>
    <t>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</t>
  </si>
  <si>
    <t>Սոցիալական ներդրումների և տեղական զարգացման ծրագիր</t>
  </si>
  <si>
    <t>ԱՄՆ Միջազգային զարգացման գործակալության աջակցությամբ իրականացվող Տեղական ինքնակառավարման բարեփոխումների դրամաշնորհային ծրագիր</t>
  </si>
  <si>
    <t>- Վարչական ծառայություններ</t>
  </si>
  <si>
    <t>- Տեղեկատվական ծառայություններ</t>
  </si>
  <si>
    <t>- Գրասենյակային նյութեր և հագուստ</t>
  </si>
  <si>
    <t>- Տրանսպորտային նյութեր</t>
  </si>
  <si>
    <t>ԱՄՆ ՄԶԳ աջակցությամբ իրականացվող Տեղական ինքնակառավարման բարեփոխումների_x000D_ դրամաշնորհային ծրագրի շրջանակներում ՀՀ խոշորացվող համայնքներում հանրային ծառայությունների բարելավում, ընդլայնում, միջհամայնքային ենթածրագրերի նախագծում, ընտրություն և իրականացում</t>
  </si>
  <si>
    <t>- Շենքերի և շինությունների շինարարություն</t>
  </si>
  <si>
    <t>- Վարչական սարքավորումներ</t>
  </si>
  <si>
    <t>- Նախագծահետազոտական ծախսեր</t>
  </si>
  <si>
    <t>Կոշտ թափոնների կառավարում</t>
  </si>
  <si>
    <t>Վերակառուցման և զարգացման եվրոպական բանկի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</si>
  <si>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«Կոտայքի և_x000D_ Գեղարքունիքի մարզի կոշտ թափոնների կառավարման» դրամաշնորհային ծրագիր</t>
  </si>
  <si>
    <t>Եվրոպական միության հարևանության  ներդրումային գործիքի աջակցությամբ իրականացվող_x000D_ «Երևանի կոշտ թափոնների կառավարման» դրամաշնորհային ծրագիր</t>
  </si>
  <si>
    <t>Արևելյան եվրոպայի էներգախնայողության և բնապահպանական գործընկերության ֆոնդի_x000D_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</si>
  <si>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«Կոտայքի և_x000D_ Գեղարքունիքի մարզի կոշտ թափոնների կառավարման խորհրդատվության համար»_x000D_ դրամաշնորհային  ծրագիր</t>
  </si>
  <si>
    <t>Ճանապարհային ցանցի բարելավում</t>
  </si>
  <si>
    <t>Եվրոպական ներդրումային բանկի աջակցությամբ իրականացվող Հյուսիս-հարավ միջանցքի_x000D_ զարգացման դրամաշնորհային ծրագիր, Տրանշ 3</t>
  </si>
  <si>
    <t>Ջրամատակարարաման և ջրահեռացման բարելավում</t>
  </si>
  <si>
    <t>Եվրոպական միության հարևանության ներդրումային ծրագրի աջակցությամբ իրականացվող_x000D_ Երևանի ջրամատակարարման բարելավման դրամաշնորհային ծրագիր</t>
  </si>
  <si>
    <t>Գերմանիայի զարգացման և Եվրոպական միության հարևանության ներդրումային բանկի_x000D_ աջակցությամբ իրականացվող ջրամատակարարման և ջրահեռացման ենթակառուցվածքների_x000D_ դրամաշնորհային ծրագիր` երրորդ փուլ</t>
  </si>
  <si>
    <t>Եվրոպական միության հարևանության ներդրումային ծրագրի աջակցությամբ իրականացվող_x000D_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</si>
  <si>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>- Շենքերի և շինությունների կապիտալ վերանորոգում</t>
  </si>
  <si>
    <t>Քաղաքային զարգացում</t>
  </si>
  <si>
    <t>Արևելյան եվրոպայի էներգախնայողության և բնապահպանական գործընկերության ֆոնդի_x000D_ աջակցությամբ իրականացվող Երևանի քաղաքային լուսավորության դրամաշնորհային ծրագրի կատարման ապահովում</t>
  </si>
  <si>
    <t>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</si>
  <si>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>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</si>
  <si>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>Վերակառուցման և զարգացման եվրոպական բանկի աջակցությամբ իրականացվող Գյումրու քաղաքային ճանապարհների տեխնիկական համագործակցության դրամաշնորհային ծրագիր</t>
  </si>
  <si>
    <t>Վերակառուցման և զարգացման վրոպական բանկի աջակցությամբ իրականացվող Գյումրու քաղաքային ճանապարհների վերանորոգման ծրագրի շրջանակներում նախագծա-նախահաշվային աշխատանքների իրականացում</t>
  </si>
  <si>
    <t>-Այլ մեքենաներ և սարքավորումներ</t>
  </si>
  <si>
    <t>Էլեկտրաէներգետիկ համակարգի զարգացման ծրագիր</t>
  </si>
  <si>
    <t>Տարածքային զարգացում</t>
  </si>
  <si>
    <t>Եվրոպական միության աջակցությամբ իրականացվող Հայաստանի տարածքային զարգացման դրամաշնորհային ծրագիր</t>
  </si>
  <si>
    <t>ՀՀ  ԱՌՈՂՋԱՊԱՀՈՒԹՅԱՆ  ՆԱԽԱՐԱՐՈՒԹՅՈՒՆ_x000D_
այդ թվում`</t>
  </si>
  <si>
    <t>Առողջապահության համակարգի արդիականացման և արդյունավետության բարձրացման ծրագիր</t>
  </si>
  <si>
    <t>ՀՀ  առողջապահության  նախարարություն</t>
  </si>
  <si>
    <t>- Աշխատողների աշխատավարձեր և հավելավճարներ</t>
  </si>
  <si>
    <t>- Ապահովագրական ծախսեր</t>
  </si>
  <si>
    <t>-Արտասահմանյան գործուղումների գծով ծախսեր</t>
  </si>
  <si>
    <t>- Մեքենաների և սարքավորումների ընթացիկ նորոգում և պահպանում</t>
  </si>
  <si>
    <t>- Առողջապահական և լաբորատոր նյութեր</t>
  </si>
  <si>
    <t>- Կենցաղային և հանրային սննդի նյութեր</t>
  </si>
  <si>
    <t>ՀՀ կայունացման և զարգացման Եվրասիական հիմնադրամի միջոցներից ֆինանսավորվող_x000D_ «Առողջապահության առաջնային օղակում ոչ վարակիչ հիվանդությունների կանխարգելման և վերահսկողության  կատարելագործում» ծրագիր</t>
  </si>
  <si>
    <t>- ընթացիկ դրամաշնորհներ պետական և համայնքային ոչ առևտրային կազմակերպություններին</t>
  </si>
  <si>
    <t>ՀՀ  ԷԿՈՆՈՄԻԿԱՅԻ ՆԱԽԱՐԱՐՈՒԹՅՈՒՆ
այդ թվում`</t>
  </si>
  <si>
    <t>Գյուղական ենթակառուցվածքների վերականգնում և զարգացում</t>
  </si>
  <si>
    <t>Վերակառուցման և զարգացման միջազգային բանկի աջակցությամբ իրականացվող_x000D_ «Գյուղատնտեսության ոլորտում քաղաքականության մոնիթորինգի և գնահատման կարողությունների զարգացման» դրամաշնորհային ծրագիր</t>
  </si>
  <si>
    <t>Զարգացման ֆրանսիական գործակալության աջակցությամբ իրականացվող  ՀՀ Արարատի և Արմավիրի մարզերում ոռոգվող գյուղատնտեսության զարգացման դրամաշնորհային ծրագրի համակարգում և ղեկավարում</t>
  </si>
  <si>
    <t>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</t>
  </si>
  <si>
    <t>ՀՀ Արարատի և Արմավիրի մարզերում ժամանակակաից պահանջներին համապատասխան ոռոգման համակարգերի ներդրման և զարգացմանն աջակցելու նպատակով գյուղացիական տնտեսվարողներին տեխնիկական աջակցություն</t>
  </si>
  <si>
    <t>Գյուղատնտեսության խթանման ծրագիր</t>
  </si>
  <si>
    <t>Գերմանիայի զարգացման վարկերի բանկի (KFW) հետ համատեղ գյուղատնտեսության ոլորտում  ապահովագրական համակարգի ներդրման փորձնական ծրագրի իրականացման համար պետական աջակցություն</t>
  </si>
  <si>
    <t>Ենթակառուցվածքների և գյուղական ֆինանսավորման աջակցություն</t>
  </si>
  <si>
    <t>Գյուղատնտեսության զարգացման միջազգային հիմնադրամի  աջակցությամբ իրականացվող_x000D_ «Ենթակառուցվածքների և գյուղական ֆինանսավորման աջակցություն» դրամաշնորհային ծրագիր</t>
  </si>
  <si>
    <t>Գլոբալ էկոլոգիական հիմնադրամի աջակցությամբ իրականացվող «Հայաստանում արտադրողականության աճին ուղղված հողերի  կայուն կառավարում» դրամաշնորհային ծրագրի շրջանակներում ֆինանսական փաթեթների տրամադրում</t>
  </si>
  <si>
    <t>Գլոբալ էկոլոգիական հիմնադրամի աջակցությամբ իրականացվող «Հայաստանում_x000D_ արտադրողականության աճին ուղղված հողերի  կայուն կառավարում» դրամաշնորհային ծրագիր</t>
  </si>
  <si>
    <t>- Աճեցվող ակտիվներ</t>
  </si>
  <si>
    <t>Գյուղատնտեսության զարգացման միջազգային հիմնադրամի  աջակցությամբ իրականացվող_x000D_ «Ենթակառուցվածքների և գյուղական ֆինանսավորման աջակցություն» դրամաշնորհային ծրագրի շրջանակներում սառնարանային տնտեսությունների կառուցում</t>
  </si>
  <si>
    <t>Բնական պաշարների և բնության հատուկ պահպանվող տարածքների կառավարում և պահպանում</t>
  </si>
  <si>
    <t>ՀՀ  շրջակա միջավայրի նախարարություն</t>
  </si>
  <si>
    <t>- Տրանսպորտային սարքավորումներ</t>
  </si>
  <si>
    <t>- Այլ մեքենաներ և սարքավորումներ</t>
  </si>
  <si>
    <t>- Գեոդեզիական  քարտեզագրական ծախսեր</t>
  </si>
  <si>
    <t>ՀՀ ՎԻՃԱԿԱԳՐԱԿԱՆ ԿՈՄԻՏԵ_x000D_
այդ թվում`</t>
  </si>
  <si>
    <t>Վիճակագրական համակարգի ամրապնդման ազգային ռազմավարական ծրագիր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</si>
  <si>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ծրագրի_x000D_ ապահովում</t>
  </si>
  <si>
    <t>Համաշխարհային բանկի աջակցությամբ իրականացվող վիճակագրական համակարգի զարգացման  համար ազգային ռազմավարական ծրագրի իրականացման դրամաշնորհային ծրագրի շրջանակներում վիճակագրական կոմիտեի շենքային պայմանների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</si>
  <si>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շրջանակներում վիճակագրական կոմիտեի տեխնիկական հագեցվածության բարելավում</t>
  </si>
  <si>
    <t>Համընդհանուր ներառական կրթության համակարգի ներդրում</t>
  </si>
  <si>
    <t>ՀՀ  ԱՐԴԱՐԱԴԱՏՈՒԹՅԱՆ  ՆԱԽԱՐԱՐՈՒԹՅՈՒՆ_x000D_
այդ թվում`</t>
  </si>
  <si>
    <t>Աջակցություն արդարադատության ոլորտում իրականացվող ծրագրերին</t>
  </si>
  <si>
    <t>ԱՄՆ ՄԶԳ աջակցությամբ իրականացվող «Աջակցություն օրենսդրության զարգացման և իրավական հետազոտությունների կենտրոնի գործունեությանը» դրամաշնորհային  ծրագիր</t>
  </si>
  <si>
    <t>ՀՀ  արդարադատության  նախարարություն</t>
  </si>
  <si>
    <t>- Այլ ծախսեր</t>
  </si>
  <si>
    <t>ՀՀ  ՇՐՋԱԿԱ ՄԻՋԱՎԱՅՐԻ ՆԱԽԱՐԱՐՈՒԹՅՈՒՆ_x000D_
այդ թվում`</t>
  </si>
  <si>
    <t>- Ընթացիկ դրամաշնորհներ պետական և համայնքային ոչ առևտրային կազմակերպություններին</t>
  </si>
  <si>
    <t>- Այլ ընթացիկ դրամաշնորհներ</t>
  </si>
  <si>
    <t>ՀՀ Էկոնոմիկայի նախարարություն</t>
  </si>
  <si>
    <t>-Նվիրատվություն այլ շահույթ չհետապնդող կազմակերպություններին</t>
  </si>
  <si>
    <t>ՀՀ կրթության, գիտության, մշակույթի և սպորտի նախարարություն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</si>
  <si>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կառավարման բարելավմանն ուղղված ծրագրերի իրականացում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</si>
  <si>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հարակից համայնքների սոցիալ-տնտեսական վիճակի բարելավմանն ուղղված աջակցություն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</si>
  <si>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և անտառային տարածքների պահպանությունն իրականացնող պետական կազմակերպությունների կարողությունների զարգացում</t>
  </si>
  <si>
    <t>ՀՀ տարածքային կառավարման և ենթակառուցվածքների  նախարարության ջրային կոմիտե</t>
  </si>
  <si>
    <t>ՀՀ տարածքային կառավարման և ենթակառուցվածքների  նախարարություն</t>
  </si>
  <si>
    <t>ՀՀ  ԿՐԹՈՒԹՅԱՆ, ԳԻՏՈՒԹՅԱՆ, ՄՇԱԿՈՒՅԹԻ ԵՎ ՍՊՈՐՏԻ  ՆԱԽԱՐԱՐՈՒԹՅՈՒՆ_x000D_
այդ թվում`</t>
  </si>
  <si>
    <t>-Ներքին գործուղումներ</t>
  </si>
  <si>
    <t>- Արտասահմանյան գործուղումների գծով ծախսեր</t>
  </si>
  <si>
    <t>- Համակարգչային ծառայություններ</t>
  </si>
  <si>
    <t>-Գրասենյակային նյութեր և հագուստ</t>
  </si>
  <si>
    <t>- Գործառնական և բանկային ծառայությունների ծախսեր</t>
  </si>
  <si>
    <t>- Ընթացիկ դրամաշնորհներ պետական և համայնքային առևտրային կազմակերպություններին</t>
  </si>
  <si>
    <t>ՀՀ վարչապետի աշխատակազմ</t>
  </si>
  <si>
    <t>ՀՀ վիճակագրական կոմիտե</t>
  </si>
  <si>
    <t>- Ներկայացուցչական ծախսեր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</si>
  <si>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դրամաշնորհային ծրագիր</t>
  </si>
  <si>
    <t>Համաֆինանս
ավորում</t>
  </si>
  <si>
    <t>Գլոբալ հիմնադրամի աջակցությամբ իրականացվող «Հայաստանի Հանրապետությունում ՄԻԱՎ/ՁԻԱՀ-ի դեմ պայքարի ազգային ծրագրին աջակցություն» դրամաշնորհային շարունակության ծրագիր</t>
  </si>
  <si>
    <t>Գլոբալ հիմնադրամի աջակցությամբ իրականացվող «Հայաստանի Հանրապետությունում տուբերկուլյոզի և ՄԻԱՎ/ՁԻԱՀ-ի ծրագրերի հզորացում» դրամաշնորհային ծրագիր</t>
  </si>
  <si>
    <t>Գլոբալ հիմնադրամի աջակցությամբ իրականացվող «Հայաստանի Հանրապետությունում ՄԻԱՎ/ՁԻԱՀ  վարակի կանխարգելում թմրամիջոցներ օգտագործողների շրջանում» դրամաշնորհային ծրագիր</t>
  </si>
  <si>
    <t>Գլոբալ հիմնադրամի աջակցությամբ իրականացվող «Հայաստանի Հանրապետությունում տուբերկուլյոզի դեմ պայքարի ազգային ծրագրին աջակցություն» դրամաշնորհային ծրագիր</t>
  </si>
  <si>
    <t>Գլոբալ հիմնադրամի աջակցությամբ իրականացվող «Հայաստանի Հանրապետությունում տուբերկուլյոզով հիվանդներին հոգեբանական աջակցության տրամադրում» դրամաշնորհային ծրագիր</t>
  </si>
  <si>
    <t>Գլոբալ հիմնադրամի աջակցությամբ իրականացվող «Հայաստանի Հանրապետությունում տուբերկուլյոզի և ՄԻԱՎ/ՁԻԱՀ-ի կանխարգելում, ախտորոշում և բուժում քրեակատարողական համակարգում» դրամաշնորհային ծրագիր</t>
  </si>
  <si>
    <t>Ամերիկայի Միացյալ Նահանգների միջազգային զարգացման գործակալության աջակցությամբ իրականացվող «Ներառական կրթության համակարգի ներդրում» դրամաշնորհային ծրագիր</t>
  </si>
  <si>
    <t>-Սուբսիդիանեեր ոչ պետական ֆինանսական կազմակերպություններին</t>
  </si>
  <si>
    <t>Կրթության որակի ապահովում</t>
  </si>
  <si>
    <t>Վերակառուցման և զարգացման եվրոպական բանկի աջակցությամբ իրականացվող Գյումրու քաղաքային ճանապարհների դրամաշնորհային ծրագիր (Տրանշ Ա, Բ, Գ)</t>
  </si>
  <si>
    <t>Այլ մեքենաներ և սարքավորումներ</t>
  </si>
  <si>
    <t xml:space="preserve">Եվրասիական հիմնադրամի միջոցներից ֆինանսավորվող &lt;&lt;Առողջապահության առաջնային օղակում ոչ վարակիչ հիվանդությունների կանխարգելման եվ վերահսկողության  կատարելագործում&gt;&gt;  ծրագրի շրջանակներում սքրինինգների իրականացման համար տեխնիկական կարողությունների ընդլայնում    </t>
  </si>
  <si>
    <t>ՀՀ ՊԵՏԱԿԱՆ ԵԿԱՄՈՒՏՆԵՐԻ ԿՈՄԻՏԵ_x000D_
այդ թվում`</t>
  </si>
  <si>
    <t xml:space="preserve"> 
Հարկային և մաքսային ծառայություններ
</t>
  </si>
  <si>
    <t>ՀՀ պետական եկամուտների կոմիտե</t>
  </si>
  <si>
    <t>'- Շենքերի և շինությունների շինարարություն</t>
  </si>
  <si>
    <t>- Շենքերի և շինությունների ձեռքբերում</t>
  </si>
  <si>
    <t>Վերակառուցման և զարգացման եվրոպական բանկի աջակցությամբ իրականացվող «Մեղրիի սահմանային անցակետի ծրագիր» դրամաշնորհային ծրագրի շրջանակներում ՀՀ պետական եկամուտների կոմիտեի նոր շենքային պայմանների ապահովում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</si>
  <si>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դրամաշնորհային ծրագրի շրջանակներում իրականացվող ներդրումներ</t>
  </si>
  <si>
    <t>ՀՀ ՖԻՆԱՆՍՆԵՐԻ ՆԱԽԱՐԱՐՈՒԹՅՈՒՆ_x000D_
այդ թվում`</t>
  </si>
  <si>
    <t>Հանրային ֆինանսների կառավարման բնագավառում պետական քաղաքականության մշակում, ծրագրերի համակարգում և մոնիտորինգ</t>
  </si>
  <si>
    <t xml:space="preserve">Եվրոպական ներդրումային բանկի աջակցությամբ իրականացվող Մ6
Վանաձոր-Ալավերդի-Վրաստանի սահման միջպետական նշանակության
ճանապարհի անվտանգության բարելավման դրամաշնորհային ծրագիր </t>
  </si>
  <si>
    <t>Առաջին եռամսյակ</t>
  </si>
  <si>
    <t>Կիսամյակ</t>
  </si>
  <si>
    <t>Ինն ամիս</t>
  </si>
  <si>
    <t xml:space="preserve">Տարի </t>
  </si>
  <si>
    <t>Համաշխարհային բանկի աջակցությամբ իրականացվող «Հայաստանում ԵՄ-ն հանուն նորարարության» դրամաշնորհային փորձնական ծրագրի շրջանակներում ԳՏՃՄ ոլորտներում կրթության բարելավում, «Կրթության զարգացման և նորարարության ազգային կենտրոնի»  զարգացում</t>
  </si>
  <si>
    <t xml:space="preserve"> Համաշխարհային բանկի աջակցությամբ իրականացվող «Հայաստանում ԵՄ-ն հանուն նորարարության» դրամաշնորհային փորձնական ծրագրի շրջանակներում Տավուշի մարզում ԳՏՃՄ ոլորտների կրթական միջավայրի բարելավում </t>
  </si>
  <si>
    <t>-Այլ կապիտալ դրամաշնորհներ</t>
  </si>
  <si>
    <t>-Ընդհանուր բնույթի այլ ծառայություններ</t>
  </si>
  <si>
    <t>-Տրանսպորտային նյութեր</t>
  </si>
  <si>
    <t>-Կապի ծառայություններ</t>
  </si>
  <si>
    <t>-Համակարգչային ծառայություններ</t>
  </si>
  <si>
    <t xml:space="preserve"> Գլոբալ հիմնադրամի աջակցությամբ իրականացվող «Հայաստանի Հանրապետությունում տուբերկուլյոզի և ՄԻԱՎ/ՁԻԱՀ-ի ծրագրերի հզորացում» դրամաշնորհային ծրագրի շրջանակներում ՀՀ պետական առողջապահական համակարգի կարողությունների զարգացում և տեխնիկական հագեցվածության ապահովում</t>
  </si>
  <si>
    <t>Աշխատողների աշխատավարձեր և հավելավճարներ</t>
  </si>
  <si>
    <t>Ներքին գործուղումների գծով ծախսեր</t>
  </si>
  <si>
    <t>Այլ  ծախսեր</t>
  </si>
  <si>
    <t>- Կապի ծառայություններ</t>
  </si>
  <si>
    <t>'- Տեղեկատվական ծառայություններ</t>
  </si>
  <si>
    <t>- Մասնագիտական ծառայություններ</t>
  </si>
  <si>
    <t>Ֆրանսիայի Հանրապետության կառավարության աջակցությամբ
իրականացվող՝ Վեդու ջրամբարի կառուցման դրամաշնորհային ծրագիր</t>
  </si>
  <si>
    <t>Վերակառուցման և զարգացման եվրոպական բանկի աջակցությամբ իրականացվող Երևանի ջրամատակարարման բարելավման դրամաշնորհային ծրագիր</t>
  </si>
  <si>
    <t>ԱՄՆ կառավարության աջակցությամբ իրականացվող «Հազարամյակի մարտահրավեր» դրամաշնորհային ծրագրի արդյունքում ձևավորված ֆինանսական միջոցների կառավարում</t>
  </si>
  <si>
    <t>Հավելված N 5</t>
  </si>
  <si>
    <t>Աղյուսակ N 4</t>
  </si>
  <si>
    <t>հազար դրամներով</t>
  </si>
  <si>
    <t>Օտարերկրյա պետությունների և կազմակերպությունների աջակցությամբ իրականացվող դրամաշնորհային ծրագրերի և միջոցառումների գծով 2021 թվականի ծախսերի կատարման եռամսյակային (աճողական) համամասնությունները` 
ըստ բյուջետային հատկացումների գլխավոր կարգադրչների</t>
  </si>
  <si>
    <t>32004</t>
  </si>
  <si>
    <t>Ռուսաստանի Դաշնության կողմից Հայաստանի Հանրապետությանն անհատույց ֆինանսական օգնության դրամաշնորհային ծրագրի շրջանակներում խորհրդատվական ծառայությունների ձեռքբերում</t>
  </si>
  <si>
    <t>11008</t>
  </si>
  <si>
    <t xml:space="preserve"> Հարկեր, պարտադիր վճարներ և տույժեր, որոնք կառավարման տարբեր մակարդակների կողմից կիրառվում են միմյանց նկատմամբ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</si>
</sst>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  <numFmt numFmtId="166" formatCode="_ * #,##0.00_)\ _ _ ;_ * \(#,##0.00\)\ _ _ ;_ * &quot;-&quot;??_)\ _ _ ;_ @_ "/>
    <numFmt numFmtId="167" formatCode="##,##0.0;\(##,##0.0\);\-"/>
  </numFmts>
  <fonts count="44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Times Armenian"/>
      <family val="1"/>
    </font>
    <font>
      <sz val="10"/>
      <name val="GHEA Grapalat"/>
      <family val="3"/>
    </font>
    <font>
      <b/>
      <i/>
      <sz val="10"/>
      <name val="GHEA Grapalat"/>
      <family val="3"/>
    </font>
    <font>
      <b/>
      <sz val="12"/>
      <name val="GHEA Grapalat"/>
      <family val="3"/>
    </font>
    <font>
      <sz val="11"/>
      <name val="Times Armenian"/>
      <family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Armenian"/>
      <family val="2"/>
    </font>
    <font>
      <sz val="8"/>
      <name val="Arial Armenian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Armenian"/>
      <family val="2"/>
    </font>
    <font>
      <sz val="12"/>
      <color indexed="8"/>
      <name val="Times Armenian"/>
      <family val="2"/>
    </font>
    <font>
      <sz val="8"/>
      <name val="GHEA Grapalat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color rgb="FF9C6500"/>
      <name val="Calibri"/>
      <family val="2"/>
      <scheme val="minor"/>
    </font>
    <font>
      <sz val="12"/>
      <color theme="1"/>
      <name val="Times Armenian"/>
      <family val="2"/>
    </font>
    <font>
      <b/>
      <sz val="18"/>
      <color theme="3"/>
      <name val="Calibri Light"/>
      <family val="2"/>
      <scheme val="major"/>
    </font>
    <font>
      <sz val="12"/>
      <name val="GHEA Grapalat"/>
      <family val="3"/>
    </font>
    <font>
      <b/>
      <sz val="11"/>
      <name val="GHEA Grapalat"/>
      <family val="3"/>
    </font>
    <font>
      <b/>
      <sz val="14"/>
      <name val="GHEA Grapalat"/>
      <family val="3"/>
    </font>
    <font>
      <sz val="11"/>
      <name val="GHEA Grapalat"/>
      <family val="3"/>
    </font>
    <font>
      <b/>
      <i/>
      <sz val="12"/>
      <name val="GHEA Grapalat"/>
      <family val="3"/>
    </font>
    <font>
      <b/>
      <sz val="12"/>
      <color rgb="FF000000"/>
      <name val="GHEA Grapalat"/>
      <family val="3"/>
    </font>
    <font>
      <sz val="12"/>
      <color rgb="FF000000"/>
      <name val="GHEA Grapalat"/>
      <family val="3"/>
    </font>
    <font>
      <b/>
      <i/>
      <sz val="12"/>
      <color rgb="FF000000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0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23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5" applyNumberFormat="0" applyAlignment="0" applyProtection="0"/>
    <xf numFmtId="0" fontId="18" fillId="7" borderId="8" applyNumberFormat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 applyFont="0" applyFill="0" applyBorder="0" applyAlignment="0" applyProtection="0">
      <alignment horizontal="left" vertical="top" wrapText="1"/>
    </xf>
    <xf numFmtId="166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5" applyNumberFormat="0" applyAlignment="0" applyProtection="0"/>
    <xf numFmtId="0" fontId="17" fillId="0" borderId="7" applyNumberFormat="0" applyFill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7" fillId="0" borderId="0"/>
    <xf numFmtId="0" fontId="2" fillId="0" borderId="0"/>
    <xf numFmtId="0" fontId="26" fillId="0" borderId="0"/>
    <xf numFmtId="0" fontId="27" fillId="0" borderId="0"/>
    <xf numFmtId="0" fontId="27" fillId="0" borderId="0"/>
    <xf numFmtId="0" fontId="25" fillId="0" borderId="0">
      <alignment horizontal="left"/>
    </xf>
    <xf numFmtId="0" fontId="31" fillId="0" borderId="0"/>
    <xf numFmtId="0" fontId="2" fillId="0" borderId="0"/>
    <xf numFmtId="0" fontId="2" fillId="0" borderId="0"/>
    <xf numFmtId="0" fontId="24" fillId="0" borderId="0"/>
    <xf numFmtId="0" fontId="28" fillId="0" borderId="0"/>
    <xf numFmtId="0" fontId="7" fillId="0" borderId="0"/>
    <xf numFmtId="0" fontId="30" fillId="0" borderId="0">
      <alignment horizontal="left" vertical="top" wrapText="1"/>
    </xf>
    <xf numFmtId="0" fontId="34" fillId="0" borderId="0"/>
    <xf numFmtId="0" fontId="30" fillId="0" borderId="0">
      <alignment horizontal="left" vertical="top" wrapText="1"/>
    </xf>
    <xf numFmtId="0" fontId="27" fillId="0" borderId="0"/>
    <xf numFmtId="0" fontId="27" fillId="0" borderId="0"/>
    <xf numFmtId="0" fontId="26" fillId="8" borderId="9" applyNumberFormat="0" applyFont="0" applyAlignment="0" applyProtection="0"/>
    <xf numFmtId="0" fontId="15" fillId="6" borderId="6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7" fontId="30" fillId="0" borderId="0" applyFill="0" applyBorder="0" applyProtection="0">
      <alignment horizontal="right" vertical="top"/>
    </xf>
    <xf numFmtId="0" fontId="32" fillId="0" borderId="0"/>
    <xf numFmtId="0" fontId="35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Font="1" applyFill="1" applyBorder="1" applyAlignment="1">
      <alignment horizontal="left" vertical="top" wrapText="1"/>
    </xf>
    <xf numFmtId="165" fontId="42" fillId="0" borderId="1" xfId="0" applyNumberFormat="1" applyFont="1" applyFill="1" applyBorder="1" applyAlignment="1">
      <alignment horizontal="right" vertical="center" shrinkToFit="1"/>
    </xf>
    <xf numFmtId="165" fontId="36" fillId="0" borderId="1" xfId="94" applyNumberFormat="1" applyFont="1" applyFill="1" applyBorder="1" applyAlignment="1">
      <alignment horizontal="right" vertical="center" shrinkToFit="1"/>
    </xf>
    <xf numFmtId="49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5" fontId="43" fillId="0" borderId="1" xfId="0" applyNumberFormat="1" applyFont="1" applyFill="1" applyBorder="1" applyAlignment="1">
      <alignment horizontal="right" vertical="center" shrinkToFit="1"/>
    </xf>
    <xf numFmtId="165" fontId="1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left" vertical="center"/>
    </xf>
    <xf numFmtId="165" fontId="42" fillId="0" borderId="1" xfId="0" applyNumberFormat="1" applyFont="1" applyFill="1" applyBorder="1" applyAlignment="1">
      <alignment horizontal="left" vertical="center" wrapText="1"/>
    </xf>
    <xf numFmtId="165" fontId="38" fillId="0" borderId="0" xfId="0" applyNumberFormat="1" applyFont="1" applyFill="1" applyBorder="1" applyAlignment="1">
      <alignment vertical="center" wrapText="1"/>
    </xf>
    <xf numFmtId="165" fontId="38" fillId="0" borderId="0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38" fillId="0" borderId="1" xfId="0" applyNumberFormat="1" applyFont="1" applyFill="1" applyBorder="1" applyAlignment="1">
      <alignment horizontal="right" vertical="center" shrinkToFi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65" fontId="41" fillId="0" borderId="1" xfId="0" applyNumberFormat="1" applyFont="1" applyFill="1" applyBorder="1" applyAlignment="1">
      <alignment horizontal="right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3" fillId="0" borderId="1" xfId="0" quotePrefix="1" applyNumberFormat="1" applyFont="1" applyFill="1" applyBorder="1" applyAlignment="1">
      <alignment horizontal="left" vertical="center" wrapText="1"/>
    </xf>
    <xf numFmtId="165" fontId="36" fillId="0" borderId="1" xfId="239" applyNumberFormat="1" applyFont="1" applyFill="1" applyBorder="1" applyAlignment="1">
      <alignment horizontal="right" vertical="center" shrinkToFit="1"/>
    </xf>
    <xf numFmtId="165" fontId="36" fillId="0" borderId="1" xfId="0" applyNumberFormat="1" applyFont="1" applyFill="1" applyBorder="1" applyAlignment="1">
      <alignment horizontal="left" vertical="center" wrapText="1"/>
    </xf>
    <xf numFmtId="49" fontId="1" fillId="0" borderId="1" xfId="0" quotePrefix="1" applyNumberFormat="1" applyFont="1" applyFill="1" applyBorder="1" applyAlignment="1">
      <alignment horizontal="left" vertical="center" wrapText="1"/>
    </xf>
    <xf numFmtId="49" fontId="3" fillId="0" borderId="1" xfId="0" quotePrefix="1" applyNumberFormat="1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horizontal="right" vertical="center" shrinkToFit="1"/>
    </xf>
    <xf numFmtId="165" fontId="40" fillId="0" borderId="1" xfId="0" applyNumberFormat="1" applyFont="1" applyFill="1" applyBorder="1" applyAlignment="1">
      <alignment horizontal="right" vertical="center" shrinkToFit="1"/>
    </xf>
    <xf numFmtId="165" fontId="36" fillId="0" borderId="1" xfId="0" applyNumberFormat="1" applyFont="1" applyFill="1" applyBorder="1" applyAlignment="1">
      <alignment horizontal="right" vertical="center" shrinkToFit="1"/>
    </xf>
    <xf numFmtId="49" fontId="1" fillId="0" borderId="1" xfId="2" applyNumberFormat="1" applyFont="1" applyFill="1" applyBorder="1" applyAlignment="1">
      <alignment horizontal="left" vertical="center" wrapText="1"/>
    </xf>
    <xf numFmtId="49" fontId="1" fillId="0" borderId="1" xfId="3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37" fillId="0" borderId="0" xfId="0" applyNumberFormat="1" applyFont="1" applyFill="1" applyBorder="1" applyAlignment="1">
      <alignment horizontal="right"/>
    </xf>
    <xf numFmtId="0" fontId="38" fillId="0" borderId="0" xfId="0" applyFont="1" applyFill="1" applyBorder="1" applyAlignment="1">
      <alignment horizontal="center" vertical="center" wrapText="1"/>
    </xf>
    <xf numFmtId="165" fontId="39" fillId="0" borderId="0" xfId="0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240">
    <cellStyle name="_artabyuje" xfId="6"/>
    <cellStyle name="_artabyuje_3.Havelvacner_N1_12 23.01.2018" xfId="7"/>
    <cellStyle name="20% - Accent1 2" xfId="8"/>
    <cellStyle name="20% - Accent1 2 2" xfId="95"/>
    <cellStyle name="20% - Accent1 2 2 2" xfId="130"/>
    <cellStyle name="20% - Accent1 2 2 2 2" xfId="209"/>
    <cellStyle name="20% - Accent1 2 2 3" xfId="177"/>
    <cellStyle name="20% - Accent1 2 3" xfId="110"/>
    <cellStyle name="20% - Accent1 2 3 2" xfId="192"/>
    <cellStyle name="20% - Accent1 2 4" xfId="145"/>
    <cellStyle name="20% - Accent1 2 4 2" xfId="224"/>
    <cellStyle name="20% - Accent1 2 5" xfId="160"/>
    <cellStyle name="20% - Accent2 2" xfId="9"/>
    <cellStyle name="20% - Accent2 2 2" xfId="96"/>
    <cellStyle name="20% - Accent2 2 2 2" xfId="131"/>
    <cellStyle name="20% - Accent2 2 2 2 2" xfId="210"/>
    <cellStyle name="20% - Accent2 2 2 3" xfId="178"/>
    <cellStyle name="20% - Accent2 2 3" xfId="111"/>
    <cellStyle name="20% - Accent2 2 3 2" xfId="193"/>
    <cellStyle name="20% - Accent2 2 4" xfId="146"/>
    <cellStyle name="20% - Accent2 2 4 2" xfId="225"/>
    <cellStyle name="20% - Accent2 2 5" xfId="161"/>
    <cellStyle name="20% - Accent3 2" xfId="10"/>
    <cellStyle name="20% - Accent3 2 2" xfId="97"/>
    <cellStyle name="20% - Accent3 2 2 2" xfId="132"/>
    <cellStyle name="20% - Accent3 2 2 2 2" xfId="211"/>
    <cellStyle name="20% - Accent3 2 2 3" xfId="179"/>
    <cellStyle name="20% - Accent3 2 3" xfId="112"/>
    <cellStyle name="20% - Accent3 2 3 2" xfId="194"/>
    <cellStyle name="20% - Accent3 2 4" xfId="147"/>
    <cellStyle name="20% - Accent3 2 4 2" xfId="226"/>
    <cellStyle name="20% - Accent3 2 5" xfId="162"/>
    <cellStyle name="20% - Accent4 2" xfId="11"/>
    <cellStyle name="20% - Accent4 2 2" xfId="98"/>
    <cellStyle name="20% - Accent4 2 2 2" xfId="133"/>
    <cellStyle name="20% - Accent4 2 2 2 2" xfId="212"/>
    <cellStyle name="20% - Accent4 2 2 3" xfId="180"/>
    <cellStyle name="20% - Accent4 2 3" xfId="113"/>
    <cellStyle name="20% - Accent4 2 3 2" xfId="195"/>
    <cellStyle name="20% - Accent4 2 4" xfId="148"/>
    <cellStyle name="20% - Accent4 2 4 2" xfId="227"/>
    <cellStyle name="20% - Accent4 2 5" xfId="163"/>
    <cellStyle name="20% - Accent5 2" xfId="12"/>
    <cellStyle name="20% - Accent5 2 2" xfId="99"/>
    <cellStyle name="20% - Accent5 2 2 2" xfId="134"/>
    <cellStyle name="20% - Accent5 2 2 2 2" xfId="213"/>
    <cellStyle name="20% - Accent5 2 2 3" xfId="181"/>
    <cellStyle name="20% - Accent5 2 3" xfId="114"/>
    <cellStyle name="20% - Accent5 2 3 2" xfId="196"/>
    <cellStyle name="20% - Accent5 2 4" xfId="149"/>
    <cellStyle name="20% - Accent5 2 4 2" xfId="228"/>
    <cellStyle name="20% - Accent5 2 5" xfId="164"/>
    <cellStyle name="20% - Accent6 2" xfId="13"/>
    <cellStyle name="20% - Accent6 2 2" xfId="100"/>
    <cellStyle name="20% - Accent6 2 2 2" xfId="135"/>
    <cellStyle name="20% - Accent6 2 2 2 2" xfId="214"/>
    <cellStyle name="20% - Accent6 2 2 3" xfId="182"/>
    <cellStyle name="20% - Accent6 2 3" xfId="115"/>
    <cellStyle name="20% - Accent6 2 3 2" xfId="197"/>
    <cellStyle name="20% - Accent6 2 4" xfId="150"/>
    <cellStyle name="20% - Accent6 2 4 2" xfId="229"/>
    <cellStyle name="20% - Accent6 2 5" xfId="165"/>
    <cellStyle name="40% - Accent1 2" xfId="14"/>
    <cellStyle name="40% - Accent1 2 2" xfId="101"/>
    <cellStyle name="40% - Accent1 2 2 2" xfId="136"/>
    <cellStyle name="40% - Accent1 2 2 2 2" xfId="215"/>
    <cellStyle name="40% - Accent1 2 2 3" xfId="183"/>
    <cellStyle name="40% - Accent1 2 3" xfId="116"/>
    <cellStyle name="40% - Accent1 2 3 2" xfId="198"/>
    <cellStyle name="40% - Accent1 2 4" xfId="151"/>
    <cellStyle name="40% - Accent1 2 4 2" xfId="230"/>
    <cellStyle name="40% - Accent1 2 5" xfId="166"/>
    <cellStyle name="40% - Accent2 2" xfId="15"/>
    <cellStyle name="40% - Accent2 2 2" xfId="102"/>
    <cellStyle name="40% - Accent2 2 2 2" xfId="137"/>
    <cellStyle name="40% - Accent2 2 2 2 2" xfId="216"/>
    <cellStyle name="40% - Accent2 2 2 3" xfId="184"/>
    <cellStyle name="40% - Accent2 2 3" xfId="117"/>
    <cellStyle name="40% - Accent2 2 3 2" xfId="199"/>
    <cellStyle name="40% - Accent2 2 4" xfId="152"/>
    <cellStyle name="40% - Accent2 2 4 2" xfId="231"/>
    <cellStyle name="40% - Accent2 2 5" xfId="167"/>
    <cellStyle name="40% - Accent3 2" xfId="16"/>
    <cellStyle name="40% - Accent3 2 2" xfId="103"/>
    <cellStyle name="40% - Accent3 2 2 2" xfId="138"/>
    <cellStyle name="40% - Accent3 2 2 2 2" xfId="217"/>
    <cellStyle name="40% - Accent3 2 2 3" xfId="185"/>
    <cellStyle name="40% - Accent3 2 3" xfId="118"/>
    <cellStyle name="40% - Accent3 2 3 2" xfId="200"/>
    <cellStyle name="40% - Accent3 2 4" xfId="153"/>
    <cellStyle name="40% - Accent3 2 4 2" xfId="232"/>
    <cellStyle name="40% - Accent3 2 5" xfId="168"/>
    <cellStyle name="40% - Accent4 2" xfId="17"/>
    <cellStyle name="40% - Accent4 2 2" xfId="104"/>
    <cellStyle name="40% - Accent4 2 2 2" xfId="139"/>
    <cellStyle name="40% - Accent4 2 2 2 2" xfId="218"/>
    <cellStyle name="40% - Accent4 2 2 3" xfId="186"/>
    <cellStyle name="40% - Accent4 2 3" xfId="119"/>
    <cellStyle name="40% - Accent4 2 3 2" xfId="201"/>
    <cellStyle name="40% - Accent4 2 4" xfId="154"/>
    <cellStyle name="40% - Accent4 2 4 2" xfId="233"/>
    <cellStyle name="40% - Accent4 2 5" xfId="169"/>
    <cellStyle name="40% - Accent5 2" xfId="18"/>
    <cellStyle name="40% - Accent5 2 2" xfId="105"/>
    <cellStyle name="40% - Accent5 2 2 2" xfId="140"/>
    <cellStyle name="40% - Accent5 2 2 2 2" xfId="219"/>
    <cellStyle name="40% - Accent5 2 2 3" xfId="187"/>
    <cellStyle name="40% - Accent5 2 3" xfId="120"/>
    <cellStyle name="40% - Accent5 2 3 2" xfId="202"/>
    <cellStyle name="40% - Accent5 2 4" xfId="155"/>
    <cellStyle name="40% - Accent5 2 4 2" xfId="234"/>
    <cellStyle name="40% - Accent5 2 5" xfId="170"/>
    <cellStyle name="40% - Accent6 2" xfId="19"/>
    <cellStyle name="40% - Accent6 2 2" xfId="106"/>
    <cellStyle name="40% - Accent6 2 2 2" xfId="141"/>
    <cellStyle name="40% - Accent6 2 2 2 2" xfId="220"/>
    <cellStyle name="40% - Accent6 2 2 3" xfId="188"/>
    <cellStyle name="40% - Accent6 2 3" xfId="121"/>
    <cellStyle name="40% - Accent6 2 3 2" xfId="203"/>
    <cellStyle name="40% - Accent6 2 4" xfId="156"/>
    <cellStyle name="40% - Accent6 2 4 2" xfId="235"/>
    <cellStyle name="40% - Accent6 2 5" xfId="171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Comma" xfId="239" builtinId="3"/>
    <cellStyle name="Comma 2" xfId="1"/>
    <cellStyle name="Comma 2 2" xfId="35"/>
    <cellStyle name="Comma 2 2 2" xfId="36"/>
    <cellStyle name="Comma 2 3" xfId="37"/>
    <cellStyle name="Comma 3" xfId="38"/>
    <cellStyle name="Comma 3 2" xfId="39"/>
    <cellStyle name="Comma 3 2 2" xfId="40"/>
    <cellStyle name="Comma 4" xfId="41"/>
    <cellStyle name="Comma 4 2" xfId="42"/>
    <cellStyle name="Comma 4 3" xfId="43"/>
    <cellStyle name="Comma 5" xfId="44"/>
    <cellStyle name="Comma 5 2" xfId="45"/>
    <cellStyle name="Comma 6" xfId="46"/>
    <cellStyle name="Comma 6 2" xfId="47"/>
    <cellStyle name="Comma 6 3" xfId="91"/>
    <cellStyle name="Comma 6 3 2" xfId="127"/>
    <cellStyle name="Comma 6 3 2 2" xfId="207"/>
    <cellStyle name="Comma 6 3 3" xfId="175"/>
    <cellStyle name="Comma 6 4" xfId="107"/>
    <cellStyle name="Comma 6 4 2" xfId="142"/>
    <cellStyle name="Comma 6 4 2 2" xfId="221"/>
    <cellStyle name="Comma 6 4 3" xfId="189"/>
    <cellStyle name="Comma 6 5" xfId="122"/>
    <cellStyle name="Comma 6 5 2" xfId="204"/>
    <cellStyle name="Comma 6 6" xfId="157"/>
    <cellStyle name="Comma 6 6 2" xfId="236"/>
    <cellStyle name="Comma 6 7" xfId="172"/>
    <cellStyle name="Comma 7" xfId="48"/>
    <cellStyle name="Comma 8" xfId="4"/>
    <cellStyle name="Comma 8 2" xfId="49"/>
    <cellStyle name="Comma 9" xfId="90"/>
    <cellStyle name="Comma 9 2" xfId="126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Input 2" xfId="56"/>
    <cellStyle name="Linked Cell 2" xfId="57"/>
    <cellStyle name="Neutral 2" xfId="59"/>
    <cellStyle name="Neutral 2 2" xfId="60"/>
    <cellStyle name="Neutral 3" xfId="61"/>
    <cellStyle name="Neutral 4" xfId="58"/>
    <cellStyle name="Normal" xfId="0" builtinId="0"/>
    <cellStyle name="Normal 10" xfId="62"/>
    <cellStyle name="Normal 10 2" xfId="108"/>
    <cellStyle name="Normal 10 2 2" xfId="143"/>
    <cellStyle name="Normal 10 2 2 2" xfId="222"/>
    <cellStyle name="Normal 10 2 3" xfId="190"/>
    <cellStyle name="Normal 10 3" xfId="123"/>
    <cellStyle name="Normal 10 3 2" xfId="205"/>
    <cellStyle name="Normal 10 4" xfId="158"/>
    <cellStyle name="Normal 10 4 2" xfId="237"/>
    <cellStyle name="Normal 10 5" xfId="173"/>
    <cellStyle name="Normal 11" xfId="5"/>
    <cellStyle name="Normal 11 2" xfId="94"/>
    <cellStyle name="Normal 12" xfId="89"/>
    <cellStyle name="Normal 12 2" xfId="125"/>
    <cellStyle name="Normal 13" xfId="3"/>
    <cellStyle name="Normal 2" xfId="63"/>
    <cellStyle name="Normal 2 2" xfId="64"/>
    <cellStyle name="Normal 2 3" xfId="65"/>
    <cellStyle name="Normal 2_3.Havelvacner_N1_12 23.01.2018" xfId="66"/>
    <cellStyle name="Normal 3" xfId="67"/>
    <cellStyle name="Normal 3 2" xfId="68"/>
    <cellStyle name="Normal 3_HavelvacN2axjusakN3" xfId="69"/>
    <cellStyle name="Normal 4" xfId="70"/>
    <cellStyle name="Normal 4 2" xfId="71"/>
    <cellStyle name="Normal 4 3" xfId="72"/>
    <cellStyle name="Normal 5" xfId="73"/>
    <cellStyle name="Normal 5 2" xfId="74"/>
    <cellStyle name="Normal 5 3" xfId="92"/>
    <cellStyle name="Normal 5 3 2" xfId="128"/>
    <cellStyle name="Normal 5 3 2 2" xfId="208"/>
    <cellStyle name="Normal 5 3 3" xfId="176"/>
    <cellStyle name="Normal 5 4" xfId="109"/>
    <cellStyle name="Normal 5 4 2" xfId="144"/>
    <cellStyle name="Normal 5 4 2 2" xfId="223"/>
    <cellStyle name="Normal 5 4 3" xfId="191"/>
    <cellStyle name="Normal 5 5" xfId="124"/>
    <cellStyle name="Normal 5 5 2" xfId="206"/>
    <cellStyle name="Normal 5 6" xfId="159"/>
    <cellStyle name="Normal 5 6 2" xfId="238"/>
    <cellStyle name="Normal 5 7" xfId="174"/>
    <cellStyle name="Normal 6" xfId="75"/>
    <cellStyle name="Normal 7" xfId="76"/>
    <cellStyle name="Normal 8" xfId="77"/>
    <cellStyle name="Normal 9" xfId="78"/>
    <cellStyle name="Normal_Book2" xfId="2"/>
    <cellStyle name="Note 2" xfId="79"/>
    <cellStyle name="Output 2" xfId="80"/>
    <cellStyle name="Percent 2" xfId="81"/>
    <cellStyle name="Percent 2 2" xfId="82"/>
    <cellStyle name="Percent 3" xfId="93"/>
    <cellStyle name="Percent 3 2" xfId="129"/>
    <cellStyle name="RowLevel_1_N6+artabyuje" xfId="83"/>
    <cellStyle name="SN_241" xfId="84"/>
    <cellStyle name="Style 1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colors>
    <mruColors>
      <color rgb="FFFFCCFF"/>
      <color rgb="FF6666FF"/>
      <color rgb="FFFF00FF"/>
      <color rgb="FF66FFFF"/>
      <color rgb="FFCC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4"/>
  <sheetViews>
    <sheetView tabSelected="1" zoomScale="85" zoomScaleNormal="85" zoomScaleSheetLayoutView="90" workbookViewId="0">
      <pane xSplit="3" ySplit="11" topLeftCell="D93" activePane="bottomRight" state="frozen"/>
      <selection pane="topRight" activeCell="D1" sqref="D1"/>
      <selection pane="bottomLeft" activeCell="A12" sqref="A12"/>
      <selection pane="bottomRight" activeCell="H3" sqref="H3"/>
    </sheetView>
  </sheetViews>
  <sheetFormatPr defaultRowHeight="14.25"/>
  <cols>
    <col min="1" max="1" width="8.7109375" style="30" customWidth="1"/>
    <col min="2" max="2" width="11.42578125" style="31" customWidth="1"/>
    <col min="3" max="3" width="66.42578125" style="30" customWidth="1"/>
    <col min="4" max="4" width="20.5703125" style="9" customWidth="1"/>
    <col min="5" max="6" width="18.42578125" style="9" customWidth="1"/>
    <col min="7" max="7" width="20.5703125" style="9" customWidth="1"/>
    <col min="8" max="9" width="18.42578125" style="9" customWidth="1"/>
    <col min="10" max="10" width="20.5703125" style="9" customWidth="1"/>
    <col min="11" max="12" width="18.42578125" style="9" customWidth="1"/>
    <col min="13" max="13" width="20.5703125" style="9" customWidth="1"/>
    <col min="14" max="15" width="18.42578125" style="9" customWidth="1"/>
    <col min="16" max="16384" width="9.140625" style="9"/>
  </cols>
  <sheetData>
    <row r="1" spans="1:15" ht="21.75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3" t="s">
        <v>166</v>
      </c>
      <c r="O1" s="33"/>
    </row>
    <row r="2" spans="1:15" ht="21.7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33" t="s">
        <v>167</v>
      </c>
      <c r="O2" s="33"/>
    </row>
    <row r="3" spans="1:15" ht="17.2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39.75" customHeight="1">
      <c r="A4" s="34" t="s">
        <v>169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24.75" customHeight="1">
      <c r="A5" s="13"/>
      <c r="B5" s="13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35" t="s">
        <v>168</v>
      </c>
      <c r="O5" s="35"/>
    </row>
    <row r="6" spans="1:15" s="8" customFormat="1" ht="30" customHeight="1">
      <c r="A6" s="32" t="s">
        <v>0</v>
      </c>
      <c r="B6" s="32"/>
      <c r="C6" s="32" t="s">
        <v>1</v>
      </c>
      <c r="D6" s="37" t="s">
        <v>145</v>
      </c>
      <c r="E6" s="37"/>
      <c r="F6" s="37"/>
      <c r="G6" s="37" t="s">
        <v>146</v>
      </c>
      <c r="H6" s="37"/>
      <c r="I6" s="37"/>
      <c r="J6" s="37" t="s">
        <v>147</v>
      </c>
      <c r="K6" s="37"/>
      <c r="L6" s="37"/>
      <c r="M6" s="37" t="s">
        <v>148</v>
      </c>
      <c r="N6" s="37"/>
      <c r="O6" s="37"/>
    </row>
    <row r="7" spans="1:15" s="8" customFormat="1" ht="19.5" customHeight="1">
      <c r="A7" s="32" t="s">
        <v>2</v>
      </c>
      <c r="B7" s="32" t="s">
        <v>3</v>
      </c>
      <c r="C7" s="32"/>
      <c r="D7" s="36" t="s">
        <v>4</v>
      </c>
      <c r="E7" s="36" t="s">
        <v>5</v>
      </c>
      <c r="F7" s="36"/>
      <c r="G7" s="36" t="s">
        <v>4</v>
      </c>
      <c r="H7" s="36" t="s">
        <v>5</v>
      </c>
      <c r="I7" s="36"/>
      <c r="J7" s="36" t="s">
        <v>4</v>
      </c>
      <c r="K7" s="36" t="s">
        <v>5</v>
      </c>
      <c r="L7" s="36"/>
      <c r="M7" s="36" t="s">
        <v>4</v>
      </c>
      <c r="N7" s="36" t="s">
        <v>5</v>
      </c>
      <c r="O7" s="36"/>
    </row>
    <row r="8" spans="1:15" s="8" customFormat="1" ht="33" customHeight="1">
      <c r="A8" s="32"/>
      <c r="B8" s="32"/>
      <c r="C8" s="32"/>
      <c r="D8" s="36"/>
      <c r="E8" s="14" t="s">
        <v>6</v>
      </c>
      <c r="F8" s="14" t="s">
        <v>122</v>
      </c>
      <c r="G8" s="36"/>
      <c r="H8" s="14" t="s">
        <v>6</v>
      </c>
      <c r="I8" s="14" t="s">
        <v>122</v>
      </c>
      <c r="J8" s="36"/>
      <c r="K8" s="14" t="s">
        <v>6</v>
      </c>
      <c r="L8" s="14" t="s">
        <v>122</v>
      </c>
      <c r="M8" s="36"/>
      <c r="N8" s="14" t="s">
        <v>6</v>
      </c>
      <c r="O8" s="14" t="s">
        <v>122</v>
      </c>
    </row>
    <row r="9" spans="1:15" s="8" customFormat="1" ht="28.5" customHeight="1">
      <c r="A9" s="32"/>
      <c r="B9" s="32"/>
      <c r="C9" s="5" t="s">
        <v>7</v>
      </c>
      <c r="D9" s="15">
        <f>+E9+F9</f>
        <v>6405648</v>
      </c>
      <c r="E9" s="15">
        <f>+E10+E11</f>
        <v>5167635.0999999996</v>
      </c>
      <c r="F9" s="15">
        <f>+F10+F11</f>
        <v>1238012.8999999999</v>
      </c>
      <c r="G9" s="15">
        <f>+H9+I9</f>
        <v>14187001.799999999</v>
      </c>
      <c r="H9" s="15">
        <f>+H10+H11</f>
        <v>11563096.399999999</v>
      </c>
      <c r="I9" s="15">
        <f>+I10+I11</f>
        <v>2623905.4000000004</v>
      </c>
      <c r="J9" s="15">
        <f>+K9+L9</f>
        <v>22341506.000000004</v>
      </c>
      <c r="K9" s="15">
        <f>+K10+K11</f>
        <v>18405310.100000001</v>
      </c>
      <c r="L9" s="15">
        <f>+L10+L11</f>
        <v>3936195.9000000008</v>
      </c>
      <c r="M9" s="15">
        <f>+N9+O9</f>
        <v>27196811.100000005</v>
      </c>
      <c r="N9" s="15">
        <f>+N10+N11</f>
        <v>22577124.600000005</v>
      </c>
      <c r="O9" s="15">
        <f>+O10+O11</f>
        <v>4619686.5000000009</v>
      </c>
    </row>
    <row r="10" spans="1:15" s="8" customFormat="1" ht="29.25" customHeight="1">
      <c r="A10" s="32"/>
      <c r="B10" s="32"/>
      <c r="C10" s="16" t="s">
        <v>8</v>
      </c>
      <c r="D10" s="15">
        <f>+E10+F10</f>
        <v>2873572.5000000005</v>
      </c>
      <c r="E10" s="15">
        <f>+E19+E28+E34+E40+E48+E67+E91+E113+E119+E147+E159+E180+E195+E204+E221+E231+E237+E243+E249+E255+E276+E289+E295+E307+E321+E329+E335+E358+E364+E386+E410+E420+E435</f>
        <v>2203884.4000000004</v>
      </c>
      <c r="F10" s="15">
        <f>+F19+F28+F34+F40+F48+F67+F91+F113+F119+F147+F159+F180+F195+F204+F221+F231+F237+F243+F249+F255+F276+F289+F295+F307+F321+F329+F335+F358+F364+F386+F410+F420+F435</f>
        <v>669688.1</v>
      </c>
      <c r="G10" s="15">
        <f>+H10+I10</f>
        <v>5319584.5999999996</v>
      </c>
      <c r="H10" s="15">
        <f>+H19+H28+H34+H40+H48+H67+H91+H113+H119+H147+H159+H180+H195+H204+H221+H231+H237+H243+H249+H255+H276+H289+H295+H307+H321+H329+H335+H358+H364+H386+H410+H420+H435</f>
        <v>4074193.1999999997</v>
      </c>
      <c r="I10" s="15">
        <f>+I19+I28+I34+I40+I48+I67+I91+I113+I119+I147+I159+I180+I195+I204+I221+I231+I237+I243+I249+I255+I276+I289+I295+I307+I321+I329+I335+I358+I364+I386+I410+I420+I435</f>
        <v>1245391.4000000001</v>
      </c>
      <c r="J10" s="15">
        <f>+K10+L10</f>
        <v>7189660.5</v>
      </c>
      <c r="K10" s="15">
        <f>+K19+K28+K34+K40+K48+K67+K91+K113+K119+K147+K159+K180+K195+K204+K221+K231+K237+K243+K249+K255+K276+K289+K295+K307+K321+K329+K335+K358+K364+K386+K410+K420+K435</f>
        <v>5628874.3999999994</v>
      </c>
      <c r="L10" s="15">
        <f>+L19+L28+L34+L40+L48+L67+L91+L113+L119+L147+L159+L180+L195+L204+L221+L231+L237+L243+L249+L255+L276+L289+L295+L307+L321+L329+L335+L358+L364+L386+L410+L420+L435</f>
        <v>1560786.1</v>
      </c>
      <c r="M10" s="15">
        <f>+N10+O10</f>
        <v>8135860.9000000004</v>
      </c>
      <c r="N10" s="15">
        <f>+N19+N28+N34+N40+N48+N67+N91+N113+N119+N147+N159+N180+N195+N204+N221+N231+N237+N243+N249+N255+N276+N289+N295+N307+N321+N329+N335+N358+N364+N386+N410+N420+N435</f>
        <v>6380131.2000000011</v>
      </c>
      <c r="O10" s="15">
        <f>+O19+O28+O34+O40+O48+O67+O91+O113+O119+O147+O159+O180+O195+O204+O221+O231+O237+O243+O249+O255+O276+O289+O295+O307+O321+O329+O335+O358+O364+O386+O410+O420+O435</f>
        <v>1755729.6999999997</v>
      </c>
    </row>
    <row r="11" spans="1:15" s="8" customFormat="1" ht="32.25" customHeight="1">
      <c r="A11" s="32"/>
      <c r="B11" s="32"/>
      <c r="C11" s="16" t="s">
        <v>9</v>
      </c>
      <c r="D11" s="15">
        <f>+E11+F11</f>
        <v>3532075.4999999991</v>
      </c>
      <c r="E11" s="15">
        <f>+E58+E73+E79+E85+E99+E105+E125+E132+E141+E153+E165+E171+E186+E261+E267+E313+E343+E349+E370+E394+E402+E426+E443+E449+E458</f>
        <v>2963750.6999999993</v>
      </c>
      <c r="F11" s="15">
        <f>+F58+F73+F79+F85+F99+F105+F125+F132+F141+F153+F165+F171+F186+F261+F267+F313+F343+F349+F370+F394+F402+F426+F443+F449+F458</f>
        <v>568324.80000000005</v>
      </c>
      <c r="G11" s="15">
        <f>+H11+I11</f>
        <v>8867417.1999999993</v>
      </c>
      <c r="H11" s="15">
        <f>+H58+H73+H79+H85+H99+H105+H125+H132+H141+H153+H165+H171+H186+H261+H267+H313+H343+H349+H370+H394+H402+H426+H443+H449+H458</f>
        <v>7488903.1999999993</v>
      </c>
      <c r="I11" s="15">
        <f>+I58+I73+I79+I85+I99+I105+I125+I132+I141+I153+I165+I171+I186+I261+I267+I313+I343+I349+I370+I394+I402+I426+I443+I449+I458</f>
        <v>1378514</v>
      </c>
      <c r="J11" s="15">
        <f>+K11+L11</f>
        <v>15151845.500000004</v>
      </c>
      <c r="K11" s="15">
        <f>+K58+K73+K79+K85+K99+K105+K125+K132+K141+K153+K165+K171+K186+K261+K267+K313+K343+K349+K370+K394+K402+K426+K443+K449+K458</f>
        <v>12776435.700000003</v>
      </c>
      <c r="L11" s="15">
        <f>+L58+L73+L79+L85+L99+L105+L125+L132+L141+L153+L165+L171+L186+L261+L267+L313+L343+L349+L370+L394+L402+L426+L443+L449+L458</f>
        <v>2375409.8000000007</v>
      </c>
      <c r="M11" s="15">
        <f>+N11+O11</f>
        <v>19060950.200000007</v>
      </c>
      <c r="N11" s="15">
        <f>+N58+N73+N79+N85+N99+N105+N125+N132+N141+N153+N165+N171+N186+N261+N267+N313+N343+N349+N370+N394+N402+N426+N443+N449+N458</f>
        <v>16196993.400000004</v>
      </c>
      <c r="O11" s="15">
        <f>+O58+O73+O79+O85+O99+O105+O125+O132+O141+O153+O165+O171+O186+O261+O267+O313+O343+O349+O370+O394+O402+O426+O443+O449+O458</f>
        <v>2863956.8000000012</v>
      </c>
    </row>
    <row r="12" spans="1:15" s="8" customFormat="1" ht="34.5" customHeight="1">
      <c r="A12" s="17"/>
      <c r="B12" s="5"/>
      <c r="C12" s="17" t="s">
        <v>10</v>
      </c>
      <c r="D12" s="18">
        <f>E12+F12</f>
        <v>12072.1</v>
      </c>
      <c r="E12" s="18">
        <f>+E13</f>
        <v>10047.700000000001</v>
      </c>
      <c r="F12" s="18">
        <f>+F13</f>
        <v>2024.4</v>
      </c>
      <c r="G12" s="18">
        <f>H12+I12</f>
        <v>12072.1</v>
      </c>
      <c r="H12" s="18">
        <f>+H13</f>
        <v>10047.700000000001</v>
      </c>
      <c r="I12" s="18">
        <f>+I13</f>
        <v>2024.4</v>
      </c>
      <c r="J12" s="18">
        <f>K12+L12</f>
        <v>12072.1</v>
      </c>
      <c r="K12" s="18">
        <f>+K13</f>
        <v>10047.700000000001</v>
      </c>
      <c r="L12" s="18">
        <f>+L13</f>
        <v>2024.4</v>
      </c>
      <c r="M12" s="18">
        <f>N12+O12</f>
        <v>12072.1</v>
      </c>
      <c r="N12" s="18">
        <f>+N13</f>
        <v>10047.700000000001</v>
      </c>
      <c r="O12" s="18">
        <f>+O13</f>
        <v>2024.4</v>
      </c>
    </row>
    <row r="13" spans="1:15" s="8" customFormat="1" ht="20.25" customHeight="1">
      <c r="A13" s="19">
        <v>1214</v>
      </c>
      <c r="B13" s="5"/>
      <c r="C13" s="17" t="s">
        <v>18</v>
      </c>
      <c r="D13" s="18">
        <f t="shared" ref="D13:O13" si="0">+D15</f>
        <v>12072.1</v>
      </c>
      <c r="E13" s="18">
        <f t="shared" si="0"/>
        <v>10047.700000000001</v>
      </c>
      <c r="F13" s="18">
        <f t="shared" si="0"/>
        <v>2024.4</v>
      </c>
      <c r="G13" s="18">
        <f t="shared" si="0"/>
        <v>12072.1</v>
      </c>
      <c r="H13" s="18">
        <f t="shared" si="0"/>
        <v>10047.700000000001</v>
      </c>
      <c r="I13" s="18">
        <f t="shared" si="0"/>
        <v>2024.4</v>
      </c>
      <c r="J13" s="18">
        <f t="shared" si="0"/>
        <v>12072.1</v>
      </c>
      <c r="K13" s="18">
        <f t="shared" si="0"/>
        <v>10047.700000000001</v>
      </c>
      <c r="L13" s="18">
        <f t="shared" si="0"/>
        <v>2024.4</v>
      </c>
      <c r="M13" s="18">
        <f t="shared" si="0"/>
        <v>12072.1</v>
      </c>
      <c r="N13" s="18">
        <f t="shared" si="0"/>
        <v>10047.700000000001</v>
      </c>
      <c r="O13" s="18">
        <f t="shared" si="0"/>
        <v>2024.4</v>
      </c>
    </row>
    <row r="14" spans="1:15" ht="20.25" customHeight="1">
      <c r="A14" s="4"/>
      <c r="B14" s="5"/>
      <c r="C14" s="4" t="s">
        <v>11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46.5" customHeight="1">
      <c r="A15" s="4"/>
      <c r="B15" s="19">
        <v>11002</v>
      </c>
      <c r="C15" s="17" t="s">
        <v>19</v>
      </c>
      <c r="D15" s="18">
        <f>E15+F15</f>
        <v>12072.1</v>
      </c>
      <c r="E15" s="18">
        <f>E19</f>
        <v>10047.700000000001</v>
      </c>
      <c r="F15" s="18">
        <f>F19</f>
        <v>2024.4</v>
      </c>
      <c r="G15" s="18">
        <f>H15+I15</f>
        <v>12072.1</v>
      </c>
      <c r="H15" s="18">
        <f>H19</f>
        <v>10047.700000000001</v>
      </c>
      <c r="I15" s="18">
        <f>I19</f>
        <v>2024.4</v>
      </c>
      <c r="J15" s="18">
        <f>K15+L15</f>
        <v>12072.1</v>
      </c>
      <c r="K15" s="18">
        <f>K19</f>
        <v>10047.700000000001</v>
      </c>
      <c r="L15" s="18">
        <f>L19</f>
        <v>2024.4</v>
      </c>
      <c r="M15" s="18">
        <f>N15+O15</f>
        <v>12072.1</v>
      </c>
      <c r="N15" s="18">
        <f>N19</f>
        <v>10047.700000000001</v>
      </c>
      <c r="O15" s="18">
        <f>O19</f>
        <v>2024.4</v>
      </c>
    </row>
    <row r="16" spans="1:15" ht="20.25" customHeight="1">
      <c r="A16" s="4"/>
      <c r="B16" s="5"/>
      <c r="C16" s="4" t="s">
        <v>12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20.25" customHeight="1">
      <c r="A17" s="4"/>
      <c r="B17" s="5"/>
      <c r="C17" s="6" t="s">
        <v>118</v>
      </c>
      <c r="D17" s="7">
        <f>E17+F17</f>
        <v>12072.1</v>
      </c>
      <c r="E17" s="7">
        <f>E15</f>
        <v>10047.700000000001</v>
      </c>
      <c r="F17" s="7">
        <f>F15</f>
        <v>2024.4</v>
      </c>
      <c r="G17" s="7">
        <f>H17+I17</f>
        <v>12072.1</v>
      </c>
      <c r="H17" s="7">
        <f>H15</f>
        <v>10047.700000000001</v>
      </c>
      <c r="I17" s="7">
        <f>I15</f>
        <v>2024.4</v>
      </c>
      <c r="J17" s="7">
        <f>K17+L17</f>
        <v>12072.1</v>
      </c>
      <c r="K17" s="7">
        <f>K15</f>
        <v>10047.700000000001</v>
      </c>
      <c r="L17" s="7">
        <f>L15</f>
        <v>2024.4</v>
      </c>
      <c r="M17" s="7">
        <f>N17+O17</f>
        <v>12072.1</v>
      </c>
      <c r="N17" s="7">
        <f>N15</f>
        <v>10047.700000000001</v>
      </c>
      <c r="O17" s="7">
        <f>O15</f>
        <v>2024.4</v>
      </c>
    </row>
    <row r="18" spans="1:15" ht="20.25" customHeight="1">
      <c r="A18" s="4"/>
      <c r="B18" s="5"/>
      <c r="C18" s="4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20.25" customHeight="1">
      <c r="A19" s="4"/>
      <c r="B19" s="5"/>
      <c r="C19" s="4" t="s">
        <v>15</v>
      </c>
      <c r="D19" s="2">
        <f>E19+F19</f>
        <v>12072.1</v>
      </c>
      <c r="E19" s="2">
        <f>E20</f>
        <v>10047.700000000001</v>
      </c>
      <c r="F19" s="2">
        <f>F20</f>
        <v>2024.4</v>
      </c>
      <c r="G19" s="2">
        <f>H19+I19</f>
        <v>12072.1</v>
      </c>
      <c r="H19" s="2">
        <f>H20</f>
        <v>10047.700000000001</v>
      </c>
      <c r="I19" s="2">
        <f>I20</f>
        <v>2024.4</v>
      </c>
      <c r="J19" s="2">
        <f>K19+L19</f>
        <v>12072.1</v>
      </c>
      <c r="K19" s="2">
        <f>K20</f>
        <v>10047.700000000001</v>
      </c>
      <c r="L19" s="2">
        <f>L20</f>
        <v>2024.4</v>
      </c>
      <c r="M19" s="2">
        <f>N19+O19</f>
        <v>12072.1</v>
      </c>
      <c r="N19" s="2">
        <f>N20</f>
        <v>10047.700000000001</v>
      </c>
      <c r="O19" s="2">
        <f>O20</f>
        <v>2024.4</v>
      </c>
    </row>
    <row r="20" spans="1:15" ht="20.25" customHeight="1">
      <c r="A20" s="4"/>
      <c r="B20" s="5"/>
      <c r="C20" s="4" t="s">
        <v>99</v>
      </c>
      <c r="D20" s="2">
        <f>E20+F20</f>
        <v>12072.1</v>
      </c>
      <c r="E20" s="3">
        <v>10047.700000000001</v>
      </c>
      <c r="F20" s="3">
        <v>2024.4</v>
      </c>
      <c r="G20" s="2">
        <f>H20+I20</f>
        <v>12072.1</v>
      </c>
      <c r="H20" s="3">
        <v>10047.700000000001</v>
      </c>
      <c r="I20" s="3">
        <v>2024.4</v>
      </c>
      <c r="J20" s="2">
        <f>K20+L20</f>
        <v>12072.1</v>
      </c>
      <c r="K20" s="3">
        <v>10047.700000000001</v>
      </c>
      <c r="L20" s="3">
        <v>2024.4</v>
      </c>
      <c r="M20" s="2">
        <f>N20+O20</f>
        <v>12072.1</v>
      </c>
      <c r="N20" s="3">
        <v>10047.700000000001</v>
      </c>
      <c r="O20" s="3">
        <v>2024.4</v>
      </c>
    </row>
    <row r="21" spans="1:15" s="8" customFormat="1" ht="45.75" customHeight="1">
      <c r="A21" s="17"/>
      <c r="B21" s="5"/>
      <c r="C21" s="17" t="s">
        <v>22</v>
      </c>
      <c r="D21" s="18">
        <f>+E21+F21</f>
        <v>3242124</v>
      </c>
      <c r="E21" s="18">
        <f>E22+E42+E61+E93+E107+E135+E174+E189</f>
        <v>2674962.3000000003</v>
      </c>
      <c r="F21" s="18">
        <f>F22+F42+F61+F93+F107+F135+F174+F189</f>
        <v>567161.69999999995</v>
      </c>
      <c r="G21" s="18">
        <f>+H21+I21</f>
        <v>7024309.7999999998</v>
      </c>
      <c r="H21" s="18">
        <f>H22+H42+H61+H93+H107+H135+H174+H189</f>
        <v>5835567.5999999996</v>
      </c>
      <c r="I21" s="18">
        <f>I22+I42+I61+I93+I107+I135+I174+I189</f>
        <v>1188742.2</v>
      </c>
      <c r="J21" s="18">
        <f>+K21+L21</f>
        <v>12478878.799999999</v>
      </c>
      <c r="K21" s="18">
        <f>K22+K42+K61+K93+K107+K135+K174+K189</f>
        <v>10337232.199999999</v>
      </c>
      <c r="L21" s="18">
        <f>L22+L42+L61+L93+L107+L135+L174+L189</f>
        <v>2141646.6</v>
      </c>
      <c r="M21" s="18">
        <f>+N21+O21</f>
        <v>15420533.9</v>
      </c>
      <c r="N21" s="18">
        <f>N22+N42+N61+N93+N107+N135+N174+N189</f>
        <v>12907990.6</v>
      </c>
      <c r="O21" s="18">
        <f>O22+O42+O61+O93+O107+O135+O174+O189</f>
        <v>2512543.3000000003</v>
      </c>
    </row>
    <row r="22" spans="1:15" ht="20.25" customHeight="1">
      <c r="A22" s="19">
        <v>1004</v>
      </c>
      <c r="B22" s="5"/>
      <c r="C22" s="17" t="s">
        <v>23</v>
      </c>
      <c r="D22" s="18">
        <f>D24+D30+D36</f>
        <v>493914.2</v>
      </c>
      <c r="E22" s="18">
        <f>E24+E30+E36</f>
        <v>390926.5</v>
      </c>
      <c r="F22" s="18">
        <f t="shared" ref="F22" si="1">F24+F30+F36</f>
        <v>102987.70000000001</v>
      </c>
      <c r="G22" s="18">
        <f>G24+G30+G36</f>
        <v>637829.19999999995</v>
      </c>
      <c r="H22" s="18">
        <f>H24+H30+H36</f>
        <v>490178.2</v>
      </c>
      <c r="I22" s="18">
        <f t="shared" ref="I22" si="2">I24+I30+I36</f>
        <v>147651</v>
      </c>
      <c r="J22" s="18">
        <f>J24+J30+J36</f>
        <v>781744.3</v>
      </c>
      <c r="K22" s="18">
        <f>K24+K30+K36</f>
        <v>589429.9</v>
      </c>
      <c r="L22" s="18">
        <f t="shared" ref="L22" si="3">L24+L30+L36</f>
        <v>192314.4</v>
      </c>
      <c r="M22" s="18">
        <f>M24+M30+M36</f>
        <v>925659.29999999993</v>
      </c>
      <c r="N22" s="18">
        <f>N24+N30+N36</f>
        <v>688681.7</v>
      </c>
      <c r="O22" s="18">
        <f t="shared" ref="O22" si="4">O24+O30+O36</f>
        <v>236977.6</v>
      </c>
    </row>
    <row r="23" spans="1:15" ht="20.25" customHeight="1">
      <c r="A23" s="4"/>
      <c r="B23" s="5"/>
      <c r="C23" s="4" t="s">
        <v>11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49.5" customHeight="1">
      <c r="A24" s="4"/>
      <c r="B24" s="19">
        <v>11009</v>
      </c>
      <c r="C24" s="17" t="s">
        <v>24</v>
      </c>
      <c r="D24" s="18">
        <f>E24+F24</f>
        <v>77548.7</v>
      </c>
      <c r="E24" s="18">
        <f>E26</f>
        <v>64632.7</v>
      </c>
      <c r="F24" s="18">
        <f>F26</f>
        <v>12916</v>
      </c>
      <c r="G24" s="18">
        <f>H24+I24</f>
        <v>77548.7</v>
      </c>
      <c r="H24" s="18">
        <f>H26</f>
        <v>64632.7</v>
      </c>
      <c r="I24" s="18">
        <f>I26</f>
        <v>12916</v>
      </c>
      <c r="J24" s="18">
        <f>K24+L24</f>
        <v>77548.7</v>
      </c>
      <c r="K24" s="18">
        <f>K26</f>
        <v>64632.7</v>
      </c>
      <c r="L24" s="18">
        <f>L26</f>
        <v>12916</v>
      </c>
      <c r="M24" s="18">
        <f>N24+O24</f>
        <v>77548.7</v>
      </c>
      <c r="N24" s="18">
        <f>N26</f>
        <v>64632.7</v>
      </c>
      <c r="O24" s="18">
        <f>O26</f>
        <v>12916</v>
      </c>
    </row>
    <row r="25" spans="1:15" ht="20.25" customHeight="1">
      <c r="A25" s="4"/>
      <c r="B25" s="5"/>
      <c r="C25" s="4" t="s">
        <v>12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32.25" customHeight="1">
      <c r="A26" s="4"/>
      <c r="B26" s="5"/>
      <c r="C26" s="6" t="s">
        <v>109</v>
      </c>
      <c r="D26" s="7">
        <f>E26+F26</f>
        <v>77548.7</v>
      </c>
      <c r="E26" s="7">
        <f>E28</f>
        <v>64632.7</v>
      </c>
      <c r="F26" s="7">
        <f>F28</f>
        <v>12916</v>
      </c>
      <c r="G26" s="7">
        <f>H26+I26</f>
        <v>77548.7</v>
      </c>
      <c r="H26" s="7">
        <f>H28</f>
        <v>64632.7</v>
      </c>
      <c r="I26" s="7">
        <f>I28</f>
        <v>12916</v>
      </c>
      <c r="J26" s="7">
        <f>K26+L26</f>
        <v>77548.7</v>
      </c>
      <c r="K26" s="7">
        <f>K28</f>
        <v>64632.7</v>
      </c>
      <c r="L26" s="7">
        <f>L28</f>
        <v>12916</v>
      </c>
      <c r="M26" s="7">
        <f>N26+O26</f>
        <v>77548.7</v>
      </c>
      <c r="N26" s="7">
        <f>N28</f>
        <v>64632.7</v>
      </c>
      <c r="O26" s="7">
        <f>O28</f>
        <v>12916</v>
      </c>
    </row>
    <row r="27" spans="1:15" ht="30.75" customHeight="1">
      <c r="A27" s="4"/>
      <c r="B27" s="5"/>
      <c r="C27" s="4" t="s">
        <v>14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ht="20.25" customHeight="1">
      <c r="A28" s="4"/>
      <c r="B28" s="5"/>
      <c r="C28" s="4" t="s">
        <v>15</v>
      </c>
      <c r="D28" s="2">
        <f>E28+F28</f>
        <v>77548.7</v>
      </c>
      <c r="E28" s="2">
        <f>E29</f>
        <v>64632.7</v>
      </c>
      <c r="F28" s="2">
        <f>F29</f>
        <v>12916</v>
      </c>
      <c r="G28" s="2">
        <f>H28+I28</f>
        <v>77548.7</v>
      </c>
      <c r="H28" s="2">
        <f>H29</f>
        <v>64632.7</v>
      </c>
      <c r="I28" s="2">
        <f>I29</f>
        <v>12916</v>
      </c>
      <c r="J28" s="2">
        <f>K28+L28</f>
        <v>77548.7</v>
      </c>
      <c r="K28" s="2">
        <f>K29</f>
        <v>64632.7</v>
      </c>
      <c r="L28" s="2">
        <f>L29</f>
        <v>12916</v>
      </c>
      <c r="M28" s="2">
        <f>N28+O28</f>
        <v>77548.7</v>
      </c>
      <c r="N28" s="2">
        <f>N29</f>
        <v>64632.7</v>
      </c>
      <c r="O28" s="2">
        <f>O29</f>
        <v>12916</v>
      </c>
    </row>
    <row r="29" spans="1:15" ht="20.25" customHeight="1">
      <c r="A29" s="4"/>
      <c r="B29" s="5"/>
      <c r="C29" s="4" t="s">
        <v>99</v>
      </c>
      <c r="D29" s="2">
        <f>E29+F29</f>
        <v>77548.7</v>
      </c>
      <c r="E29" s="3">
        <v>64632.7</v>
      </c>
      <c r="F29" s="3">
        <v>12916</v>
      </c>
      <c r="G29" s="2">
        <f>H29+I29</f>
        <v>77548.7</v>
      </c>
      <c r="H29" s="3">
        <v>64632.7</v>
      </c>
      <c r="I29" s="3">
        <v>12916</v>
      </c>
      <c r="J29" s="2">
        <f>K29+L29</f>
        <v>77548.7</v>
      </c>
      <c r="K29" s="3">
        <v>64632.7</v>
      </c>
      <c r="L29" s="3">
        <v>12916</v>
      </c>
      <c r="M29" s="2">
        <f>N29+O29</f>
        <v>77548.7</v>
      </c>
      <c r="N29" s="3">
        <v>64632.7</v>
      </c>
      <c r="O29" s="3">
        <v>12916</v>
      </c>
    </row>
    <row r="30" spans="1:15" ht="65.25" customHeight="1">
      <c r="A30" s="4"/>
      <c r="B30" s="19">
        <v>11011</v>
      </c>
      <c r="C30" s="17" t="s">
        <v>25</v>
      </c>
      <c r="D30" s="18">
        <f>E30+F30</f>
        <v>143915.1</v>
      </c>
      <c r="E30" s="18">
        <f>E32</f>
        <v>99251.8</v>
      </c>
      <c r="F30" s="18">
        <f>F32</f>
        <v>44663.3</v>
      </c>
      <c r="G30" s="18">
        <f>H30+I30</f>
        <v>287830.09999999998</v>
      </c>
      <c r="H30" s="18">
        <f>H32</f>
        <v>198503.5</v>
      </c>
      <c r="I30" s="18">
        <f>I32</f>
        <v>89326.6</v>
      </c>
      <c r="J30" s="18">
        <f>K30+L30</f>
        <v>431745.2</v>
      </c>
      <c r="K30" s="18">
        <f>K32</f>
        <v>297755.2</v>
      </c>
      <c r="L30" s="18">
        <f>L32</f>
        <v>133990</v>
      </c>
      <c r="M30" s="18">
        <f>N30+O30</f>
        <v>575660.19999999995</v>
      </c>
      <c r="N30" s="18">
        <f>N32</f>
        <v>397007</v>
      </c>
      <c r="O30" s="18">
        <f>O32</f>
        <v>178653.2</v>
      </c>
    </row>
    <row r="31" spans="1:15" ht="20.25" customHeight="1">
      <c r="A31" s="4"/>
      <c r="B31" s="5"/>
      <c r="C31" s="4" t="s">
        <v>12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36" customHeight="1">
      <c r="A32" s="4"/>
      <c r="B32" s="5"/>
      <c r="C32" s="6" t="s">
        <v>109</v>
      </c>
      <c r="D32" s="7">
        <f>E32+F32</f>
        <v>143915.1</v>
      </c>
      <c r="E32" s="7">
        <f>E34</f>
        <v>99251.8</v>
      </c>
      <c r="F32" s="7">
        <f>F34</f>
        <v>44663.3</v>
      </c>
      <c r="G32" s="7">
        <f>H32+I32</f>
        <v>287830.09999999998</v>
      </c>
      <c r="H32" s="7">
        <f>H34</f>
        <v>198503.5</v>
      </c>
      <c r="I32" s="7">
        <f>I34</f>
        <v>89326.6</v>
      </c>
      <c r="J32" s="7">
        <f>K32+L32</f>
        <v>431745.2</v>
      </c>
      <c r="K32" s="7">
        <f>K34</f>
        <v>297755.2</v>
      </c>
      <c r="L32" s="7">
        <f>L34</f>
        <v>133990</v>
      </c>
      <c r="M32" s="7">
        <f>N32+O32</f>
        <v>575660.19999999995</v>
      </c>
      <c r="N32" s="7">
        <f>N34</f>
        <v>397007</v>
      </c>
      <c r="O32" s="7">
        <f>O34</f>
        <v>178653.2</v>
      </c>
    </row>
    <row r="33" spans="1:15" ht="26.25" customHeight="1">
      <c r="A33" s="4"/>
      <c r="B33" s="5"/>
      <c r="C33" s="4" t="s">
        <v>14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20.25" customHeight="1">
      <c r="A34" s="4"/>
      <c r="B34" s="5"/>
      <c r="C34" s="4" t="s">
        <v>15</v>
      </c>
      <c r="D34" s="2">
        <f>E34+F34</f>
        <v>143915.1</v>
      </c>
      <c r="E34" s="2">
        <f>E35</f>
        <v>99251.8</v>
      </c>
      <c r="F34" s="2">
        <f>F35</f>
        <v>44663.3</v>
      </c>
      <c r="G34" s="2">
        <f>H34+I34</f>
        <v>287830.09999999998</v>
      </c>
      <c r="H34" s="2">
        <f>H35</f>
        <v>198503.5</v>
      </c>
      <c r="I34" s="2">
        <f>I35</f>
        <v>89326.6</v>
      </c>
      <c r="J34" s="2">
        <f>K34+L34</f>
        <v>431745.2</v>
      </c>
      <c r="K34" s="2">
        <f>K35</f>
        <v>297755.2</v>
      </c>
      <c r="L34" s="2">
        <f>L35</f>
        <v>133990</v>
      </c>
      <c r="M34" s="2">
        <f>N34+O34</f>
        <v>575660.19999999995</v>
      </c>
      <c r="N34" s="2">
        <f>N35</f>
        <v>397007</v>
      </c>
      <c r="O34" s="2">
        <f>O35</f>
        <v>178653.2</v>
      </c>
    </row>
    <row r="35" spans="1:15" ht="20.25" customHeight="1">
      <c r="A35" s="4"/>
      <c r="B35" s="5"/>
      <c r="C35" s="4" t="s">
        <v>99</v>
      </c>
      <c r="D35" s="2">
        <f>E35+F35</f>
        <v>143915.1</v>
      </c>
      <c r="E35" s="3">
        <v>99251.8</v>
      </c>
      <c r="F35" s="3">
        <v>44663.3</v>
      </c>
      <c r="G35" s="2">
        <f>H35+I35</f>
        <v>287830.09999999998</v>
      </c>
      <c r="H35" s="3">
        <v>198503.5</v>
      </c>
      <c r="I35" s="3">
        <v>89326.6</v>
      </c>
      <c r="J35" s="2">
        <f>K35+L35</f>
        <v>431745.2</v>
      </c>
      <c r="K35" s="3">
        <v>297755.2</v>
      </c>
      <c r="L35" s="3">
        <v>133990</v>
      </c>
      <c r="M35" s="2">
        <f>N35+O35</f>
        <v>575660.19999999995</v>
      </c>
      <c r="N35" s="3">
        <v>397007</v>
      </c>
      <c r="O35" s="3">
        <v>178653.2</v>
      </c>
    </row>
    <row r="36" spans="1:15" ht="65.25" customHeight="1">
      <c r="A36" s="4"/>
      <c r="B36" s="19">
        <v>11012</v>
      </c>
      <c r="C36" s="17" t="s">
        <v>163</v>
      </c>
      <c r="D36" s="18">
        <f>E36+F36</f>
        <v>272450.40000000002</v>
      </c>
      <c r="E36" s="18">
        <f>E38</f>
        <v>227042</v>
      </c>
      <c r="F36" s="18">
        <f>F38</f>
        <v>45408.4</v>
      </c>
      <c r="G36" s="18">
        <f>H36+I36</f>
        <v>272450.40000000002</v>
      </c>
      <c r="H36" s="18">
        <f>H38</f>
        <v>227042</v>
      </c>
      <c r="I36" s="18">
        <f>I38</f>
        <v>45408.4</v>
      </c>
      <c r="J36" s="18">
        <f>K36+L36</f>
        <v>272450.40000000002</v>
      </c>
      <c r="K36" s="18">
        <f>K38</f>
        <v>227042</v>
      </c>
      <c r="L36" s="18">
        <f>L38</f>
        <v>45408.4</v>
      </c>
      <c r="M36" s="18">
        <f>N36+O36</f>
        <v>272450.40000000002</v>
      </c>
      <c r="N36" s="18">
        <f>N38</f>
        <v>227042</v>
      </c>
      <c r="O36" s="18">
        <f>O38</f>
        <v>45408.4</v>
      </c>
    </row>
    <row r="37" spans="1:15" ht="20.25" customHeight="1">
      <c r="A37" s="4"/>
      <c r="B37" s="5"/>
      <c r="C37" s="4" t="s">
        <v>12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36" customHeight="1">
      <c r="A38" s="4"/>
      <c r="B38" s="5"/>
      <c r="C38" s="6" t="s">
        <v>109</v>
      </c>
      <c r="D38" s="7">
        <f>E38+F38</f>
        <v>272450.40000000002</v>
      </c>
      <c r="E38" s="7">
        <f>E40</f>
        <v>227042</v>
      </c>
      <c r="F38" s="7">
        <f>F40</f>
        <v>45408.4</v>
      </c>
      <c r="G38" s="7">
        <f>H38+I38</f>
        <v>272450.40000000002</v>
      </c>
      <c r="H38" s="7">
        <f>H40</f>
        <v>227042</v>
      </c>
      <c r="I38" s="7">
        <f>I40</f>
        <v>45408.4</v>
      </c>
      <c r="J38" s="7">
        <f>K38+L38</f>
        <v>272450.40000000002</v>
      </c>
      <c r="K38" s="7">
        <f>K40</f>
        <v>227042</v>
      </c>
      <c r="L38" s="7">
        <f>L40</f>
        <v>45408.4</v>
      </c>
      <c r="M38" s="7">
        <f>N38+O38</f>
        <v>272450.40000000002</v>
      </c>
      <c r="N38" s="7">
        <f>N40</f>
        <v>227042</v>
      </c>
      <c r="O38" s="7">
        <f>O40</f>
        <v>45408.4</v>
      </c>
    </row>
    <row r="39" spans="1:15" ht="31.5" customHeight="1">
      <c r="A39" s="4"/>
      <c r="B39" s="5"/>
      <c r="C39" s="4" t="s">
        <v>14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20.25" customHeight="1">
      <c r="A40" s="4"/>
      <c r="B40" s="5"/>
      <c r="C40" s="4" t="s">
        <v>15</v>
      </c>
      <c r="D40" s="2">
        <f>E40+F40</f>
        <v>272450.40000000002</v>
      </c>
      <c r="E40" s="2">
        <f>E41</f>
        <v>227042</v>
      </c>
      <c r="F40" s="2">
        <f>F41</f>
        <v>45408.4</v>
      </c>
      <c r="G40" s="2">
        <f>H40+I40</f>
        <v>272450.40000000002</v>
      </c>
      <c r="H40" s="2">
        <f>H41</f>
        <v>227042</v>
      </c>
      <c r="I40" s="2">
        <f>I41</f>
        <v>45408.4</v>
      </c>
      <c r="J40" s="2">
        <f>K40+L40</f>
        <v>272450.40000000002</v>
      </c>
      <c r="K40" s="2">
        <f>K41</f>
        <v>227042</v>
      </c>
      <c r="L40" s="2">
        <f>L41</f>
        <v>45408.4</v>
      </c>
      <c r="M40" s="2">
        <f>N40+O40</f>
        <v>272450.40000000002</v>
      </c>
      <c r="N40" s="2">
        <f>N41</f>
        <v>227042</v>
      </c>
      <c r="O40" s="2">
        <f>O41</f>
        <v>45408.4</v>
      </c>
    </row>
    <row r="41" spans="1:15" ht="25.5" customHeight="1">
      <c r="A41" s="4"/>
      <c r="B41" s="5"/>
      <c r="C41" s="4" t="s">
        <v>99</v>
      </c>
      <c r="D41" s="2">
        <f>E41+F41</f>
        <v>272450.40000000002</v>
      </c>
      <c r="E41" s="3">
        <v>227042</v>
      </c>
      <c r="F41" s="3">
        <v>45408.4</v>
      </c>
      <c r="G41" s="2">
        <f>H41+I41</f>
        <v>272450.40000000002</v>
      </c>
      <c r="H41" s="3">
        <v>227042</v>
      </c>
      <c r="I41" s="3">
        <v>45408.4</v>
      </c>
      <c r="J41" s="2">
        <f>K41+L41</f>
        <v>272450.40000000002</v>
      </c>
      <c r="K41" s="3">
        <v>227042</v>
      </c>
      <c r="L41" s="3">
        <v>45408.4</v>
      </c>
      <c r="M41" s="2">
        <f>N41+O41</f>
        <v>272450.40000000002</v>
      </c>
      <c r="N41" s="3">
        <v>227042</v>
      </c>
      <c r="O41" s="3">
        <v>45408.4</v>
      </c>
    </row>
    <row r="42" spans="1:15" ht="20.25" customHeight="1">
      <c r="A42" s="19">
        <v>1019</v>
      </c>
      <c r="B42" s="5"/>
      <c r="C42" s="17" t="s">
        <v>26</v>
      </c>
      <c r="D42" s="18">
        <f>+E42+F42</f>
        <v>104282.3</v>
      </c>
      <c r="E42" s="18">
        <f>+E44+E54</f>
        <v>104282.3</v>
      </c>
      <c r="F42" s="18">
        <f>+F44+F54</f>
        <v>0</v>
      </c>
      <c r="G42" s="18">
        <f>+H42+I42</f>
        <v>252725.6</v>
      </c>
      <c r="H42" s="18">
        <f>+H44+H54</f>
        <v>252725.6</v>
      </c>
      <c r="I42" s="18">
        <f>+I44+I54</f>
        <v>0</v>
      </c>
      <c r="J42" s="18">
        <f>+K42+L42</f>
        <v>447240.9</v>
      </c>
      <c r="K42" s="18">
        <f>+K44+K54</f>
        <v>447240.9</v>
      </c>
      <c r="L42" s="18">
        <f>+L44+L54</f>
        <v>0</v>
      </c>
      <c r="M42" s="18">
        <f>+N42+O42</f>
        <v>503684.5</v>
      </c>
      <c r="N42" s="18">
        <f>+N44+N54</f>
        <v>503684.5</v>
      </c>
      <c r="O42" s="18">
        <f>+O44+O54</f>
        <v>0</v>
      </c>
    </row>
    <row r="43" spans="1:15" ht="20.25" customHeight="1">
      <c r="A43" s="4"/>
      <c r="B43" s="5"/>
      <c r="C43" s="4" t="s">
        <v>11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47.25" customHeight="1">
      <c r="A44" s="4"/>
      <c r="B44" s="19">
        <v>11002</v>
      </c>
      <c r="C44" s="17" t="s">
        <v>27</v>
      </c>
      <c r="D44" s="18">
        <f>E44+F44</f>
        <v>2556.3000000000002</v>
      </c>
      <c r="E44" s="18">
        <f>E46</f>
        <v>2556.3000000000002</v>
      </c>
      <c r="F44" s="18">
        <f>F46</f>
        <v>0</v>
      </c>
      <c r="G44" s="18">
        <f>H44+I44</f>
        <v>3253.6</v>
      </c>
      <c r="H44" s="18">
        <f>H46</f>
        <v>3253.6</v>
      </c>
      <c r="I44" s="18">
        <f>I46</f>
        <v>0</v>
      </c>
      <c r="J44" s="18">
        <f>K44+L44</f>
        <v>4000.9</v>
      </c>
      <c r="K44" s="18">
        <f>K46</f>
        <v>4000.9</v>
      </c>
      <c r="L44" s="18">
        <f>L46</f>
        <v>0</v>
      </c>
      <c r="M44" s="18">
        <f>N44+O44</f>
        <v>4740.1000000000004</v>
      </c>
      <c r="N44" s="18">
        <f>N46</f>
        <v>4740.1000000000004</v>
      </c>
      <c r="O44" s="18">
        <f>O46</f>
        <v>0</v>
      </c>
    </row>
    <row r="45" spans="1:15" ht="20.25" customHeight="1">
      <c r="A45" s="4"/>
      <c r="B45" s="5"/>
      <c r="C45" s="4" t="s">
        <v>12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ht="33" customHeight="1">
      <c r="A46" s="4"/>
      <c r="B46" s="5"/>
      <c r="C46" s="6" t="s">
        <v>110</v>
      </c>
      <c r="D46" s="18">
        <f>E46+F46</f>
        <v>2556.3000000000002</v>
      </c>
      <c r="E46" s="7">
        <f>E48</f>
        <v>2556.3000000000002</v>
      </c>
      <c r="F46" s="7">
        <f>F48</f>
        <v>0</v>
      </c>
      <c r="G46" s="18">
        <f>H46+I46</f>
        <v>3253.6</v>
      </c>
      <c r="H46" s="7">
        <f>H48</f>
        <v>3253.6</v>
      </c>
      <c r="I46" s="7">
        <f>I48</f>
        <v>0</v>
      </c>
      <c r="J46" s="18">
        <f>K46+L46</f>
        <v>4000.9</v>
      </c>
      <c r="K46" s="7">
        <f>K48</f>
        <v>4000.9</v>
      </c>
      <c r="L46" s="7">
        <f>L48</f>
        <v>0</v>
      </c>
      <c r="M46" s="18">
        <f>N46+O46</f>
        <v>4740.1000000000004</v>
      </c>
      <c r="N46" s="7">
        <f>N48</f>
        <v>4740.1000000000004</v>
      </c>
      <c r="O46" s="7">
        <f>O48</f>
        <v>0</v>
      </c>
    </row>
    <row r="47" spans="1:15" ht="45" customHeight="1">
      <c r="A47" s="4"/>
      <c r="B47" s="5"/>
      <c r="C47" s="4" t="s">
        <v>14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ht="20.25" customHeight="1">
      <c r="A48" s="4"/>
      <c r="B48" s="5"/>
      <c r="C48" s="4" t="s">
        <v>15</v>
      </c>
      <c r="D48" s="2">
        <f t="shared" ref="D48:D53" si="5">E48+F48</f>
        <v>2556.3000000000002</v>
      </c>
      <c r="E48" s="2">
        <f>E49+E50+E51+E52+E53</f>
        <v>2556.3000000000002</v>
      </c>
      <c r="F48" s="2">
        <f>F49+F50+F51</f>
        <v>0</v>
      </c>
      <c r="G48" s="2">
        <f t="shared" ref="G48:G53" si="6">H48+I48</f>
        <v>3253.6</v>
      </c>
      <c r="H48" s="2">
        <f>H49+H50+H51+H52+H53</f>
        <v>3253.6</v>
      </c>
      <c r="I48" s="2">
        <f>I49+I50+I51</f>
        <v>0</v>
      </c>
      <c r="J48" s="2">
        <f t="shared" ref="J48:J53" si="7">K48+L48</f>
        <v>4000.9</v>
      </c>
      <c r="K48" s="2">
        <f>K49+K50+K51+K52+K53</f>
        <v>4000.9</v>
      </c>
      <c r="L48" s="2">
        <f>L49+L50+L51</f>
        <v>0</v>
      </c>
      <c r="M48" s="2">
        <f t="shared" ref="M48:M53" si="8">N48+O48</f>
        <v>4740.1000000000004</v>
      </c>
      <c r="N48" s="2">
        <f>N49+N50+N51+N52+N53</f>
        <v>4740.1000000000004</v>
      </c>
      <c r="O48" s="2">
        <f>O49+O50+O51</f>
        <v>0</v>
      </c>
    </row>
    <row r="49" spans="1:15" ht="20.25" customHeight="1">
      <c r="A49" s="4"/>
      <c r="B49" s="5"/>
      <c r="C49" s="20" t="s">
        <v>28</v>
      </c>
      <c r="D49" s="2">
        <f t="shared" si="5"/>
        <v>120</v>
      </c>
      <c r="E49" s="3">
        <v>120</v>
      </c>
      <c r="F49" s="3"/>
      <c r="G49" s="2">
        <f t="shared" si="6"/>
        <v>240</v>
      </c>
      <c r="H49" s="3">
        <v>240</v>
      </c>
      <c r="I49" s="3">
        <v>0</v>
      </c>
      <c r="J49" s="2">
        <f t="shared" si="7"/>
        <v>360</v>
      </c>
      <c r="K49" s="3">
        <v>360</v>
      </c>
      <c r="L49" s="3">
        <v>0</v>
      </c>
      <c r="M49" s="2">
        <f t="shared" si="8"/>
        <v>480</v>
      </c>
      <c r="N49" s="3">
        <v>480</v>
      </c>
      <c r="O49" s="3">
        <v>0</v>
      </c>
    </row>
    <row r="50" spans="1:15" ht="20.25" customHeight="1">
      <c r="A50" s="4"/>
      <c r="B50" s="5"/>
      <c r="C50" s="20" t="s">
        <v>29</v>
      </c>
      <c r="D50" s="2">
        <f t="shared" si="5"/>
        <v>50</v>
      </c>
      <c r="E50" s="3">
        <v>50</v>
      </c>
      <c r="F50" s="3"/>
      <c r="G50" s="2">
        <f t="shared" si="6"/>
        <v>100</v>
      </c>
      <c r="H50" s="3">
        <v>100</v>
      </c>
      <c r="I50" s="3">
        <v>0</v>
      </c>
      <c r="J50" s="2">
        <f t="shared" si="7"/>
        <v>150</v>
      </c>
      <c r="K50" s="3">
        <v>150</v>
      </c>
      <c r="L50" s="3">
        <v>0</v>
      </c>
      <c r="M50" s="2">
        <f t="shared" si="8"/>
        <v>200</v>
      </c>
      <c r="N50" s="3">
        <v>200</v>
      </c>
      <c r="O50" s="3">
        <v>0</v>
      </c>
    </row>
    <row r="51" spans="1:15" ht="20.25" customHeight="1">
      <c r="A51" s="4"/>
      <c r="B51" s="5"/>
      <c r="C51" s="20" t="s">
        <v>30</v>
      </c>
      <c r="D51" s="2">
        <f t="shared" si="5"/>
        <v>250</v>
      </c>
      <c r="E51" s="3">
        <v>250</v>
      </c>
      <c r="F51" s="3"/>
      <c r="G51" s="2">
        <f t="shared" si="6"/>
        <v>350</v>
      </c>
      <c r="H51" s="3">
        <v>350</v>
      </c>
      <c r="I51" s="3">
        <v>0</v>
      </c>
      <c r="J51" s="2">
        <f t="shared" si="7"/>
        <v>500</v>
      </c>
      <c r="K51" s="3">
        <v>500</v>
      </c>
      <c r="L51" s="3">
        <v>0</v>
      </c>
      <c r="M51" s="2">
        <f t="shared" si="8"/>
        <v>500</v>
      </c>
      <c r="N51" s="3">
        <v>500</v>
      </c>
      <c r="O51" s="3">
        <v>0</v>
      </c>
    </row>
    <row r="52" spans="1:15" ht="20.25" customHeight="1">
      <c r="A52" s="4"/>
      <c r="B52" s="5"/>
      <c r="C52" s="20" t="s">
        <v>31</v>
      </c>
      <c r="D52" s="2">
        <f t="shared" si="5"/>
        <v>1709</v>
      </c>
      <c r="E52" s="3">
        <v>1709</v>
      </c>
      <c r="F52" s="3"/>
      <c r="G52" s="2">
        <f t="shared" si="6"/>
        <v>1709</v>
      </c>
      <c r="H52" s="3">
        <v>1709</v>
      </c>
      <c r="I52" s="3">
        <v>0</v>
      </c>
      <c r="J52" s="2">
        <f t="shared" si="7"/>
        <v>1709</v>
      </c>
      <c r="K52" s="3">
        <v>1709</v>
      </c>
      <c r="L52" s="3">
        <v>0</v>
      </c>
      <c r="M52" s="2">
        <f t="shared" si="8"/>
        <v>1709</v>
      </c>
      <c r="N52" s="3">
        <v>1709</v>
      </c>
      <c r="O52" s="3">
        <v>0</v>
      </c>
    </row>
    <row r="53" spans="1:15" ht="20.25" customHeight="1">
      <c r="A53" s="4"/>
      <c r="B53" s="5"/>
      <c r="C53" s="4" t="s">
        <v>99</v>
      </c>
      <c r="D53" s="2">
        <f t="shared" si="5"/>
        <v>427.3</v>
      </c>
      <c r="E53" s="3">
        <v>427.3</v>
      </c>
      <c r="F53" s="3"/>
      <c r="G53" s="2">
        <f t="shared" si="6"/>
        <v>854.6</v>
      </c>
      <c r="H53" s="3">
        <v>854.6</v>
      </c>
      <c r="I53" s="3">
        <v>0</v>
      </c>
      <c r="J53" s="2">
        <f t="shared" si="7"/>
        <v>1281.9000000000001</v>
      </c>
      <c r="K53" s="3">
        <v>1281.9000000000001</v>
      </c>
      <c r="L53" s="3">
        <v>0</v>
      </c>
      <c r="M53" s="2">
        <f t="shared" si="8"/>
        <v>1851.1000000000001</v>
      </c>
      <c r="N53" s="3">
        <v>1851.1000000000001</v>
      </c>
      <c r="O53" s="3">
        <v>0</v>
      </c>
    </row>
    <row r="54" spans="1:15" ht="81" customHeight="1">
      <c r="A54" s="4"/>
      <c r="B54" s="19">
        <v>12003</v>
      </c>
      <c r="C54" s="17" t="s">
        <v>32</v>
      </c>
      <c r="D54" s="18">
        <f>E54+F54</f>
        <v>101726</v>
      </c>
      <c r="E54" s="18">
        <f>E58</f>
        <v>101726</v>
      </c>
      <c r="F54" s="18">
        <f>F58</f>
        <v>0</v>
      </c>
      <c r="G54" s="18">
        <f>H54+I54</f>
        <v>249472</v>
      </c>
      <c r="H54" s="18">
        <f>H58</f>
        <v>249472</v>
      </c>
      <c r="I54" s="18">
        <f>I58</f>
        <v>0</v>
      </c>
      <c r="J54" s="18">
        <f>K54+L54</f>
        <v>443240</v>
      </c>
      <c r="K54" s="18">
        <f>K58</f>
        <v>443240</v>
      </c>
      <c r="L54" s="18">
        <f>L58</f>
        <v>0</v>
      </c>
      <c r="M54" s="18">
        <f>N54+O54</f>
        <v>498944.4</v>
      </c>
      <c r="N54" s="18">
        <f>N58</f>
        <v>498944.4</v>
      </c>
      <c r="O54" s="18">
        <f>O58</f>
        <v>0</v>
      </c>
    </row>
    <row r="55" spans="1:15" ht="20.25" customHeight="1">
      <c r="A55" s="4"/>
      <c r="B55" s="5"/>
      <c r="C55" s="4" t="s">
        <v>12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34.5" customHeight="1">
      <c r="A56" s="4"/>
      <c r="B56" s="5"/>
      <c r="C56" s="6" t="s">
        <v>110</v>
      </c>
      <c r="D56" s="7">
        <f>E56+F56</f>
        <v>101726</v>
      </c>
      <c r="E56" s="7">
        <f>E54</f>
        <v>101726</v>
      </c>
      <c r="F56" s="7">
        <f>F54</f>
        <v>0</v>
      </c>
      <c r="G56" s="7">
        <f>H56+I56</f>
        <v>249472</v>
      </c>
      <c r="H56" s="7">
        <f>H54</f>
        <v>249472</v>
      </c>
      <c r="I56" s="7">
        <f>I54</f>
        <v>0</v>
      </c>
      <c r="J56" s="7">
        <f>K56+L56</f>
        <v>443240</v>
      </c>
      <c r="K56" s="7">
        <f>K54</f>
        <v>443240</v>
      </c>
      <c r="L56" s="7">
        <f>L54</f>
        <v>0</v>
      </c>
      <c r="M56" s="7">
        <f>N56+O56</f>
        <v>498944.4</v>
      </c>
      <c r="N56" s="7">
        <f>N54</f>
        <v>498944.4</v>
      </c>
      <c r="O56" s="7">
        <f>O54</f>
        <v>0</v>
      </c>
    </row>
    <row r="57" spans="1:15" ht="39.75" customHeight="1">
      <c r="A57" s="4"/>
      <c r="B57" s="5"/>
      <c r="C57" s="4" t="s">
        <v>14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20.25" customHeight="1">
      <c r="A58" s="4"/>
      <c r="B58" s="5"/>
      <c r="C58" s="4" t="s">
        <v>17</v>
      </c>
      <c r="D58" s="2">
        <f>E58+F58</f>
        <v>101726</v>
      </c>
      <c r="E58" s="2">
        <f>+E59+E60</f>
        <v>101726</v>
      </c>
      <c r="F58" s="2">
        <f>+F59+F60</f>
        <v>0</v>
      </c>
      <c r="G58" s="2">
        <f>H58+I58</f>
        <v>249472</v>
      </c>
      <c r="H58" s="2">
        <f>+H59+H60</f>
        <v>249472</v>
      </c>
      <c r="I58" s="2">
        <f>+I59+I60</f>
        <v>0</v>
      </c>
      <c r="J58" s="2">
        <f>K58+L58</f>
        <v>443240</v>
      </c>
      <c r="K58" s="2">
        <f>+K59+K60</f>
        <v>443240</v>
      </c>
      <c r="L58" s="2">
        <f>+L59+L60</f>
        <v>0</v>
      </c>
      <c r="M58" s="2">
        <f>N58+O58</f>
        <v>498944.4</v>
      </c>
      <c r="N58" s="2">
        <f>+N59+N60</f>
        <v>498944.4</v>
      </c>
      <c r="O58" s="2">
        <f>+O59+O60</f>
        <v>0</v>
      </c>
    </row>
    <row r="59" spans="1:15" ht="20.25" customHeight="1">
      <c r="A59" s="4"/>
      <c r="B59" s="5"/>
      <c r="C59" s="20" t="s">
        <v>34</v>
      </c>
      <c r="D59" s="2">
        <f t="shared" ref="D59:D60" si="9">E59+F59</f>
        <v>92042</v>
      </c>
      <c r="E59" s="3">
        <v>92042</v>
      </c>
      <c r="F59" s="3">
        <v>0</v>
      </c>
      <c r="G59" s="2">
        <f t="shared" ref="G59:G60" si="10">H59+I59</f>
        <v>230104</v>
      </c>
      <c r="H59" s="3">
        <v>230104</v>
      </c>
      <c r="I59" s="3">
        <v>0</v>
      </c>
      <c r="J59" s="2">
        <f t="shared" ref="J59:J60" si="11">K59+L59</f>
        <v>414188</v>
      </c>
      <c r="K59" s="3">
        <v>414188</v>
      </c>
      <c r="L59" s="3">
        <v>0</v>
      </c>
      <c r="M59" s="2">
        <f t="shared" ref="M59:M60" si="12">N59+O59</f>
        <v>460208.4</v>
      </c>
      <c r="N59" s="21">
        <v>460208.4</v>
      </c>
      <c r="O59" s="3">
        <v>0</v>
      </c>
    </row>
    <row r="60" spans="1:15" ht="20.25" customHeight="1">
      <c r="A60" s="4"/>
      <c r="B60" s="5"/>
      <c r="C60" s="20" t="s">
        <v>35</v>
      </c>
      <c r="D60" s="2">
        <f t="shared" si="9"/>
        <v>9684</v>
      </c>
      <c r="E60" s="3">
        <v>9684</v>
      </c>
      <c r="F60" s="3">
        <v>0</v>
      </c>
      <c r="G60" s="2">
        <f t="shared" si="10"/>
        <v>19368</v>
      </c>
      <c r="H60" s="3">
        <v>19368</v>
      </c>
      <c r="I60" s="3">
        <v>0</v>
      </c>
      <c r="J60" s="2">
        <f t="shared" si="11"/>
        <v>29052</v>
      </c>
      <c r="K60" s="3">
        <v>29052</v>
      </c>
      <c r="L60" s="3">
        <v>0</v>
      </c>
      <c r="M60" s="2">
        <f t="shared" si="12"/>
        <v>38736</v>
      </c>
      <c r="N60" s="21">
        <v>38736</v>
      </c>
      <c r="O60" s="3">
        <v>0</v>
      </c>
    </row>
    <row r="61" spans="1:15" ht="45" customHeight="1">
      <c r="A61" s="19">
        <v>1040</v>
      </c>
      <c r="B61" s="5"/>
      <c r="C61" s="17" t="s">
        <v>36</v>
      </c>
      <c r="D61" s="18">
        <f t="shared" ref="D61:O61" si="13">D69+D63+D75+D81+D87</f>
        <v>223070.3</v>
      </c>
      <c r="E61" s="18">
        <f t="shared" si="13"/>
        <v>183645.4</v>
      </c>
      <c r="F61" s="18">
        <f t="shared" si="13"/>
        <v>39424.9</v>
      </c>
      <c r="G61" s="18">
        <f t="shared" si="13"/>
        <v>807018.40000000014</v>
      </c>
      <c r="H61" s="18">
        <f t="shared" si="13"/>
        <v>672555.60000000009</v>
      </c>
      <c r="I61" s="18">
        <f t="shared" si="13"/>
        <v>134462.79999999999</v>
      </c>
      <c r="J61" s="18">
        <f t="shared" si="13"/>
        <v>3713099.3</v>
      </c>
      <c r="K61" s="18">
        <f t="shared" si="13"/>
        <v>3078139.3</v>
      </c>
      <c r="L61" s="18">
        <f t="shared" si="13"/>
        <v>634960.00000000012</v>
      </c>
      <c r="M61" s="18">
        <f t="shared" si="13"/>
        <v>3713099.3</v>
      </c>
      <c r="N61" s="18">
        <f t="shared" si="13"/>
        <v>3078139.3</v>
      </c>
      <c r="O61" s="18">
        <f t="shared" si="13"/>
        <v>634960.00000000012</v>
      </c>
    </row>
    <row r="62" spans="1:15" ht="20.25" customHeight="1">
      <c r="A62" s="4"/>
      <c r="B62" s="5"/>
      <c r="C62" s="4" t="s">
        <v>11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ht="46.5" customHeight="1">
      <c r="A63" s="4"/>
      <c r="B63" s="19">
        <v>12001</v>
      </c>
      <c r="C63" s="17" t="s">
        <v>37</v>
      </c>
      <c r="D63" s="18">
        <f>E63+F63</f>
        <v>0</v>
      </c>
      <c r="E63" s="18">
        <f>E65</f>
        <v>0</v>
      </c>
      <c r="F63" s="18">
        <f>F65</f>
        <v>0</v>
      </c>
      <c r="G63" s="18">
        <f>H63+I63</f>
        <v>0</v>
      </c>
      <c r="H63" s="18">
        <f>H65</f>
        <v>0</v>
      </c>
      <c r="I63" s="18">
        <f>I65</f>
        <v>0</v>
      </c>
      <c r="J63" s="18">
        <f>K63+L63</f>
        <v>323952.2</v>
      </c>
      <c r="K63" s="18">
        <f>K65</f>
        <v>253625</v>
      </c>
      <c r="L63" s="18">
        <f>L65</f>
        <v>70327.199999999997</v>
      </c>
      <c r="M63" s="18">
        <f>N63+O63</f>
        <v>323952.2</v>
      </c>
      <c r="N63" s="18">
        <f>N65</f>
        <v>253625</v>
      </c>
      <c r="O63" s="18">
        <f>O65</f>
        <v>70327.199999999997</v>
      </c>
    </row>
    <row r="64" spans="1:15" ht="32.25" customHeight="1">
      <c r="A64" s="4"/>
      <c r="B64" s="5"/>
      <c r="C64" s="4" t="s">
        <v>12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37.5" customHeight="1">
      <c r="A65" s="4"/>
      <c r="B65" s="5"/>
      <c r="C65" s="6" t="s">
        <v>110</v>
      </c>
      <c r="D65" s="7">
        <f>E65+F65</f>
        <v>0</v>
      </c>
      <c r="E65" s="7">
        <f>E67</f>
        <v>0</v>
      </c>
      <c r="F65" s="7">
        <f>F67</f>
        <v>0</v>
      </c>
      <c r="G65" s="7">
        <f>H65+I65</f>
        <v>0</v>
      </c>
      <c r="H65" s="7">
        <f>H67</f>
        <v>0</v>
      </c>
      <c r="I65" s="7">
        <f>I67</f>
        <v>0</v>
      </c>
      <c r="J65" s="7">
        <f>K65+L65</f>
        <v>323952.2</v>
      </c>
      <c r="K65" s="7">
        <f>K67</f>
        <v>253625</v>
      </c>
      <c r="L65" s="7">
        <f>L67</f>
        <v>70327.199999999997</v>
      </c>
      <c r="M65" s="7">
        <f>N65+O65</f>
        <v>323952.2</v>
      </c>
      <c r="N65" s="7">
        <f>N67</f>
        <v>253625</v>
      </c>
      <c r="O65" s="7">
        <f>O67</f>
        <v>70327.199999999997</v>
      </c>
    </row>
    <row r="66" spans="1:15" ht="33" customHeight="1">
      <c r="A66" s="4"/>
      <c r="B66" s="5"/>
      <c r="C66" s="4" t="s">
        <v>14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ht="29.25" customHeight="1">
      <c r="A67" s="4"/>
      <c r="B67" s="5"/>
      <c r="C67" s="4" t="s">
        <v>15</v>
      </c>
      <c r="D67" s="2">
        <f>E67+F67</f>
        <v>0</v>
      </c>
      <c r="E67" s="2">
        <f>E68</f>
        <v>0</v>
      </c>
      <c r="F67" s="2">
        <f>F68</f>
        <v>0</v>
      </c>
      <c r="G67" s="2">
        <f>H67+I67</f>
        <v>0</v>
      </c>
      <c r="H67" s="2">
        <f>H68</f>
        <v>0</v>
      </c>
      <c r="I67" s="2">
        <f>I68</f>
        <v>0</v>
      </c>
      <c r="J67" s="2">
        <f>K67+L67</f>
        <v>323952.2</v>
      </c>
      <c r="K67" s="2">
        <f>K68</f>
        <v>253625</v>
      </c>
      <c r="L67" s="2">
        <f>L68</f>
        <v>70327.199999999997</v>
      </c>
      <c r="M67" s="2">
        <f>N67+O67</f>
        <v>323952.2</v>
      </c>
      <c r="N67" s="2">
        <f>N68</f>
        <v>253625</v>
      </c>
      <c r="O67" s="2">
        <f>O68</f>
        <v>70327.199999999997</v>
      </c>
    </row>
    <row r="68" spans="1:15" ht="27.75" customHeight="1">
      <c r="A68" s="4"/>
      <c r="B68" s="5"/>
      <c r="C68" s="4" t="s">
        <v>99</v>
      </c>
      <c r="D68" s="2">
        <f>E68+F68</f>
        <v>0</v>
      </c>
      <c r="E68" s="3"/>
      <c r="F68" s="3"/>
      <c r="G68" s="2">
        <f>H68+I68</f>
        <v>0</v>
      </c>
      <c r="H68" s="3">
        <v>0</v>
      </c>
      <c r="I68" s="3">
        <v>0</v>
      </c>
      <c r="J68" s="2">
        <f>K68+L68</f>
        <v>323952.2</v>
      </c>
      <c r="K68" s="3">
        <v>253625</v>
      </c>
      <c r="L68" s="3">
        <v>70327.199999999997</v>
      </c>
      <c r="M68" s="2">
        <f>N68+O68</f>
        <v>323952.2</v>
      </c>
      <c r="N68" s="3">
        <v>253625</v>
      </c>
      <c r="O68" s="3">
        <v>70327.199999999997</v>
      </c>
    </row>
    <row r="69" spans="1:15" ht="57.75" customHeight="1">
      <c r="A69" s="4"/>
      <c r="B69" s="19">
        <v>32004</v>
      </c>
      <c r="C69" s="17" t="s">
        <v>38</v>
      </c>
      <c r="D69" s="18">
        <f>E69+F69</f>
        <v>199274</v>
      </c>
      <c r="E69" s="18">
        <f>E71</f>
        <v>163815.1</v>
      </c>
      <c r="F69" s="18">
        <f>F71</f>
        <v>35458.9</v>
      </c>
      <c r="G69" s="18">
        <f>H69+I69</f>
        <v>709419.10000000009</v>
      </c>
      <c r="H69" s="18">
        <f>H71</f>
        <v>591222.80000000005</v>
      </c>
      <c r="I69" s="18">
        <f>I71</f>
        <v>118196.29999999999</v>
      </c>
      <c r="J69" s="18">
        <f>K69+L69</f>
        <v>709419.10000000009</v>
      </c>
      <c r="K69" s="18">
        <f>K71</f>
        <v>591222.80000000005</v>
      </c>
      <c r="L69" s="18">
        <f>L71</f>
        <v>118196.29999999999</v>
      </c>
      <c r="M69" s="18">
        <f>N69+O69</f>
        <v>709419.10000000009</v>
      </c>
      <c r="N69" s="18">
        <f>N71</f>
        <v>591222.80000000005</v>
      </c>
      <c r="O69" s="18">
        <f>O71</f>
        <v>118196.29999999999</v>
      </c>
    </row>
    <row r="70" spans="1:15" ht="20.25" customHeight="1">
      <c r="A70" s="4"/>
      <c r="B70" s="5"/>
      <c r="C70" s="4" t="s">
        <v>12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ht="27.75" customHeight="1">
      <c r="A71" s="4"/>
      <c r="B71" s="5"/>
      <c r="C71" s="6" t="s">
        <v>110</v>
      </c>
      <c r="D71" s="7">
        <f>E71+F71</f>
        <v>199274</v>
      </c>
      <c r="E71" s="7">
        <f>E73</f>
        <v>163815.1</v>
      </c>
      <c r="F71" s="7">
        <f>F73</f>
        <v>35458.9</v>
      </c>
      <c r="G71" s="7">
        <f>H71+I71</f>
        <v>709419.10000000009</v>
      </c>
      <c r="H71" s="7">
        <f>H73</f>
        <v>591222.80000000005</v>
      </c>
      <c r="I71" s="7">
        <f>I73</f>
        <v>118196.29999999999</v>
      </c>
      <c r="J71" s="7">
        <f>K71+L71</f>
        <v>709419.10000000009</v>
      </c>
      <c r="K71" s="7">
        <f>K73</f>
        <v>591222.80000000005</v>
      </c>
      <c r="L71" s="7">
        <f>L73</f>
        <v>118196.29999999999</v>
      </c>
      <c r="M71" s="7">
        <f>N71+O71</f>
        <v>709419.10000000009</v>
      </c>
      <c r="N71" s="7">
        <f>N73</f>
        <v>591222.80000000005</v>
      </c>
      <c r="O71" s="7">
        <f>O73</f>
        <v>118196.29999999999</v>
      </c>
    </row>
    <row r="72" spans="1:15" ht="34.5" customHeight="1">
      <c r="A72" s="4"/>
      <c r="B72" s="5"/>
      <c r="C72" s="4" t="s">
        <v>14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ht="20.25" customHeight="1">
      <c r="A73" s="4"/>
      <c r="B73" s="5"/>
      <c r="C73" s="4" t="s">
        <v>17</v>
      </c>
      <c r="D73" s="2">
        <f>E73+F73</f>
        <v>199274</v>
      </c>
      <c r="E73" s="2">
        <f>E74</f>
        <v>163815.1</v>
      </c>
      <c r="F73" s="2">
        <f>F74</f>
        <v>35458.9</v>
      </c>
      <c r="G73" s="2">
        <f>H73+I73</f>
        <v>709419.10000000009</v>
      </c>
      <c r="H73" s="2">
        <f>H74</f>
        <v>591222.80000000005</v>
      </c>
      <c r="I73" s="2">
        <f>I74</f>
        <v>118196.29999999999</v>
      </c>
      <c r="J73" s="2">
        <f>K73+L73</f>
        <v>709419.10000000009</v>
      </c>
      <c r="K73" s="2">
        <f>K74</f>
        <v>591222.80000000005</v>
      </c>
      <c r="L73" s="2">
        <f>L74</f>
        <v>118196.29999999999</v>
      </c>
      <c r="M73" s="2">
        <f>N73+O73</f>
        <v>709419.10000000009</v>
      </c>
      <c r="N73" s="2">
        <f>N74</f>
        <v>591222.80000000005</v>
      </c>
      <c r="O73" s="2">
        <f>O74</f>
        <v>118196.29999999999</v>
      </c>
    </row>
    <row r="74" spans="1:15" ht="20.25" customHeight="1">
      <c r="A74" s="4"/>
      <c r="B74" s="5"/>
      <c r="C74" s="20" t="s">
        <v>33</v>
      </c>
      <c r="D74" s="2">
        <f>E74+F74</f>
        <v>199274</v>
      </c>
      <c r="E74" s="3">
        <v>163815.1</v>
      </c>
      <c r="F74" s="3">
        <v>35458.9</v>
      </c>
      <c r="G74" s="2">
        <f>H74+I74</f>
        <v>709419.10000000009</v>
      </c>
      <c r="H74" s="3">
        <v>591222.80000000005</v>
      </c>
      <c r="I74" s="3">
        <v>118196.29999999999</v>
      </c>
      <c r="J74" s="2">
        <f>K74+L74</f>
        <v>709419.10000000009</v>
      </c>
      <c r="K74" s="3">
        <v>591222.80000000005</v>
      </c>
      <c r="L74" s="3">
        <v>118196.29999999999</v>
      </c>
      <c r="M74" s="2">
        <f>N74+O74</f>
        <v>709419.10000000009</v>
      </c>
      <c r="N74" s="3">
        <v>591222.80000000005</v>
      </c>
      <c r="O74" s="3">
        <v>118196.29999999999</v>
      </c>
    </row>
    <row r="75" spans="1:15" ht="46.5" customHeight="1">
      <c r="A75" s="4"/>
      <c r="B75" s="19">
        <v>32006</v>
      </c>
      <c r="C75" s="17" t="s">
        <v>39</v>
      </c>
      <c r="D75" s="18">
        <f>E75+F75</f>
        <v>0</v>
      </c>
      <c r="E75" s="18">
        <f>E77</f>
        <v>0</v>
      </c>
      <c r="F75" s="18">
        <f>F77</f>
        <v>0</v>
      </c>
      <c r="G75" s="18">
        <f>H75+I75</f>
        <v>0</v>
      </c>
      <c r="H75" s="18">
        <f>H77</f>
        <v>0</v>
      </c>
      <c r="I75" s="18">
        <f>I77</f>
        <v>0</v>
      </c>
      <c r="J75" s="18">
        <f>K75+L75</f>
        <v>2044747.8</v>
      </c>
      <c r="K75" s="18">
        <f>K77</f>
        <v>1704097</v>
      </c>
      <c r="L75" s="18">
        <f>L77</f>
        <v>340650.8</v>
      </c>
      <c r="M75" s="18">
        <f>N75+O75</f>
        <v>2044747.8</v>
      </c>
      <c r="N75" s="18">
        <f>N77</f>
        <v>1704097</v>
      </c>
      <c r="O75" s="18">
        <f>O77</f>
        <v>340650.8</v>
      </c>
    </row>
    <row r="76" spans="1:15" ht="20.25" customHeight="1">
      <c r="A76" s="4"/>
      <c r="B76" s="5"/>
      <c r="C76" s="4" t="s">
        <v>12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27.75" customHeight="1">
      <c r="A77" s="4"/>
      <c r="B77" s="5"/>
      <c r="C77" s="6" t="s">
        <v>110</v>
      </c>
      <c r="D77" s="7">
        <f>E77+F77</f>
        <v>0</v>
      </c>
      <c r="E77" s="7">
        <f>E79</f>
        <v>0</v>
      </c>
      <c r="F77" s="7">
        <f>F79</f>
        <v>0</v>
      </c>
      <c r="G77" s="7">
        <f>H77+I77</f>
        <v>0</v>
      </c>
      <c r="H77" s="7">
        <f>H79</f>
        <v>0</v>
      </c>
      <c r="I77" s="7">
        <f>I79</f>
        <v>0</v>
      </c>
      <c r="J77" s="7">
        <f>K77+L77</f>
        <v>2044747.8</v>
      </c>
      <c r="K77" s="7">
        <f>K79</f>
        <v>1704097</v>
      </c>
      <c r="L77" s="7">
        <f>L79</f>
        <v>340650.8</v>
      </c>
      <c r="M77" s="7">
        <f>N77+O77</f>
        <v>2044747.8</v>
      </c>
      <c r="N77" s="7">
        <f>N79</f>
        <v>1704097</v>
      </c>
      <c r="O77" s="7">
        <f>O79</f>
        <v>340650.8</v>
      </c>
    </row>
    <row r="78" spans="1:15" ht="20.25" customHeight="1">
      <c r="A78" s="4"/>
      <c r="B78" s="5"/>
      <c r="C78" s="4" t="s">
        <v>14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ht="20.25" customHeight="1">
      <c r="A79" s="4"/>
      <c r="B79" s="5"/>
      <c r="C79" s="4" t="s">
        <v>17</v>
      </c>
      <c r="D79" s="2">
        <f>E79+F79</f>
        <v>0</v>
      </c>
      <c r="E79" s="2">
        <f>E80</f>
        <v>0</v>
      </c>
      <c r="F79" s="2">
        <f>F80</f>
        <v>0</v>
      </c>
      <c r="G79" s="2">
        <f>H79+I79</f>
        <v>0</v>
      </c>
      <c r="H79" s="2">
        <f>H80</f>
        <v>0</v>
      </c>
      <c r="I79" s="2">
        <f>I80</f>
        <v>0</v>
      </c>
      <c r="J79" s="2">
        <f>K79+L79</f>
        <v>2044747.8</v>
      </c>
      <c r="K79" s="2">
        <f>K80</f>
        <v>1704097</v>
      </c>
      <c r="L79" s="2">
        <f>L80</f>
        <v>340650.8</v>
      </c>
      <c r="M79" s="2">
        <f>N79+O79</f>
        <v>2044747.8</v>
      </c>
      <c r="N79" s="2">
        <f>N80</f>
        <v>1704097</v>
      </c>
      <c r="O79" s="2">
        <f>O80</f>
        <v>340650.8</v>
      </c>
    </row>
    <row r="80" spans="1:15" ht="20.25" customHeight="1">
      <c r="A80" s="4"/>
      <c r="B80" s="5"/>
      <c r="C80" s="20" t="s">
        <v>33</v>
      </c>
      <c r="D80" s="2">
        <f>E80+F80</f>
        <v>0</v>
      </c>
      <c r="E80" s="3"/>
      <c r="F80" s="3"/>
      <c r="G80" s="2">
        <f>H80+I80</f>
        <v>0</v>
      </c>
      <c r="H80" s="3">
        <v>0</v>
      </c>
      <c r="I80" s="3">
        <v>0</v>
      </c>
      <c r="J80" s="2">
        <f>K80+L80</f>
        <v>2044747.8</v>
      </c>
      <c r="K80" s="3">
        <v>1704097</v>
      </c>
      <c r="L80" s="3">
        <v>340650.8</v>
      </c>
      <c r="M80" s="2">
        <f>N80+O80</f>
        <v>2044747.8</v>
      </c>
      <c r="N80" s="3">
        <v>1704097</v>
      </c>
      <c r="O80" s="3">
        <v>340650.8</v>
      </c>
    </row>
    <row r="81" spans="1:15" ht="51.75" customHeight="1">
      <c r="A81" s="4"/>
      <c r="B81" s="19">
        <v>32007</v>
      </c>
      <c r="C81" s="17" t="s">
        <v>40</v>
      </c>
      <c r="D81" s="18">
        <f>E81+F81</f>
        <v>0</v>
      </c>
      <c r="E81" s="18">
        <f>E83</f>
        <v>0</v>
      </c>
      <c r="F81" s="18">
        <f>F83</f>
        <v>0</v>
      </c>
      <c r="G81" s="18">
        <f>H81+I81</f>
        <v>0</v>
      </c>
      <c r="H81" s="18">
        <f>H83</f>
        <v>0</v>
      </c>
      <c r="I81" s="18">
        <f>I83</f>
        <v>0</v>
      </c>
      <c r="J81" s="18">
        <f>K81+L81</f>
        <v>511186.89999999997</v>
      </c>
      <c r="K81" s="18">
        <f>K83</f>
        <v>426025.6</v>
      </c>
      <c r="L81" s="18">
        <f>L83</f>
        <v>85161.3</v>
      </c>
      <c r="M81" s="18">
        <f>N81+O81</f>
        <v>511186.89999999997</v>
      </c>
      <c r="N81" s="18">
        <f>N83</f>
        <v>426025.6</v>
      </c>
      <c r="O81" s="18">
        <f>O83</f>
        <v>85161.3</v>
      </c>
    </row>
    <row r="82" spans="1:15" ht="20.25" customHeight="1">
      <c r="A82" s="4"/>
      <c r="B82" s="5"/>
      <c r="C82" s="4" t="s">
        <v>12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ht="36" customHeight="1">
      <c r="A83" s="4"/>
      <c r="B83" s="5"/>
      <c r="C83" s="6" t="s">
        <v>110</v>
      </c>
      <c r="D83" s="7">
        <f>E83+F83</f>
        <v>0</v>
      </c>
      <c r="E83" s="7">
        <f>E85</f>
        <v>0</v>
      </c>
      <c r="F83" s="7">
        <f>F85</f>
        <v>0</v>
      </c>
      <c r="G83" s="7">
        <f>H83+I83</f>
        <v>0</v>
      </c>
      <c r="H83" s="7">
        <f>H85</f>
        <v>0</v>
      </c>
      <c r="I83" s="7">
        <f>I85</f>
        <v>0</v>
      </c>
      <c r="J83" s="7">
        <f>K83+L83</f>
        <v>511186.89999999997</v>
      </c>
      <c r="K83" s="7">
        <f>K85</f>
        <v>426025.6</v>
      </c>
      <c r="L83" s="7">
        <f>L85</f>
        <v>85161.3</v>
      </c>
      <c r="M83" s="7">
        <f>N83+O83</f>
        <v>511186.89999999997</v>
      </c>
      <c r="N83" s="7">
        <f>N85</f>
        <v>426025.6</v>
      </c>
      <c r="O83" s="7">
        <f>O85</f>
        <v>85161.3</v>
      </c>
    </row>
    <row r="84" spans="1:15" ht="35.25" customHeight="1">
      <c r="A84" s="4"/>
      <c r="B84" s="5"/>
      <c r="C84" s="4" t="s">
        <v>14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ht="27.75" customHeight="1">
      <c r="A85" s="4"/>
      <c r="B85" s="5"/>
      <c r="C85" s="4" t="s">
        <v>17</v>
      </c>
      <c r="D85" s="2">
        <f>E85+F85</f>
        <v>0</v>
      </c>
      <c r="E85" s="2">
        <f>E86</f>
        <v>0</v>
      </c>
      <c r="F85" s="2">
        <f>F86</f>
        <v>0</v>
      </c>
      <c r="G85" s="2">
        <f>H85+I85</f>
        <v>0</v>
      </c>
      <c r="H85" s="2">
        <f>H86</f>
        <v>0</v>
      </c>
      <c r="I85" s="2">
        <f>I86</f>
        <v>0</v>
      </c>
      <c r="J85" s="2">
        <f>K85+L85</f>
        <v>511186.89999999997</v>
      </c>
      <c r="K85" s="2">
        <f>K86</f>
        <v>426025.6</v>
      </c>
      <c r="L85" s="2">
        <f>L86</f>
        <v>85161.3</v>
      </c>
      <c r="M85" s="2">
        <f>N85+O85</f>
        <v>511186.89999999997</v>
      </c>
      <c r="N85" s="2">
        <f>N86</f>
        <v>426025.6</v>
      </c>
      <c r="O85" s="2">
        <f>O86</f>
        <v>85161.3</v>
      </c>
    </row>
    <row r="86" spans="1:15" ht="20.25" customHeight="1">
      <c r="A86" s="4"/>
      <c r="B86" s="5"/>
      <c r="C86" s="20" t="s">
        <v>33</v>
      </c>
      <c r="D86" s="2">
        <f>E86+F86</f>
        <v>0</v>
      </c>
      <c r="E86" s="3"/>
      <c r="F86" s="3"/>
      <c r="G86" s="2">
        <f>H86+I86</f>
        <v>0</v>
      </c>
      <c r="H86" s="3">
        <v>0</v>
      </c>
      <c r="I86" s="3">
        <v>0</v>
      </c>
      <c r="J86" s="2">
        <f>K86+L86</f>
        <v>511186.89999999997</v>
      </c>
      <c r="K86" s="3">
        <v>426025.6</v>
      </c>
      <c r="L86" s="3">
        <v>85161.3</v>
      </c>
      <c r="M86" s="2">
        <f>N86+O86</f>
        <v>511186.89999999997</v>
      </c>
      <c r="N86" s="3">
        <v>426025.6</v>
      </c>
      <c r="O86" s="3">
        <v>85161.3</v>
      </c>
    </row>
    <row r="87" spans="1:15" ht="51.75" customHeight="1">
      <c r="A87" s="4"/>
      <c r="B87" s="19">
        <v>12002</v>
      </c>
      <c r="C87" s="17" t="s">
        <v>41</v>
      </c>
      <c r="D87" s="18">
        <f>E87+F87</f>
        <v>23796.3</v>
      </c>
      <c r="E87" s="18">
        <f>E89</f>
        <v>19830.3</v>
      </c>
      <c r="F87" s="18">
        <f>F89</f>
        <v>3966</v>
      </c>
      <c r="G87" s="18">
        <f>H87+I87</f>
        <v>97599.3</v>
      </c>
      <c r="H87" s="18">
        <f>H89</f>
        <v>81332.800000000003</v>
      </c>
      <c r="I87" s="18">
        <f>I89</f>
        <v>16266.5</v>
      </c>
      <c r="J87" s="18">
        <f>K87+L87</f>
        <v>123793.29999999999</v>
      </c>
      <c r="K87" s="18">
        <f>K89</f>
        <v>103168.9</v>
      </c>
      <c r="L87" s="18">
        <f>L89</f>
        <v>20624.400000000001</v>
      </c>
      <c r="M87" s="18">
        <f>N87+O87</f>
        <v>123793.29999999999</v>
      </c>
      <c r="N87" s="18">
        <f>N89</f>
        <v>103168.9</v>
      </c>
      <c r="O87" s="18">
        <f>O89</f>
        <v>20624.400000000001</v>
      </c>
    </row>
    <row r="88" spans="1:15" ht="20.25" customHeight="1">
      <c r="A88" s="4"/>
      <c r="B88" s="5"/>
      <c r="C88" s="4" t="s">
        <v>12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ht="30" customHeight="1">
      <c r="A89" s="4"/>
      <c r="B89" s="5"/>
      <c r="C89" s="6" t="s">
        <v>110</v>
      </c>
      <c r="D89" s="7">
        <f>E89+F89</f>
        <v>23796.3</v>
      </c>
      <c r="E89" s="7">
        <f>E91</f>
        <v>19830.3</v>
      </c>
      <c r="F89" s="7">
        <f>F91</f>
        <v>3966</v>
      </c>
      <c r="G89" s="7">
        <f>H89+I89</f>
        <v>97599.3</v>
      </c>
      <c r="H89" s="7">
        <f>H91</f>
        <v>81332.800000000003</v>
      </c>
      <c r="I89" s="7">
        <f>I91</f>
        <v>16266.5</v>
      </c>
      <c r="J89" s="7">
        <f>K89+L89</f>
        <v>123793.29999999999</v>
      </c>
      <c r="K89" s="7">
        <f>K91</f>
        <v>103168.9</v>
      </c>
      <c r="L89" s="7">
        <f>L91</f>
        <v>20624.400000000001</v>
      </c>
      <c r="M89" s="7">
        <f>N89+O89</f>
        <v>123793.29999999999</v>
      </c>
      <c r="N89" s="7">
        <f>N91</f>
        <v>103168.9</v>
      </c>
      <c r="O89" s="7">
        <f>O91</f>
        <v>20624.400000000001</v>
      </c>
    </row>
    <row r="90" spans="1:15" ht="35.25" customHeight="1">
      <c r="A90" s="4"/>
      <c r="B90" s="5"/>
      <c r="C90" s="4" t="s">
        <v>14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20.25" customHeight="1">
      <c r="A91" s="4"/>
      <c r="B91" s="5"/>
      <c r="C91" s="4" t="s">
        <v>15</v>
      </c>
      <c r="D91" s="2">
        <f>E91+F91</f>
        <v>23796.3</v>
      </c>
      <c r="E91" s="2">
        <f>E92</f>
        <v>19830.3</v>
      </c>
      <c r="F91" s="2">
        <f>F92</f>
        <v>3966</v>
      </c>
      <c r="G91" s="2">
        <f>H91+I91</f>
        <v>97599.3</v>
      </c>
      <c r="H91" s="2">
        <f>H92</f>
        <v>81332.800000000003</v>
      </c>
      <c r="I91" s="2">
        <f>I92</f>
        <v>16266.5</v>
      </c>
      <c r="J91" s="2">
        <f>K91+L91</f>
        <v>123793.29999999999</v>
      </c>
      <c r="K91" s="2">
        <f>K92</f>
        <v>103168.9</v>
      </c>
      <c r="L91" s="2">
        <f>L92</f>
        <v>20624.400000000001</v>
      </c>
      <c r="M91" s="2">
        <f>N91+O91</f>
        <v>123793.29999999999</v>
      </c>
      <c r="N91" s="2">
        <f>N92</f>
        <v>103168.9</v>
      </c>
      <c r="O91" s="2">
        <f>O92</f>
        <v>20624.400000000001</v>
      </c>
    </row>
    <row r="92" spans="1:15" ht="20.25" customHeight="1">
      <c r="A92" s="4"/>
      <c r="B92" s="5"/>
      <c r="C92" s="4" t="s">
        <v>99</v>
      </c>
      <c r="D92" s="2">
        <f>E92+F92</f>
        <v>23796.3</v>
      </c>
      <c r="E92" s="3">
        <v>19830.3</v>
      </c>
      <c r="F92" s="3">
        <v>3966</v>
      </c>
      <c r="G92" s="2">
        <f>H92+I92</f>
        <v>97599.3</v>
      </c>
      <c r="H92" s="3">
        <v>81332.800000000003</v>
      </c>
      <c r="I92" s="3">
        <v>16266.5</v>
      </c>
      <c r="J92" s="2">
        <f>K92+L92</f>
        <v>123793.29999999999</v>
      </c>
      <c r="K92" s="3">
        <v>103168.9</v>
      </c>
      <c r="L92" s="3">
        <v>20624.400000000001</v>
      </c>
      <c r="M92" s="2">
        <f>N92+O92</f>
        <v>123793.29999999999</v>
      </c>
      <c r="N92" s="3">
        <v>103168.9</v>
      </c>
      <c r="O92" s="3">
        <v>20624.400000000001</v>
      </c>
    </row>
    <row r="93" spans="1:15" ht="20.25" customHeight="1">
      <c r="A93" s="19">
        <v>1049</v>
      </c>
      <c r="B93" s="5"/>
      <c r="C93" s="17" t="s">
        <v>42</v>
      </c>
      <c r="D93" s="18">
        <f t="shared" ref="D93:O93" si="14">D95+D101</f>
        <v>360000</v>
      </c>
      <c r="E93" s="18">
        <f t="shared" si="14"/>
        <v>300000</v>
      </c>
      <c r="F93" s="18">
        <f t="shared" si="14"/>
        <v>60000</v>
      </c>
      <c r="G93" s="18">
        <f t="shared" si="14"/>
        <v>990000</v>
      </c>
      <c r="H93" s="18">
        <f t="shared" si="14"/>
        <v>800000</v>
      </c>
      <c r="I93" s="18">
        <f t="shared" si="14"/>
        <v>190000</v>
      </c>
      <c r="J93" s="18">
        <f t="shared" si="14"/>
        <v>1350000</v>
      </c>
      <c r="K93" s="18">
        <f t="shared" si="14"/>
        <v>1100000</v>
      </c>
      <c r="L93" s="18">
        <f t="shared" si="14"/>
        <v>250000</v>
      </c>
      <c r="M93" s="18">
        <f t="shared" si="14"/>
        <v>1432277</v>
      </c>
      <c r="N93" s="18">
        <f t="shared" si="14"/>
        <v>1149941.3</v>
      </c>
      <c r="O93" s="18">
        <f t="shared" si="14"/>
        <v>282335.7</v>
      </c>
    </row>
    <row r="94" spans="1:15" ht="20.25" customHeight="1">
      <c r="A94" s="4"/>
      <c r="B94" s="5"/>
      <c r="C94" s="4" t="s">
        <v>11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ht="42" customHeight="1">
      <c r="A95" s="4"/>
      <c r="B95" s="19">
        <v>21007</v>
      </c>
      <c r="C95" s="17" t="s">
        <v>43</v>
      </c>
      <c r="D95" s="18">
        <f>E95+F95</f>
        <v>120000</v>
      </c>
      <c r="E95" s="18">
        <f>E97</f>
        <v>100000</v>
      </c>
      <c r="F95" s="18">
        <f>F97</f>
        <v>20000</v>
      </c>
      <c r="G95" s="18">
        <f>H95+I95</f>
        <v>330000</v>
      </c>
      <c r="H95" s="18">
        <f>H97</f>
        <v>250000</v>
      </c>
      <c r="I95" s="18">
        <f>I97</f>
        <v>80000</v>
      </c>
      <c r="J95" s="18">
        <f>K95+L95</f>
        <v>500000</v>
      </c>
      <c r="K95" s="18">
        <f>K97</f>
        <v>400000</v>
      </c>
      <c r="L95" s="18">
        <f>L97</f>
        <v>100000</v>
      </c>
      <c r="M95" s="18">
        <f>N95+O95</f>
        <v>582277</v>
      </c>
      <c r="N95" s="18">
        <f>N97</f>
        <v>449941.3</v>
      </c>
      <c r="O95" s="18">
        <f>O97</f>
        <v>132335.70000000001</v>
      </c>
    </row>
    <row r="96" spans="1:15" ht="20.25" customHeight="1">
      <c r="A96" s="4"/>
      <c r="B96" s="5"/>
      <c r="C96" s="4" t="s">
        <v>12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ht="29.25" customHeight="1">
      <c r="A97" s="4"/>
      <c r="B97" s="5"/>
      <c r="C97" s="6" t="s">
        <v>110</v>
      </c>
      <c r="D97" s="7">
        <f>E97+F97</f>
        <v>120000</v>
      </c>
      <c r="E97" s="7">
        <f>E99</f>
        <v>100000</v>
      </c>
      <c r="F97" s="7">
        <f>F99</f>
        <v>20000</v>
      </c>
      <c r="G97" s="7">
        <f>H97+I97</f>
        <v>330000</v>
      </c>
      <c r="H97" s="7">
        <f>H99</f>
        <v>250000</v>
      </c>
      <c r="I97" s="7">
        <f>I99</f>
        <v>80000</v>
      </c>
      <c r="J97" s="7">
        <f>K97+L97</f>
        <v>500000</v>
      </c>
      <c r="K97" s="7">
        <f>K99</f>
        <v>400000</v>
      </c>
      <c r="L97" s="7">
        <f>L99</f>
        <v>100000</v>
      </c>
      <c r="M97" s="7">
        <f>N97+O97</f>
        <v>582277</v>
      </c>
      <c r="N97" s="7">
        <f>N99</f>
        <v>449941.3</v>
      </c>
      <c r="O97" s="7">
        <f>O99</f>
        <v>132335.70000000001</v>
      </c>
    </row>
    <row r="98" spans="1:15" ht="32.25" customHeight="1">
      <c r="A98" s="4"/>
      <c r="B98" s="5"/>
      <c r="C98" s="4" t="s">
        <v>14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ht="20.25" customHeight="1">
      <c r="A99" s="4"/>
      <c r="B99" s="5"/>
      <c r="C99" s="4" t="s">
        <v>17</v>
      </c>
      <c r="D99" s="2">
        <f>E99+F99</f>
        <v>120000</v>
      </c>
      <c r="E99" s="2">
        <f>E100</f>
        <v>100000</v>
      </c>
      <c r="F99" s="2">
        <f>F100</f>
        <v>20000</v>
      </c>
      <c r="G99" s="2">
        <f>H99+I99</f>
        <v>330000</v>
      </c>
      <c r="H99" s="2">
        <f>H100</f>
        <v>250000</v>
      </c>
      <c r="I99" s="2">
        <f>I100</f>
        <v>80000</v>
      </c>
      <c r="J99" s="2">
        <f>K99+L99</f>
        <v>500000</v>
      </c>
      <c r="K99" s="2">
        <f>K100</f>
        <v>400000</v>
      </c>
      <c r="L99" s="2">
        <f>L100</f>
        <v>100000</v>
      </c>
      <c r="M99" s="2">
        <f>N99+O99</f>
        <v>582277</v>
      </c>
      <c r="N99" s="2">
        <f>N100</f>
        <v>449941.3</v>
      </c>
      <c r="O99" s="2">
        <f>O100</f>
        <v>132335.70000000001</v>
      </c>
    </row>
    <row r="100" spans="1:15" ht="20.25" customHeight="1">
      <c r="A100" s="4"/>
      <c r="B100" s="5"/>
      <c r="C100" s="20" t="s">
        <v>33</v>
      </c>
      <c r="D100" s="2">
        <f>E100+F100</f>
        <v>120000</v>
      </c>
      <c r="E100" s="3">
        <v>100000</v>
      </c>
      <c r="F100" s="3">
        <v>20000</v>
      </c>
      <c r="G100" s="2">
        <f>H100+I100</f>
        <v>330000</v>
      </c>
      <c r="H100" s="3">
        <v>250000</v>
      </c>
      <c r="I100" s="3">
        <v>80000</v>
      </c>
      <c r="J100" s="2">
        <f>K100+L100</f>
        <v>500000</v>
      </c>
      <c r="K100" s="3">
        <v>400000</v>
      </c>
      <c r="L100" s="3">
        <v>100000</v>
      </c>
      <c r="M100" s="2">
        <f>N100+O100</f>
        <v>582277</v>
      </c>
      <c r="N100" s="3">
        <v>449941.3</v>
      </c>
      <c r="O100" s="3">
        <v>132335.70000000001</v>
      </c>
    </row>
    <row r="101" spans="1:15" ht="42" customHeight="1">
      <c r="A101" s="4"/>
      <c r="B101" s="19">
        <v>21014</v>
      </c>
      <c r="C101" s="17" t="s">
        <v>144</v>
      </c>
      <c r="D101" s="18">
        <f>E101+F101</f>
        <v>240000</v>
      </c>
      <c r="E101" s="18">
        <f>E103</f>
        <v>200000</v>
      </c>
      <c r="F101" s="18">
        <f>F103</f>
        <v>40000</v>
      </c>
      <c r="G101" s="18">
        <f>H101+I101</f>
        <v>660000</v>
      </c>
      <c r="H101" s="18">
        <f>H103</f>
        <v>550000</v>
      </c>
      <c r="I101" s="18">
        <f>I103</f>
        <v>110000</v>
      </c>
      <c r="J101" s="18">
        <f>K101+L101</f>
        <v>850000</v>
      </c>
      <c r="K101" s="18">
        <f>K103</f>
        <v>700000</v>
      </c>
      <c r="L101" s="18">
        <f>L103</f>
        <v>150000</v>
      </c>
      <c r="M101" s="18">
        <f>N101+O101</f>
        <v>850000</v>
      </c>
      <c r="N101" s="18">
        <f>N103</f>
        <v>700000</v>
      </c>
      <c r="O101" s="18">
        <f>O103</f>
        <v>150000</v>
      </c>
    </row>
    <row r="102" spans="1:15" ht="20.25" customHeight="1">
      <c r="A102" s="4"/>
      <c r="B102" s="5"/>
      <c r="C102" s="4" t="s">
        <v>12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ht="29.25" customHeight="1">
      <c r="A103" s="4"/>
      <c r="B103" s="5"/>
      <c r="C103" s="6" t="s">
        <v>110</v>
      </c>
      <c r="D103" s="7">
        <f>E103+F103</f>
        <v>240000</v>
      </c>
      <c r="E103" s="7">
        <f>E105</f>
        <v>200000</v>
      </c>
      <c r="F103" s="7">
        <f>F105</f>
        <v>40000</v>
      </c>
      <c r="G103" s="7">
        <f>H103+I103</f>
        <v>660000</v>
      </c>
      <c r="H103" s="7">
        <f>H105</f>
        <v>550000</v>
      </c>
      <c r="I103" s="7">
        <f>I105</f>
        <v>110000</v>
      </c>
      <c r="J103" s="7">
        <f>K103+L103</f>
        <v>850000</v>
      </c>
      <c r="K103" s="7">
        <f>K105</f>
        <v>700000</v>
      </c>
      <c r="L103" s="7">
        <f>L105</f>
        <v>150000</v>
      </c>
      <c r="M103" s="7">
        <f>N103+O103</f>
        <v>850000</v>
      </c>
      <c r="N103" s="7">
        <f>N105</f>
        <v>700000</v>
      </c>
      <c r="O103" s="7">
        <f>O105</f>
        <v>150000</v>
      </c>
    </row>
    <row r="104" spans="1:15" ht="32.25" customHeight="1">
      <c r="A104" s="4"/>
      <c r="B104" s="5"/>
      <c r="C104" s="4" t="s">
        <v>14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ht="20.25" customHeight="1">
      <c r="A105" s="4"/>
      <c r="B105" s="5"/>
      <c r="C105" s="4" t="s">
        <v>17</v>
      </c>
      <c r="D105" s="2">
        <f>E105+F105</f>
        <v>240000</v>
      </c>
      <c r="E105" s="2">
        <f>E106</f>
        <v>200000</v>
      </c>
      <c r="F105" s="2">
        <f>F106</f>
        <v>40000</v>
      </c>
      <c r="G105" s="2">
        <f>H105+I105</f>
        <v>660000</v>
      </c>
      <c r="H105" s="2">
        <f>H106</f>
        <v>550000</v>
      </c>
      <c r="I105" s="2">
        <f>I106</f>
        <v>110000</v>
      </c>
      <c r="J105" s="2">
        <f>K105+L105</f>
        <v>850000</v>
      </c>
      <c r="K105" s="2">
        <f>K106</f>
        <v>700000</v>
      </c>
      <c r="L105" s="2">
        <f>L106</f>
        <v>150000</v>
      </c>
      <c r="M105" s="2">
        <f>N105+O105</f>
        <v>850000</v>
      </c>
      <c r="N105" s="2">
        <f>N106</f>
        <v>700000</v>
      </c>
      <c r="O105" s="2">
        <f>O106</f>
        <v>150000</v>
      </c>
    </row>
    <row r="106" spans="1:15" ht="20.25" customHeight="1">
      <c r="A106" s="4"/>
      <c r="B106" s="5"/>
      <c r="C106" s="20" t="s">
        <v>33</v>
      </c>
      <c r="D106" s="2">
        <f>E106+F106</f>
        <v>240000</v>
      </c>
      <c r="E106" s="3">
        <v>200000</v>
      </c>
      <c r="F106" s="3">
        <v>40000</v>
      </c>
      <c r="G106" s="2">
        <f>H106+I106</f>
        <v>660000</v>
      </c>
      <c r="H106" s="3">
        <v>550000</v>
      </c>
      <c r="I106" s="3">
        <v>110000</v>
      </c>
      <c r="J106" s="2">
        <f>K106+L106</f>
        <v>850000</v>
      </c>
      <c r="K106" s="3">
        <v>700000</v>
      </c>
      <c r="L106" s="3">
        <v>150000</v>
      </c>
      <c r="M106" s="2">
        <f>N106+O106</f>
        <v>850000</v>
      </c>
      <c r="N106" s="3">
        <v>700000</v>
      </c>
      <c r="O106" s="3">
        <v>150000</v>
      </c>
    </row>
    <row r="107" spans="1:15" ht="32.25" customHeight="1">
      <c r="A107" s="19">
        <v>1072</v>
      </c>
      <c r="B107" s="5"/>
      <c r="C107" s="17" t="s">
        <v>44</v>
      </c>
      <c r="D107" s="18">
        <f t="shared" ref="D107:O107" si="15">D121+D128+D115+D109</f>
        <v>887968.5</v>
      </c>
      <c r="E107" s="18">
        <f>E121+E128+E115+E109</f>
        <v>729751.9</v>
      </c>
      <c r="F107" s="18">
        <f t="shared" si="15"/>
        <v>158216.6</v>
      </c>
      <c r="G107" s="18">
        <f t="shared" si="15"/>
        <v>1433508</v>
      </c>
      <c r="H107" s="18">
        <f t="shared" si="15"/>
        <v>1213112.2000000002</v>
      </c>
      <c r="I107" s="18">
        <f t="shared" si="15"/>
        <v>220395.80000000002</v>
      </c>
      <c r="J107" s="18">
        <f t="shared" si="15"/>
        <v>2149128.7999999998</v>
      </c>
      <c r="K107" s="18">
        <f t="shared" si="15"/>
        <v>1776840.6</v>
      </c>
      <c r="L107" s="18">
        <f t="shared" si="15"/>
        <v>372288.2</v>
      </c>
      <c r="M107" s="18">
        <f t="shared" si="15"/>
        <v>2941728.5</v>
      </c>
      <c r="N107" s="18">
        <f t="shared" si="15"/>
        <v>2407447.1</v>
      </c>
      <c r="O107" s="18">
        <f t="shared" si="15"/>
        <v>534281.4</v>
      </c>
    </row>
    <row r="108" spans="1:15" ht="20.25" customHeight="1">
      <c r="A108" s="4"/>
      <c r="B108" s="5"/>
      <c r="C108" s="4" t="s">
        <v>11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ht="45.75" customHeight="1">
      <c r="A109" s="4"/>
      <c r="B109" s="19">
        <v>11003</v>
      </c>
      <c r="C109" s="17" t="s">
        <v>164</v>
      </c>
      <c r="D109" s="18">
        <f>E109+F109</f>
        <v>227272</v>
      </c>
      <c r="E109" s="18">
        <f>E111</f>
        <v>201176.5</v>
      </c>
      <c r="F109" s="18">
        <f>F111</f>
        <v>26095.5</v>
      </c>
      <c r="G109" s="18">
        <f>H109+I109</f>
        <v>227272</v>
      </c>
      <c r="H109" s="18">
        <f>H111</f>
        <v>201176.5</v>
      </c>
      <c r="I109" s="18">
        <f>I111</f>
        <v>26095.5</v>
      </c>
      <c r="J109" s="18">
        <f>K109+L109</f>
        <v>227272</v>
      </c>
      <c r="K109" s="18">
        <f>K111</f>
        <v>201176.5</v>
      </c>
      <c r="L109" s="18">
        <f>L111</f>
        <v>26095.5</v>
      </c>
      <c r="M109" s="18">
        <f>N109+O109</f>
        <v>227272</v>
      </c>
      <c r="N109" s="18">
        <f>N111</f>
        <v>201176.5</v>
      </c>
      <c r="O109" s="18">
        <f>O111</f>
        <v>26095.5</v>
      </c>
    </row>
    <row r="110" spans="1:15" ht="20.25" customHeight="1">
      <c r="A110" s="4"/>
      <c r="B110" s="5"/>
      <c r="C110" s="4" t="s">
        <v>12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ht="34.5" customHeight="1">
      <c r="A111" s="4"/>
      <c r="B111" s="5"/>
      <c r="C111" s="6" t="s">
        <v>109</v>
      </c>
      <c r="D111" s="7">
        <f>E111+F111</f>
        <v>227272</v>
      </c>
      <c r="E111" s="7">
        <f>E113</f>
        <v>201176.5</v>
      </c>
      <c r="F111" s="7">
        <f>F113</f>
        <v>26095.5</v>
      </c>
      <c r="G111" s="7">
        <f>H111+I111</f>
        <v>227272</v>
      </c>
      <c r="H111" s="7">
        <f>H113</f>
        <v>201176.5</v>
      </c>
      <c r="I111" s="7">
        <f>I113</f>
        <v>26095.5</v>
      </c>
      <c r="J111" s="7">
        <f>K111+L111</f>
        <v>227272</v>
      </c>
      <c r="K111" s="7">
        <f>K113</f>
        <v>201176.5</v>
      </c>
      <c r="L111" s="7">
        <f>L113</f>
        <v>26095.5</v>
      </c>
      <c r="M111" s="7">
        <f>N111+O111</f>
        <v>227272</v>
      </c>
      <c r="N111" s="7">
        <f>N113</f>
        <v>201176.5</v>
      </c>
      <c r="O111" s="7">
        <f>O113</f>
        <v>26095.5</v>
      </c>
    </row>
    <row r="112" spans="1:15" ht="20.25" customHeight="1">
      <c r="A112" s="4"/>
      <c r="B112" s="5"/>
      <c r="C112" s="4" t="s">
        <v>14</v>
      </c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ht="20.25" customHeight="1">
      <c r="A113" s="4"/>
      <c r="B113" s="5"/>
      <c r="C113" s="4" t="s">
        <v>15</v>
      </c>
      <c r="D113" s="2">
        <f>E113+F113</f>
        <v>227272</v>
      </c>
      <c r="E113" s="2">
        <f>E114</f>
        <v>201176.5</v>
      </c>
      <c r="F113" s="2">
        <f>F114</f>
        <v>26095.5</v>
      </c>
      <c r="G113" s="2">
        <f>H113+I113</f>
        <v>227272</v>
      </c>
      <c r="H113" s="2">
        <f>H114</f>
        <v>201176.5</v>
      </c>
      <c r="I113" s="2">
        <f>I114</f>
        <v>26095.5</v>
      </c>
      <c r="J113" s="2">
        <f>K113+L113</f>
        <v>227272</v>
      </c>
      <c r="K113" s="2">
        <f>K114</f>
        <v>201176.5</v>
      </c>
      <c r="L113" s="2">
        <f>L114</f>
        <v>26095.5</v>
      </c>
      <c r="M113" s="2">
        <f>N113+O113</f>
        <v>227272</v>
      </c>
      <c r="N113" s="2">
        <f>N114</f>
        <v>201176.5</v>
      </c>
      <c r="O113" s="2">
        <f>O114</f>
        <v>26095.5</v>
      </c>
    </row>
    <row r="114" spans="1:15" ht="20.25" customHeight="1">
      <c r="A114" s="4"/>
      <c r="B114" s="5"/>
      <c r="C114" s="4" t="s">
        <v>99</v>
      </c>
      <c r="D114" s="2">
        <f>E114+F114</f>
        <v>227272</v>
      </c>
      <c r="E114" s="3">
        <v>201176.5</v>
      </c>
      <c r="F114" s="3">
        <v>26095.5</v>
      </c>
      <c r="G114" s="2">
        <f>H114+I114</f>
        <v>227272</v>
      </c>
      <c r="H114" s="3">
        <v>201176.5</v>
      </c>
      <c r="I114" s="3">
        <v>26095.5</v>
      </c>
      <c r="J114" s="2">
        <f>K114+L114</f>
        <v>227272</v>
      </c>
      <c r="K114" s="3">
        <v>201176.5</v>
      </c>
      <c r="L114" s="3">
        <v>26095.5</v>
      </c>
      <c r="M114" s="2">
        <f>N114+O114</f>
        <v>227272</v>
      </c>
      <c r="N114" s="3">
        <v>201176.5</v>
      </c>
      <c r="O114" s="3">
        <v>26095.5</v>
      </c>
    </row>
    <row r="115" spans="1:15" ht="45.75" customHeight="1">
      <c r="A115" s="4"/>
      <c r="B115" s="19">
        <v>11004</v>
      </c>
      <c r="C115" s="17" t="s">
        <v>45</v>
      </c>
      <c r="D115" s="18">
        <f>E115+F115</f>
        <v>0</v>
      </c>
      <c r="E115" s="18">
        <f>E117</f>
        <v>0</v>
      </c>
      <c r="F115" s="18">
        <f>F117</f>
        <v>0</v>
      </c>
      <c r="G115" s="18">
        <f>H115+I115</f>
        <v>14207.9</v>
      </c>
      <c r="H115" s="18">
        <f>H117</f>
        <v>11855.9</v>
      </c>
      <c r="I115" s="18">
        <f>I117</f>
        <v>2352</v>
      </c>
      <c r="J115" s="18">
        <f>K115+L115</f>
        <v>14207.9</v>
      </c>
      <c r="K115" s="18">
        <f>K117</f>
        <v>11855.9</v>
      </c>
      <c r="L115" s="18">
        <f>L117</f>
        <v>2352</v>
      </c>
      <c r="M115" s="18">
        <f>N115+O115</f>
        <v>14207.9</v>
      </c>
      <c r="N115" s="18">
        <f>N117</f>
        <v>11855.9</v>
      </c>
      <c r="O115" s="18">
        <f>O117</f>
        <v>2352</v>
      </c>
    </row>
    <row r="116" spans="1:15" ht="20.25" customHeight="1">
      <c r="A116" s="4"/>
      <c r="B116" s="5"/>
      <c r="C116" s="4" t="s">
        <v>12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ht="34.5" customHeight="1">
      <c r="A117" s="4"/>
      <c r="B117" s="5"/>
      <c r="C117" s="6" t="s">
        <v>109</v>
      </c>
      <c r="D117" s="7">
        <f>E117+F117</f>
        <v>0</v>
      </c>
      <c r="E117" s="7">
        <f>E119</f>
        <v>0</v>
      </c>
      <c r="F117" s="7">
        <f>F119</f>
        <v>0</v>
      </c>
      <c r="G117" s="7">
        <f>H117+I117</f>
        <v>14207.9</v>
      </c>
      <c r="H117" s="7">
        <f>H119</f>
        <v>11855.9</v>
      </c>
      <c r="I117" s="7">
        <f>I119</f>
        <v>2352</v>
      </c>
      <c r="J117" s="7">
        <f>K117+L117</f>
        <v>14207.9</v>
      </c>
      <c r="K117" s="7">
        <f>K119</f>
        <v>11855.9</v>
      </c>
      <c r="L117" s="7">
        <f>L119</f>
        <v>2352</v>
      </c>
      <c r="M117" s="7">
        <f>N117+O117</f>
        <v>14207.9</v>
      </c>
      <c r="N117" s="7">
        <f>N119</f>
        <v>11855.9</v>
      </c>
      <c r="O117" s="7">
        <f>O119</f>
        <v>2352</v>
      </c>
    </row>
    <row r="118" spans="1:15" ht="24.75" customHeight="1">
      <c r="A118" s="4"/>
      <c r="B118" s="5"/>
      <c r="C118" s="4" t="s">
        <v>14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ht="20.25" customHeight="1">
      <c r="A119" s="4"/>
      <c r="B119" s="5"/>
      <c r="C119" s="4" t="s">
        <v>15</v>
      </c>
      <c r="D119" s="2">
        <f>E119+F119</f>
        <v>0</v>
      </c>
      <c r="E119" s="2">
        <f>E120</f>
        <v>0</v>
      </c>
      <c r="F119" s="2">
        <f>F120</f>
        <v>0</v>
      </c>
      <c r="G119" s="2">
        <f>H119+I119</f>
        <v>14207.9</v>
      </c>
      <c r="H119" s="2">
        <f>H120</f>
        <v>11855.9</v>
      </c>
      <c r="I119" s="2">
        <f>I120</f>
        <v>2352</v>
      </c>
      <c r="J119" s="2">
        <f>K119+L119</f>
        <v>14207.9</v>
      </c>
      <c r="K119" s="2">
        <f>K120</f>
        <v>11855.9</v>
      </c>
      <c r="L119" s="2">
        <f>L120</f>
        <v>2352</v>
      </c>
      <c r="M119" s="2">
        <f>N119+O119</f>
        <v>14207.9</v>
      </c>
      <c r="N119" s="2">
        <f>N120</f>
        <v>11855.9</v>
      </c>
      <c r="O119" s="2">
        <f>O120</f>
        <v>2352</v>
      </c>
    </row>
    <row r="120" spans="1:15" ht="20.25" customHeight="1">
      <c r="A120" s="4"/>
      <c r="B120" s="5"/>
      <c r="C120" s="4" t="s">
        <v>99</v>
      </c>
      <c r="D120" s="2">
        <f>E120+F120</f>
        <v>0</v>
      </c>
      <c r="E120" s="3">
        <v>0</v>
      </c>
      <c r="F120" s="3">
        <v>0</v>
      </c>
      <c r="G120" s="2">
        <f>H120+I120</f>
        <v>14207.9</v>
      </c>
      <c r="H120" s="3">
        <v>11855.9</v>
      </c>
      <c r="I120" s="3">
        <v>2352</v>
      </c>
      <c r="J120" s="2">
        <f>K120+L120</f>
        <v>14207.9</v>
      </c>
      <c r="K120" s="3">
        <v>11855.9</v>
      </c>
      <c r="L120" s="3">
        <v>2352</v>
      </c>
      <c r="M120" s="2">
        <f>N120+O120</f>
        <v>14207.9</v>
      </c>
      <c r="N120" s="3">
        <v>11855.9</v>
      </c>
      <c r="O120" s="3">
        <v>2352</v>
      </c>
    </row>
    <row r="121" spans="1:15" ht="55.5" customHeight="1">
      <c r="A121" s="4"/>
      <c r="B121" s="19">
        <v>12001</v>
      </c>
      <c r="C121" s="17" t="s">
        <v>46</v>
      </c>
      <c r="D121" s="18">
        <f>E121+F121</f>
        <v>69156</v>
      </c>
      <c r="E121" s="18">
        <f>E125</f>
        <v>55343</v>
      </c>
      <c r="F121" s="18">
        <f>F125</f>
        <v>13813</v>
      </c>
      <c r="G121" s="18">
        <f>H121+I121</f>
        <v>294789.5</v>
      </c>
      <c r="H121" s="18">
        <f>H125</f>
        <v>241508</v>
      </c>
      <c r="I121" s="18">
        <f>I125</f>
        <v>53281.5</v>
      </c>
      <c r="J121" s="18">
        <f>K121+L121</f>
        <v>859035</v>
      </c>
      <c r="K121" s="18">
        <f>K125</f>
        <v>704526.6</v>
      </c>
      <c r="L121" s="18">
        <f>L125</f>
        <v>154508.4</v>
      </c>
      <c r="M121" s="18">
        <f>N121+O121</f>
        <v>1500259.5</v>
      </c>
      <c r="N121" s="18">
        <f>N125</f>
        <v>1234423.3999999999</v>
      </c>
      <c r="O121" s="18">
        <f>O125</f>
        <v>265836.09999999998</v>
      </c>
    </row>
    <row r="122" spans="1:15" ht="20.25" customHeight="1">
      <c r="A122" s="4"/>
      <c r="B122" s="5"/>
      <c r="C122" s="4" t="s">
        <v>12</v>
      </c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ht="36" customHeight="1">
      <c r="A123" s="4"/>
      <c r="B123" s="5"/>
      <c r="C123" s="6" t="s">
        <v>109</v>
      </c>
      <c r="D123" s="7">
        <f>E123+F123</f>
        <v>69156</v>
      </c>
      <c r="E123" s="7">
        <f>E121</f>
        <v>55343</v>
      </c>
      <c r="F123" s="7">
        <f>F121</f>
        <v>13813</v>
      </c>
      <c r="G123" s="7">
        <f>H123+I123</f>
        <v>294789.5</v>
      </c>
      <c r="H123" s="7">
        <f>H121</f>
        <v>241508</v>
      </c>
      <c r="I123" s="7">
        <f>I121</f>
        <v>53281.5</v>
      </c>
      <c r="J123" s="7">
        <f>K123+L123</f>
        <v>859035</v>
      </c>
      <c r="K123" s="7">
        <f>K121</f>
        <v>704526.6</v>
      </c>
      <c r="L123" s="7">
        <f>L121</f>
        <v>154508.4</v>
      </c>
      <c r="M123" s="7">
        <f>N123+O123</f>
        <v>1500259.5</v>
      </c>
      <c r="N123" s="7">
        <f>N121</f>
        <v>1234423.3999999999</v>
      </c>
      <c r="O123" s="7">
        <f>O121</f>
        <v>265836.09999999998</v>
      </c>
    </row>
    <row r="124" spans="1:15" ht="27.75" customHeight="1">
      <c r="A124" s="4"/>
      <c r="B124" s="5"/>
      <c r="C124" s="4" t="s">
        <v>14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ht="20.25" customHeight="1">
      <c r="A125" s="4"/>
      <c r="B125" s="5"/>
      <c r="C125" s="4" t="s">
        <v>17</v>
      </c>
      <c r="D125" s="2">
        <f>E125+F125</f>
        <v>69156</v>
      </c>
      <c r="E125" s="2">
        <f>+E126+E127</f>
        <v>55343</v>
      </c>
      <c r="F125" s="2">
        <f>+F126+F127</f>
        <v>13813</v>
      </c>
      <c r="G125" s="2">
        <f>H125+I125</f>
        <v>294789.5</v>
      </c>
      <c r="H125" s="2">
        <f>+H126+H127</f>
        <v>241508</v>
      </c>
      <c r="I125" s="2">
        <f>+I126+I127</f>
        <v>53281.5</v>
      </c>
      <c r="J125" s="2">
        <f>K125+L125</f>
        <v>859035</v>
      </c>
      <c r="K125" s="2">
        <f>+K126+K127</f>
        <v>704526.6</v>
      </c>
      <c r="L125" s="2">
        <f>+L126+L127</f>
        <v>154508.4</v>
      </c>
      <c r="M125" s="2">
        <f>N125+O125</f>
        <v>1500259.5</v>
      </c>
      <c r="N125" s="2">
        <f>+N126+N127</f>
        <v>1234423.3999999999</v>
      </c>
      <c r="O125" s="2">
        <f>+O126+O127</f>
        <v>265836.09999999998</v>
      </c>
    </row>
    <row r="126" spans="1:15" ht="20.25" customHeight="1">
      <c r="A126" s="4"/>
      <c r="B126" s="5"/>
      <c r="C126" s="20" t="s">
        <v>33</v>
      </c>
      <c r="D126" s="2">
        <f t="shared" ref="D126:D127" si="16">E126+F126</f>
        <v>0</v>
      </c>
      <c r="E126" s="3">
        <v>0</v>
      </c>
      <c r="F126" s="3">
        <v>0</v>
      </c>
      <c r="G126" s="2">
        <f t="shared" ref="G126:G127" si="17">H126+I126</f>
        <v>168306</v>
      </c>
      <c r="H126" s="3">
        <v>140255</v>
      </c>
      <c r="I126" s="3">
        <v>28051</v>
      </c>
      <c r="J126" s="2">
        <f t="shared" ref="J126:J127" si="18">K126+L126</f>
        <v>703857.9</v>
      </c>
      <c r="K126" s="3">
        <v>580318.6</v>
      </c>
      <c r="L126" s="3">
        <v>123539.3</v>
      </c>
      <c r="M126" s="2">
        <f t="shared" ref="M126:M127" si="19">N126+O126</f>
        <v>1312656.3999999999</v>
      </c>
      <c r="N126" s="3">
        <v>1083852.3999999999</v>
      </c>
      <c r="O126" s="3">
        <v>228804</v>
      </c>
    </row>
    <row r="127" spans="1:15" ht="20.25" customHeight="1">
      <c r="A127" s="4"/>
      <c r="B127" s="5"/>
      <c r="C127" s="20" t="s">
        <v>35</v>
      </c>
      <c r="D127" s="2">
        <f t="shared" si="16"/>
        <v>69156</v>
      </c>
      <c r="E127" s="3">
        <v>55343</v>
      </c>
      <c r="F127" s="3">
        <v>13813</v>
      </c>
      <c r="G127" s="2">
        <f t="shared" si="17"/>
        <v>126483.5</v>
      </c>
      <c r="H127" s="3">
        <v>101253</v>
      </c>
      <c r="I127" s="3">
        <v>25230.5</v>
      </c>
      <c r="J127" s="2">
        <f t="shared" si="18"/>
        <v>155177.1</v>
      </c>
      <c r="K127" s="3">
        <v>124208</v>
      </c>
      <c r="L127" s="3">
        <v>30969.1</v>
      </c>
      <c r="M127" s="2">
        <f t="shared" si="19"/>
        <v>187603.1</v>
      </c>
      <c r="N127" s="3">
        <v>150571</v>
      </c>
      <c r="O127" s="3">
        <v>37032.1</v>
      </c>
    </row>
    <row r="128" spans="1:15" ht="72.75" customHeight="1">
      <c r="A128" s="4"/>
      <c r="B128" s="19">
        <v>31004</v>
      </c>
      <c r="C128" s="17" t="s">
        <v>47</v>
      </c>
      <c r="D128" s="18">
        <f>E128+F128</f>
        <v>591540.5</v>
      </c>
      <c r="E128" s="18">
        <f>E132</f>
        <v>473232.4</v>
      </c>
      <c r="F128" s="18">
        <f>F132</f>
        <v>118308.1</v>
      </c>
      <c r="G128" s="18">
        <f>H128+I128</f>
        <v>897238.60000000009</v>
      </c>
      <c r="H128" s="18">
        <f>H132</f>
        <v>758571.8</v>
      </c>
      <c r="I128" s="18">
        <f>I132</f>
        <v>138666.80000000002</v>
      </c>
      <c r="J128" s="18">
        <f>K128+L128</f>
        <v>1048613.9000000001</v>
      </c>
      <c r="K128" s="18">
        <f>K132</f>
        <v>859281.60000000009</v>
      </c>
      <c r="L128" s="18">
        <f>L132</f>
        <v>189332.30000000002</v>
      </c>
      <c r="M128" s="18">
        <f>N128+O128</f>
        <v>1199989.1000000001</v>
      </c>
      <c r="N128" s="18">
        <f>N132</f>
        <v>959991.3</v>
      </c>
      <c r="O128" s="18">
        <f>O132</f>
        <v>239997.80000000002</v>
      </c>
    </row>
    <row r="129" spans="1:15" ht="20.25" customHeight="1">
      <c r="A129" s="4"/>
      <c r="B129" s="5"/>
      <c r="C129" s="4" t="s">
        <v>12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t="35.25" customHeight="1">
      <c r="A130" s="4"/>
      <c r="B130" s="5"/>
      <c r="C130" s="6" t="s">
        <v>109</v>
      </c>
      <c r="D130" s="7">
        <f>E130+F130</f>
        <v>591540.5</v>
      </c>
      <c r="E130" s="7">
        <f>E128</f>
        <v>473232.4</v>
      </c>
      <c r="F130" s="7">
        <f>F128</f>
        <v>118308.1</v>
      </c>
      <c r="G130" s="7">
        <f>H130+I130</f>
        <v>897238.60000000009</v>
      </c>
      <c r="H130" s="7">
        <f>H128</f>
        <v>758571.8</v>
      </c>
      <c r="I130" s="7">
        <f>I128</f>
        <v>138666.80000000002</v>
      </c>
      <c r="J130" s="7">
        <f>K130+L130</f>
        <v>1048613.9000000001</v>
      </c>
      <c r="K130" s="7">
        <f>K128</f>
        <v>859281.60000000009</v>
      </c>
      <c r="L130" s="7">
        <f>L128</f>
        <v>189332.30000000002</v>
      </c>
      <c r="M130" s="7">
        <f>N130+O130</f>
        <v>1199989.1000000001</v>
      </c>
      <c r="N130" s="7">
        <f>N128</f>
        <v>959991.3</v>
      </c>
      <c r="O130" s="7">
        <f>O128</f>
        <v>239997.80000000002</v>
      </c>
    </row>
    <row r="131" spans="1:15" ht="30.75" customHeight="1">
      <c r="A131" s="4"/>
      <c r="B131" s="5"/>
      <c r="C131" s="4" t="s">
        <v>14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ht="20.25" customHeight="1">
      <c r="A132" s="4"/>
      <c r="B132" s="5"/>
      <c r="C132" s="4" t="s">
        <v>17</v>
      </c>
      <c r="D132" s="2">
        <f>E132+F132</f>
        <v>591540.5</v>
      </c>
      <c r="E132" s="2">
        <f>+E133+E134</f>
        <v>473232.4</v>
      </c>
      <c r="F132" s="2">
        <f>+F133+F134</f>
        <v>118308.1</v>
      </c>
      <c r="G132" s="2">
        <f>H132+I132</f>
        <v>897238.60000000009</v>
      </c>
      <c r="H132" s="2">
        <f>+H133+H134</f>
        <v>758571.8</v>
      </c>
      <c r="I132" s="2">
        <f>+I133+I134</f>
        <v>138666.80000000002</v>
      </c>
      <c r="J132" s="2">
        <f>K132+L132</f>
        <v>1048613.9000000001</v>
      </c>
      <c r="K132" s="2">
        <f>+K133+K134</f>
        <v>859281.60000000009</v>
      </c>
      <c r="L132" s="2">
        <f>+L133+L134</f>
        <v>189332.30000000002</v>
      </c>
      <c r="M132" s="2">
        <f>N132+O132</f>
        <v>1199989.1000000001</v>
      </c>
      <c r="N132" s="2">
        <f>+N133+N134</f>
        <v>959991.3</v>
      </c>
      <c r="O132" s="2">
        <f>+O133+O134</f>
        <v>239997.80000000002</v>
      </c>
    </row>
    <row r="133" spans="1:15" ht="20.25" customHeight="1">
      <c r="A133" s="4"/>
      <c r="B133" s="5"/>
      <c r="C133" s="20" t="s">
        <v>48</v>
      </c>
      <c r="D133" s="2">
        <f t="shared" ref="D133:D134" si="20">E133+F133</f>
        <v>586604.80000000005</v>
      </c>
      <c r="E133" s="3">
        <v>469119.4</v>
      </c>
      <c r="F133" s="3">
        <v>117485.40000000001</v>
      </c>
      <c r="G133" s="2">
        <f t="shared" ref="G133:G134" si="21">H133+I133</f>
        <v>892302.9</v>
      </c>
      <c r="H133" s="3">
        <v>754458.8</v>
      </c>
      <c r="I133" s="3">
        <v>137844.1</v>
      </c>
      <c r="J133" s="2">
        <f t="shared" ref="J133:J134" si="22">K133+L133</f>
        <v>1043678.2000000001</v>
      </c>
      <c r="K133" s="3">
        <v>855168.60000000009</v>
      </c>
      <c r="L133" s="3">
        <v>188509.6</v>
      </c>
      <c r="M133" s="2">
        <f t="shared" ref="M133:M134" si="23">N133+O133</f>
        <v>1195053.4000000001</v>
      </c>
      <c r="N133" s="3">
        <v>955878.3</v>
      </c>
      <c r="O133" s="3">
        <v>239175.1</v>
      </c>
    </row>
    <row r="134" spans="1:15" ht="20.25" customHeight="1">
      <c r="A134" s="4"/>
      <c r="B134" s="5"/>
      <c r="C134" s="20" t="s">
        <v>87</v>
      </c>
      <c r="D134" s="2">
        <f t="shared" si="20"/>
        <v>4935.7</v>
      </c>
      <c r="E134" s="3">
        <v>4113</v>
      </c>
      <c r="F134" s="3">
        <v>822.7</v>
      </c>
      <c r="G134" s="2">
        <f t="shared" si="21"/>
        <v>4935.7</v>
      </c>
      <c r="H134" s="3">
        <v>4113</v>
      </c>
      <c r="I134" s="3">
        <v>822.7</v>
      </c>
      <c r="J134" s="2">
        <f t="shared" si="22"/>
        <v>4935.7</v>
      </c>
      <c r="K134" s="3">
        <v>4113</v>
      </c>
      <c r="L134" s="3">
        <v>822.7</v>
      </c>
      <c r="M134" s="2">
        <f t="shared" si="23"/>
        <v>4935.7</v>
      </c>
      <c r="N134" s="3">
        <v>4113</v>
      </c>
      <c r="O134" s="3">
        <v>822.7</v>
      </c>
    </row>
    <row r="135" spans="1:15" ht="20.25" customHeight="1">
      <c r="A135" s="19">
        <v>1157</v>
      </c>
      <c r="B135" s="5"/>
      <c r="C135" s="17" t="s">
        <v>49</v>
      </c>
      <c r="D135" s="18">
        <f t="shared" ref="D135:O135" si="24">D137+D143+D149+D155+D167+D161</f>
        <v>1138833.5</v>
      </c>
      <c r="E135" s="18">
        <f t="shared" si="24"/>
        <v>947717.60000000009</v>
      </c>
      <c r="F135" s="18">
        <f t="shared" si="24"/>
        <v>191115.9</v>
      </c>
      <c r="G135" s="18">
        <f t="shared" si="24"/>
        <v>2869173.4</v>
      </c>
      <c r="H135" s="18">
        <f t="shared" si="24"/>
        <v>2388357.4</v>
      </c>
      <c r="I135" s="18">
        <f t="shared" si="24"/>
        <v>480815.99999999994</v>
      </c>
      <c r="J135" s="18">
        <f t="shared" si="24"/>
        <v>3839563.3000000003</v>
      </c>
      <c r="K135" s="18">
        <f t="shared" si="24"/>
        <v>3195705.3000000003</v>
      </c>
      <c r="L135" s="18">
        <f t="shared" si="24"/>
        <v>643858</v>
      </c>
      <c r="M135" s="18">
        <f t="shared" si="24"/>
        <v>4366382.5000000009</v>
      </c>
      <c r="N135" s="18">
        <f t="shared" si="24"/>
        <v>3633411.5000000005</v>
      </c>
      <c r="O135" s="18">
        <f t="shared" si="24"/>
        <v>732971</v>
      </c>
    </row>
    <row r="136" spans="1:15" ht="20.25" customHeight="1">
      <c r="A136" s="4"/>
      <c r="B136" s="5"/>
      <c r="C136" s="4" t="s">
        <v>11</v>
      </c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ht="54" customHeight="1">
      <c r="A137" s="4"/>
      <c r="B137" s="19">
        <v>12003</v>
      </c>
      <c r="C137" s="17" t="s">
        <v>50</v>
      </c>
      <c r="D137" s="18">
        <f>E137+F137</f>
        <v>121417.09999999999</v>
      </c>
      <c r="E137" s="18">
        <f>E139</f>
        <v>101180.9</v>
      </c>
      <c r="F137" s="18">
        <f>F139</f>
        <v>20236.2</v>
      </c>
      <c r="G137" s="18">
        <f>H137+I137</f>
        <v>242834.19999999998</v>
      </c>
      <c r="H137" s="18">
        <f>H139</f>
        <v>202361.8</v>
      </c>
      <c r="I137" s="18">
        <f>I139</f>
        <v>40472.400000000001</v>
      </c>
      <c r="J137" s="18">
        <f>K137+L137</f>
        <v>364251.29999999993</v>
      </c>
      <c r="K137" s="18">
        <f>K139</f>
        <v>303542.69999999995</v>
      </c>
      <c r="L137" s="18">
        <f>L139</f>
        <v>60708.600000000006</v>
      </c>
      <c r="M137" s="18">
        <f>N137+O137</f>
        <v>485668</v>
      </c>
      <c r="N137" s="18">
        <f>N139</f>
        <v>404723.39999999997</v>
      </c>
      <c r="O137" s="18">
        <f>O139</f>
        <v>80944.600000000006</v>
      </c>
    </row>
    <row r="138" spans="1:15" ht="20.25" customHeight="1">
      <c r="A138" s="4"/>
      <c r="B138" s="5"/>
      <c r="C138" s="4" t="s">
        <v>12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ht="28.5" customHeight="1">
      <c r="A139" s="4"/>
      <c r="B139" s="5"/>
      <c r="C139" s="6" t="s">
        <v>110</v>
      </c>
      <c r="D139" s="7">
        <f>E139+F139</f>
        <v>121417.09999999999</v>
      </c>
      <c r="E139" s="7">
        <f>E141</f>
        <v>101180.9</v>
      </c>
      <c r="F139" s="7">
        <f>F141</f>
        <v>20236.2</v>
      </c>
      <c r="G139" s="7">
        <f>H139+I139</f>
        <v>242834.19999999998</v>
      </c>
      <c r="H139" s="7">
        <f>H141</f>
        <v>202361.8</v>
      </c>
      <c r="I139" s="7">
        <f>I141</f>
        <v>40472.400000000001</v>
      </c>
      <c r="J139" s="7">
        <f>K139+L139</f>
        <v>364251.29999999993</v>
      </c>
      <c r="K139" s="7">
        <f>K141</f>
        <v>303542.69999999995</v>
      </c>
      <c r="L139" s="7">
        <f>L141</f>
        <v>60708.600000000006</v>
      </c>
      <c r="M139" s="7">
        <f>N139+O139</f>
        <v>485668</v>
      </c>
      <c r="N139" s="7">
        <f>N141</f>
        <v>404723.39999999997</v>
      </c>
      <c r="O139" s="7">
        <f>O141</f>
        <v>80944.600000000006</v>
      </c>
    </row>
    <row r="140" spans="1:15" ht="38.25" customHeight="1">
      <c r="A140" s="4"/>
      <c r="B140" s="5"/>
      <c r="C140" s="4" t="s">
        <v>14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ht="20.25" customHeight="1">
      <c r="A141" s="4"/>
      <c r="B141" s="5"/>
      <c r="C141" s="4" t="s">
        <v>17</v>
      </c>
      <c r="D141" s="2">
        <f>E141+F141</f>
        <v>121417.09999999999</v>
      </c>
      <c r="E141" s="2">
        <f>E142</f>
        <v>101180.9</v>
      </c>
      <c r="F141" s="2">
        <f>F142</f>
        <v>20236.2</v>
      </c>
      <c r="G141" s="2">
        <f>H141+I141</f>
        <v>242834.19999999998</v>
      </c>
      <c r="H141" s="2">
        <f>H142</f>
        <v>202361.8</v>
      </c>
      <c r="I141" s="2">
        <f>I142</f>
        <v>40472.400000000001</v>
      </c>
      <c r="J141" s="2">
        <f>K141+L141</f>
        <v>364251.29999999993</v>
      </c>
      <c r="K141" s="2">
        <f>K142</f>
        <v>303542.69999999995</v>
      </c>
      <c r="L141" s="2">
        <f>L142</f>
        <v>60708.600000000006</v>
      </c>
      <c r="M141" s="2">
        <f>N141+O141</f>
        <v>485668</v>
      </c>
      <c r="N141" s="2">
        <f>N142</f>
        <v>404723.39999999997</v>
      </c>
      <c r="O141" s="2">
        <f>O142</f>
        <v>80944.600000000006</v>
      </c>
    </row>
    <row r="142" spans="1:15" ht="20.25" customHeight="1">
      <c r="A142" s="4"/>
      <c r="B142" s="5"/>
      <c r="C142" s="20" t="s">
        <v>33</v>
      </c>
      <c r="D142" s="2">
        <f>E142+F142</f>
        <v>121417.09999999999</v>
      </c>
      <c r="E142" s="3">
        <v>101180.9</v>
      </c>
      <c r="F142" s="3">
        <v>20236.2</v>
      </c>
      <c r="G142" s="2">
        <f>H142+I142</f>
        <v>242834.19999999998</v>
      </c>
      <c r="H142" s="3">
        <v>202361.8</v>
      </c>
      <c r="I142" s="3">
        <v>40472.400000000001</v>
      </c>
      <c r="J142" s="2">
        <f>K142+L142</f>
        <v>364251.29999999993</v>
      </c>
      <c r="K142" s="3">
        <v>303542.69999999995</v>
      </c>
      <c r="L142" s="3">
        <v>60708.600000000006</v>
      </c>
      <c r="M142" s="2">
        <f>N142+O142</f>
        <v>485668</v>
      </c>
      <c r="N142" s="3">
        <v>404723.39999999997</v>
      </c>
      <c r="O142" s="3">
        <v>80944.600000000006</v>
      </c>
    </row>
    <row r="143" spans="1:15" ht="45.75" customHeight="1">
      <c r="A143" s="4"/>
      <c r="B143" s="19">
        <v>12004</v>
      </c>
      <c r="C143" s="17" t="s">
        <v>51</v>
      </c>
      <c r="D143" s="18">
        <f>E143+F143</f>
        <v>33256.6</v>
      </c>
      <c r="E143" s="18">
        <f>E145</f>
        <v>26413.599999999999</v>
      </c>
      <c r="F143" s="18">
        <f>F145</f>
        <v>6843</v>
      </c>
      <c r="G143" s="18">
        <f>H143+I143</f>
        <v>66513.2</v>
      </c>
      <c r="H143" s="18">
        <f>H145</f>
        <v>52827.199999999997</v>
      </c>
      <c r="I143" s="18">
        <f>I145</f>
        <v>13686</v>
      </c>
      <c r="J143" s="18">
        <f>K143+L143</f>
        <v>99769.799999999988</v>
      </c>
      <c r="K143" s="18">
        <f>K145</f>
        <v>79240.799999999988</v>
      </c>
      <c r="L143" s="18">
        <f>L145</f>
        <v>20529</v>
      </c>
      <c r="M143" s="18">
        <f>N143+O143</f>
        <v>133026.29999999999</v>
      </c>
      <c r="N143" s="18">
        <f>N145</f>
        <v>105654.19999999998</v>
      </c>
      <c r="O143" s="18">
        <f>O145</f>
        <v>27372.1</v>
      </c>
    </row>
    <row r="144" spans="1:15" ht="20.25" customHeight="1">
      <c r="A144" s="4"/>
      <c r="B144" s="5"/>
      <c r="C144" s="4" t="s">
        <v>12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ht="27.75" customHeight="1">
      <c r="A145" s="4"/>
      <c r="B145" s="5"/>
      <c r="C145" s="6" t="s">
        <v>110</v>
      </c>
      <c r="D145" s="7">
        <f>E145+F145</f>
        <v>33256.6</v>
      </c>
      <c r="E145" s="7">
        <f>E147</f>
        <v>26413.599999999999</v>
      </c>
      <c r="F145" s="7">
        <f>F147</f>
        <v>6843</v>
      </c>
      <c r="G145" s="7">
        <f>H145+I145</f>
        <v>66513.2</v>
      </c>
      <c r="H145" s="7">
        <f>H147</f>
        <v>52827.199999999997</v>
      </c>
      <c r="I145" s="7">
        <f>I147</f>
        <v>13686</v>
      </c>
      <c r="J145" s="7">
        <f>K145+L145</f>
        <v>99769.799999999988</v>
      </c>
      <c r="K145" s="7">
        <f>K147</f>
        <v>79240.799999999988</v>
      </c>
      <c r="L145" s="7">
        <f>L147</f>
        <v>20529</v>
      </c>
      <c r="M145" s="7">
        <f>N145+O145</f>
        <v>133026.29999999999</v>
      </c>
      <c r="N145" s="7">
        <f>N147</f>
        <v>105654.19999999998</v>
      </c>
      <c r="O145" s="7">
        <f>O147</f>
        <v>27372.1</v>
      </c>
    </row>
    <row r="146" spans="1:15" ht="28.5" customHeight="1">
      <c r="A146" s="4"/>
      <c r="B146" s="5"/>
      <c r="C146" s="4" t="s">
        <v>14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ht="20.25" customHeight="1">
      <c r="A147" s="4"/>
      <c r="B147" s="5"/>
      <c r="C147" s="4" t="s">
        <v>15</v>
      </c>
      <c r="D147" s="2">
        <f>E147+F147</f>
        <v>33256.6</v>
      </c>
      <c r="E147" s="2">
        <f>E148</f>
        <v>26413.599999999999</v>
      </c>
      <c r="F147" s="2">
        <f>F148</f>
        <v>6843</v>
      </c>
      <c r="G147" s="2">
        <f>H147+I147</f>
        <v>66513.2</v>
      </c>
      <c r="H147" s="2">
        <f>H148</f>
        <v>52827.199999999997</v>
      </c>
      <c r="I147" s="2">
        <f>I148</f>
        <v>13686</v>
      </c>
      <c r="J147" s="2">
        <f>K147+L147</f>
        <v>99769.799999999988</v>
      </c>
      <c r="K147" s="2">
        <f>K148</f>
        <v>79240.799999999988</v>
      </c>
      <c r="L147" s="2">
        <f>L148</f>
        <v>20529</v>
      </c>
      <c r="M147" s="2">
        <f>N147+O147</f>
        <v>133026.29999999999</v>
      </c>
      <c r="N147" s="2">
        <f>N148</f>
        <v>105654.19999999998</v>
      </c>
      <c r="O147" s="2">
        <f>O148</f>
        <v>27372.1</v>
      </c>
    </row>
    <row r="148" spans="1:15" ht="20.25" customHeight="1">
      <c r="A148" s="4"/>
      <c r="B148" s="5"/>
      <c r="C148" s="4" t="s">
        <v>99</v>
      </c>
      <c r="D148" s="2">
        <f>E148+F148</f>
        <v>33256.6</v>
      </c>
      <c r="E148" s="3">
        <v>26413.599999999999</v>
      </c>
      <c r="F148" s="3">
        <v>6843</v>
      </c>
      <c r="G148" s="2">
        <f>H148+I148</f>
        <v>66513.2</v>
      </c>
      <c r="H148" s="3">
        <v>52827.199999999997</v>
      </c>
      <c r="I148" s="3">
        <v>13686</v>
      </c>
      <c r="J148" s="2">
        <f>K148+L148</f>
        <v>99769.799999999988</v>
      </c>
      <c r="K148" s="3">
        <v>79240.799999999988</v>
      </c>
      <c r="L148" s="3">
        <v>20529</v>
      </c>
      <c r="M148" s="2">
        <f>N148+O148</f>
        <v>133026.29999999999</v>
      </c>
      <c r="N148" s="3">
        <v>105654.19999999998</v>
      </c>
      <c r="O148" s="3">
        <v>27372.1</v>
      </c>
    </row>
    <row r="149" spans="1:15" ht="48.75" customHeight="1">
      <c r="A149" s="4"/>
      <c r="B149" s="19">
        <v>12014</v>
      </c>
      <c r="C149" s="17" t="s">
        <v>52</v>
      </c>
      <c r="D149" s="18">
        <f>E149+F149</f>
        <v>168443.6</v>
      </c>
      <c r="E149" s="18">
        <f>E151</f>
        <v>140369.70000000001</v>
      </c>
      <c r="F149" s="18">
        <f>F151</f>
        <v>28073.9</v>
      </c>
      <c r="G149" s="18">
        <f>H149+I149</f>
        <v>484824.4</v>
      </c>
      <c r="H149" s="18">
        <f>H151</f>
        <v>404020.4</v>
      </c>
      <c r="I149" s="18">
        <f>I151</f>
        <v>80804</v>
      </c>
      <c r="J149" s="18">
        <f>K149+L149</f>
        <v>484824.4</v>
      </c>
      <c r="K149" s="18">
        <f>K151</f>
        <v>404020.4</v>
      </c>
      <c r="L149" s="18">
        <f>L151</f>
        <v>80804</v>
      </c>
      <c r="M149" s="18">
        <f>N149+O149</f>
        <v>484824.4</v>
      </c>
      <c r="N149" s="18">
        <f>N151</f>
        <v>404020.4</v>
      </c>
      <c r="O149" s="18">
        <f>O151</f>
        <v>80804</v>
      </c>
    </row>
    <row r="150" spans="1:15" ht="20.25" customHeight="1">
      <c r="A150" s="4"/>
      <c r="B150" s="5"/>
      <c r="C150" s="4" t="s">
        <v>12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t="39.75" customHeight="1">
      <c r="A151" s="4"/>
      <c r="B151" s="5"/>
      <c r="C151" s="6" t="s">
        <v>110</v>
      </c>
      <c r="D151" s="7">
        <f>E151+F151</f>
        <v>168443.6</v>
      </c>
      <c r="E151" s="7">
        <f>E153</f>
        <v>140369.70000000001</v>
      </c>
      <c r="F151" s="7">
        <f>F153</f>
        <v>28073.9</v>
      </c>
      <c r="G151" s="7">
        <f>H151+I151</f>
        <v>484824.4</v>
      </c>
      <c r="H151" s="7">
        <f>H153</f>
        <v>404020.4</v>
      </c>
      <c r="I151" s="7">
        <f>I153</f>
        <v>80804</v>
      </c>
      <c r="J151" s="7">
        <f>K151+L151</f>
        <v>484824.4</v>
      </c>
      <c r="K151" s="7">
        <f>K153</f>
        <v>404020.4</v>
      </c>
      <c r="L151" s="7">
        <f>L153</f>
        <v>80804</v>
      </c>
      <c r="M151" s="7">
        <f>N151+O151</f>
        <v>484824.4</v>
      </c>
      <c r="N151" s="7">
        <f>N153</f>
        <v>404020.4</v>
      </c>
      <c r="O151" s="7">
        <f>O153</f>
        <v>80804</v>
      </c>
    </row>
    <row r="152" spans="1:15" ht="36.75" customHeight="1">
      <c r="A152" s="4"/>
      <c r="B152" s="5"/>
      <c r="C152" s="4" t="s">
        <v>14</v>
      </c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t="20.25" customHeight="1">
      <c r="A153" s="4"/>
      <c r="B153" s="5"/>
      <c r="C153" s="4" t="s">
        <v>17</v>
      </c>
      <c r="D153" s="2">
        <f>E153+F153</f>
        <v>168443.6</v>
      </c>
      <c r="E153" s="2">
        <f>E154</f>
        <v>140369.70000000001</v>
      </c>
      <c r="F153" s="2">
        <f>F154</f>
        <v>28073.9</v>
      </c>
      <c r="G153" s="2">
        <f>H153+I153</f>
        <v>484824.4</v>
      </c>
      <c r="H153" s="2">
        <f>H154</f>
        <v>404020.4</v>
      </c>
      <c r="I153" s="2">
        <f>I154</f>
        <v>80804</v>
      </c>
      <c r="J153" s="2">
        <f>K153+L153</f>
        <v>484824.4</v>
      </c>
      <c r="K153" s="2">
        <f>K154</f>
        <v>404020.4</v>
      </c>
      <c r="L153" s="2">
        <f>L154</f>
        <v>80804</v>
      </c>
      <c r="M153" s="2">
        <f>N153+O153</f>
        <v>484824.4</v>
      </c>
      <c r="N153" s="2">
        <f>N154</f>
        <v>404020.4</v>
      </c>
      <c r="O153" s="2">
        <f>O154</f>
        <v>80804</v>
      </c>
    </row>
    <row r="154" spans="1:15" ht="20.25" customHeight="1">
      <c r="A154" s="4"/>
      <c r="B154" s="5"/>
      <c r="C154" s="20" t="s">
        <v>33</v>
      </c>
      <c r="D154" s="2">
        <f>E154+F154</f>
        <v>168443.6</v>
      </c>
      <c r="E154" s="3">
        <v>140369.70000000001</v>
      </c>
      <c r="F154" s="3">
        <v>28073.9</v>
      </c>
      <c r="G154" s="2">
        <f>H154+I154</f>
        <v>484824.4</v>
      </c>
      <c r="H154" s="3">
        <v>404020.4</v>
      </c>
      <c r="I154" s="3">
        <v>80804</v>
      </c>
      <c r="J154" s="2">
        <f>K154+L154</f>
        <v>484824.4</v>
      </c>
      <c r="K154" s="3">
        <v>404020.4</v>
      </c>
      <c r="L154" s="3">
        <v>80804</v>
      </c>
      <c r="M154" s="2">
        <f>N154+O154</f>
        <v>484824.4</v>
      </c>
      <c r="N154" s="3">
        <v>404020.4</v>
      </c>
      <c r="O154" s="3">
        <v>80804</v>
      </c>
    </row>
    <row r="155" spans="1:15" ht="49.5" customHeight="1">
      <c r="A155" s="4"/>
      <c r="B155" s="19">
        <v>12016</v>
      </c>
      <c r="C155" s="17" t="s">
        <v>53</v>
      </c>
      <c r="D155" s="18">
        <f>E155+F155</f>
        <v>59913.1</v>
      </c>
      <c r="E155" s="18">
        <f>E157</f>
        <v>49917.7</v>
      </c>
      <c r="F155" s="18">
        <f>F157</f>
        <v>9995.4</v>
      </c>
      <c r="G155" s="18">
        <f>H155+I155</f>
        <v>119826.2</v>
      </c>
      <c r="H155" s="18">
        <f>H157</f>
        <v>99835.4</v>
      </c>
      <c r="I155" s="18">
        <f>I157</f>
        <v>19990.8</v>
      </c>
      <c r="J155" s="18">
        <f>K155+L155</f>
        <v>179739.3</v>
      </c>
      <c r="K155" s="18">
        <f>K157</f>
        <v>149753.09999999998</v>
      </c>
      <c r="L155" s="18">
        <f>L157</f>
        <v>29986.199999999997</v>
      </c>
      <c r="M155" s="18">
        <f>N155+O155</f>
        <v>239652.5</v>
      </c>
      <c r="N155" s="18">
        <f>N157</f>
        <v>199670.8</v>
      </c>
      <c r="O155" s="18">
        <f>O157</f>
        <v>39981.699999999997</v>
      </c>
    </row>
    <row r="156" spans="1:15" ht="20.25" customHeight="1">
      <c r="A156" s="4"/>
      <c r="B156" s="5"/>
      <c r="C156" s="4" t="s">
        <v>12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ht="33.75" customHeight="1">
      <c r="A157" s="4"/>
      <c r="B157" s="5"/>
      <c r="C157" s="6" t="s">
        <v>110</v>
      </c>
      <c r="D157" s="7">
        <f>E157+F157</f>
        <v>59913.1</v>
      </c>
      <c r="E157" s="7">
        <f>E159</f>
        <v>49917.7</v>
      </c>
      <c r="F157" s="7">
        <f>F159</f>
        <v>9995.4</v>
      </c>
      <c r="G157" s="7">
        <f>H157+I157</f>
        <v>119826.2</v>
      </c>
      <c r="H157" s="7">
        <f>H159</f>
        <v>99835.4</v>
      </c>
      <c r="I157" s="7">
        <f>I159</f>
        <v>19990.8</v>
      </c>
      <c r="J157" s="7">
        <f>K157+L157</f>
        <v>179739.3</v>
      </c>
      <c r="K157" s="7">
        <f>K159</f>
        <v>149753.09999999998</v>
      </c>
      <c r="L157" s="7">
        <f>L159</f>
        <v>29986.199999999997</v>
      </c>
      <c r="M157" s="7">
        <f>N157+O157</f>
        <v>239652.5</v>
      </c>
      <c r="N157" s="7">
        <f>N159</f>
        <v>199670.8</v>
      </c>
      <c r="O157" s="7">
        <f>O159</f>
        <v>39981.699999999997</v>
      </c>
    </row>
    <row r="158" spans="1:15" ht="35.25" customHeight="1">
      <c r="A158" s="4"/>
      <c r="B158" s="5"/>
      <c r="C158" s="4" t="s">
        <v>14</v>
      </c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ht="20.25" customHeight="1">
      <c r="A159" s="4"/>
      <c r="B159" s="5"/>
      <c r="C159" s="4" t="s">
        <v>15</v>
      </c>
      <c r="D159" s="2">
        <f>E159+F159</f>
        <v>59913.1</v>
      </c>
      <c r="E159" s="2">
        <f>E160</f>
        <v>49917.7</v>
      </c>
      <c r="F159" s="2">
        <f>F160</f>
        <v>9995.4</v>
      </c>
      <c r="G159" s="2">
        <f>H159+I159</f>
        <v>119826.2</v>
      </c>
      <c r="H159" s="2">
        <f>H160</f>
        <v>99835.4</v>
      </c>
      <c r="I159" s="2">
        <f>I160</f>
        <v>19990.8</v>
      </c>
      <c r="J159" s="2">
        <f>K159+L159</f>
        <v>179739.3</v>
      </c>
      <c r="K159" s="2">
        <f>K160</f>
        <v>149753.09999999998</v>
      </c>
      <c r="L159" s="2">
        <f>L160</f>
        <v>29986.199999999997</v>
      </c>
      <c r="M159" s="2">
        <f>N159+O159</f>
        <v>239652.5</v>
      </c>
      <c r="N159" s="2">
        <f>N160</f>
        <v>199670.8</v>
      </c>
      <c r="O159" s="2">
        <f>O160</f>
        <v>39981.699999999997</v>
      </c>
    </row>
    <row r="160" spans="1:15" ht="20.25" customHeight="1">
      <c r="A160" s="4"/>
      <c r="B160" s="5"/>
      <c r="C160" s="4" t="s">
        <v>99</v>
      </c>
      <c r="D160" s="2">
        <f>E160+F160</f>
        <v>59913.1</v>
      </c>
      <c r="E160" s="3">
        <v>49917.7</v>
      </c>
      <c r="F160" s="3">
        <v>9995.4</v>
      </c>
      <c r="G160" s="2">
        <f>H160+I160</f>
        <v>119826.2</v>
      </c>
      <c r="H160" s="3">
        <v>99835.4</v>
      </c>
      <c r="I160" s="3">
        <v>19990.8</v>
      </c>
      <c r="J160" s="2">
        <f>K160+L160</f>
        <v>179739.3</v>
      </c>
      <c r="K160" s="3">
        <v>149753.09999999998</v>
      </c>
      <c r="L160" s="3">
        <v>29986.199999999997</v>
      </c>
      <c r="M160" s="2">
        <f>N160+O160</f>
        <v>239652.5</v>
      </c>
      <c r="N160" s="3">
        <v>199670.8</v>
      </c>
      <c r="O160" s="3">
        <v>39981.699999999997</v>
      </c>
    </row>
    <row r="161" spans="1:15" ht="66" customHeight="1">
      <c r="A161" s="4"/>
      <c r="B161" s="19">
        <v>12022</v>
      </c>
      <c r="C161" s="17" t="s">
        <v>54</v>
      </c>
      <c r="D161" s="18">
        <f>E161+F161</f>
        <v>16520.3</v>
      </c>
      <c r="E161" s="18">
        <f>E163</f>
        <v>13766.9</v>
      </c>
      <c r="F161" s="18">
        <f>F163</f>
        <v>2753.4</v>
      </c>
      <c r="G161" s="18">
        <f>H161+I161</f>
        <v>33040.6</v>
      </c>
      <c r="H161" s="18">
        <f>H163</f>
        <v>27533.8</v>
      </c>
      <c r="I161" s="18">
        <f>I163</f>
        <v>5506.8</v>
      </c>
      <c r="J161" s="18">
        <f>K161+L161</f>
        <v>49560.899999999994</v>
      </c>
      <c r="K161" s="18">
        <f>K163</f>
        <v>41300.699999999997</v>
      </c>
      <c r="L161" s="18">
        <f>L163</f>
        <v>8260.2000000000007</v>
      </c>
      <c r="M161" s="18">
        <f>N161+O161</f>
        <v>66081.2</v>
      </c>
      <c r="N161" s="18">
        <f>N163</f>
        <v>55067.6</v>
      </c>
      <c r="O161" s="18">
        <f>O163</f>
        <v>11013.6</v>
      </c>
    </row>
    <row r="162" spans="1:15" ht="20.25" customHeight="1">
      <c r="A162" s="4"/>
      <c r="B162" s="5"/>
      <c r="C162" s="4" t="s">
        <v>12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ht="40.5" customHeight="1">
      <c r="A163" s="4"/>
      <c r="B163" s="5"/>
      <c r="C163" s="6" t="s">
        <v>110</v>
      </c>
      <c r="D163" s="7">
        <f>E163+F163</f>
        <v>16520.3</v>
      </c>
      <c r="E163" s="7">
        <f>E165</f>
        <v>13766.9</v>
      </c>
      <c r="F163" s="7">
        <f>F165</f>
        <v>2753.4</v>
      </c>
      <c r="G163" s="7">
        <f>H163+I163</f>
        <v>33040.6</v>
      </c>
      <c r="H163" s="7">
        <f>H165</f>
        <v>27533.8</v>
      </c>
      <c r="I163" s="7">
        <f>I165</f>
        <v>5506.8</v>
      </c>
      <c r="J163" s="7">
        <f>K163+L163</f>
        <v>49560.899999999994</v>
      </c>
      <c r="K163" s="7">
        <f>K165</f>
        <v>41300.699999999997</v>
      </c>
      <c r="L163" s="7">
        <f>L165</f>
        <v>8260.2000000000007</v>
      </c>
      <c r="M163" s="7">
        <f>N163+O163</f>
        <v>66081.2</v>
      </c>
      <c r="N163" s="7">
        <f>N165</f>
        <v>55067.6</v>
      </c>
      <c r="O163" s="7">
        <f>O165</f>
        <v>11013.6</v>
      </c>
    </row>
    <row r="164" spans="1:15" ht="33" customHeight="1">
      <c r="A164" s="4"/>
      <c r="B164" s="5"/>
      <c r="C164" s="4" t="s">
        <v>14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ht="33" customHeight="1">
      <c r="A165" s="4"/>
      <c r="B165" s="5"/>
      <c r="C165" s="4" t="s">
        <v>17</v>
      </c>
      <c r="D165" s="2">
        <f>E165+F165</f>
        <v>16520.3</v>
      </c>
      <c r="E165" s="2">
        <f>E166</f>
        <v>13766.9</v>
      </c>
      <c r="F165" s="2">
        <f>F166</f>
        <v>2753.4</v>
      </c>
      <c r="G165" s="2">
        <f>H165+I165</f>
        <v>33040.6</v>
      </c>
      <c r="H165" s="2">
        <f>H166</f>
        <v>27533.8</v>
      </c>
      <c r="I165" s="2">
        <f>I166</f>
        <v>5506.8</v>
      </c>
      <c r="J165" s="2">
        <f>K165+L165</f>
        <v>49560.899999999994</v>
      </c>
      <c r="K165" s="2">
        <f>K166</f>
        <v>41300.699999999997</v>
      </c>
      <c r="L165" s="2">
        <f>L166</f>
        <v>8260.2000000000007</v>
      </c>
      <c r="M165" s="2">
        <f>N165+O165</f>
        <v>66081.2</v>
      </c>
      <c r="N165" s="2">
        <f>N166</f>
        <v>55067.6</v>
      </c>
      <c r="O165" s="2">
        <f>O166</f>
        <v>11013.6</v>
      </c>
    </row>
    <row r="166" spans="1:15" ht="20.25" customHeight="1">
      <c r="A166" s="4"/>
      <c r="B166" s="5"/>
      <c r="C166" s="4" t="s">
        <v>35</v>
      </c>
      <c r="D166" s="2">
        <f>E166+F166</f>
        <v>16520.3</v>
      </c>
      <c r="E166" s="3">
        <v>13766.9</v>
      </c>
      <c r="F166" s="3">
        <v>2753.4</v>
      </c>
      <c r="G166" s="2">
        <f>H166+I166</f>
        <v>33040.6</v>
      </c>
      <c r="H166" s="3">
        <v>27533.8</v>
      </c>
      <c r="I166" s="3">
        <v>5506.8</v>
      </c>
      <c r="J166" s="2">
        <f>K166+L166</f>
        <v>49560.899999999994</v>
      </c>
      <c r="K166" s="3">
        <v>41300.699999999997</v>
      </c>
      <c r="L166" s="3">
        <v>8260.2000000000007</v>
      </c>
      <c r="M166" s="2">
        <f>N166+O166</f>
        <v>66081.2</v>
      </c>
      <c r="N166" s="3">
        <v>55067.6</v>
      </c>
      <c r="O166" s="3">
        <v>11013.6</v>
      </c>
    </row>
    <row r="167" spans="1:15" ht="48.75" customHeight="1">
      <c r="A167" s="4"/>
      <c r="B167" s="19">
        <v>12018</v>
      </c>
      <c r="C167" s="17" t="s">
        <v>132</v>
      </c>
      <c r="D167" s="18">
        <f>E167+F167</f>
        <v>739282.8</v>
      </c>
      <c r="E167" s="18">
        <f>E171</f>
        <v>616068.80000000005</v>
      </c>
      <c r="F167" s="18">
        <f>F171</f>
        <v>123214</v>
      </c>
      <c r="G167" s="18">
        <f>H167+I167</f>
        <v>1922134.8</v>
      </c>
      <c r="H167" s="18">
        <f>H171</f>
        <v>1601778.8</v>
      </c>
      <c r="I167" s="18">
        <f>I171</f>
        <v>320356</v>
      </c>
      <c r="J167" s="18">
        <f>K167+L167</f>
        <v>2661417.6</v>
      </c>
      <c r="K167" s="18">
        <f>K171</f>
        <v>2217847.6</v>
      </c>
      <c r="L167" s="18">
        <f>L171</f>
        <v>443570</v>
      </c>
      <c r="M167" s="18">
        <f>N167+O167</f>
        <v>2957130.1</v>
      </c>
      <c r="N167" s="18">
        <f>N171</f>
        <v>2464275.1</v>
      </c>
      <c r="O167" s="18">
        <f>O171</f>
        <v>492855</v>
      </c>
    </row>
    <row r="168" spans="1:15" ht="20.25" customHeight="1">
      <c r="A168" s="4"/>
      <c r="B168" s="5"/>
      <c r="C168" s="4" t="s">
        <v>12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ht="29.25" customHeight="1">
      <c r="A169" s="4"/>
      <c r="B169" s="5"/>
      <c r="C169" s="6" t="s">
        <v>110</v>
      </c>
      <c r="D169" s="7">
        <f>E169+F169</f>
        <v>739282.8</v>
      </c>
      <c r="E169" s="7">
        <f>E167</f>
        <v>616068.80000000005</v>
      </c>
      <c r="F169" s="7">
        <f>F167</f>
        <v>123214</v>
      </c>
      <c r="G169" s="7">
        <f>H169+I169</f>
        <v>1922134.8</v>
      </c>
      <c r="H169" s="7">
        <f>H167</f>
        <v>1601778.8</v>
      </c>
      <c r="I169" s="7">
        <f>I167</f>
        <v>320356</v>
      </c>
      <c r="J169" s="7">
        <f>K169+L169</f>
        <v>2661417.6</v>
      </c>
      <c r="K169" s="7">
        <f>K167</f>
        <v>2217847.6</v>
      </c>
      <c r="L169" s="7">
        <f>L167</f>
        <v>443570</v>
      </c>
      <c r="M169" s="7">
        <f>N169+O169</f>
        <v>2957130.1</v>
      </c>
      <c r="N169" s="7">
        <f>N167</f>
        <v>2464275.1</v>
      </c>
      <c r="O169" s="7">
        <f>O167</f>
        <v>492855</v>
      </c>
    </row>
    <row r="170" spans="1:15" ht="20.25" customHeight="1">
      <c r="A170" s="4"/>
      <c r="B170" s="5"/>
      <c r="C170" s="4" t="s">
        <v>14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ht="20.25" customHeight="1">
      <c r="A171" s="4"/>
      <c r="B171" s="5"/>
      <c r="C171" s="4" t="s">
        <v>17</v>
      </c>
      <c r="D171" s="2">
        <f>E171+F171</f>
        <v>739282.8</v>
      </c>
      <c r="E171" s="2">
        <f>+E172+E173</f>
        <v>616068.80000000005</v>
      </c>
      <c r="F171" s="2">
        <f>+F172+F173</f>
        <v>123214</v>
      </c>
      <c r="G171" s="2">
        <f>H171+I171</f>
        <v>1922134.8</v>
      </c>
      <c r="H171" s="2">
        <f>+H172+H173</f>
        <v>1601778.8</v>
      </c>
      <c r="I171" s="2">
        <f>+I172+I173</f>
        <v>320356</v>
      </c>
      <c r="J171" s="2">
        <f>K171+L171</f>
        <v>2661417.6</v>
      </c>
      <c r="K171" s="2">
        <f>+K172+K173</f>
        <v>2217847.6</v>
      </c>
      <c r="L171" s="2">
        <f>+L172+L173</f>
        <v>443570</v>
      </c>
      <c r="M171" s="2">
        <f>N171+O171</f>
        <v>2957130.1</v>
      </c>
      <c r="N171" s="2">
        <f>+N172+N173</f>
        <v>2464275.1</v>
      </c>
      <c r="O171" s="2">
        <f>+O172+O173</f>
        <v>492855</v>
      </c>
    </row>
    <row r="172" spans="1:15" ht="20.25" customHeight="1">
      <c r="A172" s="4"/>
      <c r="B172" s="5"/>
      <c r="C172" s="20" t="s">
        <v>33</v>
      </c>
      <c r="D172" s="2">
        <f t="shared" ref="D172:D173" si="25">E172+F172</f>
        <v>409285.8</v>
      </c>
      <c r="E172" s="3">
        <v>341071.3</v>
      </c>
      <c r="F172" s="3">
        <v>68214.5</v>
      </c>
      <c r="G172" s="2">
        <f t="shared" ref="G172:G173" si="26">H172+I172</f>
        <v>1064142.6000000001</v>
      </c>
      <c r="H172" s="3">
        <v>886785.3</v>
      </c>
      <c r="I172" s="3">
        <v>177357.3</v>
      </c>
      <c r="J172" s="2">
        <f t="shared" ref="J172:J173" si="27">K172+L172</f>
        <v>1473428.4000000001</v>
      </c>
      <c r="K172" s="3">
        <v>1227856.6000000001</v>
      </c>
      <c r="L172" s="3">
        <v>245571.8</v>
      </c>
      <c r="M172" s="2">
        <f t="shared" ref="M172:M173" si="28">N172+O172</f>
        <v>1637142.1</v>
      </c>
      <c r="N172" s="3">
        <v>1364285.1</v>
      </c>
      <c r="O172" s="3">
        <v>272857</v>
      </c>
    </row>
    <row r="173" spans="1:15" ht="20.25" customHeight="1">
      <c r="A173" s="4"/>
      <c r="B173" s="5"/>
      <c r="C173" s="20" t="s">
        <v>55</v>
      </c>
      <c r="D173" s="2">
        <f t="shared" si="25"/>
        <v>329997</v>
      </c>
      <c r="E173" s="3">
        <v>274997.5</v>
      </c>
      <c r="F173" s="3">
        <v>54999.5</v>
      </c>
      <c r="G173" s="2">
        <f t="shared" si="26"/>
        <v>857992.2</v>
      </c>
      <c r="H173" s="3">
        <v>714993.5</v>
      </c>
      <c r="I173" s="3">
        <v>142998.70000000001</v>
      </c>
      <c r="J173" s="2">
        <f t="shared" si="27"/>
        <v>1187989.2</v>
      </c>
      <c r="K173" s="3">
        <v>989991</v>
      </c>
      <c r="L173" s="3">
        <v>197998.2</v>
      </c>
      <c r="M173" s="2">
        <f t="shared" si="28"/>
        <v>1319988</v>
      </c>
      <c r="N173" s="3">
        <v>1099990</v>
      </c>
      <c r="O173" s="3">
        <v>219998</v>
      </c>
    </row>
    <row r="174" spans="1:15" ht="20.25" customHeight="1">
      <c r="A174" s="19">
        <v>1167</v>
      </c>
      <c r="B174" s="5"/>
      <c r="C174" s="17" t="s">
        <v>56</v>
      </c>
      <c r="D174" s="18">
        <f t="shared" ref="D174:O174" si="29">D176+D182</f>
        <v>0</v>
      </c>
      <c r="E174" s="18">
        <f t="shared" si="29"/>
        <v>0</v>
      </c>
      <c r="F174" s="18">
        <f t="shared" si="29"/>
        <v>0</v>
      </c>
      <c r="G174" s="18">
        <f t="shared" si="29"/>
        <v>0</v>
      </c>
      <c r="H174" s="18">
        <f t="shared" si="29"/>
        <v>0</v>
      </c>
      <c r="I174" s="18">
        <f t="shared" si="29"/>
        <v>0</v>
      </c>
      <c r="J174" s="18">
        <f t="shared" si="29"/>
        <v>164047</v>
      </c>
      <c r="K174" s="18">
        <f t="shared" si="29"/>
        <v>131237.6</v>
      </c>
      <c r="L174" s="18">
        <f t="shared" si="29"/>
        <v>32809.4</v>
      </c>
      <c r="M174" s="18">
        <f t="shared" si="29"/>
        <v>1503647.5999999999</v>
      </c>
      <c r="N174" s="18">
        <f t="shared" si="29"/>
        <v>1428046.5999999999</v>
      </c>
      <c r="O174" s="18">
        <f t="shared" si="29"/>
        <v>75601</v>
      </c>
    </row>
    <row r="175" spans="1:15" ht="20.25" customHeight="1">
      <c r="A175" s="4"/>
      <c r="B175" s="5"/>
      <c r="C175" s="4" t="s">
        <v>11</v>
      </c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ht="53.25" customHeight="1">
      <c r="A176" s="4"/>
      <c r="B176" s="19">
        <v>11006</v>
      </c>
      <c r="C176" s="23" t="s">
        <v>121</v>
      </c>
      <c r="D176" s="18">
        <f>E176+F176</f>
        <v>0</v>
      </c>
      <c r="E176" s="18">
        <f>E178</f>
        <v>0</v>
      </c>
      <c r="F176" s="18">
        <f>F178</f>
        <v>0</v>
      </c>
      <c r="G176" s="18">
        <f>H176+I176</f>
        <v>0</v>
      </c>
      <c r="H176" s="18">
        <f>H178</f>
        <v>0</v>
      </c>
      <c r="I176" s="18">
        <f>I178</f>
        <v>0</v>
      </c>
      <c r="J176" s="18">
        <f>K176+L176</f>
        <v>164047</v>
      </c>
      <c r="K176" s="18">
        <f>K178</f>
        <v>131237.6</v>
      </c>
      <c r="L176" s="18">
        <f>L178</f>
        <v>32809.4</v>
      </c>
      <c r="M176" s="18">
        <f>N176+O176</f>
        <v>296643.7</v>
      </c>
      <c r="N176" s="18">
        <f>N178</f>
        <v>237304.3</v>
      </c>
      <c r="O176" s="18">
        <f>O178</f>
        <v>59339.4</v>
      </c>
    </row>
    <row r="177" spans="1:15" ht="20.25" customHeight="1">
      <c r="A177" s="4"/>
      <c r="B177" s="5"/>
      <c r="C177" s="4" t="s">
        <v>12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 ht="20.25" customHeight="1">
      <c r="A178" s="4"/>
      <c r="B178" s="5"/>
      <c r="C178" s="6" t="s">
        <v>110</v>
      </c>
      <c r="D178" s="7">
        <f>E178+F178</f>
        <v>0</v>
      </c>
      <c r="E178" s="7">
        <f>E180</f>
        <v>0</v>
      </c>
      <c r="F178" s="7">
        <f>F180</f>
        <v>0</v>
      </c>
      <c r="G178" s="7">
        <f>H178+I178</f>
        <v>0</v>
      </c>
      <c r="H178" s="7">
        <f>H180</f>
        <v>0</v>
      </c>
      <c r="I178" s="7">
        <f>I180</f>
        <v>0</v>
      </c>
      <c r="J178" s="7">
        <f>K178+L178</f>
        <v>164047</v>
      </c>
      <c r="K178" s="7">
        <f>K180</f>
        <v>131237.6</v>
      </c>
      <c r="L178" s="7">
        <f>L180</f>
        <v>32809.4</v>
      </c>
      <c r="M178" s="7">
        <f>N178+O178</f>
        <v>296643.7</v>
      </c>
      <c r="N178" s="7">
        <f>N180</f>
        <v>237304.3</v>
      </c>
      <c r="O178" s="7">
        <f>O180</f>
        <v>59339.4</v>
      </c>
    </row>
    <row r="179" spans="1:15" ht="20.25" customHeight="1">
      <c r="A179" s="4"/>
      <c r="B179" s="5"/>
      <c r="C179" s="4" t="s">
        <v>14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 ht="20.25" customHeight="1">
      <c r="A180" s="4"/>
      <c r="B180" s="5"/>
      <c r="C180" s="4" t="s">
        <v>15</v>
      </c>
      <c r="D180" s="2">
        <f>E180+F180</f>
        <v>0</v>
      </c>
      <c r="E180" s="2">
        <f>E181</f>
        <v>0</v>
      </c>
      <c r="F180" s="2">
        <f>F181</f>
        <v>0</v>
      </c>
      <c r="G180" s="2">
        <f>H180+I180</f>
        <v>0</v>
      </c>
      <c r="H180" s="2">
        <f>H181</f>
        <v>0</v>
      </c>
      <c r="I180" s="2">
        <f>I181</f>
        <v>0</v>
      </c>
      <c r="J180" s="2">
        <f>K180+L180</f>
        <v>164047</v>
      </c>
      <c r="K180" s="2">
        <f>K181</f>
        <v>131237.6</v>
      </c>
      <c r="L180" s="2">
        <f>L181</f>
        <v>32809.4</v>
      </c>
      <c r="M180" s="2">
        <f>N180+O180</f>
        <v>296643.7</v>
      </c>
      <c r="N180" s="2">
        <f>N181</f>
        <v>237304.3</v>
      </c>
      <c r="O180" s="2">
        <f>O181</f>
        <v>59339.4</v>
      </c>
    </row>
    <row r="181" spans="1:15" ht="20.25" customHeight="1">
      <c r="A181" s="4"/>
      <c r="B181" s="5"/>
      <c r="C181" s="4" t="s">
        <v>99</v>
      </c>
      <c r="D181" s="2">
        <f>E181+F181</f>
        <v>0</v>
      </c>
      <c r="E181" s="3"/>
      <c r="F181" s="3"/>
      <c r="G181" s="2">
        <f>H181+I181</f>
        <v>0</v>
      </c>
      <c r="H181" s="3">
        <v>0</v>
      </c>
      <c r="I181" s="3">
        <v>0</v>
      </c>
      <c r="J181" s="2">
        <f>K181+L181</f>
        <v>164047</v>
      </c>
      <c r="K181" s="3">
        <v>131237.6</v>
      </c>
      <c r="L181" s="3">
        <v>32809.4</v>
      </c>
      <c r="M181" s="2">
        <f>N181+O181</f>
        <v>296643.7</v>
      </c>
      <c r="N181" s="3">
        <v>237304.3</v>
      </c>
      <c r="O181" s="3">
        <v>59339.4</v>
      </c>
    </row>
    <row r="182" spans="1:15" ht="58.5" customHeight="1">
      <c r="A182" s="4"/>
      <c r="B182" s="19">
        <v>32006</v>
      </c>
      <c r="C182" s="23" t="s">
        <v>141</v>
      </c>
      <c r="D182" s="18">
        <f>E182+F182</f>
        <v>0</v>
      </c>
      <c r="E182" s="18">
        <f>E186</f>
        <v>0</v>
      </c>
      <c r="F182" s="18">
        <f>F186</f>
        <v>0</v>
      </c>
      <c r="G182" s="18">
        <f>H182+I182</f>
        <v>0</v>
      </c>
      <c r="H182" s="18">
        <f>H186</f>
        <v>0</v>
      </c>
      <c r="I182" s="18">
        <f>I186</f>
        <v>0</v>
      </c>
      <c r="J182" s="18">
        <f>K182+L182</f>
        <v>0</v>
      </c>
      <c r="K182" s="18">
        <f>K186</f>
        <v>0</v>
      </c>
      <c r="L182" s="18">
        <f>L186</f>
        <v>0</v>
      </c>
      <c r="M182" s="18">
        <f>N182+O182</f>
        <v>1207003.8999999999</v>
      </c>
      <c r="N182" s="18">
        <f>N186</f>
        <v>1190742.2999999998</v>
      </c>
      <c r="O182" s="18">
        <f>O186</f>
        <v>16261.6</v>
      </c>
    </row>
    <row r="183" spans="1:15" ht="20.25" customHeight="1">
      <c r="A183" s="4"/>
      <c r="B183" s="5"/>
      <c r="C183" s="4" t="s">
        <v>12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 ht="20.25" customHeight="1">
      <c r="A184" s="4"/>
      <c r="B184" s="5"/>
      <c r="C184" s="6" t="s">
        <v>110</v>
      </c>
      <c r="D184" s="7">
        <f>E184+F184</f>
        <v>0</v>
      </c>
      <c r="E184" s="7">
        <f>E182</f>
        <v>0</v>
      </c>
      <c r="F184" s="7">
        <f>F182</f>
        <v>0</v>
      </c>
      <c r="G184" s="7">
        <f>H184+I184</f>
        <v>0</v>
      </c>
      <c r="H184" s="7">
        <f>H182</f>
        <v>0</v>
      </c>
      <c r="I184" s="7">
        <f>I182</f>
        <v>0</v>
      </c>
      <c r="J184" s="7">
        <f>K184+L184</f>
        <v>0</v>
      </c>
      <c r="K184" s="7">
        <f>K182</f>
        <v>0</v>
      </c>
      <c r="L184" s="7">
        <f>L182</f>
        <v>0</v>
      </c>
      <c r="M184" s="7">
        <f>N184+O184</f>
        <v>1207003.8999999999</v>
      </c>
      <c r="N184" s="7">
        <f>N182</f>
        <v>1190742.2999999998</v>
      </c>
      <c r="O184" s="7">
        <f>O182</f>
        <v>16261.6</v>
      </c>
    </row>
    <row r="185" spans="1:15" ht="20.25" customHeight="1">
      <c r="A185" s="4"/>
      <c r="B185" s="5"/>
      <c r="C185" s="4" t="s">
        <v>14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 ht="20.25" customHeight="1">
      <c r="A186" s="4"/>
      <c r="B186" s="5"/>
      <c r="C186" s="4" t="s">
        <v>17</v>
      </c>
      <c r="D186" s="2">
        <f>E186+F186</f>
        <v>0</v>
      </c>
      <c r="E186" s="2">
        <f>+E187+E188</f>
        <v>0</v>
      </c>
      <c r="F186" s="2">
        <f>+F187+F188</f>
        <v>0</v>
      </c>
      <c r="G186" s="2">
        <f>H186+I186</f>
        <v>0</v>
      </c>
      <c r="H186" s="2">
        <f>+H187+H188</f>
        <v>0</v>
      </c>
      <c r="I186" s="2">
        <f>+I187+I188</f>
        <v>0</v>
      </c>
      <c r="J186" s="2">
        <f>K186+L186</f>
        <v>0</v>
      </c>
      <c r="K186" s="2">
        <f>+K187+K188</f>
        <v>0</v>
      </c>
      <c r="L186" s="2">
        <f>+L187+L188</f>
        <v>0</v>
      </c>
      <c r="M186" s="2">
        <f>N186+O186</f>
        <v>1207003.8999999999</v>
      </c>
      <c r="N186" s="2">
        <f>+N187+N188</f>
        <v>1190742.2999999998</v>
      </c>
      <c r="O186" s="2">
        <f>+O187+O188</f>
        <v>16261.6</v>
      </c>
    </row>
    <row r="187" spans="1:15" ht="20.25" customHeight="1">
      <c r="A187" s="4"/>
      <c r="B187" s="5"/>
      <c r="C187" s="20" t="s">
        <v>48</v>
      </c>
      <c r="D187" s="2">
        <f t="shared" ref="D187:D188" si="30">E187+F187</f>
        <v>0</v>
      </c>
      <c r="E187" s="3"/>
      <c r="F187" s="3"/>
      <c r="G187" s="2">
        <f t="shared" ref="G187:G188" si="31">H187+I187</f>
        <v>0</v>
      </c>
      <c r="H187" s="3">
        <v>0</v>
      </c>
      <c r="I187" s="3">
        <v>0</v>
      </c>
      <c r="J187" s="2">
        <f t="shared" ref="J187:J188" si="32">K187+L187</f>
        <v>0</v>
      </c>
      <c r="K187" s="3">
        <v>0</v>
      </c>
      <c r="L187" s="3">
        <v>0</v>
      </c>
      <c r="M187" s="2">
        <f t="shared" ref="M187:M188" si="33">N187+O187</f>
        <v>319477.69999999995</v>
      </c>
      <c r="N187" s="3">
        <v>303216.09999999998</v>
      </c>
      <c r="O187" s="3">
        <v>16261.6</v>
      </c>
    </row>
    <row r="188" spans="1:15" ht="20.25" customHeight="1">
      <c r="A188" s="4"/>
      <c r="B188" s="5"/>
      <c r="C188" s="20" t="s">
        <v>87</v>
      </c>
      <c r="D188" s="2">
        <f t="shared" si="30"/>
        <v>0</v>
      </c>
      <c r="E188" s="3"/>
      <c r="F188" s="3"/>
      <c r="G188" s="2">
        <f t="shared" si="31"/>
        <v>0</v>
      </c>
      <c r="H188" s="3">
        <v>0</v>
      </c>
      <c r="I188" s="3">
        <v>0</v>
      </c>
      <c r="J188" s="2">
        <f t="shared" si="32"/>
        <v>0</v>
      </c>
      <c r="K188" s="3">
        <v>0</v>
      </c>
      <c r="L188" s="3">
        <v>0</v>
      </c>
      <c r="M188" s="2">
        <f t="shared" si="33"/>
        <v>887526.2</v>
      </c>
      <c r="N188" s="3">
        <v>887526.2</v>
      </c>
      <c r="O188" s="3">
        <v>0</v>
      </c>
    </row>
    <row r="189" spans="1:15" ht="20.25" customHeight="1">
      <c r="A189" s="19">
        <v>1212</v>
      </c>
      <c r="B189" s="5"/>
      <c r="C189" s="17" t="s">
        <v>57</v>
      </c>
      <c r="D189" s="18">
        <f>E189+F189</f>
        <v>34055.199999999997</v>
      </c>
      <c r="E189" s="18">
        <f>E191</f>
        <v>18638.599999999999</v>
      </c>
      <c r="F189" s="18">
        <f>F191</f>
        <v>15416.6</v>
      </c>
      <c r="G189" s="18">
        <f>H189+I189</f>
        <v>34055.199999999997</v>
      </c>
      <c r="H189" s="18">
        <f>H191</f>
        <v>18638.599999999999</v>
      </c>
      <c r="I189" s="18">
        <f>I191</f>
        <v>15416.6</v>
      </c>
      <c r="J189" s="18">
        <f>K189+L189</f>
        <v>34055.199999999997</v>
      </c>
      <c r="K189" s="18">
        <f>K191</f>
        <v>18638.599999999999</v>
      </c>
      <c r="L189" s="18">
        <f>L191</f>
        <v>15416.6</v>
      </c>
      <c r="M189" s="18">
        <f>N189+O189</f>
        <v>34055.199999999997</v>
      </c>
      <c r="N189" s="18">
        <f>N191</f>
        <v>18638.599999999999</v>
      </c>
      <c r="O189" s="18">
        <f>O191</f>
        <v>15416.6</v>
      </c>
    </row>
    <row r="190" spans="1:15" ht="20.25" customHeight="1">
      <c r="A190" s="4"/>
      <c r="B190" s="5"/>
      <c r="C190" s="4" t="s">
        <v>11</v>
      </c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 ht="39.75" customHeight="1">
      <c r="A191" s="4"/>
      <c r="B191" s="19">
        <v>11001</v>
      </c>
      <c r="C191" s="17" t="s">
        <v>58</v>
      </c>
      <c r="D191" s="18">
        <f>E191+F191</f>
        <v>34055.199999999997</v>
      </c>
      <c r="E191" s="18">
        <f>E193</f>
        <v>18638.599999999999</v>
      </c>
      <c r="F191" s="18">
        <f>F193</f>
        <v>15416.6</v>
      </c>
      <c r="G191" s="18">
        <f>H191+I191</f>
        <v>34055.199999999997</v>
      </c>
      <c r="H191" s="18">
        <f>H193</f>
        <v>18638.599999999999</v>
      </c>
      <c r="I191" s="18">
        <f>I193</f>
        <v>15416.6</v>
      </c>
      <c r="J191" s="18">
        <f>K191+L191</f>
        <v>34055.199999999997</v>
      </c>
      <c r="K191" s="18">
        <f>K193</f>
        <v>18638.599999999999</v>
      </c>
      <c r="L191" s="18">
        <f>L193</f>
        <v>15416.6</v>
      </c>
      <c r="M191" s="18">
        <f>N191+O191</f>
        <v>34055.199999999997</v>
      </c>
      <c r="N191" s="18">
        <f>N193</f>
        <v>18638.599999999999</v>
      </c>
      <c r="O191" s="18">
        <f>O193</f>
        <v>15416.6</v>
      </c>
    </row>
    <row r="192" spans="1:15" ht="20.25" customHeight="1">
      <c r="A192" s="4"/>
      <c r="B192" s="5"/>
      <c r="C192" s="4" t="s">
        <v>12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ht="36" customHeight="1">
      <c r="A193" s="4"/>
      <c r="B193" s="5"/>
      <c r="C193" s="6" t="s">
        <v>110</v>
      </c>
      <c r="D193" s="7">
        <f>E193+F193</f>
        <v>34055.199999999997</v>
      </c>
      <c r="E193" s="7">
        <f>E195</f>
        <v>18638.599999999999</v>
      </c>
      <c r="F193" s="7">
        <f>F195</f>
        <v>15416.6</v>
      </c>
      <c r="G193" s="7">
        <f>H193+I193</f>
        <v>34055.199999999997</v>
      </c>
      <c r="H193" s="7">
        <f>H195</f>
        <v>18638.599999999999</v>
      </c>
      <c r="I193" s="7">
        <f>I195</f>
        <v>15416.6</v>
      </c>
      <c r="J193" s="7">
        <f>K193+L193</f>
        <v>34055.199999999997</v>
      </c>
      <c r="K193" s="7">
        <f>K195</f>
        <v>18638.599999999999</v>
      </c>
      <c r="L193" s="7">
        <f>L195</f>
        <v>15416.6</v>
      </c>
      <c r="M193" s="7">
        <f>N193+O193</f>
        <v>34055.199999999997</v>
      </c>
      <c r="N193" s="7">
        <f>N195</f>
        <v>18638.599999999999</v>
      </c>
      <c r="O193" s="7">
        <f>O195</f>
        <v>15416.6</v>
      </c>
    </row>
    <row r="194" spans="1:15" ht="20.25" customHeight="1">
      <c r="A194" s="4"/>
      <c r="B194" s="5"/>
      <c r="C194" s="4" t="s">
        <v>14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ht="20.25" customHeight="1">
      <c r="A195" s="4"/>
      <c r="B195" s="5"/>
      <c r="C195" s="4" t="s">
        <v>15</v>
      </c>
      <c r="D195" s="2">
        <f>E195+F195</f>
        <v>34055.199999999997</v>
      </c>
      <c r="E195" s="2">
        <f>E196</f>
        <v>18638.599999999999</v>
      </c>
      <c r="F195" s="2">
        <f>F196</f>
        <v>15416.6</v>
      </c>
      <c r="G195" s="2">
        <f>H195+I195</f>
        <v>34055.199999999997</v>
      </c>
      <c r="H195" s="2">
        <f>H196</f>
        <v>18638.599999999999</v>
      </c>
      <c r="I195" s="2">
        <f>I196</f>
        <v>15416.6</v>
      </c>
      <c r="J195" s="2">
        <f>K195+L195</f>
        <v>34055.199999999997</v>
      </c>
      <c r="K195" s="2">
        <f>K196</f>
        <v>18638.599999999999</v>
      </c>
      <c r="L195" s="2">
        <f>L196</f>
        <v>15416.6</v>
      </c>
      <c r="M195" s="2">
        <f>N195+O195</f>
        <v>34055.199999999997</v>
      </c>
      <c r="N195" s="2">
        <f>N196</f>
        <v>18638.599999999999</v>
      </c>
      <c r="O195" s="2">
        <f>O196</f>
        <v>15416.6</v>
      </c>
    </row>
    <row r="196" spans="1:15" ht="20.25" customHeight="1">
      <c r="A196" s="4"/>
      <c r="B196" s="5"/>
      <c r="C196" s="4" t="s">
        <v>99</v>
      </c>
      <c r="D196" s="2">
        <f>E196+F196</f>
        <v>34055.199999999997</v>
      </c>
      <c r="E196" s="3">
        <v>18638.599999999999</v>
      </c>
      <c r="F196" s="3">
        <v>15416.6</v>
      </c>
      <c r="G196" s="2">
        <f>H196+I196</f>
        <v>34055.199999999997</v>
      </c>
      <c r="H196" s="3">
        <v>18638.599999999999</v>
      </c>
      <c r="I196" s="3">
        <v>15416.6</v>
      </c>
      <c r="J196" s="2">
        <f t="shared" ref="J196" si="34">K196+L196</f>
        <v>34055.199999999997</v>
      </c>
      <c r="K196" s="3">
        <v>18638.599999999999</v>
      </c>
      <c r="L196" s="3">
        <v>15416.6</v>
      </c>
      <c r="M196" s="2">
        <f>N196+O196</f>
        <v>34055.199999999997</v>
      </c>
      <c r="N196" s="3">
        <v>18638.599999999999</v>
      </c>
      <c r="O196" s="3">
        <v>15416.6</v>
      </c>
    </row>
    <row r="197" spans="1:15" s="8" customFormat="1" ht="44.25" customHeight="1">
      <c r="A197" s="17"/>
      <c r="B197" s="5"/>
      <c r="C197" s="17" t="s">
        <v>59</v>
      </c>
      <c r="D197" s="18">
        <f>E197+F197</f>
        <v>764848.9</v>
      </c>
      <c r="E197" s="18">
        <f t="shared" ref="E197:O197" si="35">E198</f>
        <v>653603.80000000005</v>
      </c>
      <c r="F197" s="18">
        <f t="shared" si="35"/>
        <v>111245.1</v>
      </c>
      <c r="G197" s="18">
        <f>H197+I197</f>
        <v>1248034.7999999998</v>
      </c>
      <c r="H197" s="18">
        <f t="shared" si="35"/>
        <v>1084322.3999999999</v>
      </c>
      <c r="I197" s="18">
        <f t="shared" si="35"/>
        <v>163712.4</v>
      </c>
      <c r="J197" s="18">
        <f>K197+L197</f>
        <v>1688131.6</v>
      </c>
      <c r="K197" s="18">
        <f t="shared" si="35"/>
        <v>1486414.9000000001</v>
      </c>
      <c r="L197" s="18">
        <f t="shared" si="35"/>
        <v>201716.7</v>
      </c>
      <c r="M197" s="18">
        <f>N197+O197</f>
        <v>1723336.8</v>
      </c>
      <c r="N197" s="18">
        <f t="shared" si="35"/>
        <v>1520478.5</v>
      </c>
      <c r="O197" s="18">
        <f t="shared" si="35"/>
        <v>202858.30000000002</v>
      </c>
    </row>
    <row r="198" spans="1:15" ht="47.25" customHeight="1">
      <c r="A198" s="19">
        <v>1053</v>
      </c>
      <c r="B198" s="5"/>
      <c r="C198" s="17" t="s">
        <v>60</v>
      </c>
      <c r="D198" s="18">
        <f>D200+D217+D227+D233+D239+D245+D251+D257+D263</f>
        <v>764848.9</v>
      </c>
      <c r="E198" s="18">
        <f t="shared" ref="E198:O198" si="36">E200+E217+E227+E233+E239+E245+E251+E257+E263</f>
        <v>653603.80000000005</v>
      </c>
      <c r="F198" s="18">
        <f t="shared" si="36"/>
        <v>111245.1</v>
      </c>
      <c r="G198" s="18">
        <f t="shared" si="36"/>
        <v>1248034.8</v>
      </c>
      <c r="H198" s="18">
        <f t="shared" si="36"/>
        <v>1084322.3999999999</v>
      </c>
      <c r="I198" s="18">
        <f t="shared" si="36"/>
        <v>163712.4</v>
      </c>
      <c r="J198" s="18">
        <f t="shared" si="36"/>
        <v>1688131.6</v>
      </c>
      <c r="K198" s="18">
        <f t="shared" si="36"/>
        <v>1486414.9000000001</v>
      </c>
      <c r="L198" s="18">
        <f t="shared" si="36"/>
        <v>201716.7</v>
      </c>
      <c r="M198" s="18">
        <f t="shared" si="36"/>
        <v>1723336.8</v>
      </c>
      <c r="N198" s="18">
        <f t="shared" si="36"/>
        <v>1520478.5</v>
      </c>
      <c r="O198" s="18">
        <f t="shared" si="36"/>
        <v>202858.30000000002</v>
      </c>
    </row>
    <row r="199" spans="1:15" ht="20.25" customHeight="1">
      <c r="A199" s="4"/>
      <c r="B199" s="5"/>
      <c r="C199" s="4" t="s">
        <v>11</v>
      </c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ht="51.75" customHeight="1">
      <c r="A200" s="4"/>
      <c r="B200" s="5">
        <v>11004</v>
      </c>
      <c r="C200" s="17" t="s">
        <v>124</v>
      </c>
      <c r="D200" s="18">
        <f>E200+F200</f>
        <v>189325.1</v>
      </c>
      <c r="E200" s="18">
        <f>E204</f>
        <v>94850</v>
      </c>
      <c r="F200" s="18">
        <f>F204</f>
        <v>94475.1</v>
      </c>
      <c r="G200" s="18">
        <f>H200+I200</f>
        <v>368535.1</v>
      </c>
      <c r="H200" s="18">
        <f>H204</f>
        <v>223850</v>
      </c>
      <c r="I200" s="18">
        <f>I204</f>
        <v>144685.1</v>
      </c>
      <c r="J200" s="18">
        <f>K200+L200</f>
        <v>589755.6</v>
      </c>
      <c r="K200" s="18">
        <f>K204</f>
        <v>409560.5</v>
      </c>
      <c r="L200" s="18">
        <f>L204</f>
        <v>180195.1</v>
      </c>
      <c r="M200" s="18">
        <f>N200+O200</f>
        <v>608165.6</v>
      </c>
      <c r="N200" s="18">
        <f>N204</f>
        <v>427960.5</v>
      </c>
      <c r="O200" s="18">
        <f>O204</f>
        <v>180205.1</v>
      </c>
    </row>
    <row r="201" spans="1:15" ht="20.25" customHeight="1">
      <c r="A201" s="4"/>
      <c r="B201" s="5"/>
      <c r="C201" s="4" t="s">
        <v>12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 ht="20.25" customHeight="1">
      <c r="A202" s="4"/>
      <c r="B202" s="5"/>
      <c r="C202" s="6" t="s">
        <v>61</v>
      </c>
      <c r="D202" s="7">
        <f>E202+F202</f>
        <v>189325.1</v>
      </c>
      <c r="E202" s="7">
        <f>E200</f>
        <v>94850</v>
      </c>
      <c r="F202" s="7">
        <f>F200</f>
        <v>94475.1</v>
      </c>
      <c r="G202" s="7">
        <f>H202+I202</f>
        <v>368535.1</v>
      </c>
      <c r="H202" s="7">
        <f>H200</f>
        <v>223850</v>
      </c>
      <c r="I202" s="7">
        <f>I200</f>
        <v>144685.1</v>
      </c>
      <c r="J202" s="7">
        <f>K202+L202</f>
        <v>589755.6</v>
      </c>
      <c r="K202" s="7">
        <f>K200</f>
        <v>409560.5</v>
      </c>
      <c r="L202" s="7">
        <f>L200</f>
        <v>180195.1</v>
      </c>
      <c r="M202" s="7">
        <f>N202+O202</f>
        <v>608165.6</v>
      </c>
      <c r="N202" s="7">
        <f>N200</f>
        <v>427960.5</v>
      </c>
      <c r="O202" s="7">
        <f>O200</f>
        <v>180205.1</v>
      </c>
    </row>
    <row r="203" spans="1:15" ht="20.25" customHeight="1">
      <c r="A203" s="4"/>
      <c r="B203" s="19"/>
      <c r="C203" s="4" t="s">
        <v>14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ht="20.25" customHeight="1">
      <c r="A204" s="4"/>
      <c r="B204" s="5"/>
      <c r="C204" s="4" t="s">
        <v>15</v>
      </c>
      <c r="D204" s="2">
        <f>+E204+F204</f>
        <v>189325.1</v>
      </c>
      <c r="E204" s="2">
        <f t="shared" ref="E204:O204" si="37">SUM(E205:E216)</f>
        <v>94850</v>
      </c>
      <c r="F204" s="2">
        <f t="shared" si="37"/>
        <v>94475.1</v>
      </c>
      <c r="G204" s="2">
        <f>+H204+I204</f>
        <v>368535.1</v>
      </c>
      <c r="H204" s="2">
        <f t="shared" si="37"/>
        <v>223850</v>
      </c>
      <c r="I204" s="2">
        <f t="shared" si="37"/>
        <v>144685.1</v>
      </c>
      <c r="J204" s="2">
        <f>+K204+L204</f>
        <v>589755.6</v>
      </c>
      <c r="K204" s="2">
        <f t="shared" si="37"/>
        <v>409560.5</v>
      </c>
      <c r="L204" s="2">
        <f t="shared" si="37"/>
        <v>180195.1</v>
      </c>
      <c r="M204" s="2">
        <f>+N204+O204</f>
        <v>608165.6</v>
      </c>
      <c r="N204" s="2">
        <f t="shared" si="37"/>
        <v>427960.5</v>
      </c>
      <c r="O204" s="2">
        <f t="shared" si="37"/>
        <v>180205.1</v>
      </c>
    </row>
    <row r="205" spans="1:15" ht="20.25" customHeight="1">
      <c r="A205" s="4"/>
      <c r="B205" s="5"/>
      <c r="C205" s="20" t="s">
        <v>62</v>
      </c>
      <c r="D205" s="2">
        <f t="shared" ref="D205:D216" si="38">+E205+F205</f>
        <v>31600</v>
      </c>
      <c r="E205" s="3">
        <v>31600</v>
      </c>
      <c r="F205" s="3">
        <v>0</v>
      </c>
      <c r="G205" s="2">
        <f t="shared" ref="G205:G216" si="39">+H205+I205</f>
        <v>55300</v>
      </c>
      <c r="H205" s="3">
        <v>55300</v>
      </c>
      <c r="I205" s="3">
        <v>0</v>
      </c>
      <c r="J205" s="2">
        <f t="shared" ref="J205:J216" si="40">+K205+L205</f>
        <v>86900</v>
      </c>
      <c r="K205" s="3">
        <v>86900</v>
      </c>
      <c r="L205" s="3">
        <v>0</v>
      </c>
      <c r="M205" s="2">
        <f t="shared" ref="M205:M216" si="41">+N205+O205</f>
        <v>103000</v>
      </c>
      <c r="N205" s="3">
        <v>103000</v>
      </c>
      <c r="O205" s="3">
        <v>0</v>
      </c>
    </row>
    <row r="206" spans="1:15" ht="20.25" customHeight="1">
      <c r="A206" s="4"/>
      <c r="B206" s="5"/>
      <c r="C206" s="20" t="s">
        <v>154</v>
      </c>
      <c r="D206" s="2">
        <f t="shared" si="38"/>
        <v>60</v>
      </c>
      <c r="E206" s="3">
        <v>50</v>
      </c>
      <c r="F206" s="3">
        <v>10</v>
      </c>
      <c r="G206" s="2">
        <f t="shared" si="39"/>
        <v>120</v>
      </c>
      <c r="H206" s="3">
        <v>100</v>
      </c>
      <c r="I206" s="3">
        <v>20</v>
      </c>
      <c r="J206" s="2">
        <f t="shared" si="40"/>
        <v>180</v>
      </c>
      <c r="K206" s="3">
        <v>150</v>
      </c>
      <c r="L206" s="3">
        <v>30</v>
      </c>
      <c r="M206" s="2">
        <f t="shared" si="41"/>
        <v>240</v>
      </c>
      <c r="N206" s="3">
        <v>200</v>
      </c>
      <c r="O206" s="3">
        <v>40</v>
      </c>
    </row>
    <row r="207" spans="1:15" ht="20.25" customHeight="1">
      <c r="A207" s="4"/>
      <c r="B207" s="5"/>
      <c r="C207" s="20" t="s">
        <v>155</v>
      </c>
      <c r="D207" s="2">
        <f t="shared" si="38"/>
        <v>3250</v>
      </c>
      <c r="E207" s="3">
        <v>3250</v>
      </c>
      <c r="F207" s="3">
        <v>0</v>
      </c>
      <c r="G207" s="2">
        <f t="shared" si="39"/>
        <v>3250</v>
      </c>
      <c r="H207" s="3">
        <v>3250</v>
      </c>
      <c r="I207" s="3">
        <v>0</v>
      </c>
      <c r="J207" s="2">
        <f t="shared" si="40"/>
        <v>3250</v>
      </c>
      <c r="K207" s="3">
        <v>3250</v>
      </c>
      <c r="L207" s="3">
        <v>0</v>
      </c>
      <c r="M207" s="2">
        <f t="shared" si="41"/>
        <v>3250</v>
      </c>
      <c r="N207" s="3">
        <v>3250</v>
      </c>
      <c r="O207" s="3">
        <v>0</v>
      </c>
    </row>
    <row r="208" spans="1:15" ht="20.25" customHeight="1">
      <c r="A208" s="4"/>
      <c r="B208" s="5"/>
      <c r="C208" s="20" t="s">
        <v>63</v>
      </c>
      <c r="D208" s="2">
        <f t="shared" si="38"/>
        <v>500</v>
      </c>
      <c r="E208" s="3">
        <v>500</v>
      </c>
      <c r="F208" s="3">
        <v>0</v>
      </c>
      <c r="G208" s="2">
        <f t="shared" si="39"/>
        <v>500</v>
      </c>
      <c r="H208" s="3">
        <v>500</v>
      </c>
      <c r="I208" s="3">
        <v>0</v>
      </c>
      <c r="J208" s="2">
        <f t="shared" si="40"/>
        <v>500</v>
      </c>
      <c r="K208" s="3">
        <v>500</v>
      </c>
      <c r="L208" s="3">
        <v>0</v>
      </c>
      <c r="M208" s="2">
        <f t="shared" si="41"/>
        <v>2500</v>
      </c>
      <c r="N208" s="3">
        <v>2500</v>
      </c>
      <c r="O208" s="3">
        <v>0</v>
      </c>
    </row>
    <row r="209" spans="1:15" ht="20.25" customHeight="1">
      <c r="A209" s="4"/>
      <c r="B209" s="5"/>
      <c r="C209" s="20" t="s">
        <v>20</v>
      </c>
      <c r="D209" s="2">
        <f t="shared" si="38"/>
        <v>250</v>
      </c>
      <c r="E209" s="3">
        <v>250</v>
      </c>
      <c r="F209" s="3">
        <v>0</v>
      </c>
      <c r="G209" s="2">
        <f t="shared" si="39"/>
        <v>500</v>
      </c>
      <c r="H209" s="3">
        <v>500</v>
      </c>
      <c r="I209" s="3">
        <v>0</v>
      </c>
      <c r="J209" s="2">
        <f t="shared" si="40"/>
        <v>750</v>
      </c>
      <c r="K209" s="3">
        <v>750</v>
      </c>
      <c r="L209" s="3">
        <v>0</v>
      </c>
      <c r="M209" s="2">
        <f t="shared" si="41"/>
        <v>1000</v>
      </c>
      <c r="N209" s="3">
        <v>1000</v>
      </c>
      <c r="O209" s="3">
        <v>0</v>
      </c>
    </row>
    <row r="210" spans="1:15" ht="20.25" customHeight="1">
      <c r="A210" s="4"/>
      <c r="B210" s="19"/>
      <c r="C210" s="24" t="s">
        <v>64</v>
      </c>
      <c r="D210" s="2">
        <f t="shared" si="38"/>
        <v>4000</v>
      </c>
      <c r="E210" s="3">
        <v>4000</v>
      </c>
      <c r="F210" s="3">
        <v>0</v>
      </c>
      <c r="G210" s="2">
        <f t="shared" si="39"/>
        <v>8000</v>
      </c>
      <c r="H210" s="3">
        <v>8000</v>
      </c>
      <c r="I210" s="3">
        <v>0</v>
      </c>
      <c r="J210" s="2">
        <f t="shared" si="40"/>
        <v>12000</v>
      </c>
      <c r="K210" s="3">
        <v>12000</v>
      </c>
      <c r="L210" s="3">
        <v>0</v>
      </c>
      <c r="M210" s="2">
        <f t="shared" si="41"/>
        <v>12000</v>
      </c>
      <c r="N210" s="3">
        <v>12000</v>
      </c>
      <c r="O210" s="3">
        <v>0</v>
      </c>
    </row>
    <row r="211" spans="1:15" ht="20.25" customHeight="1">
      <c r="A211" s="4"/>
      <c r="B211" s="5"/>
      <c r="C211" s="20" t="s">
        <v>65</v>
      </c>
      <c r="D211" s="2">
        <f t="shared" si="38"/>
        <v>1200</v>
      </c>
      <c r="E211" s="3">
        <v>1000</v>
      </c>
      <c r="F211" s="3">
        <v>200</v>
      </c>
      <c r="G211" s="2">
        <f t="shared" si="39"/>
        <v>2400</v>
      </c>
      <c r="H211" s="3">
        <v>2000</v>
      </c>
      <c r="I211" s="3">
        <v>400</v>
      </c>
      <c r="J211" s="2">
        <f t="shared" si="40"/>
        <v>4200</v>
      </c>
      <c r="K211" s="3">
        <v>3500</v>
      </c>
      <c r="L211" s="3">
        <v>700</v>
      </c>
      <c r="M211" s="2">
        <f t="shared" si="41"/>
        <v>4200</v>
      </c>
      <c r="N211" s="3">
        <v>3500</v>
      </c>
      <c r="O211" s="3">
        <v>700</v>
      </c>
    </row>
    <row r="212" spans="1:15" ht="20.25" customHeight="1">
      <c r="A212" s="4"/>
      <c r="B212" s="5"/>
      <c r="C212" s="20" t="s">
        <v>30</v>
      </c>
      <c r="D212" s="2">
        <f t="shared" si="38"/>
        <v>950</v>
      </c>
      <c r="E212" s="3">
        <v>950</v>
      </c>
      <c r="F212" s="3">
        <v>0</v>
      </c>
      <c r="G212" s="2">
        <f t="shared" si="39"/>
        <v>950</v>
      </c>
      <c r="H212" s="3">
        <v>950</v>
      </c>
      <c r="I212" s="3">
        <v>0</v>
      </c>
      <c r="J212" s="2">
        <f t="shared" si="40"/>
        <v>950</v>
      </c>
      <c r="K212" s="3">
        <v>950</v>
      </c>
      <c r="L212" s="3">
        <v>0</v>
      </c>
      <c r="M212" s="2">
        <f t="shared" si="41"/>
        <v>950</v>
      </c>
      <c r="N212" s="3">
        <v>950</v>
      </c>
      <c r="O212" s="3">
        <v>0</v>
      </c>
    </row>
    <row r="213" spans="1:15" ht="20.25" customHeight="1">
      <c r="A213" s="4"/>
      <c r="B213" s="5"/>
      <c r="C213" s="20" t="s">
        <v>31</v>
      </c>
      <c r="D213" s="2">
        <f t="shared" si="38"/>
        <v>2400</v>
      </c>
      <c r="E213" s="3">
        <v>2000</v>
      </c>
      <c r="F213" s="3">
        <v>400</v>
      </c>
      <c r="G213" s="2">
        <f t="shared" si="39"/>
        <v>2400</v>
      </c>
      <c r="H213" s="3">
        <v>2000</v>
      </c>
      <c r="I213" s="3">
        <v>400</v>
      </c>
      <c r="J213" s="2">
        <f t="shared" si="40"/>
        <v>2400</v>
      </c>
      <c r="K213" s="3">
        <v>2000</v>
      </c>
      <c r="L213" s="3">
        <v>400</v>
      </c>
      <c r="M213" s="2">
        <f t="shared" si="41"/>
        <v>2400</v>
      </c>
      <c r="N213" s="3">
        <v>2000</v>
      </c>
      <c r="O213" s="3">
        <v>400</v>
      </c>
    </row>
    <row r="214" spans="1:15" ht="20.25" customHeight="1">
      <c r="A214" s="4"/>
      <c r="B214" s="5"/>
      <c r="C214" s="20" t="s">
        <v>66</v>
      </c>
      <c r="D214" s="2">
        <f t="shared" si="38"/>
        <v>50000</v>
      </c>
      <c r="E214" s="3">
        <v>50000</v>
      </c>
      <c r="F214" s="3">
        <v>0</v>
      </c>
      <c r="G214" s="2">
        <f t="shared" si="39"/>
        <v>150000</v>
      </c>
      <c r="H214" s="3">
        <v>150000</v>
      </c>
      <c r="I214" s="3">
        <v>0</v>
      </c>
      <c r="J214" s="2">
        <f t="shared" si="40"/>
        <v>298310.5</v>
      </c>
      <c r="K214" s="3">
        <v>298310.5</v>
      </c>
      <c r="L214" s="3">
        <v>0</v>
      </c>
      <c r="M214" s="2">
        <f t="shared" si="41"/>
        <v>298310.5</v>
      </c>
      <c r="N214" s="3">
        <v>298310.5</v>
      </c>
      <c r="O214" s="3">
        <v>0</v>
      </c>
    </row>
    <row r="215" spans="1:15" ht="20.25" customHeight="1">
      <c r="A215" s="4"/>
      <c r="B215" s="19"/>
      <c r="C215" s="20" t="s">
        <v>67</v>
      </c>
      <c r="D215" s="2">
        <f t="shared" si="38"/>
        <v>950</v>
      </c>
      <c r="E215" s="3">
        <v>950</v>
      </c>
      <c r="F215" s="3">
        <v>0</v>
      </c>
      <c r="G215" s="2">
        <f t="shared" si="39"/>
        <v>950</v>
      </c>
      <c r="H215" s="3">
        <v>950</v>
      </c>
      <c r="I215" s="3">
        <v>0</v>
      </c>
      <c r="J215" s="2">
        <f t="shared" si="40"/>
        <v>950</v>
      </c>
      <c r="K215" s="3">
        <v>950</v>
      </c>
      <c r="L215" s="3">
        <v>0</v>
      </c>
      <c r="M215" s="2">
        <f t="shared" si="41"/>
        <v>950</v>
      </c>
      <c r="N215" s="3">
        <v>950</v>
      </c>
      <c r="O215" s="3">
        <v>0</v>
      </c>
    </row>
    <row r="216" spans="1:15" ht="20.25" customHeight="1">
      <c r="A216" s="4"/>
      <c r="B216" s="5"/>
      <c r="C216" s="1" t="s">
        <v>173</v>
      </c>
      <c r="D216" s="2">
        <f t="shared" si="38"/>
        <v>94165.1</v>
      </c>
      <c r="E216" s="3">
        <v>300</v>
      </c>
      <c r="F216" s="3">
        <v>93865.1</v>
      </c>
      <c r="G216" s="2">
        <f t="shared" si="39"/>
        <v>144165.1</v>
      </c>
      <c r="H216" s="3">
        <v>300</v>
      </c>
      <c r="I216" s="3">
        <v>143865.1</v>
      </c>
      <c r="J216" s="2">
        <f t="shared" si="40"/>
        <v>179365.1</v>
      </c>
      <c r="K216" s="3">
        <v>300</v>
      </c>
      <c r="L216" s="3">
        <v>179065.1</v>
      </c>
      <c r="M216" s="2">
        <f t="shared" si="41"/>
        <v>179365.1</v>
      </c>
      <c r="N216" s="3">
        <v>300</v>
      </c>
      <c r="O216" s="3">
        <v>179065.1</v>
      </c>
    </row>
    <row r="217" spans="1:15" ht="66.75" customHeight="1">
      <c r="A217" s="4"/>
      <c r="B217" s="19">
        <v>11005</v>
      </c>
      <c r="C217" s="17" t="s">
        <v>68</v>
      </c>
      <c r="D217" s="25">
        <f>+D221</f>
        <v>21523.8</v>
      </c>
      <c r="E217" s="25">
        <f>+E221</f>
        <v>19753.8</v>
      </c>
      <c r="F217" s="25">
        <f>+F221</f>
        <v>1770</v>
      </c>
      <c r="G217" s="25">
        <f t="shared" ref="G217:O217" si="42">+G221</f>
        <v>35574.6</v>
      </c>
      <c r="H217" s="25">
        <f t="shared" si="42"/>
        <v>32534.799999999999</v>
      </c>
      <c r="I217" s="25">
        <f t="shared" si="42"/>
        <v>3039.8</v>
      </c>
      <c r="J217" s="25">
        <f t="shared" si="42"/>
        <v>56972.5</v>
      </c>
      <c r="K217" s="25">
        <f t="shared" si="42"/>
        <v>51438.400000000001</v>
      </c>
      <c r="L217" s="25">
        <f t="shared" si="42"/>
        <v>5534.1</v>
      </c>
      <c r="M217" s="25">
        <f t="shared" si="42"/>
        <v>73767.7</v>
      </c>
      <c r="N217" s="25">
        <f t="shared" si="42"/>
        <v>67102</v>
      </c>
      <c r="O217" s="25">
        <f t="shared" si="42"/>
        <v>6665.7000000000007</v>
      </c>
    </row>
    <row r="218" spans="1:15" ht="20.25" customHeight="1">
      <c r="A218" s="4"/>
      <c r="B218" s="5"/>
      <c r="C218" s="4" t="s">
        <v>12</v>
      </c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</row>
    <row r="219" spans="1:15" ht="20.25" customHeight="1">
      <c r="A219" s="4"/>
      <c r="B219" s="5"/>
      <c r="C219" s="6" t="s">
        <v>61</v>
      </c>
      <c r="D219" s="26">
        <f>+D217</f>
        <v>21523.8</v>
      </c>
      <c r="E219" s="26">
        <f>+E217</f>
        <v>19753.8</v>
      </c>
      <c r="F219" s="26">
        <f>+F217</f>
        <v>1770</v>
      </c>
      <c r="G219" s="26">
        <f t="shared" ref="G219:O219" si="43">+G217</f>
        <v>35574.6</v>
      </c>
      <c r="H219" s="26">
        <f t="shared" si="43"/>
        <v>32534.799999999999</v>
      </c>
      <c r="I219" s="26">
        <f t="shared" si="43"/>
        <v>3039.8</v>
      </c>
      <c r="J219" s="26">
        <f t="shared" si="43"/>
        <v>56972.5</v>
      </c>
      <c r="K219" s="26">
        <f t="shared" si="43"/>
        <v>51438.400000000001</v>
      </c>
      <c r="L219" s="26">
        <f t="shared" si="43"/>
        <v>5534.1</v>
      </c>
      <c r="M219" s="26">
        <f t="shared" si="43"/>
        <v>73767.7</v>
      </c>
      <c r="N219" s="26">
        <f t="shared" si="43"/>
        <v>67102</v>
      </c>
      <c r="O219" s="26">
        <f t="shared" si="43"/>
        <v>6665.7000000000007</v>
      </c>
    </row>
    <row r="220" spans="1:15" ht="20.25" customHeight="1">
      <c r="A220" s="4"/>
      <c r="B220" s="5"/>
      <c r="C220" s="4" t="s">
        <v>14</v>
      </c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</row>
    <row r="221" spans="1:15" ht="20.25" customHeight="1">
      <c r="A221" s="4"/>
      <c r="B221" s="5"/>
      <c r="C221" s="4" t="s">
        <v>15</v>
      </c>
      <c r="D221" s="27">
        <f>+E221+F221</f>
        <v>21523.8</v>
      </c>
      <c r="E221" s="27">
        <f>+E222+E223+E224+E225+E226</f>
        <v>19753.8</v>
      </c>
      <c r="F221" s="27">
        <f>+F222+F223+F224+F225+F226</f>
        <v>1770</v>
      </c>
      <c r="G221" s="27">
        <f>+H221+I221</f>
        <v>35574.6</v>
      </c>
      <c r="H221" s="27">
        <f t="shared" ref="H221:O221" si="44">+H222+H223+H224+H225+H226</f>
        <v>32534.799999999999</v>
      </c>
      <c r="I221" s="27">
        <f t="shared" si="44"/>
        <v>3039.8</v>
      </c>
      <c r="J221" s="27">
        <f>+K221+L221</f>
        <v>56972.5</v>
      </c>
      <c r="K221" s="27">
        <f t="shared" si="44"/>
        <v>51438.400000000001</v>
      </c>
      <c r="L221" s="27">
        <f t="shared" si="44"/>
        <v>5534.1</v>
      </c>
      <c r="M221" s="27">
        <f>+N221+O221</f>
        <v>73767.7</v>
      </c>
      <c r="N221" s="27">
        <f t="shared" si="44"/>
        <v>67102</v>
      </c>
      <c r="O221" s="27">
        <f t="shared" si="44"/>
        <v>6665.7000000000007</v>
      </c>
    </row>
    <row r="222" spans="1:15" ht="20.25" customHeight="1">
      <c r="A222" s="4"/>
      <c r="B222" s="5"/>
      <c r="C222" s="20" t="s">
        <v>62</v>
      </c>
      <c r="D222" s="27">
        <f t="shared" ref="D222:D226" si="45">+E222+F222</f>
        <v>8060.7</v>
      </c>
      <c r="E222" s="3">
        <v>6806.7</v>
      </c>
      <c r="F222" s="3">
        <v>1254</v>
      </c>
      <c r="G222" s="27">
        <f t="shared" ref="G222:G226" si="46">+H222+I222</f>
        <v>12860.7</v>
      </c>
      <c r="H222" s="3">
        <v>10550.7</v>
      </c>
      <c r="I222" s="3">
        <v>2310</v>
      </c>
      <c r="J222" s="27">
        <f t="shared" ref="J222:J226" si="47">+K222+L222</f>
        <v>17660.7</v>
      </c>
      <c r="K222" s="3">
        <v>14294.7</v>
      </c>
      <c r="L222" s="3">
        <v>3366</v>
      </c>
      <c r="M222" s="27">
        <f t="shared" ref="M222:M226" si="48">+N222+O222</f>
        <v>22160.7</v>
      </c>
      <c r="N222" s="3">
        <v>17804.7</v>
      </c>
      <c r="O222" s="3">
        <v>4356</v>
      </c>
    </row>
    <row r="223" spans="1:15" ht="20.25" customHeight="1">
      <c r="A223" s="4"/>
      <c r="B223" s="5"/>
      <c r="C223" s="4" t="s">
        <v>153</v>
      </c>
      <c r="D223" s="27">
        <f t="shared" si="45"/>
        <v>500.29999999999995</v>
      </c>
      <c r="E223" s="3">
        <v>416.9</v>
      </c>
      <c r="F223" s="3">
        <v>83.4</v>
      </c>
      <c r="G223" s="27">
        <f t="shared" si="46"/>
        <v>1000.5999999999999</v>
      </c>
      <c r="H223" s="3">
        <v>833.8</v>
      </c>
      <c r="I223" s="3">
        <v>166.8</v>
      </c>
      <c r="J223" s="27">
        <f t="shared" si="47"/>
        <v>1500.8999999999999</v>
      </c>
      <c r="K223" s="3">
        <v>1250.6999999999998</v>
      </c>
      <c r="L223" s="3">
        <v>250.20000000000002</v>
      </c>
      <c r="M223" s="27">
        <f t="shared" si="48"/>
        <v>2001.1999999999998</v>
      </c>
      <c r="N223" s="3">
        <v>1667.6</v>
      </c>
      <c r="O223" s="3">
        <v>333.6</v>
      </c>
    </row>
    <row r="224" spans="1:15" ht="24" customHeight="1">
      <c r="A224" s="4"/>
      <c r="B224" s="5"/>
      <c r="C224" s="4" t="s">
        <v>152</v>
      </c>
      <c r="D224" s="27">
        <f t="shared" si="45"/>
        <v>428.8</v>
      </c>
      <c r="E224" s="3">
        <v>357.3</v>
      </c>
      <c r="F224" s="3">
        <v>71.5</v>
      </c>
      <c r="G224" s="27">
        <f t="shared" si="46"/>
        <v>857.6</v>
      </c>
      <c r="H224" s="3">
        <v>714.6</v>
      </c>
      <c r="I224" s="3">
        <v>143</v>
      </c>
      <c r="J224" s="27">
        <f t="shared" si="47"/>
        <v>857.6</v>
      </c>
      <c r="K224" s="3">
        <v>714.6</v>
      </c>
      <c r="L224" s="3">
        <v>143</v>
      </c>
      <c r="M224" s="27">
        <f t="shared" si="48"/>
        <v>857.6</v>
      </c>
      <c r="N224" s="3">
        <v>714.6</v>
      </c>
      <c r="O224" s="3">
        <v>143</v>
      </c>
    </row>
    <row r="225" spans="1:15" ht="24" customHeight="1">
      <c r="A225" s="4"/>
      <c r="B225" s="5"/>
      <c r="C225" s="4" t="s">
        <v>99</v>
      </c>
      <c r="D225" s="27">
        <f t="shared" si="45"/>
        <v>2051.9</v>
      </c>
      <c r="E225" s="3">
        <v>1690.8</v>
      </c>
      <c r="F225" s="3">
        <v>361.1</v>
      </c>
      <c r="G225" s="27">
        <f t="shared" si="46"/>
        <v>3464.8999999999996</v>
      </c>
      <c r="H225" s="3">
        <v>3044.8999999999996</v>
      </c>
      <c r="I225" s="3">
        <v>420</v>
      </c>
      <c r="J225" s="27">
        <f t="shared" si="47"/>
        <v>12653.8</v>
      </c>
      <c r="K225" s="3">
        <v>10878.9</v>
      </c>
      <c r="L225" s="3">
        <v>1774.9</v>
      </c>
      <c r="M225" s="27">
        <f t="shared" si="48"/>
        <v>13966.6</v>
      </c>
      <c r="N225" s="3">
        <v>12133.5</v>
      </c>
      <c r="O225" s="3">
        <v>1833.1000000000001</v>
      </c>
    </row>
    <row r="226" spans="1:15" ht="20.25" customHeight="1">
      <c r="A226" s="4"/>
      <c r="B226" s="5"/>
      <c r="C226" s="4" t="s">
        <v>102</v>
      </c>
      <c r="D226" s="27">
        <f t="shared" si="45"/>
        <v>10482.1</v>
      </c>
      <c r="E226" s="3">
        <v>10482.1</v>
      </c>
      <c r="F226" s="3">
        <v>0</v>
      </c>
      <c r="G226" s="27">
        <f t="shared" si="46"/>
        <v>17390.8</v>
      </c>
      <c r="H226" s="3">
        <v>17390.8</v>
      </c>
      <c r="I226" s="3">
        <v>0</v>
      </c>
      <c r="J226" s="27">
        <f t="shared" si="47"/>
        <v>24299.5</v>
      </c>
      <c r="K226" s="3">
        <v>24299.5</v>
      </c>
      <c r="L226" s="3">
        <v>0</v>
      </c>
      <c r="M226" s="27">
        <f t="shared" si="48"/>
        <v>34781.599999999999</v>
      </c>
      <c r="N226" s="3">
        <v>34781.599999999999</v>
      </c>
      <c r="O226" s="3">
        <v>0</v>
      </c>
    </row>
    <row r="227" spans="1:15" ht="55.5" customHeight="1">
      <c r="A227" s="4"/>
      <c r="B227" s="5">
        <v>11006</v>
      </c>
      <c r="C227" s="17" t="s">
        <v>123</v>
      </c>
      <c r="D227" s="18">
        <f>E227+F227</f>
        <v>150000</v>
      </c>
      <c r="E227" s="18">
        <f>E229</f>
        <v>150000</v>
      </c>
      <c r="F227" s="18">
        <f>F229</f>
        <v>0</v>
      </c>
      <c r="G227" s="18">
        <f>H227+I227</f>
        <v>300000</v>
      </c>
      <c r="H227" s="18">
        <f>H229</f>
        <v>300000</v>
      </c>
      <c r="I227" s="18">
        <f>I229</f>
        <v>0</v>
      </c>
      <c r="J227" s="18">
        <f>K227+L227</f>
        <v>375231.9</v>
      </c>
      <c r="K227" s="18">
        <f>K229</f>
        <v>375231.9</v>
      </c>
      <c r="L227" s="18">
        <f>L229</f>
        <v>0</v>
      </c>
      <c r="M227" s="18">
        <f>N227+O227</f>
        <v>375231.9</v>
      </c>
      <c r="N227" s="18">
        <f>N229</f>
        <v>375231.9</v>
      </c>
      <c r="O227" s="18">
        <f>O229</f>
        <v>0</v>
      </c>
    </row>
    <row r="228" spans="1:15" ht="20.25" customHeight="1">
      <c r="A228" s="4"/>
      <c r="B228" s="5"/>
      <c r="C228" s="4" t="s">
        <v>12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 ht="35.25" customHeight="1">
      <c r="A229" s="4"/>
      <c r="B229" s="5"/>
      <c r="C229" s="6" t="s">
        <v>61</v>
      </c>
      <c r="D229" s="7">
        <f>E229+F229</f>
        <v>150000</v>
      </c>
      <c r="E229" s="7">
        <f>E231</f>
        <v>150000</v>
      </c>
      <c r="F229" s="7">
        <f>F231</f>
        <v>0</v>
      </c>
      <c r="G229" s="7">
        <f>H229+I229</f>
        <v>300000</v>
      </c>
      <c r="H229" s="7">
        <f>H231</f>
        <v>300000</v>
      </c>
      <c r="I229" s="7">
        <f>I231</f>
        <v>0</v>
      </c>
      <c r="J229" s="7">
        <f>K229+L229</f>
        <v>375231.9</v>
      </c>
      <c r="K229" s="7">
        <f>K231</f>
        <v>375231.9</v>
      </c>
      <c r="L229" s="7">
        <f>L231</f>
        <v>0</v>
      </c>
      <c r="M229" s="7">
        <f>N229+O229</f>
        <v>375231.9</v>
      </c>
      <c r="N229" s="7">
        <f>N231</f>
        <v>375231.9</v>
      </c>
      <c r="O229" s="7">
        <f>O231</f>
        <v>0</v>
      </c>
    </row>
    <row r="230" spans="1:15" ht="37.5" customHeight="1">
      <c r="A230" s="4"/>
      <c r="B230" s="19"/>
      <c r="C230" s="4" t="s">
        <v>14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ht="23.25" customHeight="1">
      <c r="A231" s="4"/>
      <c r="B231" s="5"/>
      <c r="C231" s="4" t="s">
        <v>15</v>
      </c>
      <c r="D231" s="2">
        <f>E231+F231</f>
        <v>150000</v>
      </c>
      <c r="E231" s="2">
        <f>E232</f>
        <v>150000</v>
      </c>
      <c r="F231" s="2">
        <f>F232</f>
        <v>0</v>
      </c>
      <c r="G231" s="2">
        <f>H231+I231</f>
        <v>300000</v>
      </c>
      <c r="H231" s="2">
        <f>H232</f>
        <v>300000</v>
      </c>
      <c r="I231" s="2">
        <f>I232</f>
        <v>0</v>
      </c>
      <c r="J231" s="2">
        <f>K231+L231</f>
        <v>375231.9</v>
      </c>
      <c r="K231" s="2">
        <f>K232</f>
        <v>375231.9</v>
      </c>
      <c r="L231" s="2">
        <f>L232</f>
        <v>0</v>
      </c>
      <c r="M231" s="2">
        <f>N231+O231</f>
        <v>375231.9</v>
      </c>
      <c r="N231" s="2">
        <f>N232</f>
        <v>375231.9</v>
      </c>
      <c r="O231" s="2">
        <f>O232</f>
        <v>0</v>
      </c>
    </row>
    <row r="232" spans="1:15" ht="30.75" customHeight="1">
      <c r="A232" s="4"/>
      <c r="B232" s="5"/>
      <c r="C232" s="20" t="s">
        <v>117</v>
      </c>
      <c r="D232" s="2">
        <f>E232+F232</f>
        <v>150000</v>
      </c>
      <c r="E232" s="3">
        <v>150000</v>
      </c>
      <c r="F232" s="3">
        <v>0</v>
      </c>
      <c r="G232" s="2">
        <f>H232+I232</f>
        <v>300000</v>
      </c>
      <c r="H232" s="3">
        <v>300000</v>
      </c>
      <c r="I232" s="3">
        <v>0</v>
      </c>
      <c r="J232" s="2">
        <f>K232+L232</f>
        <v>375231.9</v>
      </c>
      <c r="K232" s="3">
        <v>375231.9</v>
      </c>
      <c r="L232" s="3">
        <v>0</v>
      </c>
      <c r="M232" s="2">
        <f>N232+O232</f>
        <v>375231.9</v>
      </c>
      <c r="N232" s="3">
        <v>375231.9</v>
      </c>
      <c r="O232" s="3">
        <v>0</v>
      </c>
    </row>
    <row r="233" spans="1:15" ht="67.5" customHeight="1">
      <c r="A233" s="4"/>
      <c r="B233" s="5">
        <v>11007</v>
      </c>
      <c r="C233" s="17" t="s">
        <v>125</v>
      </c>
      <c r="D233" s="18">
        <f>E233+F233</f>
        <v>20000</v>
      </c>
      <c r="E233" s="18">
        <f>E235</f>
        <v>20000</v>
      </c>
      <c r="F233" s="18">
        <f>F235</f>
        <v>0</v>
      </c>
      <c r="G233" s="18">
        <f>H233+I233</f>
        <v>35000</v>
      </c>
      <c r="H233" s="18">
        <f>H235</f>
        <v>35000</v>
      </c>
      <c r="I233" s="18">
        <f>I235</f>
        <v>0</v>
      </c>
      <c r="J233" s="18">
        <f>K233+L233</f>
        <v>44000</v>
      </c>
      <c r="K233" s="18">
        <f>K235</f>
        <v>44000</v>
      </c>
      <c r="L233" s="18">
        <f>L235</f>
        <v>0</v>
      </c>
      <c r="M233" s="18">
        <f>N233+O233</f>
        <v>44000</v>
      </c>
      <c r="N233" s="18">
        <f>N235</f>
        <v>44000</v>
      </c>
      <c r="O233" s="18">
        <f>O235</f>
        <v>0</v>
      </c>
    </row>
    <row r="234" spans="1:15" ht="20.25" customHeight="1">
      <c r="A234" s="4"/>
      <c r="B234" s="5"/>
      <c r="C234" s="4" t="s">
        <v>12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ht="20.25" customHeight="1">
      <c r="A235" s="4"/>
      <c r="B235" s="5"/>
      <c r="C235" s="6" t="s">
        <v>61</v>
      </c>
      <c r="D235" s="7">
        <f>E235+F235</f>
        <v>20000</v>
      </c>
      <c r="E235" s="7">
        <f>E237</f>
        <v>20000</v>
      </c>
      <c r="F235" s="7">
        <f>F237</f>
        <v>0</v>
      </c>
      <c r="G235" s="7">
        <f>H235+I235</f>
        <v>35000</v>
      </c>
      <c r="H235" s="7">
        <f>H237</f>
        <v>35000</v>
      </c>
      <c r="I235" s="7">
        <f>I237</f>
        <v>0</v>
      </c>
      <c r="J235" s="7">
        <f>K235+L235</f>
        <v>44000</v>
      </c>
      <c r="K235" s="7">
        <f>K237</f>
        <v>44000</v>
      </c>
      <c r="L235" s="7">
        <f>L237</f>
        <v>0</v>
      </c>
      <c r="M235" s="7">
        <f>N235+O235</f>
        <v>44000</v>
      </c>
      <c r="N235" s="7">
        <f>N237</f>
        <v>44000</v>
      </c>
      <c r="O235" s="7">
        <f>O237</f>
        <v>0</v>
      </c>
    </row>
    <row r="236" spans="1:15" ht="32.25" customHeight="1">
      <c r="A236" s="4"/>
      <c r="B236" s="19"/>
      <c r="C236" s="4" t="s">
        <v>14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 ht="20.25" customHeight="1">
      <c r="A237" s="4"/>
      <c r="B237" s="5"/>
      <c r="C237" s="4" t="s">
        <v>15</v>
      </c>
      <c r="D237" s="2">
        <f>E237+F237</f>
        <v>20000</v>
      </c>
      <c r="E237" s="2">
        <f>E238</f>
        <v>20000</v>
      </c>
      <c r="F237" s="2">
        <f>F238</f>
        <v>0</v>
      </c>
      <c r="G237" s="2">
        <f>H237+I237</f>
        <v>35000</v>
      </c>
      <c r="H237" s="2">
        <f>H238</f>
        <v>35000</v>
      </c>
      <c r="I237" s="2">
        <f>I238</f>
        <v>0</v>
      </c>
      <c r="J237" s="2">
        <f>K237+L237</f>
        <v>44000</v>
      </c>
      <c r="K237" s="2">
        <f>K238</f>
        <v>44000</v>
      </c>
      <c r="L237" s="2">
        <f>L238</f>
        <v>0</v>
      </c>
      <c r="M237" s="2">
        <f>N237+O237</f>
        <v>44000</v>
      </c>
      <c r="N237" s="2">
        <f>N238</f>
        <v>44000</v>
      </c>
      <c r="O237" s="2">
        <f>O238</f>
        <v>0</v>
      </c>
    </row>
    <row r="238" spans="1:15" ht="35.25" customHeight="1">
      <c r="A238" s="4"/>
      <c r="B238" s="5"/>
      <c r="C238" s="20" t="s">
        <v>117</v>
      </c>
      <c r="D238" s="2">
        <f>E238+F238</f>
        <v>20000</v>
      </c>
      <c r="E238" s="3">
        <v>20000</v>
      </c>
      <c r="F238" s="3">
        <v>0</v>
      </c>
      <c r="G238" s="2">
        <f>H238+I238</f>
        <v>35000</v>
      </c>
      <c r="H238" s="3">
        <v>35000</v>
      </c>
      <c r="I238" s="3">
        <v>0</v>
      </c>
      <c r="J238" s="2">
        <f>K238+L238</f>
        <v>44000</v>
      </c>
      <c r="K238" s="3">
        <v>44000</v>
      </c>
      <c r="L238" s="3">
        <v>0</v>
      </c>
      <c r="M238" s="2">
        <f>N238+O238</f>
        <v>44000</v>
      </c>
      <c r="N238" s="3">
        <v>44000</v>
      </c>
      <c r="O238" s="3">
        <v>0</v>
      </c>
    </row>
    <row r="239" spans="1:15" ht="50.25" customHeight="1">
      <c r="A239" s="4"/>
      <c r="B239" s="5">
        <v>11008</v>
      </c>
      <c r="C239" s="17" t="s">
        <v>126</v>
      </c>
      <c r="D239" s="18">
        <f>E239+F239</f>
        <v>200000</v>
      </c>
      <c r="E239" s="18">
        <f>E241</f>
        <v>200000</v>
      </c>
      <c r="F239" s="18">
        <f>F241</f>
        <v>0</v>
      </c>
      <c r="G239" s="18">
        <f>H239+I239</f>
        <v>300000</v>
      </c>
      <c r="H239" s="18">
        <f>H241</f>
        <v>300000</v>
      </c>
      <c r="I239" s="18">
        <f>I241</f>
        <v>0</v>
      </c>
      <c r="J239" s="18">
        <f>K239+L239</f>
        <v>400000</v>
      </c>
      <c r="K239" s="18">
        <f>K241</f>
        <v>400000</v>
      </c>
      <c r="L239" s="18">
        <f>L241</f>
        <v>0</v>
      </c>
      <c r="M239" s="18">
        <f>N239+O239</f>
        <v>400000</v>
      </c>
      <c r="N239" s="18">
        <f>N241</f>
        <v>400000</v>
      </c>
      <c r="O239" s="18">
        <f>O241</f>
        <v>0</v>
      </c>
    </row>
    <row r="240" spans="1:15" ht="20.25" customHeight="1">
      <c r="A240" s="4"/>
      <c r="B240" s="5"/>
      <c r="C240" s="4" t="s">
        <v>12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</row>
    <row r="241" spans="1:15" ht="20.25" customHeight="1">
      <c r="A241" s="4"/>
      <c r="B241" s="5"/>
      <c r="C241" s="6" t="s">
        <v>61</v>
      </c>
      <c r="D241" s="7">
        <f>E241+F241</f>
        <v>200000</v>
      </c>
      <c r="E241" s="7">
        <f>E243</f>
        <v>200000</v>
      </c>
      <c r="F241" s="7">
        <f>F243</f>
        <v>0</v>
      </c>
      <c r="G241" s="7">
        <f>H241+I241</f>
        <v>300000</v>
      </c>
      <c r="H241" s="7">
        <f>H243</f>
        <v>300000</v>
      </c>
      <c r="I241" s="7">
        <f>I243</f>
        <v>0</v>
      </c>
      <c r="J241" s="7">
        <f>K241+L241</f>
        <v>400000</v>
      </c>
      <c r="K241" s="7">
        <f>K243</f>
        <v>400000</v>
      </c>
      <c r="L241" s="7">
        <f>L243</f>
        <v>0</v>
      </c>
      <c r="M241" s="7">
        <f>N241+O241</f>
        <v>400000</v>
      </c>
      <c r="N241" s="7">
        <f>N243</f>
        <v>400000</v>
      </c>
      <c r="O241" s="7">
        <f>O243</f>
        <v>0</v>
      </c>
    </row>
    <row r="242" spans="1:15" ht="20.25" customHeight="1">
      <c r="A242" s="4"/>
      <c r="B242" s="19"/>
      <c r="C242" s="4" t="s">
        <v>14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ht="20.25" customHeight="1">
      <c r="A243" s="4"/>
      <c r="B243" s="5"/>
      <c r="C243" s="4" t="s">
        <v>15</v>
      </c>
      <c r="D243" s="2">
        <f>E243+F243</f>
        <v>200000</v>
      </c>
      <c r="E243" s="2">
        <f>E244</f>
        <v>200000</v>
      </c>
      <c r="F243" s="2">
        <f>F244</f>
        <v>0</v>
      </c>
      <c r="G243" s="2">
        <f>H243+I243</f>
        <v>300000</v>
      </c>
      <c r="H243" s="2">
        <f>H244</f>
        <v>300000</v>
      </c>
      <c r="I243" s="2">
        <f>I244</f>
        <v>0</v>
      </c>
      <c r="J243" s="2">
        <f>K243+L243</f>
        <v>400000</v>
      </c>
      <c r="K243" s="2">
        <f>K244</f>
        <v>400000</v>
      </c>
      <c r="L243" s="2">
        <f>L244</f>
        <v>0</v>
      </c>
      <c r="M243" s="2">
        <f>N243+O243</f>
        <v>400000</v>
      </c>
      <c r="N243" s="2">
        <f>N244</f>
        <v>400000</v>
      </c>
      <c r="O243" s="2">
        <f>O244</f>
        <v>0</v>
      </c>
    </row>
    <row r="244" spans="1:15" ht="32.25" customHeight="1">
      <c r="A244" s="4"/>
      <c r="B244" s="5"/>
      <c r="C244" s="20" t="s">
        <v>69</v>
      </c>
      <c r="D244" s="2">
        <f>E244+F244</f>
        <v>200000</v>
      </c>
      <c r="E244" s="3">
        <v>200000</v>
      </c>
      <c r="F244" s="3">
        <v>0</v>
      </c>
      <c r="G244" s="2">
        <f>H244+I244</f>
        <v>300000</v>
      </c>
      <c r="H244" s="3">
        <v>300000</v>
      </c>
      <c r="I244" s="3">
        <v>0</v>
      </c>
      <c r="J244" s="2">
        <f>K244+L244</f>
        <v>400000</v>
      </c>
      <c r="K244" s="3">
        <v>400000</v>
      </c>
      <c r="L244" s="3">
        <v>0</v>
      </c>
      <c r="M244" s="2">
        <f>N244+O244</f>
        <v>400000</v>
      </c>
      <c r="N244" s="3">
        <v>400000</v>
      </c>
      <c r="O244" s="3">
        <v>0</v>
      </c>
    </row>
    <row r="245" spans="1:15" ht="47.25" customHeight="1">
      <c r="A245" s="4"/>
      <c r="B245" s="5">
        <v>11009</v>
      </c>
      <c r="C245" s="17" t="s">
        <v>127</v>
      </c>
      <c r="D245" s="18">
        <f>E245+F245</f>
        <v>15000</v>
      </c>
      <c r="E245" s="18">
        <f>E247</f>
        <v>15000</v>
      </c>
      <c r="F245" s="18">
        <f>F247</f>
        <v>0</v>
      </c>
      <c r="G245" s="18">
        <f>H245+I245</f>
        <v>30000</v>
      </c>
      <c r="H245" s="18">
        <f>H247</f>
        <v>30000</v>
      </c>
      <c r="I245" s="18">
        <f>I247</f>
        <v>0</v>
      </c>
      <c r="J245" s="18">
        <f>K245+L245</f>
        <v>40000</v>
      </c>
      <c r="K245" s="18">
        <f>K247</f>
        <v>40000</v>
      </c>
      <c r="L245" s="18">
        <f>L247</f>
        <v>0</v>
      </c>
      <c r="M245" s="18">
        <f>N245+O245</f>
        <v>40000</v>
      </c>
      <c r="N245" s="18">
        <f>N247</f>
        <v>40000</v>
      </c>
      <c r="O245" s="18">
        <f>O247</f>
        <v>0</v>
      </c>
    </row>
    <row r="246" spans="1:15" ht="20.25" customHeight="1">
      <c r="A246" s="4"/>
      <c r="B246" s="5"/>
      <c r="C246" s="4" t="s">
        <v>12</v>
      </c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1:15" ht="20.25" customHeight="1">
      <c r="A247" s="4"/>
      <c r="B247" s="5"/>
      <c r="C247" s="6" t="s">
        <v>61</v>
      </c>
      <c r="D247" s="7">
        <f>E247+F247</f>
        <v>15000</v>
      </c>
      <c r="E247" s="7">
        <f>E249</f>
        <v>15000</v>
      </c>
      <c r="F247" s="7">
        <f>F249</f>
        <v>0</v>
      </c>
      <c r="G247" s="7">
        <f>H247+I247</f>
        <v>30000</v>
      </c>
      <c r="H247" s="7">
        <f>H249</f>
        <v>30000</v>
      </c>
      <c r="I247" s="7">
        <f>I249</f>
        <v>0</v>
      </c>
      <c r="J247" s="7">
        <f>K247+L247</f>
        <v>40000</v>
      </c>
      <c r="K247" s="7">
        <f>K249</f>
        <v>40000</v>
      </c>
      <c r="L247" s="7">
        <f>L249</f>
        <v>0</v>
      </c>
      <c r="M247" s="7">
        <f>N247+O247</f>
        <v>40000</v>
      </c>
      <c r="N247" s="7">
        <f>N249</f>
        <v>40000</v>
      </c>
      <c r="O247" s="7">
        <f>O249</f>
        <v>0</v>
      </c>
    </row>
    <row r="248" spans="1:15" ht="20.25" customHeight="1">
      <c r="A248" s="4"/>
      <c r="B248" s="5"/>
      <c r="C248" s="4" t="s">
        <v>14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1:15" ht="20.25" customHeight="1">
      <c r="A249" s="4"/>
      <c r="B249" s="5"/>
      <c r="C249" s="4" t="s">
        <v>15</v>
      </c>
      <c r="D249" s="2">
        <f>E249+F249</f>
        <v>15000</v>
      </c>
      <c r="E249" s="2">
        <f>E250</f>
        <v>15000</v>
      </c>
      <c r="F249" s="2">
        <f>F250</f>
        <v>0</v>
      </c>
      <c r="G249" s="2">
        <f>H249+I249</f>
        <v>30000</v>
      </c>
      <c r="H249" s="2">
        <f>H250</f>
        <v>30000</v>
      </c>
      <c r="I249" s="2">
        <f>I250</f>
        <v>0</v>
      </c>
      <c r="J249" s="2">
        <f>K249+L249</f>
        <v>40000</v>
      </c>
      <c r="K249" s="2">
        <f>K250</f>
        <v>40000</v>
      </c>
      <c r="L249" s="2">
        <f>L250</f>
        <v>0</v>
      </c>
      <c r="M249" s="2">
        <f>N249+O249</f>
        <v>40000</v>
      </c>
      <c r="N249" s="2">
        <f>N250</f>
        <v>40000</v>
      </c>
      <c r="O249" s="2">
        <f>O250</f>
        <v>0</v>
      </c>
    </row>
    <row r="250" spans="1:15" ht="34.5" customHeight="1">
      <c r="A250" s="4"/>
      <c r="B250" s="5"/>
      <c r="C250" s="20" t="s">
        <v>102</v>
      </c>
      <c r="D250" s="2">
        <f>E250+F250</f>
        <v>15000</v>
      </c>
      <c r="E250" s="3">
        <v>15000</v>
      </c>
      <c r="F250" s="3"/>
      <c r="G250" s="2">
        <f>H250+I250</f>
        <v>30000</v>
      </c>
      <c r="H250" s="3">
        <v>30000</v>
      </c>
      <c r="I250" s="3">
        <v>0</v>
      </c>
      <c r="J250" s="2">
        <f>K250+L250</f>
        <v>40000</v>
      </c>
      <c r="K250" s="3">
        <v>40000</v>
      </c>
      <c r="L250" s="3">
        <v>0</v>
      </c>
      <c r="M250" s="2">
        <f>N250+O250</f>
        <v>40000</v>
      </c>
      <c r="N250" s="3">
        <v>40000</v>
      </c>
      <c r="O250" s="3">
        <v>0</v>
      </c>
    </row>
    <row r="251" spans="1:15" ht="61.5" customHeight="1">
      <c r="A251" s="4"/>
      <c r="B251" s="19">
        <v>11011</v>
      </c>
      <c r="C251" s="17" t="s">
        <v>128</v>
      </c>
      <c r="D251" s="18">
        <f>E251+F251</f>
        <v>4000</v>
      </c>
      <c r="E251" s="18">
        <f>E253</f>
        <v>4000</v>
      </c>
      <c r="F251" s="18">
        <f>F253</f>
        <v>0</v>
      </c>
      <c r="G251" s="18">
        <f>H251+I251</f>
        <v>8000</v>
      </c>
      <c r="H251" s="18">
        <f>H253</f>
        <v>8000</v>
      </c>
      <c r="I251" s="18">
        <f>I253</f>
        <v>0</v>
      </c>
      <c r="J251" s="18">
        <f>K251+L251</f>
        <v>11246.5</v>
      </c>
      <c r="K251" s="18">
        <f>K253</f>
        <v>11246.5</v>
      </c>
      <c r="L251" s="18">
        <f>L253</f>
        <v>0</v>
      </c>
      <c r="M251" s="18">
        <f>N251+O251</f>
        <v>11246.5</v>
      </c>
      <c r="N251" s="18">
        <f>N253</f>
        <v>11246.5</v>
      </c>
      <c r="O251" s="18">
        <f>O253</f>
        <v>0</v>
      </c>
    </row>
    <row r="252" spans="1:15" ht="20.25" customHeight="1">
      <c r="A252" s="4"/>
      <c r="B252" s="5"/>
      <c r="C252" s="4" t="s">
        <v>12</v>
      </c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</row>
    <row r="253" spans="1:15" ht="20.25" customHeight="1">
      <c r="A253" s="4"/>
      <c r="B253" s="5"/>
      <c r="C253" s="6" t="s">
        <v>61</v>
      </c>
      <c r="D253" s="7">
        <f>E253+F253</f>
        <v>4000</v>
      </c>
      <c r="E253" s="7">
        <f>E255</f>
        <v>4000</v>
      </c>
      <c r="F253" s="7">
        <f>F255</f>
        <v>0</v>
      </c>
      <c r="G253" s="7">
        <f>H253+I253</f>
        <v>8000</v>
      </c>
      <c r="H253" s="7">
        <f>H255</f>
        <v>8000</v>
      </c>
      <c r="I253" s="7">
        <f>I255</f>
        <v>0</v>
      </c>
      <c r="J253" s="7">
        <f>K253+L253</f>
        <v>11246.5</v>
      </c>
      <c r="K253" s="7">
        <f>K255</f>
        <v>11246.5</v>
      </c>
      <c r="L253" s="7">
        <f>L255</f>
        <v>0</v>
      </c>
      <c r="M253" s="7">
        <f>N253+O253</f>
        <v>11246.5</v>
      </c>
      <c r="N253" s="7">
        <f>N255</f>
        <v>11246.5</v>
      </c>
      <c r="O253" s="7">
        <f>O255</f>
        <v>0</v>
      </c>
    </row>
    <row r="254" spans="1:15" ht="35.25" customHeight="1">
      <c r="A254" s="4"/>
      <c r="B254" s="5"/>
      <c r="C254" s="4" t="s">
        <v>14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</row>
    <row r="255" spans="1:15" ht="20.25" customHeight="1">
      <c r="A255" s="4"/>
      <c r="B255" s="5"/>
      <c r="C255" s="4" t="s">
        <v>15</v>
      </c>
      <c r="D255" s="2">
        <f>E255+F255</f>
        <v>4000</v>
      </c>
      <c r="E255" s="2">
        <f>E256</f>
        <v>4000</v>
      </c>
      <c r="F255" s="2">
        <f>F256</f>
        <v>0</v>
      </c>
      <c r="G255" s="2">
        <f>H255+I255</f>
        <v>8000</v>
      </c>
      <c r="H255" s="2">
        <f>H256</f>
        <v>8000</v>
      </c>
      <c r="I255" s="2">
        <f>I256</f>
        <v>0</v>
      </c>
      <c r="J255" s="2">
        <f>K255+L255</f>
        <v>11246.5</v>
      </c>
      <c r="K255" s="2">
        <f>K256</f>
        <v>11246.5</v>
      </c>
      <c r="L255" s="2">
        <f>L256</f>
        <v>0</v>
      </c>
      <c r="M255" s="2">
        <f>N255+O255</f>
        <v>11246.5</v>
      </c>
      <c r="N255" s="2">
        <f>N256</f>
        <v>11246.5</v>
      </c>
      <c r="O255" s="2">
        <f>O256</f>
        <v>0</v>
      </c>
    </row>
    <row r="256" spans="1:15" ht="35.25" customHeight="1">
      <c r="A256" s="4"/>
      <c r="B256" s="5"/>
      <c r="C256" s="20" t="s">
        <v>101</v>
      </c>
      <c r="D256" s="2">
        <f t="shared" ref="D256" si="49">E256+F256</f>
        <v>4000</v>
      </c>
      <c r="E256" s="2">
        <v>4000</v>
      </c>
      <c r="F256" s="3"/>
      <c r="G256" s="2">
        <f>H256+I256</f>
        <v>8000</v>
      </c>
      <c r="H256" s="3">
        <v>8000</v>
      </c>
      <c r="I256" s="3">
        <v>0</v>
      </c>
      <c r="J256" s="2">
        <f>K256+L256</f>
        <v>11246.5</v>
      </c>
      <c r="K256" s="3">
        <v>11246.5</v>
      </c>
      <c r="L256" s="3">
        <v>0</v>
      </c>
      <c r="M256" s="2">
        <f>N256+O256</f>
        <v>11246.5</v>
      </c>
      <c r="N256" s="3">
        <v>11246.5</v>
      </c>
      <c r="O256" s="3">
        <v>0</v>
      </c>
    </row>
    <row r="257" spans="1:15" ht="87.75" customHeight="1">
      <c r="A257" s="4"/>
      <c r="B257" s="19">
        <v>32001</v>
      </c>
      <c r="C257" s="17" t="s">
        <v>134</v>
      </c>
      <c r="D257" s="18">
        <f>E257+F257</f>
        <v>0</v>
      </c>
      <c r="E257" s="18">
        <f>E259</f>
        <v>0</v>
      </c>
      <c r="F257" s="18">
        <f>F259</f>
        <v>0</v>
      </c>
      <c r="G257" s="18">
        <f>H257+I257</f>
        <v>5925.1</v>
      </c>
      <c r="H257" s="18">
        <f>H259</f>
        <v>4937.6000000000004</v>
      </c>
      <c r="I257" s="18">
        <f>I259</f>
        <v>987.5</v>
      </c>
      <c r="J257" s="18">
        <f>K257+L257</f>
        <v>5925.1</v>
      </c>
      <c r="K257" s="18">
        <f>K259</f>
        <v>4937.6000000000004</v>
      </c>
      <c r="L257" s="18">
        <f>L259</f>
        <v>987.5</v>
      </c>
      <c r="M257" s="18">
        <f>N257+O257</f>
        <v>5925.1</v>
      </c>
      <c r="N257" s="18">
        <f>N259</f>
        <v>4937.6000000000004</v>
      </c>
      <c r="O257" s="18">
        <f>O259</f>
        <v>987.5</v>
      </c>
    </row>
    <row r="258" spans="1:15" ht="20.25" customHeight="1">
      <c r="A258" s="4"/>
      <c r="B258" s="5"/>
      <c r="C258" s="4" t="s">
        <v>12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ht="20.25" customHeight="1">
      <c r="A259" s="4"/>
      <c r="B259" s="5"/>
      <c r="C259" s="6" t="s">
        <v>61</v>
      </c>
      <c r="D259" s="7">
        <f>E259+F259</f>
        <v>0</v>
      </c>
      <c r="E259" s="7">
        <f>E261</f>
        <v>0</v>
      </c>
      <c r="F259" s="7">
        <f>F261</f>
        <v>0</v>
      </c>
      <c r="G259" s="7">
        <f>H259+I259</f>
        <v>5925.1</v>
      </c>
      <c r="H259" s="7">
        <f>H261</f>
        <v>4937.6000000000004</v>
      </c>
      <c r="I259" s="7">
        <f>I261</f>
        <v>987.5</v>
      </c>
      <c r="J259" s="7">
        <f>K259+L259</f>
        <v>5925.1</v>
      </c>
      <c r="K259" s="7">
        <f>K261</f>
        <v>4937.6000000000004</v>
      </c>
      <c r="L259" s="7">
        <f>L261</f>
        <v>987.5</v>
      </c>
      <c r="M259" s="7">
        <f>N259+O259</f>
        <v>5925.1</v>
      </c>
      <c r="N259" s="7">
        <f>N261</f>
        <v>4937.6000000000004</v>
      </c>
      <c r="O259" s="7">
        <f>O261</f>
        <v>987.5</v>
      </c>
    </row>
    <row r="260" spans="1:15" ht="35.25" customHeight="1">
      <c r="A260" s="4"/>
      <c r="B260" s="5"/>
      <c r="C260" s="4" t="s">
        <v>14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</row>
    <row r="261" spans="1:15" ht="20.25" customHeight="1">
      <c r="A261" s="4"/>
      <c r="B261" s="5"/>
      <c r="C261" s="4" t="s">
        <v>17</v>
      </c>
      <c r="D261" s="2">
        <f>E261+F261</f>
        <v>0</v>
      </c>
      <c r="E261" s="2">
        <f>E262</f>
        <v>0</v>
      </c>
      <c r="F261" s="2">
        <f>F262</f>
        <v>0</v>
      </c>
      <c r="G261" s="2">
        <f>H261+I261</f>
        <v>5925.1</v>
      </c>
      <c r="H261" s="2">
        <f>H262</f>
        <v>4937.6000000000004</v>
      </c>
      <c r="I261" s="2">
        <f>I262</f>
        <v>987.5</v>
      </c>
      <c r="J261" s="2">
        <f>K261+L261</f>
        <v>5925.1</v>
      </c>
      <c r="K261" s="2">
        <f>K262</f>
        <v>4937.6000000000004</v>
      </c>
      <c r="L261" s="2">
        <f>L262</f>
        <v>987.5</v>
      </c>
      <c r="M261" s="2">
        <f>N261+O261</f>
        <v>5925.1</v>
      </c>
      <c r="N261" s="2">
        <f>N262</f>
        <v>4937.6000000000004</v>
      </c>
      <c r="O261" s="2">
        <f>O262</f>
        <v>987.5</v>
      </c>
    </row>
    <row r="262" spans="1:15" ht="28.5" customHeight="1">
      <c r="A262" s="4"/>
      <c r="B262" s="5"/>
      <c r="C262" s="4" t="s">
        <v>133</v>
      </c>
      <c r="D262" s="2">
        <f>E262+F262</f>
        <v>0</v>
      </c>
      <c r="E262" s="3"/>
      <c r="F262" s="3"/>
      <c r="G262" s="2">
        <f>H262+I262</f>
        <v>5925.1</v>
      </c>
      <c r="H262" s="3">
        <v>4937.6000000000004</v>
      </c>
      <c r="I262" s="3">
        <v>987.5</v>
      </c>
      <c r="J262" s="2">
        <f>K262+L262</f>
        <v>5925.1</v>
      </c>
      <c r="K262" s="3">
        <v>4937.6000000000004</v>
      </c>
      <c r="L262" s="3">
        <v>987.5</v>
      </c>
      <c r="M262" s="2">
        <f>N262+O262</f>
        <v>5925.1</v>
      </c>
      <c r="N262" s="3">
        <v>4937.6000000000004</v>
      </c>
      <c r="O262" s="3">
        <v>987.5</v>
      </c>
    </row>
    <row r="263" spans="1:15" ht="87.75" customHeight="1">
      <c r="A263" s="4"/>
      <c r="B263" s="19" t="s">
        <v>170</v>
      </c>
      <c r="C263" s="17" t="s">
        <v>156</v>
      </c>
      <c r="D263" s="18">
        <f>E263+F263</f>
        <v>165000</v>
      </c>
      <c r="E263" s="18">
        <f>E265</f>
        <v>150000</v>
      </c>
      <c r="F263" s="18">
        <f>F265</f>
        <v>15000</v>
      </c>
      <c r="G263" s="18">
        <f>H263+I263</f>
        <v>165000</v>
      </c>
      <c r="H263" s="18">
        <f>H265</f>
        <v>150000</v>
      </c>
      <c r="I263" s="18">
        <f>I265</f>
        <v>15000</v>
      </c>
      <c r="J263" s="18">
        <f>K263+L263</f>
        <v>165000</v>
      </c>
      <c r="K263" s="18">
        <f>K265</f>
        <v>150000</v>
      </c>
      <c r="L263" s="18">
        <f>L265</f>
        <v>15000</v>
      </c>
      <c r="M263" s="18">
        <f>N263+O263</f>
        <v>165000</v>
      </c>
      <c r="N263" s="18">
        <f>N265</f>
        <v>150000</v>
      </c>
      <c r="O263" s="18">
        <f>O265</f>
        <v>15000</v>
      </c>
    </row>
    <row r="264" spans="1:15" ht="20.25" customHeight="1">
      <c r="A264" s="4"/>
      <c r="B264" s="5"/>
      <c r="C264" s="4" t="s">
        <v>12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</row>
    <row r="265" spans="1:15" ht="20.25" customHeight="1">
      <c r="A265" s="4"/>
      <c r="B265" s="5"/>
      <c r="C265" s="6" t="s">
        <v>61</v>
      </c>
      <c r="D265" s="7">
        <f>E265+F265</f>
        <v>165000</v>
      </c>
      <c r="E265" s="7">
        <f>E267</f>
        <v>150000</v>
      </c>
      <c r="F265" s="7">
        <f>F267</f>
        <v>15000</v>
      </c>
      <c r="G265" s="7">
        <f>H265+I265</f>
        <v>165000</v>
      </c>
      <c r="H265" s="7">
        <f>H267</f>
        <v>150000</v>
      </c>
      <c r="I265" s="7">
        <f>I267</f>
        <v>15000</v>
      </c>
      <c r="J265" s="7">
        <f>K265+L265</f>
        <v>165000</v>
      </c>
      <c r="K265" s="7">
        <f>K267</f>
        <v>150000</v>
      </c>
      <c r="L265" s="7">
        <f>L267</f>
        <v>15000</v>
      </c>
      <c r="M265" s="7">
        <f>N265+O265</f>
        <v>165000</v>
      </c>
      <c r="N265" s="7">
        <f>N267</f>
        <v>150000</v>
      </c>
      <c r="O265" s="7">
        <f>O267</f>
        <v>15000</v>
      </c>
    </row>
    <row r="266" spans="1:15" ht="35.25" customHeight="1">
      <c r="A266" s="4"/>
      <c r="B266" s="5"/>
      <c r="C266" s="4" t="s">
        <v>14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ht="20.25" customHeight="1">
      <c r="A267" s="4"/>
      <c r="B267" s="5"/>
      <c r="C267" s="4" t="s">
        <v>17</v>
      </c>
      <c r="D267" s="2">
        <f>E267+F267</f>
        <v>165000</v>
      </c>
      <c r="E267" s="2">
        <f>E268</f>
        <v>150000</v>
      </c>
      <c r="F267" s="2">
        <f>F268</f>
        <v>15000</v>
      </c>
      <c r="G267" s="2">
        <f>H267+I267</f>
        <v>165000</v>
      </c>
      <c r="H267" s="2">
        <f>H268</f>
        <v>150000</v>
      </c>
      <c r="I267" s="2">
        <f>I268</f>
        <v>15000</v>
      </c>
      <c r="J267" s="2">
        <f>K267+L267</f>
        <v>165000</v>
      </c>
      <c r="K267" s="2">
        <f>K268</f>
        <v>150000</v>
      </c>
      <c r="L267" s="2">
        <f>L268</f>
        <v>15000</v>
      </c>
      <c r="M267" s="2">
        <f>N267+O267</f>
        <v>165000</v>
      </c>
      <c r="N267" s="2">
        <f>N268</f>
        <v>150000</v>
      </c>
      <c r="O267" s="2">
        <f>O268</f>
        <v>15000</v>
      </c>
    </row>
    <row r="268" spans="1:15" ht="28.5" customHeight="1">
      <c r="A268" s="4"/>
      <c r="B268" s="5"/>
      <c r="C268" s="4" t="s">
        <v>133</v>
      </c>
      <c r="D268" s="2">
        <f>E268+F268</f>
        <v>165000</v>
      </c>
      <c r="E268" s="3">
        <v>150000</v>
      </c>
      <c r="F268" s="3">
        <v>15000</v>
      </c>
      <c r="G268" s="2">
        <f>H268+I268</f>
        <v>165000</v>
      </c>
      <c r="H268" s="3">
        <v>150000</v>
      </c>
      <c r="I268" s="3">
        <v>15000</v>
      </c>
      <c r="J268" s="2">
        <f>K268+L268</f>
        <v>165000</v>
      </c>
      <c r="K268" s="3">
        <v>150000</v>
      </c>
      <c r="L268" s="3">
        <v>15000</v>
      </c>
      <c r="M268" s="2">
        <f>N268+O268</f>
        <v>165000</v>
      </c>
      <c r="N268" s="3">
        <v>150000</v>
      </c>
      <c r="O268" s="3">
        <v>15000</v>
      </c>
    </row>
    <row r="269" spans="1:15" s="8" customFormat="1" ht="43.5" customHeight="1">
      <c r="A269" s="17"/>
      <c r="B269" s="5"/>
      <c r="C269" s="17" t="s">
        <v>70</v>
      </c>
      <c r="D269" s="18">
        <f>E269+F269</f>
        <v>916774.29999999993</v>
      </c>
      <c r="E269" s="18">
        <f>E270+E323+E315</f>
        <v>675275.89999999991</v>
      </c>
      <c r="F269" s="18">
        <f>F270+F323+F315</f>
        <v>241498.40000000002</v>
      </c>
      <c r="G269" s="18">
        <f>H269+I269</f>
        <v>2087597.8</v>
      </c>
      <c r="H269" s="18">
        <f>H270+H323+H315</f>
        <v>1572789</v>
      </c>
      <c r="I269" s="18">
        <f>I270+I323+I315</f>
        <v>514808.8</v>
      </c>
      <c r="J269" s="18">
        <f>K269+L269</f>
        <v>2653978</v>
      </c>
      <c r="K269" s="18">
        <f>K270+K323+K315</f>
        <v>2019512.8</v>
      </c>
      <c r="L269" s="18">
        <f>L270+L323+L315</f>
        <v>634465.19999999995</v>
      </c>
      <c r="M269" s="18">
        <f>N269+O269</f>
        <v>3086705.2</v>
      </c>
      <c r="N269" s="18">
        <f>N270+N323+N315</f>
        <v>2351326.8000000003</v>
      </c>
      <c r="O269" s="18">
        <f>O270+O323+O315</f>
        <v>735378.4</v>
      </c>
    </row>
    <row r="270" spans="1:15" ht="20.25" customHeight="1">
      <c r="A270" s="19">
        <v>1086</v>
      </c>
      <c r="B270" s="5"/>
      <c r="C270" s="17" t="s">
        <v>71</v>
      </c>
      <c r="D270" s="18">
        <f t="shared" ref="D270:O270" si="50">D272+D285+D291+D303+D309</f>
        <v>189859.30000000002</v>
      </c>
      <c r="E270" s="18">
        <f t="shared" si="50"/>
        <v>143517.1</v>
      </c>
      <c r="F270" s="18">
        <f t="shared" si="50"/>
        <v>46342.2</v>
      </c>
      <c r="G270" s="18">
        <f t="shared" si="50"/>
        <v>671681.60000000009</v>
      </c>
      <c r="H270" s="18">
        <f t="shared" si="50"/>
        <v>524059.10000000003</v>
      </c>
      <c r="I270" s="18">
        <f t="shared" si="50"/>
        <v>147622.5</v>
      </c>
      <c r="J270" s="18">
        <f t="shared" si="50"/>
        <v>1037520.6000000001</v>
      </c>
      <c r="K270" s="18">
        <f t="shared" si="50"/>
        <v>811798</v>
      </c>
      <c r="L270" s="18">
        <f t="shared" si="50"/>
        <v>225722.59999999998</v>
      </c>
      <c r="M270" s="18">
        <f t="shared" si="50"/>
        <v>1314014.6000000001</v>
      </c>
      <c r="N270" s="18">
        <f t="shared" si="50"/>
        <v>1029869.9</v>
      </c>
      <c r="O270" s="18">
        <f t="shared" si="50"/>
        <v>284144.7</v>
      </c>
    </row>
    <row r="271" spans="1:15" ht="20.25" customHeight="1">
      <c r="A271" s="4"/>
      <c r="B271" s="5"/>
      <c r="C271" s="4" t="s">
        <v>11</v>
      </c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</row>
    <row r="272" spans="1:15" ht="60.75" customHeight="1">
      <c r="A272" s="4"/>
      <c r="B272" s="19">
        <v>11002</v>
      </c>
      <c r="C272" s="17" t="s">
        <v>72</v>
      </c>
      <c r="D272" s="18">
        <f>E272+F272</f>
        <v>161335.20000000001</v>
      </c>
      <c r="E272" s="18">
        <f>E274</f>
        <v>119493</v>
      </c>
      <c r="F272" s="18">
        <f>F274</f>
        <v>41842.199999999997</v>
      </c>
      <c r="G272" s="18">
        <f>H272+I272</f>
        <v>273905.59999999998</v>
      </c>
      <c r="H272" s="18">
        <f>H274</f>
        <v>202698.1</v>
      </c>
      <c r="I272" s="18">
        <f>I274</f>
        <v>71207.5</v>
      </c>
      <c r="J272" s="18">
        <f>K272+L272</f>
        <v>393616</v>
      </c>
      <c r="K272" s="18">
        <f>K274</f>
        <v>291511.2</v>
      </c>
      <c r="L272" s="18">
        <f>L274</f>
        <v>102104.79999999999</v>
      </c>
      <c r="M272" s="18">
        <f>N272+O272</f>
        <v>477925.2</v>
      </c>
      <c r="N272" s="18">
        <f>N274</f>
        <v>353779.10000000003</v>
      </c>
      <c r="O272" s="18">
        <f>O274</f>
        <v>124146.09999999999</v>
      </c>
    </row>
    <row r="273" spans="1:15" ht="20.25" customHeight="1">
      <c r="A273" s="4"/>
      <c r="B273" s="5"/>
      <c r="C273" s="4" t="s">
        <v>12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</row>
    <row r="274" spans="1:15" ht="20.25" customHeight="1">
      <c r="A274" s="4"/>
      <c r="B274" s="5"/>
      <c r="C274" s="6" t="s">
        <v>103</v>
      </c>
      <c r="D274" s="7">
        <f>E274+F274</f>
        <v>161335.20000000001</v>
      </c>
      <c r="E274" s="7">
        <f>E276</f>
        <v>119493</v>
      </c>
      <c r="F274" s="7">
        <f>F276</f>
        <v>41842.199999999997</v>
      </c>
      <c r="G274" s="7">
        <f>H274+I274</f>
        <v>273905.59999999998</v>
      </c>
      <c r="H274" s="7">
        <f>H276</f>
        <v>202698.1</v>
      </c>
      <c r="I274" s="7">
        <f>I276</f>
        <v>71207.5</v>
      </c>
      <c r="J274" s="7">
        <f>K274+L274</f>
        <v>393616</v>
      </c>
      <c r="K274" s="7">
        <f>K276</f>
        <v>291511.2</v>
      </c>
      <c r="L274" s="7">
        <f>L276</f>
        <v>102104.79999999999</v>
      </c>
      <c r="M274" s="7">
        <f>N274+O274</f>
        <v>477925.2</v>
      </c>
      <c r="N274" s="7">
        <f>N276</f>
        <v>353779.10000000003</v>
      </c>
      <c r="O274" s="7">
        <f>O276</f>
        <v>124146.09999999999</v>
      </c>
    </row>
    <row r="275" spans="1:15" ht="20.25" customHeight="1">
      <c r="A275" s="4"/>
      <c r="B275" s="5"/>
      <c r="C275" s="4" t="s">
        <v>14</v>
      </c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</row>
    <row r="276" spans="1:15" ht="20.25" customHeight="1">
      <c r="A276" s="4"/>
      <c r="B276" s="5"/>
      <c r="C276" s="4" t="s">
        <v>15</v>
      </c>
      <c r="D276" s="27">
        <f>+E276+F276</f>
        <v>161335.20000000001</v>
      </c>
      <c r="E276" s="27">
        <f>SUM(E277:E284)</f>
        <v>119493</v>
      </c>
      <c r="F276" s="27">
        <f>SUM(F277:F284)</f>
        <v>41842.199999999997</v>
      </c>
      <c r="G276" s="27">
        <f>+H276+I276</f>
        <v>273905.59999999998</v>
      </c>
      <c r="H276" s="27">
        <f>SUM(H277:H284)</f>
        <v>202698.1</v>
      </c>
      <c r="I276" s="27">
        <f>SUM(I277:I284)</f>
        <v>71207.5</v>
      </c>
      <c r="J276" s="27">
        <f>+K276+L276</f>
        <v>393616</v>
      </c>
      <c r="K276" s="27">
        <f>SUM(K277:K284)</f>
        <v>291511.2</v>
      </c>
      <c r="L276" s="27">
        <f>SUM(L277:L284)</f>
        <v>102104.79999999999</v>
      </c>
      <c r="M276" s="27">
        <f>+N276+O276</f>
        <v>477925.2</v>
      </c>
      <c r="N276" s="27">
        <f>SUM(N277:N284)</f>
        <v>353779.10000000003</v>
      </c>
      <c r="O276" s="27">
        <f>SUM(O277:O284)</f>
        <v>124146.09999999999</v>
      </c>
    </row>
    <row r="277" spans="1:15" ht="20.25" customHeight="1">
      <c r="A277" s="4"/>
      <c r="B277" s="5"/>
      <c r="C277" s="4" t="s">
        <v>160</v>
      </c>
      <c r="D277" s="27">
        <f t="shared" ref="D277:D284" si="51">+E277+F277</f>
        <v>36</v>
      </c>
      <c r="E277" s="3">
        <v>30</v>
      </c>
      <c r="F277" s="3">
        <v>6</v>
      </c>
      <c r="G277" s="27">
        <f t="shared" ref="G277:G284" si="52">+H277+I277</f>
        <v>72</v>
      </c>
      <c r="H277" s="3">
        <v>60</v>
      </c>
      <c r="I277" s="3">
        <v>12</v>
      </c>
      <c r="J277" s="27">
        <f t="shared" ref="J277:J284" si="53">+K277+L277</f>
        <v>108</v>
      </c>
      <c r="K277" s="3">
        <v>90</v>
      </c>
      <c r="L277" s="3">
        <v>18</v>
      </c>
      <c r="M277" s="27">
        <f t="shared" ref="M277:M284" si="54">+N277+O277</f>
        <v>144</v>
      </c>
      <c r="N277" s="3">
        <v>120</v>
      </c>
      <c r="O277" s="3">
        <v>24</v>
      </c>
    </row>
    <row r="278" spans="1:15" ht="20.25" customHeight="1">
      <c r="A278" s="4"/>
      <c r="B278" s="5"/>
      <c r="C278" s="4" t="s">
        <v>161</v>
      </c>
      <c r="D278" s="27">
        <f t="shared" si="51"/>
        <v>36</v>
      </c>
      <c r="E278" s="3">
        <v>30</v>
      </c>
      <c r="F278" s="3">
        <v>6</v>
      </c>
      <c r="G278" s="27">
        <f t="shared" si="52"/>
        <v>72</v>
      </c>
      <c r="H278" s="3">
        <v>60</v>
      </c>
      <c r="I278" s="3">
        <v>12</v>
      </c>
      <c r="J278" s="27">
        <f t="shared" si="53"/>
        <v>108</v>
      </c>
      <c r="K278" s="3">
        <v>90</v>
      </c>
      <c r="L278" s="3">
        <v>18</v>
      </c>
      <c r="M278" s="27">
        <f t="shared" si="54"/>
        <v>144</v>
      </c>
      <c r="N278" s="3">
        <v>120</v>
      </c>
      <c r="O278" s="3">
        <v>24</v>
      </c>
    </row>
    <row r="279" spans="1:15" ht="20.25" customHeight="1">
      <c r="A279" s="4"/>
      <c r="B279" s="5"/>
      <c r="C279" s="4" t="s">
        <v>21</v>
      </c>
      <c r="D279" s="27">
        <f t="shared" si="51"/>
        <v>10064.200000000001</v>
      </c>
      <c r="E279" s="3">
        <v>7645.5</v>
      </c>
      <c r="F279" s="3">
        <v>2418.6999999999998</v>
      </c>
      <c r="G279" s="27">
        <f t="shared" si="52"/>
        <v>21724.199999999997</v>
      </c>
      <c r="H279" s="3">
        <v>16567.599999999999</v>
      </c>
      <c r="I279" s="3">
        <v>5156.6000000000004</v>
      </c>
      <c r="J279" s="27">
        <f t="shared" si="53"/>
        <v>33384.199999999997</v>
      </c>
      <c r="K279" s="3">
        <v>25489.699999999997</v>
      </c>
      <c r="L279" s="3">
        <v>7894.5</v>
      </c>
      <c r="M279" s="27">
        <f t="shared" si="54"/>
        <v>38865</v>
      </c>
      <c r="N279" s="3">
        <v>29595.899999999998</v>
      </c>
      <c r="O279" s="3">
        <v>9269.1</v>
      </c>
    </row>
    <row r="280" spans="1:15" ht="20.25" customHeight="1">
      <c r="A280" s="4"/>
      <c r="B280" s="5"/>
      <c r="C280" s="4" t="s">
        <v>120</v>
      </c>
      <c r="D280" s="27">
        <f t="shared" si="51"/>
        <v>108</v>
      </c>
      <c r="E280" s="3">
        <v>90</v>
      </c>
      <c r="F280" s="3">
        <v>18</v>
      </c>
      <c r="G280" s="27">
        <f t="shared" si="52"/>
        <v>216</v>
      </c>
      <c r="H280" s="3">
        <v>180</v>
      </c>
      <c r="I280" s="3">
        <v>36</v>
      </c>
      <c r="J280" s="27">
        <f t="shared" si="53"/>
        <v>324</v>
      </c>
      <c r="K280" s="3">
        <v>270</v>
      </c>
      <c r="L280" s="3">
        <v>54</v>
      </c>
      <c r="M280" s="27">
        <f t="shared" si="54"/>
        <v>432</v>
      </c>
      <c r="N280" s="3">
        <v>360</v>
      </c>
      <c r="O280" s="3">
        <v>72</v>
      </c>
    </row>
    <row r="281" spans="1:15" ht="20.25" customHeight="1">
      <c r="A281" s="4"/>
      <c r="B281" s="5"/>
      <c r="C281" s="4" t="s">
        <v>162</v>
      </c>
      <c r="D281" s="27">
        <f t="shared" si="51"/>
        <v>150959</v>
      </c>
      <c r="E281" s="3">
        <v>111587.5</v>
      </c>
      <c r="F281" s="3">
        <v>39371.5</v>
      </c>
      <c r="G281" s="27">
        <f t="shared" si="52"/>
        <v>251557.4</v>
      </c>
      <c r="H281" s="3">
        <v>185610.5</v>
      </c>
      <c r="I281" s="3">
        <v>65946.899999999994</v>
      </c>
      <c r="J281" s="27">
        <f t="shared" si="53"/>
        <v>359295.8</v>
      </c>
      <c r="K281" s="3">
        <v>265241.5</v>
      </c>
      <c r="L281" s="3">
        <v>94054.299999999988</v>
      </c>
      <c r="M281" s="27">
        <f t="shared" si="54"/>
        <v>437812.2</v>
      </c>
      <c r="N281" s="3">
        <v>323143.2</v>
      </c>
      <c r="O281" s="3">
        <v>114668.99999999999</v>
      </c>
    </row>
    <row r="282" spans="1:15" ht="20.25" customHeight="1">
      <c r="A282" s="4"/>
      <c r="B282" s="5"/>
      <c r="C282" s="4" t="s">
        <v>65</v>
      </c>
      <c r="D282" s="27">
        <f t="shared" si="51"/>
        <v>36</v>
      </c>
      <c r="E282" s="3">
        <v>30</v>
      </c>
      <c r="F282" s="3">
        <v>6</v>
      </c>
      <c r="G282" s="27">
        <f t="shared" si="52"/>
        <v>72</v>
      </c>
      <c r="H282" s="3">
        <v>60</v>
      </c>
      <c r="I282" s="3">
        <v>12</v>
      </c>
      <c r="J282" s="27">
        <f t="shared" si="53"/>
        <v>108</v>
      </c>
      <c r="K282" s="3">
        <v>90</v>
      </c>
      <c r="L282" s="3">
        <v>18</v>
      </c>
      <c r="M282" s="27">
        <f t="shared" si="54"/>
        <v>144</v>
      </c>
      <c r="N282" s="3">
        <v>120</v>
      </c>
      <c r="O282" s="3">
        <v>24</v>
      </c>
    </row>
    <row r="283" spans="1:15" ht="20.25" customHeight="1">
      <c r="A283" s="4"/>
      <c r="B283" s="5"/>
      <c r="C283" s="4" t="s">
        <v>30</v>
      </c>
      <c r="D283" s="27">
        <f t="shared" si="51"/>
        <v>84</v>
      </c>
      <c r="E283" s="3">
        <v>70</v>
      </c>
      <c r="F283" s="3">
        <v>14</v>
      </c>
      <c r="G283" s="27">
        <f t="shared" si="52"/>
        <v>168</v>
      </c>
      <c r="H283" s="3">
        <v>140</v>
      </c>
      <c r="I283" s="3">
        <v>28</v>
      </c>
      <c r="J283" s="27">
        <f t="shared" si="53"/>
        <v>252</v>
      </c>
      <c r="K283" s="3">
        <v>210</v>
      </c>
      <c r="L283" s="3">
        <v>42</v>
      </c>
      <c r="M283" s="27">
        <f t="shared" si="54"/>
        <v>336</v>
      </c>
      <c r="N283" s="3">
        <v>280</v>
      </c>
      <c r="O283" s="3">
        <v>56</v>
      </c>
    </row>
    <row r="284" spans="1:15" ht="20.25" customHeight="1">
      <c r="A284" s="4"/>
      <c r="B284" s="5"/>
      <c r="C284" s="4" t="s">
        <v>99</v>
      </c>
      <c r="D284" s="27">
        <f t="shared" si="51"/>
        <v>12</v>
      </c>
      <c r="E284" s="3">
        <v>10</v>
      </c>
      <c r="F284" s="3">
        <v>2</v>
      </c>
      <c r="G284" s="27">
        <f t="shared" si="52"/>
        <v>24</v>
      </c>
      <c r="H284" s="3">
        <v>20</v>
      </c>
      <c r="I284" s="3">
        <v>4</v>
      </c>
      <c r="J284" s="27">
        <f t="shared" si="53"/>
        <v>36</v>
      </c>
      <c r="K284" s="3">
        <v>30</v>
      </c>
      <c r="L284" s="3">
        <v>6</v>
      </c>
      <c r="M284" s="27">
        <f t="shared" si="54"/>
        <v>48</v>
      </c>
      <c r="N284" s="3">
        <v>40</v>
      </c>
      <c r="O284" s="3">
        <v>8</v>
      </c>
    </row>
    <row r="285" spans="1:15" ht="54" customHeight="1">
      <c r="A285" s="4"/>
      <c r="B285" s="19">
        <v>11003</v>
      </c>
      <c r="C285" s="17" t="s">
        <v>165</v>
      </c>
      <c r="D285" s="18">
        <f>E285+F285</f>
        <v>9024.1</v>
      </c>
      <c r="E285" s="18">
        <f>E287</f>
        <v>9024.1</v>
      </c>
      <c r="F285" s="18">
        <f>F287</f>
        <v>0</v>
      </c>
      <c r="G285" s="18">
        <f>H285+I285</f>
        <v>18048.2</v>
      </c>
      <c r="H285" s="18">
        <f>H287</f>
        <v>18048.2</v>
      </c>
      <c r="I285" s="18">
        <f>I287</f>
        <v>0</v>
      </c>
      <c r="J285" s="18">
        <f>K285+L285</f>
        <v>27072.300000000003</v>
      </c>
      <c r="K285" s="18">
        <f>K287</f>
        <v>27072.300000000003</v>
      </c>
      <c r="L285" s="18">
        <f>L287</f>
        <v>0</v>
      </c>
      <c r="M285" s="18">
        <f>N285+O285</f>
        <v>36096.5</v>
      </c>
      <c r="N285" s="18">
        <f>N287</f>
        <v>36096.5</v>
      </c>
      <c r="O285" s="18">
        <f>O287</f>
        <v>0</v>
      </c>
    </row>
    <row r="286" spans="1:15" ht="20.25" customHeight="1">
      <c r="A286" s="4"/>
      <c r="B286" s="5"/>
      <c r="C286" s="4" t="s">
        <v>12</v>
      </c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</row>
    <row r="287" spans="1:15" ht="20.25" customHeight="1">
      <c r="A287" s="4"/>
      <c r="B287" s="5"/>
      <c r="C287" s="6" t="s">
        <v>103</v>
      </c>
      <c r="D287" s="7">
        <f>E287+F287</f>
        <v>9024.1</v>
      </c>
      <c r="E287" s="7">
        <f>E289</f>
        <v>9024.1</v>
      </c>
      <c r="F287" s="7">
        <f>F289</f>
        <v>0</v>
      </c>
      <c r="G287" s="7">
        <f>H287+I287</f>
        <v>18048.2</v>
      </c>
      <c r="H287" s="7">
        <f>H289</f>
        <v>18048.2</v>
      </c>
      <c r="I287" s="7">
        <f>I289</f>
        <v>0</v>
      </c>
      <c r="J287" s="7">
        <f>K287+L287</f>
        <v>27072.300000000003</v>
      </c>
      <c r="K287" s="7">
        <f>K289</f>
        <v>27072.300000000003</v>
      </c>
      <c r="L287" s="7">
        <f>L289</f>
        <v>0</v>
      </c>
      <c r="M287" s="7">
        <f>N287+O287</f>
        <v>36096.5</v>
      </c>
      <c r="N287" s="7">
        <f>N289</f>
        <v>36096.5</v>
      </c>
      <c r="O287" s="7">
        <f>O289</f>
        <v>0</v>
      </c>
    </row>
    <row r="288" spans="1:15" ht="32.25" customHeight="1">
      <c r="A288" s="4"/>
      <c r="B288" s="5"/>
      <c r="C288" s="4" t="s">
        <v>14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 ht="20.25" customHeight="1">
      <c r="A289" s="4"/>
      <c r="B289" s="5"/>
      <c r="C289" s="4" t="s">
        <v>15</v>
      </c>
      <c r="D289" s="2">
        <f>E289+F289</f>
        <v>9024.1</v>
      </c>
      <c r="E289" s="2">
        <f>E290</f>
        <v>9024.1</v>
      </c>
      <c r="F289" s="2">
        <f>F290</f>
        <v>0</v>
      </c>
      <c r="G289" s="2">
        <f>H289+I289</f>
        <v>18048.2</v>
      </c>
      <c r="H289" s="2">
        <f>H290</f>
        <v>18048.2</v>
      </c>
      <c r="I289" s="2">
        <f>I290</f>
        <v>0</v>
      </c>
      <c r="J289" s="2">
        <f>K289+L289</f>
        <v>27072.300000000003</v>
      </c>
      <c r="K289" s="2">
        <f>K290</f>
        <v>27072.300000000003</v>
      </c>
      <c r="L289" s="2">
        <f>L290</f>
        <v>0</v>
      </c>
      <c r="M289" s="2">
        <f>N289+O289</f>
        <v>36096.5</v>
      </c>
      <c r="N289" s="2">
        <f>N290</f>
        <v>36096.5</v>
      </c>
      <c r="O289" s="2">
        <f>O290</f>
        <v>0</v>
      </c>
    </row>
    <row r="290" spans="1:15" ht="20.25" customHeight="1">
      <c r="A290" s="4"/>
      <c r="B290" s="5"/>
      <c r="C290" s="4" t="s">
        <v>99</v>
      </c>
      <c r="D290" s="2">
        <f>E290+F290</f>
        <v>9024.1</v>
      </c>
      <c r="E290" s="3">
        <v>9024.1</v>
      </c>
      <c r="F290" s="3"/>
      <c r="G290" s="2">
        <f>H290+I290</f>
        <v>18048.2</v>
      </c>
      <c r="H290" s="3">
        <v>18048.2</v>
      </c>
      <c r="I290" s="3">
        <v>0</v>
      </c>
      <c r="J290" s="2">
        <f>K290+L290</f>
        <v>27072.300000000003</v>
      </c>
      <c r="K290" s="3">
        <v>27072.300000000003</v>
      </c>
      <c r="L290" s="3">
        <v>0</v>
      </c>
      <c r="M290" s="2">
        <f>N290+O290</f>
        <v>36096.5</v>
      </c>
      <c r="N290" s="3">
        <v>36096.5</v>
      </c>
      <c r="O290" s="3">
        <v>0</v>
      </c>
    </row>
    <row r="291" spans="1:15" ht="56.25" customHeight="1">
      <c r="A291" s="4"/>
      <c r="B291" s="19">
        <v>11004</v>
      </c>
      <c r="C291" s="17" t="s">
        <v>73</v>
      </c>
      <c r="D291" s="18">
        <f>E291+F291</f>
        <v>19500</v>
      </c>
      <c r="E291" s="18">
        <f>E293</f>
        <v>15000</v>
      </c>
      <c r="F291" s="18">
        <f>F293</f>
        <v>4500</v>
      </c>
      <c r="G291" s="18">
        <f>H291+I291</f>
        <v>83730.5</v>
      </c>
      <c r="H291" s="18">
        <f>H293</f>
        <v>66515</v>
      </c>
      <c r="I291" s="18">
        <f>I293</f>
        <v>17215.5</v>
      </c>
      <c r="J291" s="18">
        <f>K291+L291</f>
        <v>136836.6</v>
      </c>
      <c r="K291" s="18">
        <f>K293</f>
        <v>109218</v>
      </c>
      <c r="L291" s="18">
        <f>L293</f>
        <v>27618.6</v>
      </c>
      <c r="M291" s="18">
        <f>N291+O291</f>
        <v>199998.3</v>
      </c>
      <c r="N291" s="18">
        <f>N293</f>
        <v>159998.6</v>
      </c>
      <c r="O291" s="18">
        <f>O293</f>
        <v>39999.699999999997</v>
      </c>
    </row>
    <row r="292" spans="1:15" ht="20.25" customHeight="1">
      <c r="A292" s="4"/>
      <c r="B292" s="5"/>
      <c r="C292" s="4" t="s">
        <v>12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</row>
    <row r="293" spans="1:15" ht="20.25" customHeight="1">
      <c r="A293" s="4"/>
      <c r="B293" s="5"/>
      <c r="C293" s="6" t="s">
        <v>103</v>
      </c>
      <c r="D293" s="7">
        <f>E293+F293</f>
        <v>19500</v>
      </c>
      <c r="E293" s="7">
        <f>E295</f>
        <v>15000</v>
      </c>
      <c r="F293" s="7">
        <f>F295</f>
        <v>4500</v>
      </c>
      <c r="G293" s="7">
        <f>H293+I293</f>
        <v>83730.5</v>
      </c>
      <c r="H293" s="7">
        <f>H295</f>
        <v>66515</v>
      </c>
      <c r="I293" s="7">
        <f>I295</f>
        <v>17215.5</v>
      </c>
      <c r="J293" s="7">
        <f>K293+L293</f>
        <v>136836.6</v>
      </c>
      <c r="K293" s="7">
        <f>K295</f>
        <v>109218</v>
      </c>
      <c r="L293" s="7">
        <f>L295</f>
        <v>27618.6</v>
      </c>
      <c r="M293" s="7">
        <f>N293+O293</f>
        <v>199998.3</v>
      </c>
      <c r="N293" s="7">
        <f>N295</f>
        <v>159998.6</v>
      </c>
      <c r="O293" s="7">
        <f>O295</f>
        <v>39999.699999999997</v>
      </c>
    </row>
    <row r="294" spans="1:15" ht="20.25" customHeight="1">
      <c r="A294" s="4"/>
      <c r="B294" s="5"/>
      <c r="C294" s="4" t="s">
        <v>14</v>
      </c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</row>
    <row r="295" spans="1:15" ht="20.25" customHeight="1">
      <c r="A295" s="4"/>
      <c r="B295" s="5"/>
      <c r="C295" s="4" t="s">
        <v>15</v>
      </c>
      <c r="D295" s="27">
        <f>+E295+F295</f>
        <v>19500</v>
      </c>
      <c r="E295" s="27">
        <f>SUM(E296:E302)</f>
        <v>15000</v>
      </c>
      <c r="F295" s="27">
        <f>SUM(F296:F302)</f>
        <v>4500</v>
      </c>
      <c r="G295" s="27">
        <f>+H295+I295</f>
        <v>83730.5</v>
      </c>
      <c r="H295" s="27">
        <v>66515</v>
      </c>
      <c r="I295" s="27">
        <v>17215.5</v>
      </c>
      <c r="J295" s="27">
        <f>+K295+L295</f>
        <v>136836.6</v>
      </c>
      <c r="K295" s="27">
        <v>109218</v>
      </c>
      <c r="L295" s="27">
        <v>27618.6</v>
      </c>
      <c r="M295" s="27">
        <f>+N295+O295</f>
        <v>199998.3</v>
      </c>
      <c r="N295" s="27">
        <v>159998.6</v>
      </c>
      <c r="O295" s="27">
        <v>39999.699999999997</v>
      </c>
    </row>
    <row r="296" spans="1:15" ht="20.25" customHeight="1">
      <c r="A296" s="4"/>
      <c r="B296" s="5"/>
      <c r="C296" s="4" t="s">
        <v>112</v>
      </c>
      <c r="D296" s="27">
        <f t="shared" ref="D296:D302" si="55">+E296+F296</f>
        <v>0</v>
      </c>
      <c r="E296" s="3"/>
      <c r="F296" s="3"/>
      <c r="G296" s="27">
        <f t="shared" ref="G296:G302" si="56">+H296+I296</f>
        <v>585</v>
      </c>
      <c r="H296" s="3">
        <v>450</v>
      </c>
      <c r="I296" s="3">
        <v>135</v>
      </c>
      <c r="J296" s="27">
        <f t="shared" ref="J296:J302" si="57">+K296+L296</f>
        <v>910</v>
      </c>
      <c r="K296" s="3">
        <v>700</v>
      </c>
      <c r="L296" s="3">
        <v>210</v>
      </c>
      <c r="M296" s="27">
        <f t="shared" ref="M296:M302" si="58">+N296+O296</f>
        <v>1300</v>
      </c>
      <c r="N296" s="3">
        <v>1000</v>
      </c>
      <c r="O296" s="3">
        <v>300</v>
      </c>
    </row>
    <row r="297" spans="1:15" ht="20.25" customHeight="1">
      <c r="A297" s="4"/>
      <c r="B297" s="5"/>
      <c r="C297" s="4" t="s">
        <v>113</v>
      </c>
      <c r="D297" s="27">
        <f t="shared" si="55"/>
        <v>0</v>
      </c>
      <c r="E297" s="3"/>
      <c r="F297" s="3"/>
      <c r="G297" s="27">
        <f t="shared" si="56"/>
        <v>0</v>
      </c>
      <c r="H297" s="3">
        <v>0</v>
      </c>
      <c r="I297" s="3">
        <v>0</v>
      </c>
      <c r="J297" s="27">
        <f t="shared" si="57"/>
        <v>2000</v>
      </c>
      <c r="K297" s="3">
        <v>2000</v>
      </c>
      <c r="L297" s="3">
        <v>0</v>
      </c>
      <c r="M297" s="27">
        <f t="shared" si="58"/>
        <v>2000</v>
      </c>
      <c r="N297" s="3">
        <v>2000</v>
      </c>
      <c r="O297" s="3">
        <v>0</v>
      </c>
    </row>
    <row r="298" spans="1:15" ht="20.25" customHeight="1">
      <c r="A298" s="4"/>
      <c r="B298" s="5"/>
      <c r="C298" s="4" t="s">
        <v>114</v>
      </c>
      <c r="D298" s="27">
        <f t="shared" si="55"/>
        <v>0</v>
      </c>
      <c r="E298" s="3"/>
      <c r="F298" s="3"/>
      <c r="G298" s="27">
        <f t="shared" si="56"/>
        <v>877.5</v>
      </c>
      <c r="H298" s="3">
        <v>675</v>
      </c>
      <c r="I298" s="3">
        <v>202.5</v>
      </c>
      <c r="J298" s="27">
        <f t="shared" si="57"/>
        <v>1365</v>
      </c>
      <c r="K298" s="3">
        <v>1050</v>
      </c>
      <c r="L298" s="3">
        <v>315</v>
      </c>
      <c r="M298" s="27">
        <f t="shared" si="58"/>
        <v>1950</v>
      </c>
      <c r="N298" s="3">
        <v>1500</v>
      </c>
      <c r="O298" s="3">
        <v>450</v>
      </c>
    </row>
    <row r="299" spans="1:15" ht="20.25" customHeight="1">
      <c r="A299" s="4"/>
      <c r="B299" s="5"/>
      <c r="C299" s="4" t="s">
        <v>29</v>
      </c>
      <c r="D299" s="27">
        <f t="shared" si="55"/>
        <v>0</v>
      </c>
      <c r="E299" s="3"/>
      <c r="F299" s="3"/>
      <c r="G299" s="27">
        <f t="shared" si="56"/>
        <v>108</v>
      </c>
      <c r="H299" s="3">
        <v>90</v>
      </c>
      <c r="I299" s="3">
        <v>18</v>
      </c>
      <c r="J299" s="27">
        <f t="shared" si="57"/>
        <v>201.6</v>
      </c>
      <c r="K299" s="3">
        <v>168</v>
      </c>
      <c r="L299" s="3">
        <v>33.6</v>
      </c>
      <c r="M299" s="27">
        <f t="shared" si="58"/>
        <v>240</v>
      </c>
      <c r="N299" s="3">
        <v>200</v>
      </c>
      <c r="O299" s="3">
        <v>40</v>
      </c>
    </row>
    <row r="300" spans="1:15" ht="20.25" customHeight="1">
      <c r="A300" s="4"/>
      <c r="B300" s="5"/>
      <c r="C300" s="4" t="s">
        <v>21</v>
      </c>
      <c r="D300" s="27">
        <f t="shared" si="55"/>
        <v>19500</v>
      </c>
      <c r="E300" s="3">
        <v>15000</v>
      </c>
      <c r="F300" s="3">
        <v>4500</v>
      </c>
      <c r="G300" s="27">
        <f t="shared" si="56"/>
        <v>69800</v>
      </c>
      <c r="H300" s="3">
        <v>55000</v>
      </c>
      <c r="I300" s="3">
        <v>14800</v>
      </c>
      <c r="J300" s="27">
        <f t="shared" si="57"/>
        <v>108000</v>
      </c>
      <c r="K300" s="3">
        <v>85000</v>
      </c>
      <c r="L300" s="3">
        <v>23000</v>
      </c>
      <c r="M300" s="27">
        <f t="shared" si="58"/>
        <v>158149.70000000001</v>
      </c>
      <c r="N300" s="3">
        <v>125000</v>
      </c>
      <c r="O300" s="3">
        <v>33149.699999999997</v>
      </c>
    </row>
    <row r="301" spans="1:15" ht="20.25" customHeight="1">
      <c r="A301" s="4"/>
      <c r="B301" s="5"/>
      <c r="C301" s="4" t="s">
        <v>115</v>
      </c>
      <c r="D301" s="27">
        <f t="shared" si="55"/>
        <v>0</v>
      </c>
      <c r="E301" s="3">
        <v>0</v>
      </c>
      <c r="F301" s="3"/>
      <c r="G301" s="27">
        <f t="shared" si="56"/>
        <v>360</v>
      </c>
      <c r="H301" s="3">
        <v>300</v>
      </c>
      <c r="I301" s="3">
        <v>60</v>
      </c>
      <c r="J301" s="27">
        <f t="shared" si="57"/>
        <v>360</v>
      </c>
      <c r="K301" s="3">
        <v>300</v>
      </c>
      <c r="L301" s="3">
        <v>60</v>
      </c>
      <c r="M301" s="27">
        <f t="shared" si="58"/>
        <v>360</v>
      </c>
      <c r="N301" s="3">
        <v>300</v>
      </c>
      <c r="O301" s="3">
        <v>60</v>
      </c>
    </row>
    <row r="302" spans="1:15" ht="20.25" customHeight="1">
      <c r="A302" s="4"/>
      <c r="B302" s="5"/>
      <c r="C302" s="4" t="s">
        <v>99</v>
      </c>
      <c r="D302" s="27">
        <f t="shared" si="55"/>
        <v>0</v>
      </c>
      <c r="E302" s="3"/>
      <c r="F302" s="3"/>
      <c r="G302" s="27">
        <f t="shared" si="56"/>
        <v>12000</v>
      </c>
      <c r="H302" s="3">
        <v>10000</v>
      </c>
      <c r="I302" s="3">
        <v>2000</v>
      </c>
      <c r="J302" s="27">
        <f t="shared" si="57"/>
        <v>24000</v>
      </c>
      <c r="K302" s="3">
        <v>20000</v>
      </c>
      <c r="L302" s="3">
        <v>4000</v>
      </c>
      <c r="M302" s="27">
        <f t="shared" si="58"/>
        <v>35998.6</v>
      </c>
      <c r="N302" s="3">
        <v>29998.6</v>
      </c>
      <c r="O302" s="3">
        <v>6000</v>
      </c>
    </row>
    <row r="303" spans="1:15" ht="57" customHeight="1">
      <c r="A303" s="4"/>
      <c r="B303" s="19">
        <v>12003</v>
      </c>
      <c r="C303" s="17" t="s">
        <v>74</v>
      </c>
      <c r="D303" s="18">
        <f>E303+F303</f>
        <v>0</v>
      </c>
      <c r="E303" s="18">
        <f>E305</f>
        <v>0</v>
      </c>
      <c r="F303" s="18">
        <f>F305</f>
        <v>0</v>
      </c>
      <c r="G303" s="18">
        <f>H303+I303</f>
        <v>159998.5</v>
      </c>
      <c r="H303" s="18">
        <f>H305</f>
        <v>127998.8</v>
      </c>
      <c r="I303" s="18">
        <f>I305</f>
        <v>31999.7</v>
      </c>
      <c r="J303" s="18">
        <f>K303+L303</f>
        <v>279997.40000000002</v>
      </c>
      <c r="K303" s="18">
        <f>K305</f>
        <v>223997.90000000002</v>
      </c>
      <c r="L303" s="18">
        <f>L305</f>
        <v>55999.5</v>
      </c>
      <c r="M303" s="18">
        <f>N303+O303</f>
        <v>399996.30000000005</v>
      </c>
      <c r="N303" s="18">
        <f>N305</f>
        <v>319997.10000000003</v>
      </c>
      <c r="O303" s="18">
        <f>O305</f>
        <v>79999.199999999997</v>
      </c>
    </row>
    <row r="304" spans="1:15" ht="20.25" customHeight="1">
      <c r="A304" s="4"/>
      <c r="B304" s="5"/>
      <c r="C304" s="4" t="s">
        <v>12</v>
      </c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</row>
    <row r="305" spans="1:15" ht="20.25" customHeight="1">
      <c r="A305" s="4"/>
      <c r="B305" s="5"/>
      <c r="C305" s="6" t="s">
        <v>103</v>
      </c>
      <c r="D305" s="7">
        <f>E305+F305</f>
        <v>0</v>
      </c>
      <c r="E305" s="7">
        <f>E307</f>
        <v>0</v>
      </c>
      <c r="F305" s="7">
        <f>F307</f>
        <v>0</v>
      </c>
      <c r="G305" s="7">
        <f>H305+I305</f>
        <v>159998.5</v>
      </c>
      <c r="H305" s="7">
        <f>H307</f>
        <v>127998.8</v>
      </c>
      <c r="I305" s="7">
        <f>I307</f>
        <v>31999.7</v>
      </c>
      <c r="J305" s="7">
        <f>K305+L305</f>
        <v>279997.40000000002</v>
      </c>
      <c r="K305" s="7">
        <f>K307</f>
        <v>223997.90000000002</v>
      </c>
      <c r="L305" s="7">
        <f>L307</f>
        <v>55999.5</v>
      </c>
      <c r="M305" s="7">
        <f>N305+O305</f>
        <v>399996.30000000005</v>
      </c>
      <c r="N305" s="7">
        <f>N307</f>
        <v>319997.10000000003</v>
      </c>
      <c r="O305" s="7">
        <f>O307</f>
        <v>79999.199999999997</v>
      </c>
    </row>
    <row r="306" spans="1:15" ht="20.25" customHeight="1">
      <c r="A306" s="4"/>
      <c r="B306" s="5"/>
      <c r="C306" s="4" t="s">
        <v>14</v>
      </c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ht="20.25" customHeight="1">
      <c r="A307" s="4"/>
      <c r="B307" s="5"/>
      <c r="C307" s="4" t="s">
        <v>15</v>
      </c>
      <c r="D307" s="2">
        <f>E307+F307</f>
        <v>0</v>
      </c>
      <c r="E307" s="2">
        <f>E308</f>
        <v>0</v>
      </c>
      <c r="F307" s="2">
        <f>F308</f>
        <v>0</v>
      </c>
      <c r="G307" s="2">
        <f>H307+I307</f>
        <v>159998.5</v>
      </c>
      <c r="H307" s="2">
        <f>H308</f>
        <v>127998.8</v>
      </c>
      <c r="I307" s="2">
        <f>I308</f>
        <v>31999.7</v>
      </c>
      <c r="J307" s="2">
        <f>K307+L307</f>
        <v>279997.40000000002</v>
      </c>
      <c r="K307" s="2">
        <f>K308</f>
        <v>223997.90000000002</v>
      </c>
      <c r="L307" s="2">
        <f>L308</f>
        <v>55999.5</v>
      </c>
      <c r="M307" s="2">
        <f>N307+O307</f>
        <v>399996.30000000005</v>
      </c>
      <c r="N307" s="2">
        <f>N308</f>
        <v>319997.10000000003</v>
      </c>
      <c r="O307" s="2">
        <f>O308</f>
        <v>79999.199999999997</v>
      </c>
    </row>
    <row r="308" spans="1:15" ht="20.25" customHeight="1">
      <c r="A308" s="4"/>
      <c r="B308" s="5"/>
      <c r="C308" s="4" t="s">
        <v>102</v>
      </c>
      <c r="D308" s="2">
        <f>E308+F308</f>
        <v>0</v>
      </c>
      <c r="E308" s="3"/>
      <c r="F308" s="3"/>
      <c r="G308" s="2">
        <f>H308+I308</f>
        <v>159998.5</v>
      </c>
      <c r="H308" s="3">
        <v>127998.8</v>
      </c>
      <c r="I308" s="3">
        <v>31999.7</v>
      </c>
      <c r="J308" s="2">
        <f>K308+L308</f>
        <v>279997.40000000002</v>
      </c>
      <c r="K308" s="3">
        <v>223997.90000000002</v>
      </c>
      <c r="L308" s="3">
        <v>55999.5</v>
      </c>
      <c r="M308" s="2">
        <f>N308+O308</f>
        <v>399996.30000000005</v>
      </c>
      <c r="N308" s="3">
        <v>319997.10000000003</v>
      </c>
      <c r="O308" s="3">
        <v>79999.199999999997</v>
      </c>
    </row>
    <row r="309" spans="1:15" ht="69.75" customHeight="1">
      <c r="A309" s="4"/>
      <c r="B309" s="19">
        <v>32001</v>
      </c>
      <c r="C309" s="17" t="s">
        <v>75</v>
      </c>
      <c r="D309" s="18">
        <f>E309+F309</f>
        <v>0</v>
      </c>
      <c r="E309" s="18">
        <f>E311</f>
        <v>0</v>
      </c>
      <c r="F309" s="18">
        <f>F311</f>
        <v>0</v>
      </c>
      <c r="G309" s="18">
        <f>H309+I309</f>
        <v>135998.79999999999</v>
      </c>
      <c r="H309" s="18">
        <f>H311</f>
        <v>108799</v>
      </c>
      <c r="I309" s="18">
        <f>I311</f>
        <v>27199.8</v>
      </c>
      <c r="J309" s="18">
        <f>K309+L309</f>
        <v>199998.3</v>
      </c>
      <c r="K309" s="18">
        <f>K311</f>
        <v>159998.6</v>
      </c>
      <c r="L309" s="18">
        <f>L311</f>
        <v>39999.699999999997</v>
      </c>
      <c r="M309" s="18">
        <f>N309+O309</f>
        <v>199998.3</v>
      </c>
      <c r="N309" s="18">
        <f>N311</f>
        <v>159998.6</v>
      </c>
      <c r="O309" s="18">
        <f>O311</f>
        <v>39999.699999999997</v>
      </c>
    </row>
    <row r="310" spans="1:15" ht="20.25" customHeight="1">
      <c r="A310" s="4"/>
      <c r="B310" s="5"/>
      <c r="C310" s="4" t="s">
        <v>12</v>
      </c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</row>
    <row r="311" spans="1:15" ht="20.25" customHeight="1">
      <c r="A311" s="4"/>
      <c r="B311" s="5"/>
      <c r="C311" s="6" t="s">
        <v>103</v>
      </c>
      <c r="D311" s="7">
        <f>E311+F311</f>
        <v>0</v>
      </c>
      <c r="E311" s="7">
        <f>E313</f>
        <v>0</v>
      </c>
      <c r="F311" s="7">
        <f>F313</f>
        <v>0</v>
      </c>
      <c r="G311" s="7">
        <f>H311+I311</f>
        <v>135998.79999999999</v>
      </c>
      <c r="H311" s="7">
        <f>H313</f>
        <v>108799</v>
      </c>
      <c r="I311" s="7">
        <f>I313</f>
        <v>27199.8</v>
      </c>
      <c r="J311" s="7">
        <f>K311+L311</f>
        <v>199998.3</v>
      </c>
      <c r="K311" s="7">
        <f>K313</f>
        <v>159998.6</v>
      </c>
      <c r="L311" s="7">
        <f>L313</f>
        <v>39999.699999999997</v>
      </c>
      <c r="M311" s="7">
        <f>N311+O311</f>
        <v>199998.3</v>
      </c>
      <c r="N311" s="7">
        <f>N313</f>
        <v>159998.6</v>
      </c>
      <c r="O311" s="7">
        <f>O313</f>
        <v>39999.699999999997</v>
      </c>
    </row>
    <row r="312" spans="1:15" ht="37.5" customHeight="1">
      <c r="A312" s="4"/>
      <c r="B312" s="5"/>
      <c r="C312" s="4" t="s">
        <v>14</v>
      </c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</row>
    <row r="313" spans="1:15" ht="20.25" customHeight="1">
      <c r="A313" s="4"/>
      <c r="B313" s="5"/>
      <c r="C313" s="4" t="s">
        <v>17</v>
      </c>
      <c r="D313" s="2">
        <f>E313+F313</f>
        <v>0</v>
      </c>
      <c r="E313" s="2">
        <f>E314</f>
        <v>0</v>
      </c>
      <c r="F313" s="2">
        <f>F314</f>
        <v>0</v>
      </c>
      <c r="G313" s="2">
        <f>H313+I313</f>
        <v>135998.79999999999</v>
      </c>
      <c r="H313" s="2">
        <f>H314</f>
        <v>108799</v>
      </c>
      <c r="I313" s="2">
        <f>I314</f>
        <v>27199.8</v>
      </c>
      <c r="J313" s="2">
        <f>K313+L313</f>
        <v>199998.3</v>
      </c>
      <c r="K313" s="2">
        <f>K314</f>
        <v>159998.6</v>
      </c>
      <c r="L313" s="2">
        <f>L314</f>
        <v>39999.699999999997</v>
      </c>
      <c r="M313" s="2">
        <f>N313+O313</f>
        <v>199998.3</v>
      </c>
      <c r="N313" s="2">
        <f>N314</f>
        <v>159998.6</v>
      </c>
      <c r="O313" s="2">
        <f>O314</f>
        <v>39999.699999999997</v>
      </c>
    </row>
    <row r="314" spans="1:15" ht="20.25" customHeight="1">
      <c r="A314" s="4"/>
      <c r="B314" s="5"/>
      <c r="C314" s="20" t="s">
        <v>87</v>
      </c>
      <c r="D314" s="2">
        <f>E314+F314</f>
        <v>0</v>
      </c>
      <c r="E314" s="3"/>
      <c r="F314" s="3"/>
      <c r="G314" s="2">
        <f>H314+I314</f>
        <v>135998.79999999999</v>
      </c>
      <c r="H314" s="3">
        <v>108799</v>
      </c>
      <c r="I314" s="3">
        <v>27199.8</v>
      </c>
      <c r="J314" s="2">
        <f>K314+L314</f>
        <v>199998.3</v>
      </c>
      <c r="K314" s="3">
        <v>159998.6</v>
      </c>
      <c r="L314" s="3">
        <v>39999.699999999997</v>
      </c>
      <c r="M314" s="2">
        <f>N314+O314</f>
        <v>199998.3</v>
      </c>
      <c r="N314" s="3">
        <v>159998.6</v>
      </c>
      <c r="O314" s="3">
        <v>39999.699999999997</v>
      </c>
    </row>
    <row r="315" spans="1:15" ht="20.25" customHeight="1">
      <c r="A315" s="19">
        <v>1022</v>
      </c>
      <c r="B315" s="5"/>
      <c r="C315" s="17" t="s">
        <v>76</v>
      </c>
      <c r="D315" s="25">
        <f>+E315+F315</f>
        <v>224998</v>
      </c>
      <c r="E315" s="25">
        <f>+E317</f>
        <v>112499</v>
      </c>
      <c r="F315" s="25">
        <f>+F317</f>
        <v>112499</v>
      </c>
      <c r="G315" s="25">
        <f>+H315+I315</f>
        <v>399996.4</v>
      </c>
      <c r="H315" s="25">
        <f>+H317</f>
        <v>199998.2</v>
      </c>
      <c r="I315" s="25">
        <f>+I317</f>
        <v>199998.2</v>
      </c>
      <c r="J315" s="25">
        <f>+K315+L315</f>
        <v>449999.4</v>
      </c>
      <c r="K315" s="25">
        <f>+K317</f>
        <v>224999.7</v>
      </c>
      <c r="L315" s="25">
        <f>+L317</f>
        <v>224999.7</v>
      </c>
      <c r="M315" s="25">
        <f>+N315+O315</f>
        <v>499995.4</v>
      </c>
      <c r="N315" s="25">
        <f>+N317</f>
        <v>249997.7</v>
      </c>
      <c r="O315" s="25">
        <f>+O317</f>
        <v>249997.7</v>
      </c>
    </row>
    <row r="316" spans="1:15" ht="20.25" customHeight="1">
      <c r="A316" s="4"/>
      <c r="B316" s="5"/>
      <c r="C316" s="4" t="s">
        <v>11</v>
      </c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</row>
    <row r="317" spans="1:15" ht="69.75" customHeight="1">
      <c r="A317" s="4"/>
      <c r="B317" s="19">
        <v>12005</v>
      </c>
      <c r="C317" s="17" t="s">
        <v>77</v>
      </c>
      <c r="D317" s="18">
        <f>E317+F317</f>
        <v>224998</v>
      </c>
      <c r="E317" s="18">
        <f>E319</f>
        <v>112499</v>
      </c>
      <c r="F317" s="18">
        <f>F319</f>
        <v>112499</v>
      </c>
      <c r="G317" s="18">
        <f>H317+I317</f>
        <v>399996.4</v>
      </c>
      <c r="H317" s="18">
        <f>H319</f>
        <v>199998.2</v>
      </c>
      <c r="I317" s="18">
        <f>I319</f>
        <v>199998.2</v>
      </c>
      <c r="J317" s="18">
        <f>K317+L317</f>
        <v>449999.4</v>
      </c>
      <c r="K317" s="18">
        <f>K319</f>
        <v>224999.7</v>
      </c>
      <c r="L317" s="18">
        <f>L319</f>
        <v>224999.7</v>
      </c>
      <c r="M317" s="18">
        <f>N317+O317</f>
        <v>499995.4</v>
      </c>
      <c r="N317" s="18">
        <f>N319</f>
        <v>249997.7</v>
      </c>
      <c r="O317" s="18">
        <f>O319</f>
        <v>249997.7</v>
      </c>
    </row>
    <row r="318" spans="1:15" ht="20.25" customHeight="1">
      <c r="A318" s="4"/>
      <c r="B318" s="5"/>
      <c r="C318" s="4" t="s">
        <v>12</v>
      </c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</row>
    <row r="319" spans="1:15" ht="20.25" customHeight="1">
      <c r="A319" s="4"/>
      <c r="B319" s="5"/>
      <c r="C319" s="6" t="s">
        <v>103</v>
      </c>
      <c r="D319" s="7">
        <f>E319+F319</f>
        <v>224998</v>
      </c>
      <c r="E319" s="7">
        <f>E321</f>
        <v>112499</v>
      </c>
      <c r="F319" s="7">
        <f>F321</f>
        <v>112499</v>
      </c>
      <c r="G319" s="7">
        <f>H319+I319</f>
        <v>399996.4</v>
      </c>
      <c r="H319" s="7">
        <f>H321</f>
        <v>199998.2</v>
      </c>
      <c r="I319" s="7">
        <f>I321</f>
        <v>199998.2</v>
      </c>
      <c r="J319" s="7">
        <f>K319+L319</f>
        <v>449999.4</v>
      </c>
      <c r="K319" s="7">
        <f>K321</f>
        <v>224999.7</v>
      </c>
      <c r="L319" s="7">
        <f>L321</f>
        <v>224999.7</v>
      </c>
      <c r="M319" s="7">
        <f>N319+O319</f>
        <v>499995.4</v>
      </c>
      <c r="N319" s="7">
        <f>N321</f>
        <v>249997.7</v>
      </c>
      <c r="O319" s="7">
        <f>O321</f>
        <v>249997.7</v>
      </c>
    </row>
    <row r="320" spans="1:15" ht="33.75" customHeight="1">
      <c r="A320" s="4"/>
      <c r="B320" s="5"/>
      <c r="C320" s="4" t="s">
        <v>14</v>
      </c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</row>
    <row r="321" spans="1:15" ht="20.25" customHeight="1">
      <c r="A321" s="4"/>
      <c r="B321" s="5"/>
      <c r="C321" s="4" t="s">
        <v>15</v>
      </c>
      <c r="D321" s="2">
        <f>E321+F321</f>
        <v>224998</v>
      </c>
      <c r="E321" s="2">
        <f>E322</f>
        <v>112499</v>
      </c>
      <c r="F321" s="2">
        <f>F322</f>
        <v>112499</v>
      </c>
      <c r="G321" s="2">
        <f>H321+I321</f>
        <v>399996.4</v>
      </c>
      <c r="H321" s="2">
        <f>H322</f>
        <v>199998.2</v>
      </c>
      <c r="I321" s="2">
        <f>I322</f>
        <v>199998.2</v>
      </c>
      <c r="J321" s="2">
        <f>K321+L321</f>
        <v>449999.4</v>
      </c>
      <c r="K321" s="2">
        <f>K322</f>
        <v>224999.7</v>
      </c>
      <c r="L321" s="2">
        <f>L322</f>
        <v>224999.7</v>
      </c>
      <c r="M321" s="2">
        <f>N321+O321</f>
        <v>499995.4</v>
      </c>
      <c r="N321" s="2">
        <f>N322</f>
        <v>249997.7</v>
      </c>
      <c r="O321" s="2">
        <f>O322</f>
        <v>249997.7</v>
      </c>
    </row>
    <row r="322" spans="1:15" ht="20.25" customHeight="1">
      <c r="A322" s="4"/>
      <c r="B322" s="5"/>
      <c r="C322" s="4" t="s">
        <v>130</v>
      </c>
      <c r="D322" s="2">
        <f>E322+F322</f>
        <v>224998</v>
      </c>
      <c r="E322" s="3">
        <v>112499</v>
      </c>
      <c r="F322" s="3">
        <v>112499</v>
      </c>
      <c r="G322" s="2">
        <f>H322+I322</f>
        <v>399996.4</v>
      </c>
      <c r="H322" s="3">
        <v>199998.2</v>
      </c>
      <c r="I322" s="3">
        <v>199998.2</v>
      </c>
      <c r="J322" s="2">
        <f>K322+L322</f>
        <v>449999.4</v>
      </c>
      <c r="K322" s="3">
        <v>224999.7</v>
      </c>
      <c r="L322" s="3">
        <v>224999.7</v>
      </c>
      <c r="M322" s="2">
        <f>N322+O322</f>
        <v>499995.4</v>
      </c>
      <c r="N322" s="3">
        <v>249997.7</v>
      </c>
      <c r="O322" s="3">
        <v>249997.7</v>
      </c>
    </row>
    <row r="323" spans="1:15" ht="20.25" customHeight="1">
      <c r="A323" s="19">
        <v>1134</v>
      </c>
      <c r="B323" s="5"/>
      <c r="C323" s="17" t="s">
        <v>78</v>
      </c>
      <c r="D323" s="18">
        <f>E323+F323</f>
        <v>501916.99999999994</v>
      </c>
      <c r="E323" s="18">
        <f>E325+E331+E339+E345</f>
        <v>419259.79999999993</v>
      </c>
      <c r="F323" s="18">
        <f>F325+F331+F339+F345</f>
        <v>82657.200000000012</v>
      </c>
      <c r="G323" s="18">
        <f>H323+I323</f>
        <v>1015919.7999999999</v>
      </c>
      <c r="H323" s="18">
        <f>H325+H331+H339+H345</f>
        <v>848731.7</v>
      </c>
      <c r="I323" s="18">
        <f>I325+I331+I339+I345</f>
        <v>167188.1</v>
      </c>
      <c r="J323" s="18">
        <f>K323+L323</f>
        <v>1166458</v>
      </c>
      <c r="K323" s="18">
        <f>K325+K331+K339+K345</f>
        <v>982715.10000000009</v>
      </c>
      <c r="L323" s="18">
        <f>L325+L331+L339+L345</f>
        <v>183742.90000000002</v>
      </c>
      <c r="M323" s="18">
        <f>N323+O323</f>
        <v>1272695.2</v>
      </c>
      <c r="N323" s="18">
        <f>N325+N331+N339+N345</f>
        <v>1071459.2</v>
      </c>
      <c r="O323" s="18">
        <f>O325+O331+O339+O345</f>
        <v>201236</v>
      </c>
    </row>
    <row r="324" spans="1:15" ht="20.25" customHeight="1">
      <c r="A324" s="4"/>
      <c r="B324" s="5"/>
      <c r="C324" s="4" t="s">
        <v>11</v>
      </c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</row>
    <row r="325" spans="1:15" ht="51.75" customHeight="1">
      <c r="A325" s="4"/>
      <c r="B325" s="19">
        <v>12001</v>
      </c>
      <c r="C325" s="17" t="s">
        <v>79</v>
      </c>
      <c r="D325" s="18">
        <f>E325+F325</f>
        <v>6056.5</v>
      </c>
      <c r="E325" s="18">
        <f>E327</f>
        <v>4868.6000000000004</v>
      </c>
      <c r="F325" s="18">
        <f>F327</f>
        <v>1187.9000000000001</v>
      </c>
      <c r="G325" s="18">
        <f>H325+I325</f>
        <v>12113.099999999999</v>
      </c>
      <c r="H325" s="18">
        <f>H327</f>
        <v>9737.2999999999993</v>
      </c>
      <c r="I325" s="18">
        <f>I327</f>
        <v>2375.8000000000002</v>
      </c>
      <c r="J325" s="18">
        <f>K325+L325</f>
        <v>18169.599999999999</v>
      </c>
      <c r="K325" s="18">
        <f>K327</f>
        <v>14605.9</v>
      </c>
      <c r="L325" s="18">
        <f>L327</f>
        <v>3563.7000000000003</v>
      </c>
      <c r="M325" s="18">
        <f>N325+O325</f>
        <v>24569.4</v>
      </c>
      <c r="N325" s="18">
        <f>N327</f>
        <v>19750.400000000001</v>
      </c>
      <c r="O325" s="18">
        <f>O327</f>
        <v>4819</v>
      </c>
    </row>
    <row r="326" spans="1:15" ht="20.25" customHeight="1">
      <c r="A326" s="4"/>
      <c r="B326" s="5"/>
      <c r="C326" s="4" t="s">
        <v>12</v>
      </c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</row>
    <row r="327" spans="1:15" ht="20.25" customHeight="1">
      <c r="A327" s="4"/>
      <c r="B327" s="5"/>
      <c r="C327" s="6" t="s">
        <v>103</v>
      </c>
      <c r="D327" s="7">
        <f>E327+F327</f>
        <v>6056.5</v>
      </c>
      <c r="E327" s="7">
        <f>E329</f>
        <v>4868.6000000000004</v>
      </c>
      <c r="F327" s="7">
        <f>F329</f>
        <v>1187.9000000000001</v>
      </c>
      <c r="G327" s="7">
        <f>H327+I327</f>
        <v>12113.099999999999</v>
      </c>
      <c r="H327" s="7">
        <f>H329</f>
        <v>9737.2999999999993</v>
      </c>
      <c r="I327" s="7">
        <f>I329</f>
        <v>2375.8000000000002</v>
      </c>
      <c r="J327" s="7">
        <f>K327+L327</f>
        <v>18169.599999999999</v>
      </c>
      <c r="K327" s="7">
        <f>K329</f>
        <v>14605.9</v>
      </c>
      <c r="L327" s="7">
        <f>L329</f>
        <v>3563.7000000000003</v>
      </c>
      <c r="M327" s="7">
        <f>N327+O327</f>
        <v>24569.4</v>
      </c>
      <c r="N327" s="7">
        <f>N329</f>
        <v>19750.400000000001</v>
      </c>
      <c r="O327" s="7">
        <f>O329</f>
        <v>4819</v>
      </c>
    </row>
    <row r="328" spans="1:15" ht="28.5" customHeight="1">
      <c r="A328" s="4"/>
      <c r="B328" s="5"/>
      <c r="C328" s="4" t="s">
        <v>14</v>
      </c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</row>
    <row r="329" spans="1:15" ht="20.25" customHeight="1">
      <c r="A329" s="4"/>
      <c r="B329" s="5"/>
      <c r="C329" s="4" t="s">
        <v>15</v>
      </c>
      <c r="D329" s="2">
        <f>E329+F329</f>
        <v>6056.5</v>
      </c>
      <c r="E329" s="2">
        <f>E330</f>
        <v>4868.6000000000004</v>
      </c>
      <c r="F329" s="2">
        <f>F330</f>
        <v>1187.9000000000001</v>
      </c>
      <c r="G329" s="2">
        <f>H329+I329</f>
        <v>12113.099999999999</v>
      </c>
      <c r="H329" s="2">
        <f>H330</f>
        <v>9737.2999999999993</v>
      </c>
      <c r="I329" s="2">
        <f>I330</f>
        <v>2375.8000000000002</v>
      </c>
      <c r="J329" s="2">
        <f>K329+L329</f>
        <v>18169.599999999999</v>
      </c>
      <c r="K329" s="2">
        <f>K330</f>
        <v>14605.9</v>
      </c>
      <c r="L329" s="2">
        <f>L330</f>
        <v>3563.7000000000003</v>
      </c>
      <c r="M329" s="2">
        <f>N329+O329</f>
        <v>24569.4</v>
      </c>
      <c r="N329" s="2">
        <f>N330</f>
        <v>19750.400000000001</v>
      </c>
      <c r="O329" s="2">
        <f>O330</f>
        <v>4819</v>
      </c>
    </row>
    <row r="330" spans="1:15" ht="20.25" customHeight="1">
      <c r="A330" s="4"/>
      <c r="B330" s="5"/>
      <c r="C330" s="4" t="s">
        <v>99</v>
      </c>
      <c r="D330" s="2">
        <f>E330+F330</f>
        <v>6056.5</v>
      </c>
      <c r="E330" s="3">
        <v>4868.6000000000004</v>
      </c>
      <c r="F330" s="3">
        <v>1187.9000000000001</v>
      </c>
      <c r="G330" s="2">
        <f>H330+I330</f>
        <v>12113.099999999999</v>
      </c>
      <c r="H330" s="3">
        <v>9737.2999999999993</v>
      </c>
      <c r="I330" s="3">
        <v>2375.8000000000002</v>
      </c>
      <c r="J330" s="2">
        <f>K330+L330</f>
        <v>18169.599999999999</v>
      </c>
      <c r="K330" s="3">
        <v>14605.9</v>
      </c>
      <c r="L330" s="3">
        <v>3563.7000000000003</v>
      </c>
      <c r="M330" s="2">
        <f>N330+O330</f>
        <v>24569.4</v>
      </c>
      <c r="N330" s="3">
        <v>19750.400000000001</v>
      </c>
      <c r="O330" s="3">
        <v>4819</v>
      </c>
    </row>
    <row r="331" spans="1:15" ht="64.5" customHeight="1">
      <c r="A331" s="4"/>
      <c r="B331" s="19">
        <v>12002</v>
      </c>
      <c r="C331" s="17" t="s">
        <v>80</v>
      </c>
      <c r="D331" s="18">
        <f>E331+F331</f>
        <v>314164.90000000002</v>
      </c>
      <c r="E331" s="18">
        <f>E333</f>
        <v>267116</v>
      </c>
      <c r="F331" s="18">
        <f>F333</f>
        <v>47048.9</v>
      </c>
      <c r="G331" s="18">
        <f>H331+I331</f>
        <v>637943.30000000005</v>
      </c>
      <c r="H331" s="18">
        <f>H333</f>
        <v>542512</v>
      </c>
      <c r="I331" s="18">
        <f>I333</f>
        <v>95431.3</v>
      </c>
      <c r="J331" s="18">
        <f>K331+L331</f>
        <v>687943.3</v>
      </c>
      <c r="K331" s="18">
        <f>K333</f>
        <v>592512</v>
      </c>
      <c r="L331" s="18">
        <f>L333</f>
        <v>95431.3</v>
      </c>
      <c r="M331" s="18">
        <f>N331+O331</f>
        <v>687943.3</v>
      </c>
      <c r="N331" s="18">
        <f>N333</f>
        <v>592512</v>
      </c>
      <c r="O331" s="18">
        <f>O333</f>
        <v>95431.3</v>
      </c>
    </row>
    <row r="332" spans="1:15" ht="20.25" customHeight="1">
      <c r="A332" s="4"/>
      <c r="B332" s="5"/>
      <c r="C332" s="4" t="s">
        <v>12</v>
      </c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</row>
    <row r="333" spans="1:15" ht="20.25" customHeight="1">
      <c r="A333" s="4"/>
      <c r="B333" s="5"/>
      <c r="C333" s="6" t="s">
        <v>103</v>
      </c>
      <c r="D333" s="7">
        <f>E333+F333</f>
        <v>314164.90000000002</v>
      </c>
      <c r="E333" s="7">
        <f>E335</f>
        <v>267116</v>
      </c>
      <c r="F333" s="7">
        <f>F335</f>
        <v>47048.9</v>
      </c>
      <c r="G333" s="7">
        <f>H333+I333</f>
        <v>637943.30000000005</v>
      </c>
      <c r="H333" s="7">
        <f>H335</f>
        <v>542512</v>
      </c>
      <c r="I333" s="7">
        <f>I335</f>
        <v>95431.3</v>
      </c>
      <c r="J333" s="7">
        <f>K333+L333</f>
        <v>687943.3</v>
      </c>
      <c r="K333" s="7">
        <f>K335</f>
        <v>592512</v>
      </c>
      <c r="L333" s="7">
        <f>L335</f>
        <v>95431.3</v>
      </c>
      <c r="M333" s="7">
        <f>N333+O333</f>
        <v>687943.3</v>
      </c>
      <c r="N333" s="7">
        <f>N335</f>
        <v>592512</v>
      </c>
      <c r="O333" s="7">
        <f>O335</f>
        <v>95431.3</v>
      </c>
    </row>
    <row r="334" spans="1:15" ht="20.25" customHeight="1">
      <c r="A334" s="4"/>
      <c r="B334" s="5"/>
      <c r="C334" s="4" t="s">
        <v>14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</row>
    <row r="335" spans="1:15" ht="20.25" customHeight="1">
      <c r="A335" s="4"/>
      <c r="B335" s="5"/>
      <c r="C335" s="4" t="s">
        <v>15</v>
      </c>
      <c r="D335" s="27">
        <f>+E335+F335</f>
        <v>314164.90000000002</v>
      </c>
      <c r="E335" s="27">
        <f>+E336+E337+E338</f>
        <v>267116</v>
      </c>
      <c r="F335" s="27">
        <f>+F336+F337+F338</f>
        <v>47048.9</v>
      </c>
      <c r="G335" s="27">
        <f>+H335+I335</f>
        <v>637943.30000000005</v>
      </c>
      <c r="H335" s="27">
        <f>+H336+H337+H338</f>
        <v>542512</v>
      </c>
      <c r="I335" s="27">
        <f>+I336+I337+I338</f>
        <v>95431.3</v>
      </c>
      <c r="J335" s="27">
        <f>+K335+L335</f>
        <v>687943.3</v>
      </c>
      <c r="K335" s="27">
        <f>+K336+K337+K338</f>
        <v>592512</v>
      </c>
      <c r="L335" s="27">
        <f>+L336+L337+L338</f>
        <v>95431.3</v>
      </c>
      <c r="M335" s="27">
        <f>+N335+O335</f>
        <v>687943.3</v>
      </c>
      <c r="N335" s="27">
        <f>+N336+N337+N338</f>
        <v>592512</v>
      </c>
      <c r="O335" s="27">
        <f>+O336+O337+O338</f>
        <v>95431.3</v>
      </c>
    </row>
    <row r="336" spans="1:15" ht="20.25" customHeight="1">
      <c r="A336" s="4"/>
      <c r="B336" s="5"/>
      <c r="C336" s="4" t="s">
        <v>102</v>
      </c>
      <c r="D336" s="27">
        <f t="shared" ref="D336:D338" si="59">+E336+F336</f>
        <v>25000</v>
      </c>
      <c r="E336" s="3">
        <v>25000</v>
      </c>
      <c r="F336" s="3">
        <v>0</v>
      </c>
      <c r="G336" s="27">
        <f t="shared" ref="G336:G338" si="60">+H336+I336</f>
        <v>50000</v>
      </c>
      <c r="H336" s="3">
        <v>50000</v>
      </c>
      <c r="I336" s="3">
        <v>0</v>
      </c>
      <c r="J336" s="27">
        <f t="shared" ref="J336:J338" si="61">+K336+L336</f>
        <v>100000</v>
      </c>
      <c r="K336" s="3">
        <v>100000</v>
      </c>
      <c r="L336" s="3">
        <v>0</v>
      </c>
      <c r="M336" s="27">
        <f t="shared" ref="M336:M338" si="62">+N336+O336</f>
        <v>100000</v>
      </c>
      <c r="N336" s="3">
        <v>100000</v>
      </c>
      <c r="O336" s="3">
        <v>0</v>
      </c>
    </row>
    <row r="337" spans="1:15" ht="20.25" customHeight="1">
      <c r="A337" s="4"/>
      <c r="B337" s="5"/>
      <c r="C337" s="4" t="s">
        <v>151</v>
      </c>
      <c r="D337" s="27">
        <f t="shared" si="59"/>
        <v>238664.9</v>
      </c>
      <c r="E337" s="3">
        <v>199366</v>
      </c>
      <c r="F337" s="3">
        <v>39298.9</v>
      </c>
      <c r="G337" s="27">
        <f t="shared" si="60"/>
        <v>486943.3</v>
      </c>
      <c r="H337" s="3">
        <v>407012</v>
      </c>
      <c r="I337" s="3">
        <v>79931.3</v>
      </c>
      <c r="J337" s="27">
        <f t="shared" si="61"/>
        <v>486943.3</v>
      </c>
      <c r="K337" s="3">
        <v>407012</v>
      </c>
      <c r="L337" s="3">
        <v>79931.3</v>
      </c>
      <c r="M337" s="27">
        <f t="shared" si="62"/>
        <v>486943.3</v>
      </c>
      <c r="N337" s="3">
        <v>407012</v>
      </c>
      <c r="O337" s="3">
        <v>79931.3</v>
      </c>
    </row>
    <row r="338" spans="1:15" ht="20.25" customHeight="1">
      <c r="A338" s="4"/>
      <c r="B338" s="5"/>
      <c r="C338" s="4" t="s">
        <v>99</v>
      </c>
      <c r="D338" s="27">
        <f t="shared" si="59"/>
        <v>50500</v>
      </c>
      <c r="E338" s="3">
        <v>42750</v>
      </c>
      <c r="F338" s="3">
        <v>7750</v>
      </c>
      <c r="G338" s="27">
        <f t="shared" si="60"/>
        <v>101000</v>
      </c>
      <c r="H338" s="3">
        <v>85500</v>
      </c>
      <c r="I338" s="3">
        <v>15500</v>
      </c>
      <c r="J338" s="27">
        <f t="shared" si="61"/>
        <v>101000</v>
      </c>
      <c r="K338" s="3">
        <v>85500</v>
      </c>
      <c r="L338" s="3">
        <v>15500</v>
      </c>
      <c r="M338" s="27">
        <f t="shared" si="62"/>
        <v>101000</v>
      </c>
      <c r="N338" s="3">
        <v>85500</v>
      </c>
      <c r="O338" s="3">
        <v>15500</v>
      </c>
    </row>
    <row r="339" spans="1:15" ht="54" customHeight="1">
      <c r="A339" s="4"/>
      <c r="B339" s="19">
        <v>12004</v>
      </c>
      <c r="C339" s="17" t="s">
        <v>81</v>
      </c>
      <c r="D339" s="18">
        <f>E339+F339</f>
        <v>94481.7</v>
      </c>
      <c r="E339" s="18">
        <f>E341</f>
        <v>79114.8</v>
      </c>
      <c r="F339" s="18">
        <f>F341</f>
        <v>15366.9</v>
      </c>
      <c r="G339" s="18">
        <f>H339+I339</f>
        <v>188963.4</v>
      </c>
      <c r="H339" s="18">
        <f>H341</f>
        <v>158229.6</v>
      </c>
      <c r="I339" s="18">
        <f>I341</f>
        <v>30733.8</v>
      </c>
      <c r="J339" s="18">
        <f>K339+L339</f>
        <v>283445.10000000003</v>
      </c>
      <c r="K339" s="18">
        <f>K341</f>
        <v>237344.40000000002</v>
      </c>
      <c r="L339" s="18">
        <f>L341</f>
        <v>46100.7</v>
      </c>
      <c r="M339" s="18">
        <f>N339+O339</f>
        <v>383282.5</v>
      </c>
      <c r="N339" s="18">
        <f>N341</f>
        <v>320944</v>
      </c>
      <c r="O339" s="18">
        <f>O341</f>
        <v>62338.5</v>
      </c>
    </row>
    <row r="340" spans="1:15" ht="20.25" customHeight="1">
      <c r="A340" s="4"/>
      <c r="B340" s="5"/>
      <c r="C340" s="4" t="s">
        <v>12</v>
      </c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</row>
    <row r="341" spans="1:15" ht="20.25" customHeight="1">
      <c r="A341" s="4"/>
      <c r="B341" s="5"/>
      <c r="C341" s="6" t="s">
        <v>103</v>
      </c>
      <c r="D341" s="7">
        <f>E341+F341</f>
        <v>94481.7</v>
      </c>
      <c r="E341" s="7">
        <f>E343</f>
        <v>79114.8</v>
      </c>
      <c r="F341" s="7">
        <f>F343</f>
        <v>15366.9</v>
      </c>
      <c r="G341" s="7">
        <f>H341+I341</f>
        <v>188963.4</v>
      </c>
      <c r="H341" s="7">
        <f>H343</f>
        <v>158229.6</v>
      </c>
      <c r="I341" s="7">
        <f>I343</f>
        <v>30733.8</v>
      </c>
      <c r="J341" s="7">
        <f>K341+L341</f>
        <v>283445.10000000003</v>
      </c>
      <c r="K341" s="7">
        <f>K343</f>
        <v>237344.40000000002</v>
      </c>
      <c r="L341" s="7">
        <f>L343</f>
        <v>46100.7</v>
      </c>
      <c r="M341" s="7">
        <f>N341+O341</f>
        <v>383282.5</v>
      </c>
      <c r="N341" s="7">
        <f>N343</f>
        <v>320944</v>
      </c>
      <c r="O341" s="7">
        <f>O343</f>
        <v>62338.5</v>
      </c>
    </row>
    <row r="342" spans="1:15" ht="20.25" customHeight="1">
      <c r="A342" s="4"/>
      <c r="B342" s="5"/>
      <c r="C342" s="4" t="s">
        <v>14</v>
      </c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</row>
    <row r="343" spans="1:15" ht="20.25" customHeight="1">
      <c r="A343" s="4"/>
      <c r="B343" s="5"/>
      <c r="C343" s="4" t="s">
        <v>17</v>
      </c>
      <c r="D343" s="2">
        <f>E343+F343</f>
        <v>94481.7</v>
      </c>
      <c r="E343" s="2">
        <f>E344</f>
        <v>79114.8</v>
      </c>
      <c r="F343" s="2">
        <f>F344</f>
        <v>15366.9</v>
      </c>
      <c r="G343" s="2">
        <f>H343+I343</f>
        <v>188963.4</v>
      </c>
      <c r="H343" s="2">
        <f>H344</f>
        <v>158229.6</v>
      </c>
      <c r="I343" s="2">
        <f>I344</f>
        <v>30733.8</v>
      </c>
      <c r="J343" s="2">
        <f>K343+L343</f>
        <v>283445.10000000003</v>
      </c>
      <c r="K343" s="2">
        <f>K344</f>
        <v>237344.40000000002</v>
      </c>
      <c r="L343" s="2">
        <f>L344</f>
        <v>46100.7</v>
      </c>
      <c r="M343" s="2">
        <f>N343+O343</f>
        <v>383282.5</v>
      </c>
      <c r="N343" s="2">
        <f>N344</f>
        <v>320944</v>
      </c>
      <c r="O343" s="2">
        <f>O344</f>
        <v>62338.5</v>
      </c>
    </row>
    <row r="344" spans="1:15" ht="20.25" customHeight="1">
      <c r="A344" s="4"/>
      <c r="B344" s="5"/>
      <c r="C344" s="20" t="s">
        <v>82</v>
      </c>
      <c r="D344" s="2">
        <f>E344+F344</f>
        <v>94481.7</v>
      </c>
      <c r="E344" s="3">
        <v>79114.8</v>
      </c>
      <c r="F344" s="3">
        <v>15366.9</v>
      </c>
      <c r="G344" s="2">
        <f>H344+I344</f>
        <v>188963.4</v>
      </c>
      <c r="H344" s="3">
        <v>158229.6</v>
      </c>
      <c r="I344" s="3">
        <v>30733.8</v>
      </c>
      <c r="J344" s="2">
        <f>K344+L344</f>
        <v>283445.10000000003</v>
      </c>
      <c r="K344" s="3">
        <v>237344.40000000002</v>
      </c>
      <c r="L344" s="3">
        <v>46100.7</v>
      </c>
      <c r="M344" s="2">
        <f>N344+O344</f>
        <v>383282.5</v>
      </c>
      <c r="N344" s="3">
        <v>320944</v>
      </c>
      <c r="O344" s="3">
        <v>62338.5</v>
      </c>
    </row>
    <row r="345" spans="1:15" ht="72.75" customHeight="1">
      <c r="A345" s="4"/>
      <c r="B345" s="19">
        <v>12005</v>
      </c>
      <c r="C345" s="17" t="s">
        <v>83</v>
      </c>
      <c r="D345" s="18">
        <f>E345+F345</f>
        <v>87213.9</v>
      </c>
      <c r="E345" s="18">
        <f>E347</f>
        <v>68160.399999999994</v>
      </c>
      <c r="F345" s="18">
        <f>F347</f>
        <v>19053.5</v>
      </c>
      <c r="G345" s="18">
        <f>H345+I345</f>
        <v>176900</v>
      </c>
      <c r="H345" s="18">
        <f>H347</f>
        <v>138252.79999999999</v>
      </c>
      <c r="I345" s="18">
        <f>I347</f>
        <v>38647.199999999997</v>
      </c>
      <c r="J345" s="18">
        <f>K345+L345</f>
        <v>176900</v>
      </c>
      <c r="K345" s="18">
        <f>K347</f>
        <v>138252.79999999999</v>
      </c>
      <c r="L345" s="18">
        <f>L347</f>
        <v>38647.199999999997</v>
      </c>
      <c r="M345" s="18">
        <f>N345+O345</f>
        <v>176900</v>
      </c>
      <c r="N345" s="18">
        <f>N347</f>
        <v>138252.79999999999</v>
      </c>
      <c r="O345" s="18">
        <f>O347</f>
        <v>38647.199999999997</v>
      </c>
    </row>
    <row r="346" spans="1:15" ht="20.25" customHeight="1">
      <c r="A346" s="4"/>
      <c r="B346" s="5"/>
      <c r="C346" s="4" t="s">
        <v>12</v>
      </c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ht="20.25" customHeight="1">
      <c r="A347" s="4"/>
      <c r="B347" s="5"/>
      <c r="C347" s="6" t="s">
        <v>103</v>
      </c>
      <c r="D347" s="7">
        <f>E347+F347</f>
        <v>87213.9</v>
      </c>
      <c r="E347" s="7">
        <f>E349</f>
        <v>68160.399999999994</v>
      </c>
      <c r="F347" s="7">
        <f>F349</f>
        <v>19053.5</v>
      </c>
      <c r="G347" s="7">
        <f>H347+I347</f>
        <v>176900</v>
      </c>
      <c r="H347" s="7">
        <f>H349</f>
        <v>138252.79999999999</v>
      </c>
      <c r="I347" s="7">
        <f>I349</f>
        <v>38647.199999999997</v>
      </c>
      <c r="J347" s="7">
        <f>K347+L347</f>
        <v>176900</v>
      </c>
      <c r="K347" s="7">
        <f>K349</f>
        <v>138252.79999999999</v>
      </c>
      <c r="L347" s="7">
        <f>L349</f>
        <v>38647.199999999997</v>
      </c>
      <c r="M347" s="7">
        <f>N347+O347</f>
        <v>176900</v>
      </c>
      <c r="N347" s="7">
        <f>N349</f>
        <v>138252.79999999999</v>
      </c>
      <c r="O347" s="7">
        <f>O349</f>
        <v>38647.199999999997</v>
      </c>
    </row>
    <row r="348" spans="1:15" ht="28.5" customHeight="1">
      <c r="A348" s="4"/>
      <c r="B348" s="5"/>
      <c r="C348" s="4" t="s">
        <v>14</v>
      </c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</row>
    <row r="349" spans="1:15" ht="20.25" customHeight="1">
      <c r="A349" s="4"/>
      <c r="B349" s="5"/>
      <c r="C349" s="4" t="s">
        <v>17</v>
      </c>
      <c r="D349" s="2">
        <f>E349+F349</f>
        <v>87213.9</v>
      </c>
      <c r="E349" s="2">
        <f>E350</f>
        <v>68160.399999999994</v>
      </c>
      <c r="F349" s="2">
        <f>F350</f>
        <v>19053.5</v>
      </c>
      <c r="G349" s="2">
        <f>H349+I349</f>
        <v>176900</v>
      </c>
      <c r="H349" s="2">
        <f>H350</f>
        <v>138252.79999999999</v>
      </c>
      <c r="I349" s="2">
        <f>I350</f>
        <v>38647.199999999997</v>
      </c>
      <c r="J349" s="2">
        <f>K349+L349</f>
        <v>176900</v>
      </c>
      <c r="K349" s="2">
        <f>K350</f>
        <v>138252.79999999999</v>
      </c>
      <c r="L349" s="2">
        <f>L350</f>
        <v>38647.199999999997</v>
      </c>
      <c r="M349" s="2">
        <f>N349+O349</f>
        <v>176900</v>
      </c>
      <c r="N349" s="2">
        <f>N350</f>
        <v>138252.79999999999</v>
      </c>
      <c r="O349" s="2">
        <f>O350</f>
        <v>38647.199999999997</v>
      </c>
    </row>
    <row r="350" spans="1:15" ht="20.25" customHeight="1">
      <c r="A350" s="4"/>
      <c r="B350" s="5"/>
      <c r="C350" s="20" t="s">
        <v>33</v>
      </c>
      <c r="D350" s="2">
        <f>E350+F350</f>
        <v>87213.9</v>
      </c>
      <c r="E350" s="3">
        <v>68160.399999999994</v>
      </c>
      <c r="F350" s="3">
        <v>19053.5</v>
      </c>
      <c r="G350" s="2">
        <f>H350+I350</f>
        <v>176900</v>
      </c>
      <c r="H350" s="3">
        <v>138252.79999999999</v>
      </c>
      <c r="I350" s="3">
        <v>38647.199999999997</v>
      </c>
      <c r="J350" s="2">
        <f>K350+L350</f>
        <v>176900</v>
      </c>
      <c r="K350" s="3">
        <v>138252.79999999999</v>
      </c>
      <c r="L350" s="3">
        <v>38647.199999999997</v>
      </c>
      <c r="M350" s="2">
        <f>N350+O350</f>
        <v>176900</v>
      </c>
      <c r="N350" s="3">
        <v>138252.79999999999</v>
      </c>
      <c r="O350" s="3">
        <v>38647.199999999997</v>
      </c>
    </row>
    <row r="351" spans="1:15" s="8" customFormat="1" ht="42" customHeight="1">
      <c r="A351" s="17"/>
      <c r="B351" s="5"/>
      <c r="C351" s="17" t="s">
        <v>100</v>
      </c>
      <c r="D351" s="25">
        <f>+E351+F351</f>
        <v>713672.9</v>
      </c>
      <c r="E351" s="25">
        <f>+E352</f>
        <v>517678.2</v>
      </c>
      <c r="F351" s="25">
        <f>+F352</f>
        <v>195994.7</v>
      </c>
      <c r="G351" s="25">
        <f>+H351+I351</f>
        <v>2063560.2000000002</v>
      </c>
      <c r="H351" s="25">
        <f>+H352</f>
        <v>1551889.3</v>
      </c>
      <c r="I351" s="25">
        <f>+I352</f>
        <v>511670.9</v>
      </c>
      <c r="J351" s="25">
        <f>+K351+L351</f>
        <v>2063560.2000000002</v>
      </c>
      <c r="K351" s="25">
        <f>+K352</f>
        <v>1551889.3</v>
      </c>
      <c r="L351" s="25">
        <f>+L352</f>
        <v>511670.9</v>
      </c>
      <c r="M351" s="25">
        <f>+N351+O351</f>
        <v>2063560.2000000002</v>
      </c>
      <c r="N351" s="25">
        <f>+N352</f>
        <v>1551889.3</v>
      </c>
      <c r="O351" s="25">
        <f>+O352</f>
        <v>511670.9</v>
      </c>
    </row>
    <row r="352" spans="1:15" ht="34.5" customHeight="1">
      <c r="A352" s="19">
        <v>1155</v>
      </c>
      <c r="B352" s="5"/>
      <c r="C352" s="17" t="s">
        <v>84</v>
      </c>
      <c r="D352" s="25">
        <f>+E352+F352</f>
        <v>713672.9</v>
      </c>
      <c r="E352" s="25">
        <f>+E354+E360+E366</f>
        <v>517678.2</v>
      </c>
      <c r="F352" s="25">
        <f>+F354+F360+F366</f>
        <v>195994.7</v>
      </c>
      <c r="G352" s="25">
        <f>+H352+I352</f>
        <v>2063560.2000000002</v>
      </c>
      <c r="H352" s="25">
        <f>+H354+H360+H366</f>
        <v>1551889.3</v>
      </c>
      <c r="I352" s="25">
        <f>+I354+I360+I366</f>
        <v>511670.9</v>
      </c>
      <c r="J352" s="25">
        <f>+K352+L352</f>
        <v>2063560.2000000002</v>
      </c>
      <c r="K352" s="25">
        <f>+K354+K360+K366</f>
        <v>1551889.3</v>
      </c>
      <c r="L352" s="25">
        <f>+L354+L360+L366</f>
        <v>511670.9</v>
      </c>
      <c r="M352" s="25">
        <f>+N352+O352</f>
        <v>2063560.2000000002</v>
      </c>
      <c r="N352" s="25">
        <f>+N354+N360+N366</f>
        <v>1551889.3</v>
      </c>
      <c r="O352" s="25">
        <f>+O354+O360+O366</f>
        <v>511670.9</v>
      </c>
    </row>
    <row r="353" spans="1:15" ht="20.25" customHeight="1">
      <c r="A353" s="4"/>
      <c r="B353" s="5"/>
      <c r="C353" s="4" t="s">
        <v>11</v>
      </c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</row>
    <row r="354" spans="1:15" ht="68.25" customHeight="1">
      <c r="A354" s="4"/>
      <c r="B354" s="19">
        <v>11001</v>
      </c>
      <c r="C354" s="28" t="s">
        <v>106</v>
      </c>
      <c r="D354" s="18">
        <f>E354+F354</f>
        <v>274120.2</v>
      </c>
      <c r="E354" s="18">
        <f>E356</f>
        <v>148141</v>
      </c>
      <c r="F354" s="18">
        <f>F356</f>
        <v>125979.2</v>
      </c>
      <c r="G354" s="18">
        <f>H354+I354</f>
        <v>548240.30000000005</v>
      </c>
      <c r="H354" s="18">
        <f>H356</f>
        <v>296281.90000000002</v>
      </c>
      <c r="I354" s="18">
        <f>I356</f>
        <v>251958.39999999999</v>
      </c>
      <c r="J354" s="18">
        <f>K354+L354</f>
        <v>548240.30000000005</v>
      </c>
      <c r="K354" s="18">
        <f>K356</f>
        <v>296281.90000000002</v>
      </c>
      <c r="L354" s="18">
        <f>L356</f>
        <v>251958.39999999999</v>
      </c>
      <c r="M354" s="18">
        <f>N354+O354</f>
        <v>548240.30000000005</v>
      </c>
      <c r="N354" s="18">
        <f>N356</f>
        <v>296281.90000000002</v>
      </c>
      <c r="O354" s="18">
        <f>O356</f>
        <v>251958.39999999999</v>
      </c>
    </row>
    <row r="355" spans="1:15" ht="20.25" customHeight="1">
      <c r="A355" s="4"/>
      <c r="B355" s="5"/>
      <c r="C355" s="4" t="s">
        <v>12</v>
      </c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</row>
    <row r="356" spans="1:15" ht="20.25" customHeight="1">
      <c r="A356" s="4"/>
      <c r="B356" s="5"/>
      <c r="C356" s="6" t="s">
        <v>85</v>
      </c>
      <c r="D356" s="7">
        <f>E356+F356</f>
        <v>274120.2</v>
      </c>
      <c r="E356" s="7">
        <f>E358</f>
        <v>148141</v>
      </c>
      <c r="F356" s="7">
        <f>F358</f>
        <v>125979.2</v>
      </c>
      <c r="G356" s="7">
        <f>H356+I356</f>
        <v>548240.30000000005</v>
      </c>
      <c r="H356" s="7">
        <f>H358</f>
        <v>296281.90000000002</v>
      </c>
      <c r="I356" s="7">
        <f>I358</f>
        <v>251958.39999999999</v>
      </c>
      <c r="J356" s="7">
        <f>K356+L356</f>
        <v>548240.30000000005</v>
      </c>
      <c r="K356" s="7">
        <f>K358</f>
        <v>296281.90000000002</v>
      </c>
      <c r="L356" s="7">
        <f>L358</f>
        <v>251958.39999999999</v>
      </c>
      <c r="M356" s="7">
        <f>N356+O356</f>
        <v>548240.30000000005</v>
      </c>
      <c r="N356" s="7">
        <f>N358</f>
        <v>296281.90000000002</v>
      </c>
      <c r="O356" s="7">
        <f>O358</f>
        <v>251958.39999999999</v>
      </c>
    </row>
    <row r="357" spans="1:15" ht="32.25" customHeight="1">
      <c r="A357" s="4"/>
      <c r="B357" s="5"/>
      <c r="C357" s="4" t="s">
        <v>14</v>
      </c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</row>
    <row r="358" spans="1:15" ht="20.25" customHeight="1">
      <c r="A358" s="4"/>
      <c r="B358" s="5"/>
      <c r="C358" s="4" t="s">
        <v>15</v>
      </c>
      <c r="D358" s="2">
        <f>E358+F358</f>
        <v>274120.2</v>
      </c>
      <c r="E358" s="2">
        <f>E359</f>
        <v>148141</v>
      </c>
      <c r="F358" s="2">
        <f>F359</f>
        <v>125979.2</v>
      </c>
      <c r="G358" s="2">
        <f>H358+I358</f>
        <v>548240.30000000005</v>
      </c>
      <c r="H358" s="2">
        <f>H359</f>
        <v>296281.90000000002</v>
      </c>
      <c r="I358" s="2">
        <f>I359</f>
        <v>251958.39999999999</v>
      </c>
      <c r="J358" s="2">
        <f>K358+L358</f>
        <v>548240.30000000005</v>
      </c>
      <c r="K358" s="2">
        <f>K359</f>
        <v>296281.90000000002</v>
      </c>
      <c r="L358" s="2">
        <f>L359</f>
        <v>251958.39999999999</v>
      </c>
      <c r="M358" s="2">
        <f>N358+O358</f>
        <v>548240.30000000005</v>
      </c>
      <c r="N358" s="2">
        <f>N359</f>
        <v>296281.90000000002</v>
      </c>
      <c r="O358" s="2">
        <f>O359</f>
        <v>251958.39999999999</v>
      </c>
    </row>
    <row r="359" spans="1:15" ht="20.25" customHeight="1">
      <c r="A359" s="4"/>
      <c r="B359" s="5"/>
      <c r="C359" s="4" t="s">
        <v>99</v>
      </c>
      <c r="D359" s="2">
        <f>E359+F359</f>
        <v>274120.2</v>
      </c>
      <c r="E359" s="3">
        <v>148141</v>
      </c>
      <c r="F359" s="3">
        <v>125979.2</v>
      </c>
      <c r="G359" s="2">
        <f>H359+I359</f>
        <v>548240.30000000005</v>
      </c>
      <c r="H359" s="3">
        <v>296281.90000000002</v>
      </c>
      <c r="I359" s="3">
        <v>251958.39999999999</v>
      </c>
      <c r="J359" s="2">
        <f>K359+L359</f>
        <v>548240.30000000005</v>
      </c>
      <c r="K359" s="3">
        <v>296281.90000000002</v>
      </c>
      <c r="L359" s="3">
        <v>251958.39999999999</v>
      </c>
      <c r="M359" s="2">
        <f>N359+O359</f>
        <v>548240.30000000005</v>
      </c>
      <c r="N359" s="3">
        <v>296281.90000000002</v>
      </c>
      <c r="O359" s="3">
        <v>251958.39999999999</v>
      </c>
    </row>
    <row r="360" spans="1:15" ht="76.5" customHeight="1">
      <c r="A360" s="4"/>
      <c r="B360" s="19">
        <v>12002</v>
      </c>
      <c r="C360" s="28" t="s">
        <v>107</v>
      </c>
      <c r="D360" s="18">
        <f>E360+F360</f>
        <v>200000</v>
      </c>
      <c r="E360" s="18">
        <f>E362</f>
        <v>170000</v>
      </c>
      <c r="F360" s="18">
        <f>F362</f>
        <v>30000</v>
      </c>
      <c r="G360" s="18">
        <f>H360+I360</f>
        <v>517966.3</v>
      </c>
      <c r="H360" s="18">
        <f>H362</f>
        <v>426999.5</v>
      </c>
      <c r="I360" s="18">
        <f>I362</f>
        <v>90966.8</v>
      </c>
      <c r="J360" s="18">
        <f>K360+L360</f>
        <v>517966.3</v>
      </c>
      <c r="K360" s="18">
        <f>K362</f>
        <v>426999.5</v>
      </c>
      <c r="L360" s="18">
        <f>L362</f>
        <v>90966.8</v>
      </c>
      <c r="M360" s="18">
        <f>N360+O360</f>
        <v>517966.3</v>
      </c>
      <c r="N360" s="18">
        <f>N362</f>
        <v>426999.5</v>
      </c>
      <c r="O360" s="18">
        <f>O362</f>
        <v>90966.8</v>
      </c>
    </row>
    <row r="361" spans="1:15" ht="20.25" customHeight="1">
      <c r="A361" s="4"/>
      <c r="B361" s="5"/>
      <c r="C361" s="4" t="s">
        <v>12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</row>
    <row r="362" spans="1:15" ht="20.25" customHeight="1">
      <c r="A362" s="4"/>
      <c r="B362" s="5"/>
      <c r="C362" s="6" t="s">
        <v>85</v>
      </c>
      <c r="D362" s="7">
        <f>E362+F362</f>
        <v>200000</v>
      </c>
      <c r="E362" s="7">
        <f>E364</f>
        <v>170000</v>
      </c>
      <c r="F362" s="7">
        <f>F364</f>
        <v>30000</v>
      </c>
      <c r="G362" s="7">
        <f>H362+I362</f>
        <v>517966.3</v>
      </c>
      <c r="H362" s="7">
        <f>H364</f>
        <v>426999.5</v>
      </c>
      <c r="I362" s="7">
        <f>I364</f>
        <v>90966.8</v>
      </c>
      <c r="J362" s="7">
        <f>K362+L362</f>
        <v>517966.3</v>
      </c>
      <c r="K362" s="7">
        <f>K364</f>
        <v>426999.5</v>
      </c>
      <c r="L362" s="7">
        <f>L364</f>
        <v>90966.8</v>
      </c>
      <c r="M362" s="7">
        <f>N362+O362</f>
        <v>517966.3</v>
      </c>
      <c r="N362" s="7">
        <f>N364</f>
        <v>426999.5</v>
      </c>
      <c r="O362" s="7">
        <f>O364</f>
        <v>90966.8</v>
      </c>
    </row>
    <row r="363" spans="1:15" ht="20.25" customHeight="1">
      <c r="A363" s="4"/>
      <c r="B363" s="5"/>
      <c r="C363" s="4" t="s">
        <v>14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</row>
    <row r="364" spans="1:15" ht="20.25" customHeight="1">
      <c r="A364" s="4"/>
      <c r="B364" s="5"/>
      <c r="C364" s="4" t="s">
        <v>15</v>
      </c>
      <c r="D364" s="2">
        <f>E364+F364</f>
        <v>200000</v>
      </c>
      <c r="E364" s="2">
        <f>E365</f>
        <v>170000</v>
      </c>
      <c r="F364" s="2">
        <f>F365</f>
        <v>30000</v>
      </c>
      <c r="G364" s="2">
        <f>H364+I364</f>
        <v>517966.3</v>
      </c>
      <c r="H364" s="2">
        <f>H365</f>
        <v>426999.5</v>
      </c>
      <c r="I364" s="2">
        <f>I365</f>
        <v>90966.8</v>
      </c>
      <c r="J364" s="2">
        <f>K364+L364</f>
        <v>517966.3</v>
      </c>
      <c r="K364" s="2">
        <f>K365</f>
        <v>426999.5</v>
      </c>
      <c r="L364" s="2">
        <f>L365</f>
        <v>90966.8</v>
      </c>
      <c r="M364" s="2">
        <f>N364+O364</f>
        <v>517966.3</v>
      </c>
      <c r="N364" s="2">
        <f>N365</f>
        <v>426999.5</v>
      </c>
      <c r="O364" s="2">
        <f>O365</f>
        <v>90966.8</v>
      </c>
    </row>
    <row r="365" spans="1:15" ht="20.25" customHeight="1">
      <c r="A365" s="4"/>
      <c r="B365" s="5"/>
      <c r="C365" s="4" t="s">
        <v>104</v>
      </c>
      <c r="D365" s="2">
        <f>E365+F365</f>
        <v>200000</v>
      </c>
      <c r="E365" s="3">
        <v>170000</v>
      </c>
      <c r="F365" s="3">
        <v>30000</v>
      </c>
      <c r="G365" s="2">
        <f>H365+I365</f>
        <v>517966.3</v>
      </c>
      <c r="H365" s="3">
        <v>426999.5</v>
      </c>
      <c r="I365" s="3">
        <v>90966.8</v>
      </c>
      <c r="J365" s="2">
        <f>K365+L365</f>
        <v>517966.3</v>
      </c>
      <c r="K365" s="3">
        <v>426999.5</v>
      </c>
      <c r="L365" s="3">
        <v>90966.8</v>
      </c>
      <c r="M365" s="2">
        <f>N365+O365</f>
        <v>517966.3</v>
      </c>
      <c r="N365" s="3">
        <v>426999.5</v>
      </c>
      <c r="O365" s="3">
        <v>90966.8</v>
      </c>
    </row>
    <row r="366" spans="1:15" ht="80.25" customHeight="1">
      <c r="A366" s="4"/>
      <c r="B366" s="19">
        <v>32001</v>
      </c>
      <c r="C366" s="28" t="s">
        <v>108</v>
      </c>
      <c r="D366" s="18">
        <f>E366+F366</f>
        <v>239552.7</v>
      </c>
      <c r="E366" s="18">
        <f>E368</f>
        <v>199537.2</v>
      </c>
      <c r="F366" s="18">
        <f>F368</f>
        <v>40015.5</v>
      </c>
      <c r="G366" s="18">
        <f>H366+I366</f>
        <v>997353.60000000009</v>
      </c>
      <c r="H366" s="18">
        <f>H368</f>
        <v>828607.9</v>
      </c>
      <c r="I366" s="18">
        <f>I368</f>
        <v>168745.7</v>
      </c>
      <c r="J366" s="18">
        <f>K366+L366</f>
        <v>997353.60000000009</v>
      </c>
      <c r="K366" s="18">
        <f>K368</f>
        <v>828607.9</v>
      </c>
      <c r="L366" s="18">
        <f>L368</f>
        <v>168745.7</v>
      </c>
      <c r="M366" s="18">
        <f>N366+O366</f>
        <v>997353.60000000009</v>
      </c>
      <c r="N366" s="18">
        <f>N368</f>
        <v>828607.9</v>
      </c>
      <c r="O366" s="18">
        <f>O368</f>
        <v>168745.7</v>
      </c>
    </row>
    <row r="367" spans="1:15" ht="20.25" customHeight="1">
      <c r="A367" s="4"/>
      <c r="B367" s="5"/>
      <c r="C367" s="4" t="s">
        <v>12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</row>
    <row r="368" spans="1:15" ht="20.25" customHeight="1">
      <c r="A368" s="4"/>
      <c r="B368" s="5"/>
      <c r="C368" s="6" t="s">
        <v>85</v>
      </c>
      <c r="D368" s="7">
        <f>E368+F368</f>
        <v>239552.7</v>
      </c>
      <c r="E368" s="7">
        <f>E370</f>
        <v>199537.2</v>
      </c>
      <c r="F368" s="7">
        <f>F370</f>
        <v>40015.5</v>
      </c>
      <c r="G368" s="7">
        <f>H368+I368</f>
        <v>997353.60000000009</v>
      </c>
      <c r="H368" s="7">
        <f>H370</f>
        <v>828607.9</v>
      </c>
      <c r="I368" s="7">
        <f>I370</f>
        <v>168745.7</v>
      </c>
      <c r="J368" s="7">
        <f>K368+L368</f>
        <v>997353.60000000009</v>
      </c>
      <c r="K368" s="7">
        <f>K370</f>
        <v>828607.9</v>
      </c>
      <c r="L368" s="7">
        <f>L370</f>
        <v>168745.7</v>
      </c>
      <c r="M368" s="7">
        <f>N368+O368</f>
        <v>997353.60000000009</v>
      </c>
      <c r="N368" s="7">
        <f>N370</f>
        <v>828607.9</v>
      </c>
      <c r="O368" s="7">
        <f>O370</f>
        <v>168745.7</v>
      </c>
    </row>
    <row r="369" spans="1:15" ht="20.25" customHeight="1">
      <c r="A369" s="4"/>
      <c r="B369" s="5"/>
      <c r="C369" s="4" t="s">
        <v>14</v>
      </c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</row>
    <row r="370" spans="1:15" ht="20.25" customHeight="1">
      <c r="A370" s="4"/>
      <c r="B370" s="5"/>
      <c r="C370" s="4" t="s">
        <v>17</v>
      </c>
      <c r="D370" s="27">
        <f>+E370+F370</f>
        <v>239552.7</v>
      </c>
      <c r="E370" s="27">
        <f>SUM(E371:E378)</f>
        <v>199537.2</v>
      </c>
      <c r="F370" s="27">
        <f>SUM(F371:F378)</f>
        <v>40015.5</v>
      </c>
      <c r="G370" s="27">
        <f>+H370+I370</f>
        <v>997353.60000000009</v>
      </c>
      <c r="H370" s="27">
        <f>SUM(H371:H378)</f>
        <v>828607.9</v>
      </c>
      <c r="I370" s="27">
        <f>SUM(I371:I378)</f>
        <v>168745.7</v>
      </c>
      <c r="J370" s="27">
        <f>+K370+L370</f>
        <v>997353.60000000009</v>
      </c>
      <c r="K370" s="27">
        <f>SUM(K371:K378)</f>
        <v>828607.9</v>
      </c>
      <c r="L370" s="27">
        <f>SUM(L371:L378)</f>
        <v>168745.7</v>
      </c>
      <c r="M370" s="27">
        <f>+N370+O370</f>
        <v>997353.60000000009</v>
      </c>
      <c r="N370" s="27">
        <f>SUM(N371:N378)</f>
        <v>828607.9</v>
      </c>
      <c r="O370" s="27">
        <f>SUM(O371:O378)</f>
        <v>168745.7</v>
      </c>
    </row>
    <row r="371" spans="1:15" ht="20.25" customHeight="1">
      <c r="A371" s="4"/>
      <c r="B371" s="5"/>
      <c r="C371" s="4" t="s">
        <v>139</v>
      </c>
      <c r="D371" s="27">
        <f t="shared" ref="D371:D378" si="63">+E371+F371</f>
        <v>0</v>
      </c>
      <c r="E371" s="3">
        <v>0</v>
      </c>
      <c r="F371" s="3">
        <v>0</v>
      </c>
      <c r="G371" s="27">
        <f t="shared" ref="G371:G378" si="64">+H371+I371</f>
        <v>16799.900000000001</v>
      </c>
      <c r="H371" s="3">
        <v>11799.9</v>
      </c>
      <c r="I371" s="3">
        <v>5000</v>
      </c>
      <c r="J371" s="27">
        <f t="shared" ref="J371:J378" si="65">+K371+L371</f>
        <v>16799.900000000001</v>
      </c>
      <c r="K371" s="3">
        <v>11799.9</v>
      </c>
      <c r="L371" s="3">
        <v>5000</v>
      </c>
      <c r="M371" s="27">
        <f t="shared" ref="M371:M378" si="66">+N371+O371</f>
        <v>16799.900000000001</v>
      </c>
      <c r="N371" s="3">
        <v>11799.9</v>
      </c>
      <c r="O371" s="3">
        <v>5000</v>
      </c>
    </row>
    <row r="372" spans="1:15" ht="20.25" customHeight="1">
      <c r="A372" s="4"/>
      <c r="B372" s="5"/>
      <c r="C372" s="20" t="s">
        <v>33</v>
      </c>
      <c r="D372" s="27">
        <f t="shared" si="63"/>
        <v>0</v>
      </c>
      <c r="E372" s="3">
        <v>0</v>
      </c>
      <c r="F372" s="3">
        <v>0</v>
      </c>
      <c r="G372" s="27">
        <f t="shared" si="64"/>
        <v>269696.7</v>
      </c>
      <c r="H372" s="3">
        <v>224747.2</v>
      </c>
      <c r="I372" s="3">
        <v>44949.5</v>
      </c>
      <c r="J372" s="27">
        <f t="shared" si="65"/>
        <v>269696.7</v>
      </c>
      <c r="K372" s="3">
        <v>224747.2</v>
      </c>
      <c r="L372" s="3">
        <v>44949.5</v>
      </c>
      <c r="M372" s="27">
        <f t="shared" si="66"/>
        <v>269696.7</v>
      </c>
      <c r="N372" s="3">
        <v>224747.2</v>
      </c>
      <c r="O372" s="3">
        <v>44949.5</v>
      </c>
    </row>
    <row r="373" spans="1:15" ht="20.25" customHeight="1">
      <c r="A373" s="4"/>
      <c r="B373" s="5"/>
      <c r="C373" s="20" t="s">
        <v>48</v>
      </c>
      <c r="D373" s="27">
        <f t="shared" si="63"/>
        <v>0</v>
      </c>
      <c r="E373" s="3"/>
      <c r="F373" s="3"/>
      <c r="G373" s="27">
        <f t="shared" si="64"/>
        <v>62636.6</v>
      </c>
      <c r="H373" s="3">
        <v>52197.2</v>
      </c>
      <c r="I373" s="3">
        <v>10439.4</v>
      </c>
      <c r="J373" s="27">
        <f t="shared" si="65"/>
        <v>62636.6</v>
      </c>
      <c r="K373" s="3">
        <v>52197.2</v>
      </c>
      <c r="L373" s="3">
        <v>10439.4</v>
      </c>
      <c r="M373" s="27">
        <f t="shared" si="66"/>
        <v>62636.6</v>
      </c>
      <c r="N373" s="3">
        <v>52197.2</v>
      </c>
      <c r="O373" s="3">
        <v>10439.4</v>
      </c>
    </row>
    <row r="374" spans="1:15" ht="20.25" customHeight="1">
      <c r="A374" s="4"/>
      <c r="B374" s="5"/>
      <c r="C374" s="20" t="s">
        <v>86</v>
      </c>
      <c r="D374" s="27">
        <f t="shared" si="63"/>
        <v>43784.799999999996</v>
      </c>
      <c r="E374" s="3">
        <v>36567.199999999997</v>
      </c>
      <c r="F374" s="3">
        <v>7217.6</v>
      </c>
      <c r="G374" s="27">
        <f t="shared" si="64"/>
        <v>87569.499999999985</v>
      </c>
      <c r="H374" s="3">
        <v>73134.299999999988</v>
      </c>
      <c r="I374" s="3">
        <v>14435.2</v>
      </c>
      <c r="J374" s="27">
        <f t="shared" si="65"/>
        <v>87569.499999999985</v>
      </c>
      <c r="K374" s="3">
        <v>73134.299999999988</v>
      </c>
      <c r="L374" s="3">
        <v>14435.2</v>
      </c>
      <c r="M374" s="27">
        <f t="shared" si="66"/>
        <v>87569.499999999985</v>
      </c>
      <c r="N374" s="3">
        <v>73134.299999999988</v>
      </c>
      <c r="O374" s="3">
        <v>14435.2</v>
      </c>
    </row>
    <row r="375" spans="1:15" ht="20.25" customHeight="1">
      <c r="A375" s="4"/>
      <c r="B375" s="5"/>
      <c r="C375" s="20" t="s">
        <v>34</v>
      </c>
      <c r="D375" s="27">
        <f t="shared" si="63"/>
        <v>5521.2000000000007</v>
      </c>
      <c r="E375" s="3">
        <v>4321.6000000000004</v>
      </c>
      <c r="F375" s="3">
        <v>1199.5999999999999</v>
      </c>
      <c r="G375" s="27">
        <f t="shared" si="64"/>
        <v>11042.300000000001</v>
      </c>
      <c r="H375" s="3">
        <v>8643.2000000000007</v>
      </c>
      <c r="I375" s="3">
        <v>2399.1</v>
      </c>
      <c r="J375" s="27">
        <f t="shared" si="65"/>
        <v>11042.300000000001</v>
      </c>
      <c r="K375" s="3">
        <v>8643.2000000000007</v>
      </c>
      <c r="L375" s="3">
        <v>2399.1</v>
      </c>
      <c r="M375" s="27">
        <f t="shared" si="66"/>
        <v>11042.300000000001</v>
      </c>
      <c r="N375" s="3">
        <v>8643.2000000000007</v>
      </c>
      <c r="O375" s="3">
        <v>2399.1</v>
      </c>
    </row>
    <row r="376" spans="1:15" ht="20.25" customHeight="1">
      <c r="A376" s="4"/>
      <c r="B376" s="5"/>
      <c r="C376" s="20" t="s">
        <v>87</v>
      </c>
      <c r="D376" s="27">
        <f t="shared" si="63"/>
        <v>125867.79999999999</v>
      </c>
      <c r="E376" s="3">
        <v>104784.7</v>
      </c>
      <c r="F376" s="3">
        <v>21083.1</v>
      </c>
      <c r="G376" s="27">
        <f t="shared" si="64"/>
        <v>420851.1</v>
      </c>
      <c r="H376" s="3">
        <v>350358.8</v>
      </c>
      <c r="I376" s="3">
        <v>70492.299999999988</v>
      </c>
      <c r="J376" s="27">
        <f t="shared" si="65"/>
        <v>420851.1</v>
      </c>
      <c r="K376" s="3">
        <v>350358.8</v>
      </c>
      <c r="L376" s="3">
        <v>70492.299999999988</v>
      </c>
      <c r="M376" s="27">
        <f t="shared" si="66"/>
        <v>420851.1</v>
      </c>
      <c r="N376" s="3">
        <v>350358.8</v>
      </c>
      <c r="O376" s="3">
        <v>70492.299999999988</v>
      </c>
    </row>
    <row r="377" spans="1:15" ht="20.25" customHeight="1">
      <c r="A377" s="4"/>
      <c r="B377" s="5"/>
      <c r="C377" s="20" t="s">
        <v>88</v>
      </c>
      <c r="D377" s="27">
        <f t="shared" si="63"/>
        <v>34214.1</v>
      </c>
      <c r="E377" s="3">
        <v>28511.7</v>
      </c>
      <c r="F377" s="3">
        <v>5702.4</v>
      </c>
      <c r="G377" s="27">
        <f t="shared" si="64"/>
        <v>68428</v>
      </c>
      <c r="H377" s="3">
        <v>57023.3</v>
      </c>
      <c r="I377" s="3">
        <v>11404.7</v>
      </c>
      <c r="J377" s="27">
        <f t="shared" si="65"/>
        <v>68428</v>
      </c>
      <c r="K377" s="3">
        <v>57023.3</v>
      </c>
      <c r="L377" s="3">
        <v>11404.7</v>
      </c>
      <c r="M377" s="27">
        <f t="shared" si="66"/>
        <v>68428</v>
      </c>
      <c r="N377" s="3">
        <v>57023.3</v>
      </c>
      <c r="O377" s="3">
        <v>11404.7</v>
      </c>
    </row>
    <row r="378" spans="1:15" ht="20.25" customHeight="1">
      <c r="A378" s="4"/>
      <c r="B378" s="5"/>
      <c r="C378" s="20" t="s">
        <v>35</v>
      </c>
      <c r="D378" s="27">
        <f t="shared" si="63"/>
        <v>30164.799999999999</v>
      </c>
      <c r="E378" s="3">
        <v>25352</v>
      </c>
      <c r="F378" s="3">
        <v>4812.8</v>
      </c>
      <c r="G378" s="27">
        <f t="shared" si="64"/>
        <v>60329.5</v>
      </c>
      <c r="H378" s="3">
        <v>50704</v>
      </c>
      <c r="I378" s="3">
        <v>9625.5</v>
      </c>
      <c r="J378" s="27">
        <f t="shared" si="65"/>
        <v>60329.5</v>
      </c>
      <c r="K378" s="3">
        <v>50704</v>
      </c>
      <c r="L378" s="3">
        <v>9625.5</v>
      </c>
      <c r="M378" s="27">
        <f t="shared" si="66"/>
        <v>60329.5</v>
      </c>
      <c r="N378" s="3">
        <v>50704</v>
      </c>
      <c r="O378" s="3">
        <v>9625.5</v>
      </c>
    </row>
    <row r="379" spans="1:15" s="8" customFormat="1" ht="53.25" customHeight="1">
      <c r="A379" s="17"/>
      <c r="B379" s="5"/>
      <c r="C379" s="29" t="s">
        <v>111</v>
      </c>
      <c r="D379" s="18">
        <f t="shared" ref="D379:D380" si="67">E379+F379</f>
        <v>76312.2</v>
      </c>
      <c r="E379" s="18">
        <f>+E380+E396</f>
        <v>76312.2</v>
      </c>
      <c r="F379" s="18">
        <f>+F380+F396</f>
        <v>0</v>
      </c>
      <c r="G379" s="18">
        <f t="shared" ref="G379:G380" si="68">H379+I379</f>
        <v>531746.30000000005</v>
      </c>
      <c r="H379" s="18">
        <f>+H380+H396</f>
        <v>531746.30000000005</v>
      </c>
      <c r="I379" s="18">
        <f>+I380+I396</f>
        <v>0</v>
      </c>
      <c r="J379" s="18">
        <f t="shared" ref="J379:J380" si="69">K379+L379</f>
        <v>1153134.1000000001</v>
      </c>
      <c r="K379" s="18">
        <f>+K380+K396</f>
        <v>1153134.1000000001</v>
      </c>
      <c r="L379" s="18">
        <f>+L380+L396</f>
        <v>0</v>
      </c>
      <c r="M379" s="18">
        <f t="shared" ref="M379:M380" si="70">N379+O379</f>
        <v>1499474.2000000002</v>
      </c>
      <c r="N379" s="18">
        <f>+N380+N396</f>
        <v>1499474.2000000002</v>
      </c>
      <c r="O379" s="18">
        <f>+O380+O396</f>
        <v>0</v>
      </c>
    </row>
    <row r="380" spans="1:15" ht="33.75" customHeight="1">
      <c r="A380" s="19">
        <v>1192</v>
      </c>
      <c r="B380" s="5"/>
      <c r="C380" s="17" t="s">
        <v>131</v>
      </c>
      <c r="D380" s="18">
        <f t="shared" si="67"/>
        <v>71183.8</v>
      </c>
      <c r="E380" s="18">
        <f>+E382+E390</f>
        <v>71183.8</v>
      </c>
      <c r="F380" s="18">
        <f>+F382+F390</f>
        <v>0</v>
      </c>
      <c r="G380" s="18">
        <f t="shared" si="68"/>
        <v>520117.9</v>
      </c>
      <c r="H380" s="18">
        <f>+H382+H390</f>
        <v>520117.9</v>
      </c>
      <c r="I380" s="18">
        <f>+I382+I390</f>
        <v>0</v>
      </c>
      <c r="J380" s="18">
        <f t="shared" si="69"/>
        <v>1138685.7000000002</v>
      </c>
      <c r="K380" s="18">
        <f>+K382+K390</f>
        <v>1138685.7000000002</v>
      </c>
      <c r="L380" s="18">
        <f>+L382+L390</f>
        <v>0</v>
      </c>
      <c r="M380" s="18">
        <f t="shared" si="70"/>
        <v>1325275.7000000002</v>
      </c>
      <c r="N380" s="18">
        <f>+N382+N390</f>
        <v>1325275.7000000002</v>
      </c>
      <c r="O380" s="18">
        <f>+O382+O390</f>
        <v>0</v>
      </c>
    </row>
    <row r="381" spans="1:15" ht="20.25" customHeight="1">
      <c r="A381" s="4"/>
      <c r="B381" s="5"/>
      <c r="C381" s="4" t="s">
        <v>11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</row>
    <row r="382" spans="1:15" ht="97.5" customHeight="1">
      <c r="A382" s="4"/>
      <c r="B382" s="19">
        <v>11020</v>
      </c>
      <c r="C382" s="17" t="s">
        <v>149</v>
      </c>
      <c r="D382" s="18">
        <f>E382+F382</f>
        <v>31683</v>
      </c>
      <c r="E382" s="18">
        <f>E384</f>
        <v>31683</v>
      </c>
      <c r="F382" s="18">
        <f>F384</f>
        <v>0</v>
      </c>
      <c r="G382" s="18">
        <f>H382+I382</f>
        <v>85609.1</v>
      </c>
      <c r="H382" s="18">
        <f>H384</f>
        <v>85609.1</v>
      </c>
      <c r="I382" s="18">
        <f>I384</f>
        <v>0</v>
      </c>
      <c r="J382" s="18">
        <f>K382+L382</f>
        <v>338759.4</v>
      </c>
      <c r="K382" s="18">
        <f>K384</f>
        <v>338759.4</v>
      </c>
      <c r="L382" s="18">
        <f>L384</f>
        <v>0</v>
      </c>
      <c r="M382" s="18">
        <f>N382+O382</f>
        <v>525349.4</v>
      </c>
      <c r="N382" s="18">
        <f>N384</f>
        <v>525349.4</v>
      </c>
      <c r="O382" s="18">
        <f>O384</f>
        <v>0</v>
      </c>
    </row>
    <row r="383" spans="1:15" ht="20.25" customHeight="1">
      <c r="A383" s="4"/>
      <c r="B383" s="5"/>
      <c r="C383" s="4" t="s">
        <v>12</v>
      </c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</row>
    <row r="384" spans="1:15" ht="20.25" customHeight="1">
      <c r="A384" s="4"/>
      <c r="B384" s="5"/>
      <c r="C384" s="6" t="s">
        <v>105</v>
      </c>
      <c r="D384" s="7">
        <f>E384+F384</f>
        <v>31683</v>
      </c>
      <c r="E384" s="7">
        <f>E386</f>
        <v>31683</v>
      </c>
      <c r="F384" s="7">
        <f>F386</f>
        <v>0</v>
      </c>
      <c r="G384" s="7">
        <f>H384+I384</f>
        <v>85609.1</v>
      </c>
      <c r="H384" s="7">
        <f>H386</f>
        <v>85609.1</v>
      </c>
      <c r="I384" s="7">
        <f>I386</f>
        <v>0</v>
      </c>
      <c r="J384" s="7">
        <f>K384+L384</f>
        <v>338759.4</v>
      </c>
      <c r="K384" s="7">
        <f>K386</f>
        <v>338759.4</v>
      </c>
      <c r="L384" s="7">
        <f>L386</f>
        <v>0</v>
      </c>
      <c r="M384" s="7">
        <f>N384+O384</f>
        <v>525349.4</v>
      </c>
      <c r="N384" s="7">
        <f>N386</f>
        <v>525349.4</v>
      </c>
      <c r="O384" s="7">
        <f>O386</f>
        <v>0</v>
      </c>
    </row>
    <row r="385" spans="1:15" ht="30.75" customHeight="1">
      <c r="A385" s="4"/>
      <c r="B385" s="5"/>
      <c r="C385" s="4" t="s">
        <v>14</v>
      </c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ht="20.25" customHeight="1">
      <c r="A386" s="4"/>
      <c r="B386" s="5"/>
      <c r="C386" s="4" t="s">
        <v>15</v>
      </c>
      <c r="D386" s="27">
        <f>+E386+F386</f>
        <v>31683</v>
      </c>
      <c r="E386" s="27">
        <f>+E387+E388+E389</f>
        <v>31683</v>
      </c>
      <c r="F386" s="27">
        <f>+F387+F388+F389</f>
        <v>0</v>
      </c>
      <c r="G386" s="27">
        <f>+H386+I386</f>
        <v>85609.1</v>
      </c>
      <c r="H386" s="27">
        <v>85609.1</v>
      </c>
      <c r="I386" s="27">
        <v>0</v>
      </c>
      <c r="J386" s="27">
        <f>+K386+L386</f>
        <v>338759.4</v>
      </c>
      <c r="K386" s="27">
        <v>338759.4</v>
      </c>
      <c r="L386" s="27">
        <v>0</v>
      </c>
      <c r="M386" s="27">
        <f>+N386+O386</f>
        <v>525349.4</v>
      </c>
      <c r="N386" s="27">
        <v>525349.4</v>
      </c>
      <c r="O386" s="27">
        <v>0</v>
      </c>
    </row>
    <row r="387" spans="1:15" ht="20.25" customHeight="1">
      <c r="A387" s="4"/>
      <c r="B387" s="5"/>
      <c r="C387" s="4" t="s">
        <v>157</v>
      </c>
      <c r="D387" s="27">
        <f t="shared" ref="D387:D389" si="71">+E387+F387</f>
        <v>6660</v>
      </c>
      <c r="E387" s="3">
        <v>6660</v>
      </c>
      <c r="F387" s="3">
        <v>0</v>
      </c>
      <c r="G387" s="27">
        <f t="shared" ref="G387:G389" si="72">+H387+I387</f>
        <v>10660</v>
      </c>
      <c r="H387" s="3">
        <v>10660</v>
      </c>
      <c r="I387" s="3">
        <v>0</v>
      </c>
      <c r="J387" s="27">
        <f t="shared" ref="J387:J389" si="73">+K387+L387</f>
        <v>14660</v>
      </c>
      <c r="K387" s="3">
        <v>14660</v>
      </c>
      <c r="L387" s="3">
        <v>0</v>
      </c>
      <c r="M387" s="27">
        <f t="shared" ref="M387:M389" si="74">+N387+O387</f>
        <v>18660</v>
      </c>
      <c r="N387" s="3">
        <v>18660</v>
      </c>
      <c r="O387" s="3">
        <v>0</v>
      </c>
    </row>
    <row r="388" spans="1:15" ht="20.25" customHeight="1">
      <c r="A388" s="4"/>
      <c r="B388" s="5"/>
      <c r="C388" s="4" t="s">
        <v>158</v>
      </c>
      <c r="D388" s="27">
        <f t="shared" si="71"/>
        <v>120</v>
      </c>
      <c r="E388" s="3">
        <v>120</v>
      </c>
      <c r="F388" s="3">
        <v>0</v>
      </c>
      <c r="G388" s="27">
        <f t="shared" si="72"/>
        <v>240</v>
      </c>
      <c r="H388" s="3">
        <v>240</v>
      </c>
      <c r="I388" s="3">
        <v>0</v>
      </c>
      <c r="J388" s="27">
        <f t="shared" si="73"/>
        <v>360</v>
      </c>
      <c r="K388" s="3">
        <v>360</v>
      </c>
      <c r="L388" s="3">
        <v>0</v>
      </c>
      <c r="M388" s="27">
        <f t="shared" si="74"/>
        <v>480</v>
      </c>
      <c r="N388" s="3">
        <v>480</v>
      </c>
      <c r="O388" s="3">
        <v>0</v>
      </c>
    </row>
    <row r="389" spans="1:15" ht="20.25" customHeight="1">
      <c r="A389" s="4"/>
      <c r="B389" s="5"/>
      <c r="C389" s="4" t="s">
        <v>159</v>
      </c>
      <c r="D389" s="27">
        <f t="shared" si="71"/>
        <v>24903</v>
      </c>
      <c r="E389" s="3">
        <v>24903</v>
      </c>
      <c r="F389" s="3">
        <v>0</v>
      </c>
      <c r="G389" s="27">
        <f t="shared" si="72"/>
        <v>74709.100000000006</v>
      </c>
      <c r="H389" s="3">
        <v>74709.100000000006</v>
      </c>
      <c r="I389" s="3">
        <v>0</v>
      </c>
      <c r="J389" s="27">
        <f t="shared" si="73"/>
        <v>323739.40000000002</v>
      </c>
      <c r="K389" s="3">
        <v>323739.40000000002</v>
      </c>
      <c r="L389" s="3">
        <v>0</v>
      </c>
      <c r="M389" s="27">
        <f t="shared" si="74"/>
        <v>506209.4</v>
      </c>
      <c r="N389" s="3">
        <v>506209.4</v>
      </c>
      <c r="O389" s="3">
        <v>0</v>
      </c>
    </row>
    <row r="390" spans="1:15" ht="85.5" customHeight="1">
      <c r="A390" s="4"/>
      <c r="B390" s="19">
        <v>32003</v>
      </c>
      <c r="C390" s="17" t="s">
        <v>150</v>
      </c>
      <c r="D390" s="18">
        <f>E390+F390</f>
        <v>39500.800000000003</v>
      </c>
      <c r="E390" s="18">
        <f>E392</f>
        <v>39500.800000000003</v>
      </c>
      <c r="F390" s="18">
        <f>F392</f>
        <v>0</v>
      </c>
      <c r="G390" s="18">
        <f>H390+I390</f>
        <v>434508.79999999999</v>
      </c>
      <c r="H390" s="18">
        <f>H392</f>
        <v>434508.79999999999</v>
      </c>
      <c r="I390" s="18">
        <f>I392</f>
        <v>0</v>
      </c>
      <c r="J390" s="18">
        <f>K390+L390</f>
        <v>799926.3</v>
      </c>
      <c r="K390" s="18">
        <f>K392</f>
        <v>799926.3</v>
      </c>
      <c r="L390" s="18">
        <f>L392</f>
        <v>0</v>
      </c>
      <c r="M390" s="18">
        <f>N390+O390</f>
        <v>799926.3</v>
      </c>
      <c r="N390" s="18">
        <f>N392</f>
        <v>799926.3</v>
      </c>
      <c r="O390" s="18">
        <f>O392</f>
        <v>0</v>
      </c>
    </row>
    <row r="391" spans="1:15" ht="20.25" customHeight="1">
      <c r="A391" s="4"/>
      <c r="B391" s="5"/>
      <c r="C391" s="4" t="s">
        <v>12</v>
      </c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</row>
    <row r="392" spans="1:15" ht="34.5" customHeight="1">
      <c r="A392" s="4"/>
      <c r="B392" s="5"/>
      <c r="C392" s="6" t="s">
        <v>105</v>
      </c>
      <c r="D392" s="7">
        <f>E392+F392</f>
        <v>39500.800000000003</v>
      </c>
      <c r="E392" s="7">
        <f>E394</f>
        <v>39500.800000000003</v>
      </c>
      <c r="F392" s="7">
        <f>F394</f>
        <v>0</v>
      </c>
      <c r="G392" s="7">
        <f>H392+I392</f>
        <v>434508.79999999999</v>
      </c>
      <c r="H392" s="7">
        <f>H394</f>
        <v>434508.79999999999</v>
      </c>
      <c r="I392" s="7">
        <f>I394</f>
        <v>0</v>
      </c>
      <c r="J392" s="7">
        <f>K392+L392</f>
        <v>799926.3</v>
      </c>
      <c r="K392" s="7">
        <f>K394</f>
        <v>799926.3</v>
      </c>
      <c r="L392" s="7">
        <f>L394</f>
        <v>0</v>
      </c>
      <c r="M392" s="7">
        <f>N392+O392</f>
        <v>799926.3</v>
      </c>
      <c r="N392" s="7">
        <f>N394</f>
        <v>799926.3</v>
      </c>
      <c r="O392" s="7">
        <f>O394</f>
        <v>0</v>
      </c>
    </row>
    <row r="393" spans="1:15" ht="32.25" customHeight="1">
      <c r="A393" s="4"/>
      <c r="B393" s="5"/>
      <c r="C393" s="4" t="s">
        <v>14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</row>
    <row r="394" spans="1:15" ht="20.25" customHeight="1">
      <c r="A394" s="4"/>
      <c r="B394" s="5"/>
      <c r="C394" s="4" t="s">
        <v>17</v>
      </c>
      <c r="D394" s="2">
        <f>E394+F394</f>
        <v>39500.800000000003</v>
      </c>
      <c r="E394" s="2">
        <f>E395</f>
        <v>39500.800000000003</v>
      </c>
      <c r="F394" s="2">
        <f>F395</f>
        <v>0</v>
      </c>
      <c r="G394" s="2">
        <f>H394+I394</f>
        <v>434508.79999999999</v>
      </c>
      <c r="H394" s="2">
        <f>H395</f>
        <v>434508.79999999999</v>
      </c>
      <c r="I394" s="2">
        <f>I395</f>
        <v>0</v>
      </c>
      <c r="J394" s="2">
        <f>K394+L394</f>
        <v>799926.3</v>
      </c>
      <c r="K394" s="2">
        <f>K395</f>
        <v>799926.3</v>
      </c>
      <c r="L394" s="2">
        <f>L395</f>
        <v>0</v>
      </c>
      <c r="M394" s="2">
        <f>N394+O394</f>
        <v>799926.3</v>
      </c>
      <c r="N394" s="2">
        <f>N395</f>
        <v>799926.3</v>
      </c>
      <c r="O394" s="2">
        <f>O395</f>
        <v>0</v>
      </c>
    </row>
    <row r="395" spans="1:15" ht="20.25" customHeight="1">
      <c r="A395" s="4"/>
      <c r="B395" s="5"/>
      <c r="C395" s="20" t="s">
        <v>87</v>
      </c>
      <c r="D395" s="2">
        <f>E395+F395</f>
        <v>39500.800000000003</v>
      </c>
      <c r="E395" s="3">
        <v>39500.800000000003</v>
      </c>
      <c r="F395" s="3">
        <v>0</v>
      </c>
      <c r="G395" s="2">
        <f>H395+I395</f>
        <v>434508.79999999999</v>
      </c>
      <c r="H395" s="3">
        <v>434508.79999999999</v>
      </c>
      <c r="I395" s="3">
        <v>0</v>
      </c>
      <c r="J395" s="2">
        <f>K395+L395</f>
        <v>799926.3</v>
      </c>
      <c r="K395" s="3">
        <v>799926.3</v>
      </c>
      <c r="L395" s="3">
        <v>0</v>
      </c>
      <c r="M395" s="2">
        <f>N395+O395</f>
        <v>799926.3</v>
      </c>
      <c r="N395" s="3">
        <v>799926.3</v>
      </c>
      <c r="O395" s="3">
        <v>0</v>
      </c>
    </row>
    <row r="396" spans="1:15" ht="32.25" customHeight="1">
      <c r="A396" s="19">
        <v>1193</v>
      </c>
      <c r="B396" s="5"/>
      <c r="C396" s="17" t="s">
        <v>94</v>
      </c>
      <c r="D396" s="25">
        <f>+E396+F396</f>
        <v>5128.3999999999996</v>
      </c>
      <c r="E396" s="25">
        <f>+E398</f>
        <v>5128.3999999999996</v>
      </c>
      <c r="F396" s="25">
        <f>+F398</f>
        <v>0</v>
      </c>
      <c r="G396" s="25">
        <f>+H396+I396</f>
        <v>11628.4</v>
      </c>
      <c r="H396" s="25">
        <f>+H398</f>
        <v>11628.4</v>
      </c>
      <c r="I396" s="25">
        <f>+I398</f>
        <v>0</v>
      </c>
      <c r="J396" s="25">
        <f>+K396+L396</f>
        <v>14448.4</v>
      </c>
      <c r="K396" s="25">
        <f>+K398</f>
        <v>14448.4</v>
      </c>
      <c r="L396" s="25">
        <f>+L398</f>
        <v>0</v>
      </c>
      <c r="M396" s="25">
        <f>+N396+O396</f>
        <v>174198.5</v>
      </c>
      <c r="N396" s="25">
        <f>+N398</f>
        <v>174198.5</v>
      </c>
      <c r="O396" s="25">
        <f>+O398</f>
        <v>0</v>
      </c>
    </row>
    <row r="397" spans="1:15" ht="23.25" customHeight="1">
      <c r="A397" s="4"/>
      <c r="B397" s="5"/>
      <c r="C397" s="4" t="s">
        <v>11</v>
      </c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</row>
    <row r="398" spans="1:15" ht="58.5" customHeight="1">
      <c r="A398" s="4"/>
      <c r="B398" s="19">
        <v>31001</v>
      </c>
      <c r="C398" s="17" t="s">
        <v>129</v>
      </c>
      <c r="D398" s="18">
        <f>E398+F398</f>
        <v>5128.3999999999996</v>
      </c>
      <c r="E398" s="18">
        <f>E400</f>
        <v>5128.3999999999996</v>
      </c>
      <c r="F398" s="18">
        <f>F400</f>
        <v>0</v>
      </c>
      <c r="G398" s="18">
        <f>H398+I398</f>
        <v>11628.4</v>
      </c>
      <c r="H398" s="18">
        <f>H400</f>
        <v>11628.4</v>
      </c>
      <c r="I398" s="18">
        <f>I400</f>
        <v>0</v>
      </c>
      <c r="J398" s="18">
        <f>K398+L398</f>
        <v>14448.4</v>
      </c>
      <c r="K398" s="18">
        <f>K400</f>
        <v>14448.4</v>
      </c>
      <c r="L398" s="18">
        <f>L400</f>
        <v>0</v>
      </c>
      <c r="M398" s="18">
        <f>N398+O398</f>
        <v>174198.5</v>
      </c>
      <c r="N398" s="18">
        <f>N400</f>
        <v>174198.5</v>
      </c>
      <c r="O398" s="18">
        <f>O400</f>
        <v>0</v>
      </c>
    </row>
    <row r="399" spans="1:15" ht="20.25" customHeight="1">
      <c r="A399" s="4"/>
      <c r="B399" s="5"/>
      <c r="C399" s="4" t="s">
        <v>12</v>
      </c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</row>
    <row r="400" spans="1:15" ht="20.25" customHeight="1">
      <c r="A400" s="4"/>
      <c r="B400" s="5"/>
      <c r="C400" s="6" t="s">
        <v>105</v>
      </c>
      <c r="D400" s="7">
        <f>E400+F400</f>
        <v>5128.3999999999996</v>
      </c>
      <c r="E400" s="7">
        <f>E402</f>
        <v>5128.3999999999996</v>
      </c>
      <c r="F400" s="7">
        <f>F402</f>
        <v>0</v>
      </c>
      <c r="G400" s="7">
        <f>H400+I400</f>
        <v>11628.4</v>
      </c>
      <c r="H400" s="7">
        <f>H402</f>
        <v>11628.4</v>
      </c>
      <c r="I400" s="7">
        <f>I402</f>
        <v>0</v>
      </c>
      <c r="J400" s="7">
        <f>K400+L400</f>
        <v>14448.4</v>
      </c>
      <c r="K400" s="7">
        <f>K402</f>
        <v>14448.4</v>
      </c>
      <c r="L400" s="7">
        <f>L402</f>
        <v>0</v>
      </c>
      <c r="M400" s="7">
        <f>N400+O400</f>
        <v>174198.5</v>
      </c>
      <c r="N400" s="7">
        <f>N402</f>
        <v>174198.5</v>
      </c>
      <c r="O400" s="7">
        <f>O402</f>
        <v>0</v>
      </c>
    </row>
    <row r="401" spans="1:15" ht="26.25" customHeight="1">
      <c r="A401" s="4"/>
      <c r="B401" s="5"/>
      <c r="C401" s="4" t="s">
        <v>14</v>
      </c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</row>
    <row r="402" spans="1:15" ht="29.25" customHeight="1">
      <c r="A402" s="4"/>
      <c r="B402" s="5"/>
      <c r="C402" s="4" t="s">
        <v>17</v>
      </c>
      <c r="D402" s="2">
        <f>E402+F402</f>
        <v>5128.3999999999996</v>
      </c>
      <c r="E402" s="2">
        <f>E403</f>
        <v>5128.3999999999996</v>
      </c>
      <c r="F402" s="2">
        <f>F403</f>
        <v>0</v>
      </c>
      <c r="G402" s="2">
        <f>H402+I402</f>
        <v>11628.4</v>
      </c>
      <c r="H402" s="2">
        <f>H403</f>
        <v>11628.4</v>
      </c>
      <c r="I402" s="2">
        <f>I403</f>
        <v>0</v>
      </c>
      <c r="J402" s="2">
        <f>K402+L402</f>
        <v>14448.4</v>
      </c>
      <c r="K402" s="2">
        <f>K403</f>
        <v>14448.4</v>
      </c>
      <c r="L402" s="2">
        <f>L403</f>
        <v>0</v>
      </c>
      <c r="M402" s="2">
        <f>N402+O402</f>
        <v>174198.5</v>
      </c>
      <c r="N402" s="2">
        <f>N403</f>
        <v>174198.5</v>
      </c>
      <c r="O402" s="2">
        <f>O403</f>
        <v>0</v>
      </c>
    </row>
    <row r="403" spans="1:15" ht="20.25" customHeight="1">
      <c r="A403" s="4"/>
      <c r="B403" s="5"/>
      <c r="C403" s="20" t="s">
        <v>48</v>
      </c>
      <c r="D403" s="2">
        <f>E403+F403</f>
        <v>5128.3999999999996</v>
      </c>
      <c r="E403" s="3">
        <v>5128.3999999999996</v>
      </c>
      <c r="F403" s="3"/>
      <c r="G403" s="2">
        <f>H403+I403</f>
        <v>11628.4</v>
      </c>
      <c r="H403" s="3">
        <v>11628.4</v>
      </c>
      <c r="I403" s="3">
        <v>0</v>
      </c>
      <c r="J403" s="2">
        <f>K403+L403</f>
        <v>14448.4</v>
      </c>
      <c r="K403" s="3">
        <v>14448.4</v>
      </c>
      <c r="L403" s="3">
        <v>0</v>
      </c>
      <c r="M403" s="2">
        <f>N403+O403</f>
        <v>174198.5</v>
      </c>
      <c r="N403" s="3">
        <v>174198.5</v>
      </c>
      <c r="O403" s="3">
        <v>0</v>
      </c>
    </row>
    <row r="404" spans="1:15" s="8" customFormat="1" ht="45.75" customHeight="1">
      <c r="A404" s="17"/>
      <c r="B404" s="5"/>
      <c r="C404" s="17" t="s">
        <v>95</v>
      </c>
      <c r="D404" s="25">
        <f>+E404+F404</f>
        <v>20288.7</v>
      </c>
      <c r="E404" s="25">
        <f>+E405</f>
        <v>9602.6</v>
      </c>
      <c r="F404" s="25">
        <f>+F405</f>
        <v>10686.1</v>
      </c>
      <c r="G404" s="25">
        <f>+H404+I404</f>
        <v>36692.699999999997</v>
      </c>
      <c r="H404" s="25">
        <f>+H405</f>
        <v>9602.6</v>
      </c>
      <c r="I404" s="25">
        <f>+I405</f>
        <v>27090.1</v>
      </c>
      <c r="J404" s="25">
        <f>+K404+L404</f>
        <v>53597.2</v>
      </c>
      <c r="K404" s="25">
        <f>+K405</f>
        <v>9602.6</v>
      </c>
      <c r="L404" s="25">
        <f>+L405</f>
        <v>43994.6</v>
      </c>
      <c r="M404" s="25">
        <f>+N404+O404</f>
        <v>74692</v>
      </c>
      <c r="N404" s="25">
        <f>+N405</f>
        <v>9602.6</v>
      </c>
      <c r="O404" s="25">
        <f>+O405</f>
        <v>65089.399999999994</v>
      </c>
    </row>
    <row r="405" spans="1:15" ht="35.25" customHeight="1">
      <c r="A405" s="19">
        <v>1057</v>
      </c>
      <c r="B405" s="5"/>
      <c r="C405" s="17" t="s">
        <v>96</v>
      </c>
      <c r="D405" s="25">
        <f>+E405+F405</f>
        <v>20288.7</v>
      </c>
      <c r="E405" s="25">
        <f>+E407</f>
        <v>9602.6</v>
      </c>
      <c r="F405" s="25">
        <f>+F407</f>
        <v>10686.1</v>
      </c>
      <c r="G405" s="25">
        <f>+H405+I405</f>
        <v>36692.699999999997</v>
      </c>
      <c r="H405" s="25">
        <f>+H407</f>
        <v>9602.6</v>
      </c>
      <c r="I405" s="25">
        <f>+I407</f>
        <v>27090.1</v>
      </c>
      <c r="J405" s="25">
        <f>+K405+L405</f>
        <v>53597.2</v>
      </c>
      <c r="K405" s="25">
        <f>+K407</f>
        <v>9602.6</v>
      </c>
      <c r="L405" s="25">
        <f>+L407</f>
        <v>43994.6</v>
      </c>
      <c r="M405" s="25">
        <f>+N405+O405</f>
        <v>74692</v>
      </c>
      <c r="N405" s="25">
        <f>+N407</f>
        <v>9602.6</v>
      </c>
      <c r="O405" s="25">
        <f>+O407</f>
        <v>65089.399999999994</v>
      </c>
    </row>
    <row r="406" spans="1:15" ht="20.25" customHeight="1">
      <c r="A406" s="4"/>
      <c r="B406" s="5"/>
      <c r="C406" s="4" t="s">
        <v>11</v>
      </c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</row>
    <row r="407" spans="1:15" ht="55.5" customHeight="1">
      <c r="A407" s="4"/>
      <c r="B407" s="19">
        <v>11007</v>
      </c>
      <c r="C407" s="17" t="s">
        <v>97</v>
      </c>
      <c r="D407" s="25">
        <f>+E407+F407</f>
        <v>20288.7</v>
      </c>
      <c r="E407" s="25">
        <f>+E410</f>
        <v>9602.6</v>
      </c>
      <c r="F407" s="25">
        <f>+F410</f>
        <v>10686.1</v>
      </c>
      <c r="G407" s="25">
        <f>+H407+I407</f>
        <v>36692.699999999997</v>
      </c>
      <c r="H407" s="25">
        <f>+H410</f>
        <v>9602.6</v>
      </c>
      <c r="I407" s="25">
        <f>+I410</f>
        <v>27090.1</v>
      </c>
      <c r="J407" s="25">
        <f>+K407+L407</f>
        <v>53597.2</v>
      </c>
      <c r="K407" s="25">
        <f>+K410</f>
        <v>9602.6</v>
      </c>
      <c r="L407" s="25">
        <f>+L410</f>
        <v>43994.6</v>
      </c>
      <c r="M407" s="25">
        <f>+N407+O407</f>
        <v>74692</v>
      </c>
      <c r="N407" s="25">
        <f>+N410</f>
        <v>9602.6</v>
      </c>
      <c r="O407" s="25">
        <f>+O410</f>
        <v>65089.399999999994</v>
      </c>
    </row>
    <row r="408" spans="1:15" ht="20.25" customHeight="1">
      <c r="A408" s="4"/>
      <c r="B408" s="5"/>
      <c r="C408" s="6" t="s">
        <v>98</v>
      </c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</row>
    <row r="409" spans="1:15" ht="30" customHeight="1">
      <c r="A409" s="4"/>
      <c r="B409" s="5"/>
      <c r="C409" s="4" t="s">
        <v>14</v>
      </c>
      <c r="D409" s="26">
        <f>+E409+F409</f>
        <v>20288.7</v>
      </c>
      <c r="E409" s="26">
        <f>+E407</f>
        <v>9602.6</v>
      </c>
      <c r="F409" s="26">
        <f>+F407</f>
        <v>10686.1</v>
      </c>
      <c r="G409" s="26">
        <f>+H409+I409</f>
        <v>36692.699999999997</v>
      </c>
      <c r="H409" s="26">
        <f>+H407</f>
        <v>9602.6</v>
      </c>
      <c r="I409" s="26">
        <f>+I407</f>
        <v>27090.1</v>
      </c>
      <c r="J409" s="26">
        <f>+K409+L409</f>
        <v>53597.2</v>
      </c>
      <c r="K409" s="26">
        <f>+K407</f>
        <v>9602.6</v>
      </c>
      <c r="L409" s="26">
        <f>+L407</f>
        <v>43994.6</v>
      </c>
      <c r="M409" s="26">
        <f>+N409+O409</f>
        <v>74692</v>
      </c>
      <c r="N409" s="26">
        <f>+N407</f>
        <v>9602.6</v>
      </c>
      <c r="O409" s="26">
        <f>+O407</f>
        <v>65089.399999999994</v>
      </c>
    </row>
    <row r="410" spans="1:15" ht="20.25" customHeight="1">
      <c r="A410" s="4"/>
      <c r="B410" s="5"/>
      <c r="C410" s="4" t="s">
        <v>15</v>
      </c>
      <c r="D410" s="22">
        <f>+E410+F410</f>
        <v>20288.7</v>
      </c>
      <c r="E410" s="22">
        <f>+E411+E412</f>
        <v>9602.6</v>
      </c>
      <c r="F410" s="22">
        <f>+F411+F412</f>
        <v>10686.1</v>
      </c>
      <c r="G410" s="22">
        <f>+H410+I410</f>
        <v>36692.699999999997</v>
      </c>
      <c r="H410" s="22">
        <f>+H411+H412</f>
        <v>9602.6</v>
      </c>
      <c r="I410" s="22">
        <f>+I411+I412</f>
        <v>27090.1</v>
      </c>
      <c r="J410" s="22">
        <f>+K410+L410</f>
        <v>53597.2</v>
      </c>
      <c r="K410" s="22">
        <f>+K411+K412</f>
        <v>9602.6</v>
      </c>
      <c r="L410" s="22">
        <f>+L411+L412</f>
        <v>43994.6</v>
      </c>
      <c r="M410" s="22">
        <f>+N410+O410</f>
        <v>74692</v>
      </c>
      <c r="N410" s="22">
        <f>+N411+N412</f>
        <v>9602.6</v>
      </c>
      <c r="O410" s="22">
        <f>+O411+O412</f>
        <v>65089.399999999994</v>
      </c>
    </row>
    <row r="411" spans="1:15" ht="20.25" customHeight="1">
      <c r="A411" s="4"/>
      <c r="B411" s="5"/>
      <c r="C411" s="20" t="s">
        <v>62</v>
      </c>
      <c r="D411" s="27">
        <v>19538.7</v>
      </c>
      <c r="E411" s="3">
        <v>9602.6</v>
      </c>
      <c r="F411" s="3">
        <v>9936.1</v>
      </c>
      <c r="G411" s="27">
        <v>34442.699999999997</v>
      </c>
      <c r="H411" s="3">
        <v>9602.6</v>
      </c>
      <c r="I411" s="3">
        <v>24840.1</v>
      </c>
      <c r="J411" s="27">
        <v>49347.199999999997</v>
      </c>
      <c r="K411" s="3">
        <v>9602.6</v>
      </c>
      <c r="L411" s="3">
        <v>39744.6</v>
      </c>
      <c r="M411" s="27">
        <v>69219.5</v>
      </c>
      <c r="N411" s="3">
        <v>9602.6</v>
      </c>
      <c r="O411" s="3">
        <v>59616.899999999994</v>
      </c>
    </row>
    <row r="412" spans="1:15" ht="20.25" customHeight="1">
      <c r="A412" s="4"/>
      <c r="B412" s="5"/>
      <c r="C412" s="4" t="s">
        <v>120</v>
      </c>
      <c r="D412" s="27">
        <v>750</v>
      </c>
      <c r="E412" s="3"/>
      <c r="F412" s="3">
        <v>750</v>
      </c>
      <c r="G412" s="27">
        <v>2250</v>
      </c>
      <c r="H412" s="3">
        <v>0</v>
      </c>
      <c r="I412" s="3">
        <v>2250</v>
      </c>
      <c r="J412" s="27">
        <v>4250</v>
      </c>
      <c r="K412" s="3">
        <v>0</v>
      </c>
      <c r="L412" s="3">
        <v>4250</v>
      </c>
      <c r="M412" s="27">
        <v>5472.5</v>
      </c>
      <c r="N412" s="3">
        <v>0</v>
      </c>
      <c r="O412" s="3">
        <v>5472.5</v>
      </c>
    </row>
    <row r="413" spans="1:15" s="8" customFormat="1" ht="34.5" customHeight="1">
      <c r="A413" s="17"/>
      <c r="B413" s="5"/>
      <c r="C413" s="17" t="s">
        <v>142</v>
      </c>
      <c r="D413" s="18">
        <f>E413+F413</f>
        <v>25000</v>
      </c>
      <c r="E413" s="18">
        <f>+E416+E422</f>
        <v>20000</v>
      </c>
      <c r="F413" s="18">
        <f>+F416+F422</f>
        <v>5000</v>
      </c>
      <c r="G413" s="18">
        <f>H413+I413</f>
        <v>268800</v>
      </c>
      <c r="H413" s="18">
        <f>+H416+H422</f>
        <v>215040</v>
      </c>
      <c r="I413" s="18">
        <f>+I416+I422</f>
        <v>53760</v>
      </c>
      <c r="J413" s="18">
        <f>K413+L413</f>
        <v>537600</v>
      </c>
      <c r="K413" s="18">
        <f>+K416+K422</f>
        <v>430080</v>
      </c>
      <c r="L413" s="18">
        <f>+L416+L422</f>
        <v>107520</v>
      </c>
      <c r="M413" s="18">
        <f>N413+O413</f>
        <v>829516.80000000005</v>
      </c>
      <c r="N413" s="18">
        <f>+N416+N422</f>
        <v>663613.4</v>
      </c>
      <c r="O413" s="18">
        <f>+O416+O422</f>
        <v>165903.4</v>
      </c>
    </row>
    <row r="414" spans="1:15" ht="46.5" customHeight="1">
      <c r="A414" s="19">
        <v>1108</v>
      </c>
      <c r="B414" s="5"/>
      <c r="C414" s="17" t="s">
        <v>143</v>
      </c>
      <c r="D414" s="18">
        <f>+E414+F414</f>
        <v>25000</v>
      </c>
      <c r="E414" s="18">
        <f t="shared" ref="E414:F414" si="75">+E422+E416</f>
        <v>20000</v>
      </c>
      <c r="F414" s="18">
        <f t="shared" si="75"/>
        <v>5000</v>
      </c>
      <c r="G414" s="18">
        <f>+H414+I414</f>
        <v>268800</v>
      </c>
      <c r="H414" s="18">
        <f t="shared" ref="H414:I414" si="76">+H422+H416</f>
        <v>215040</v>
      </c>
      <c r="I414" s="18">
        <f t="shared" si="76"/>
        <v>53760</v>
      </c>
      <c r="J414" s="18">
        <f>+K414+L414</f>
        <v>537600</v>
      </c>
      <c r="K414" s="18">
        <f t="shared" ref="K414:L414" si="77">+K422+K416</f>
        <v>430080</v>
      </c>
      <c r="L414" s="18">
        <f t="shared" si="77"/>
        <v>107520</v>
      </c>
      <c r="M414" s="18">
        <f>+N414+O414</f>
        <v>829516.80000000005</v>
      </c>
      <c r="N414" s="18">
        <f t="shared" ref="N414:O414" si="78">+N422+N416</f>
        <v>663613.4</v>
      </c>
      <c r="O414" s="18">
        <f t="shared" si="78"/>
        <v>165903.4</v>
      </c>
    </row>
    <row r="415" spans="1:15" ht="24" customHeight="1">
      <c r="A415" s="4"/>
      <c r="B415" s="5"/>
      <c r="C415" s="4" t="s">
        <v>11</v>
      </c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</row>
    <row r="416" spans="1:15" ht="68.25" customHeight="1">
      <c r="A416" s="4"/>
      <c r="B416" s="19" t="s">
        <v>172</v>
      </c>
      <c r="C416" s="17" t="s">
        <v>171</v>
      </c>
      <c r="D416" s="18">
        <f>E416+F416</f>
        <v>25000</v>
      </c>
      <c r="E416" s="18">
        <f>E418</f>
        <v>20000</v>
      </c>
      <c r="F416" s="18">
        <f>F418</f>
        <v>5000</v>
      </c>
      <c r="G416" s="18">
        <f>H416+I416</f>
        <v>50000</v>
      </c>
      <c r="H416" s="18">
        <f>H418</f>
        <v>40000</v>
      </c>
      <c r="I416" s="18">
        <f>I418</f>
        <v>10000</v>
      </c>
      <c r="J416" s="18">
        <f>K416+L416</f>
        <v>50000</v>
      </c>
      <c r="K416" s="18">
        <f>K418</f>
        <v>40000</v>
      </c>
      <c r="L416" s="18">
        <f>L418</f>
        <v>10000</v>
      </c>
      <c r="M416" s="18">
        <f>N416+O416</f>
        <v>50000</v>
      </c>
      <c r="N416" s="18">
        <f>N418</f>
        <v>40000</v>
      </c>
      <c r="O416" s="18">
        <f>O418</f>
        <v>10000</v>
      </c>
    </row>
    <row r="417" spans="1:15" ht="20.25" customHeight="1">
      <c r="A417" s="4"/>
      <c r="B417" s="5"/>
      <c r="C417" s="4" t="s">
        <v>12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 ht="20.25" customHeight="1">
      <c r="A418" s="4"/>
      <c r="B418" s="5"/>
      <c r="C418" s="6" t="s">
        <v>13</v>
      </c>
      <c r="D418" s="7">
        <f>E418+F418</f>
        <v>25000</v>
      </c>
      <c r="E418" s="7">
        <f>E420</f>
        <v>20000</v>
      </c>
      <c r="F418" s="7">
        <f>F420</f>
        <v>5000</v>
      </c>
      <c r="G418" s="7">
        <f>H418+I418</f>
        <v>50000</v>
      </c>
      <c r="H418" s="7">
        <f>H420</f>
        <v>40000</v>
      </c>
      <c r="I418" s="7">
        <f>I420</f>
        <v>10000</v>
      </c>
      <c r="J418" s="7">
        <f>K418+L418</f>
        <v>50000</v>
      </c>
      <c r="K418" s="7">
        <f>K420</f>
        <v>40000</v>
      </c>
      <c r="L418" s="7">
        <f>L420</f>
        <v>10000</v>
      </c>
      <c r="M418" s="7">
        <f>N418+O418</f>
        <v>50000</v>
      </c>
      <c r="N418" s="7">
        <f>N420</f>
        <v>40000</v>
      </c>
      <c r="O418" s="7">
        <f>O420</f>
        <v>10000</v>
      </c>
    </row>
    <row r="419" spans="1:15" ht="32.25" customHeight="1">
      <c r="A419" s="4"/>
      <c r="B419" s="5"/>
      <c r="C419" s="4" t="s">
        <v>14</v>
      </c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 ht="20.25" customHeight="1">
      <c r="A420" s="4"/>
      <c r="B420" s="5"/>
      <c r="C420" s="4" t="s">
        <v>15</v>
      </c>
      <c r="D420" s="2">
        <f>E420+F420</f>
        <v>25000</v>
      </c>
      <c r="E420" s="2">
        <f>E421</f>
        <v>20000</v>
      </c>
      <c r="F420" s="2">
        <f>F421</f>
        <v>5000</v>
      </c>
      <c r="G420" s="2">
        <f>H420+I420</f>
        <v>50000</v>
      </c>
      <c r="H420" s="2">
        <f>H421</f>
        <v>40000</v>
      </c>
      <c r="I420" s="2">
        <f>I421</f>
        <v>10000</v>
      </c>
      <c r="J420" s="2">
        <f>K420+L420</f>
        <v>50000</v>
      </c>
      <c r="K420" s="2">
        <f>K421</f>
        <v>40000</v>
      </c>
      <c r="L420" s="2">
        <f>L421</f>
        <v>10000</v>
      </c>
      <c r="M420" s="2">
        <f>N420+O420</f>
        <v>50000</v>
      </c>
      <c r="N420" s="2">
        <f>N421</f>
        <v>40000</v>
      </c>
      <c r="O420" s="2">
        <f>O421</f>
        <v>10000</v>
      </c>
    </row>
    <row r="421" spans="1:15" ht="20.25" customHeight="1">
      <c r="A421" s="4"/>
      <c r="B421" s="5"/>
      <c r="C421" s="4" t="s">
        <v>99</v>
      </c>
      <c r="D421" s="2">
        <f>E421+F421</f>
        <v>25000</v>
      </c>
      <c r="E421" s="3">
        <v>20000</v>
      </c>
      <c r="F421" s="3">
        <v>5000</v>
      </c>
      <c r="G421" s="2">
        <f>H421+I421</f>
        <v>50000</v>
      </c>
      <c r="H421" s="3">
        <v>40000</v>
      </c>
      <c r="I421" s="3">
        <v>10000</v>
      </c>
      <c r="J421" s="2">
        <f>K421+L421</f>
        <v>50000</v>
      </c>
      <c r="K421" s="3">
        <v>40000</v>
      </c>
      <c r="L421" s="3">
        <v>10000</v>
      </c>
      <c r="M421" s="2">
        <f>N421+O421</f>
        <v>50000</v>
      </c>
      <c r="N421" s="3">
        <v>40000</v>
      </c>
      <c r="O421" s="3">
        <v>10000</v>
      </c>
    </row>
    <row r="422" spans="1:15" ht="53.25" customHeight="1">
      <c r="A422" s="4"/>
      <c r="B422" s="19">
        <v>32002</v>
      </c>
      <c r="C422" s="17" t="s">
        <v>16</v>
      </c>
      <c r="D422" s="18">
        <f>E422+F422</f>
        <v>0</v>
      </c>
      <c r="E422" s="18">
        <f>E424</f>
        <v>0</v>
      </c>
      <c r="F422" s="18">
        <f>F424</f>
        <v>0</v>
      </c>
      <c r="G422" s="18">
        <f>H422+I422</f>
        <v>218800</v>
      </c>
      <c r="H422" s="18">
        <f>H424</f>
        <v>175040</v>
      </c>
      <c r="I422" s="18">
        <f>I424</f>
        <v>43760</v>
      </c>
      <c r="J422" s="18">
        <f>K422+L422</f>
        <v>487600</v>
      </c>
      <c r="K422" s="18">
        <f>K424</f>
        <v>390080</v>
      </c>
      <c r="L422" s="18">
        <f>L424</f>
        <v>97520</v>
      </c>
      <c r="M422" s="18">
        <f>N422+O422</f>
        <v>779516.8</v>
      </c>
      <c r="N422" s="18">
        <f>N424</f>
        <v>623613.4</v>
      </c>
      <c r="O422" s="18">
        <f>O424</f>
        <v>155903.4</v>
      </c>
    </row>
    <row r="423" spans="1:15" ht="20.25" customHeight="1">
      <c r="A423" s="4"/>
      <c r="B423" s="5"/>
      <c r="C423" s="4" t="s">
        <v>12</v>
      </c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 ht="20.25" customHeight="1">
      <c r="A424" s="4"/>
      <c r="B424" s="5"/>
      <c r="C424" s="6" t="s">
        <v>13</v>
      </c>
      <c r="D424" s="7">
        <f>E424+F424</f>
        <v>0</v>
      </c>
      <c r="E424" s="7">
        <f>E426</f>
        <v>0</v>
      </c>
      <c r="F424" s="7">
        <f>F426</f>
        <v>0</v>
      </c>
      <c r="G424" s="7">
        <f>H424+I424</f>
        <v>218800</v>
      </c>
      <c r="H424" s="7">
        <f>H426</f>
        <v>175040</v>
      </c>
      <c r="I424" s="7">
        <f>I426</f>
        <v>43760</v>
      </c>
      <c r="J424" s="7">
        <f>K424+L424</f>
        <v>487600</v>
      </c>
      <c r="K424" s="7">
        <f>K426</f>
        <v>390080</v>
      </c>
      <c r="L424" s="7">
        <f>L426</f>
        <v>97520</v>
      </c>
      <c r="M424" s="7">
        <f>N424+O424</f>
        <v>779516.8</v>
      </c>
      <c r="N424" s="7">
        <f>N426</f>
        <v>623613.4</v>
      </c>
      <c r="O424" s="7">
        <f>O426</f>
        <v>155903.4</v>
      </c>
    </row>
    <row r="425" spans="1:15" ht="30" customHeight="1">
      <c r="A425" s="4"/>
      <c r="B425" s="5"/>
      <c r="C425" s="4" t="s">
        <v>14</v>
      </c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</row>
    <row r="426" spans="1:15" ht="20.25" customHeight="1">
      <c r="A426" s="4"/>
      <c r="B426" s="5"/>
      <c r="C426" s="4" t="s">
        <v>17</v>
      </c>
      <c r="D426" s="2">
        <f>E426+F426</f>
        <v>0</v>
      </c>
      <c r="E426" s="2">
        <f>E427</f>
        <v>0</v>
      </c>
      <c r="F426" s="2">
        <f>F427</f>
        <v>0</v>
      </c>
      <c r="G426" s="2">
        <f>H426+I426</f>
        <v>218800</v>
      </c>
      <c r="H426" s="2">
        <f>H427</f>
        <v>175040</v>
      </c>
      <c r="I426" s="2">
        <f>I427</f>
        <v>43760</v>
      </c>
      <c r="J426" s="2">
        <f>K426+L426</f>
        <v>487600</v>
      </c>
      <c r="K426" s="2">
        <f>K427</f>
        <v>390080</v>
      </c>
      <c r="L426" s="2">
        <f>L427</f>
        <v>97520</v>
      </c>
      <c r="M426" s="2">
        <f>N426+O426</f>
        <v>779516.8</v>
      </c>
      <c r="N426" s="2">
        <f>N427</f>
        <v>623613.4</v>
      </c>
      <c r="O426" s="2">
        <f>O427</f>
        <v>155903.4</v>
      </c>
    </row>
    <row r="427" spans="1:15" ht="20.25" customHeight="1">
      <c r="A427" s="4"/>
      <c r="B427" s="5"/>
      <c r="C427" s="20" t="s">
        <v>55</v>
      </c>
      <c r="D427" s="2">
        <f>E427+F427</f>
        <v>0</v>
      </c>
      <c r="E427" s="3">
        <v>0</v>
      </c>
      <c r="F427" s="3">
        <v>0</v>
      </c>
      <c r="G427" s="2">
        <f>H427+I427</f>
        <v>218800</v>
      </c>
      <c r="H427" s="3">
        <v>175040</v>
      </c>
      <c r="I427" s="3">
        <v>43760</v>
      </c>
      <c r="J427" s="2">
        <f>K427+L427</f>
        <v>487600</v>
      </c>
      <c r="K427" s="3">
        <v>390080</v>
      </c>
      <c r="L427" s="3">
        <v>97520</v>
      </c>
      <c r="M427" s="2">
        <f>N427+O427</f>
        <v>779516.8</v>
      </c>
      <c r="N427" s="3">
        <v>623613.4</v>
      </c>
      <c r="O427" s="3">
        <v>155903.4</v>
      </c>
    </row>
    <row r="428" spans="1:15" s="8" customFormat="1" ht="41.25" customHeight="1">
      <c r="A428" s="17"/>
      <c r="B428" s="5"/>
      <c r="C428" s="17" t="s">
        <v>89</v>
      </c>
      <c r="D428" s="25">
        <f>+E428+F428</f>
        <v>634554.9</v>
      </c>
      <c r="E428" s="25">
        <f>+E429</f>
        <v>530152.4</v>
      </c>
      <c r="F428" s="25">
        <f>+F429</f>
        <v>104402.5</v>
      </c>
      <c r="G428" s="25">
        <f>+H428+I428</f>
        <v>739439.89999999991</v>
      </c>
      <c r="H428" s="25">
        <f>+H429</f>
        <v>606468.1</v>
      </c>
      <c r="I428" s="25">
        <f>+I429</f>
        <v>132971.79999999999</v>
      </c>
      <c r="J428" s="25">
        <f>+K428+L428</f>
        <v>739439.89999999991</v>
      </c>
      <c r="K428" s="25">
        <f>+K429</f>
        <v>606468.1</v>
      </c>
      <c r="L428" s="25">
        <f>+L429</f>
        <v>132971.79999999999</v>
      </c>
      <c r="M428" s="25">
        <f>+N428+O428</f>
        <v>739439.89999999991</v>
      </c>
      <c r="N428" s="25">
        <f>+N429</f>
        <v>606468.1</v>
      </c>
      <c r="O428" s="25">
        <f>+O429</f>
        <v>132971.79999999999</v>
      </c>
    </row>
    <row r="429" spans="1:15" ht="37.5" customHeight="1">
      <c r="A429" s="19">
        <v>1209</v>
      </c>
      <c r="B429" s="5"/>
      <c r="C429" s="17" t="s">
        <v>90</v>
      </c>
      <c r="D429" s="25">
        <f>+E429+F429</f>
        <v>634554.9</v>
      </c>
      <c r="E429" s="25">
        <f>+E431+E439+E445</f>
        <v>530152.4</v>
      </c>
      <c r="F429" s="25">
        <f>+F431+F439+F445</f>
        <v>104402.5</v>
      </c>
      <c r="G429" s="25">
        <f>+H429+I429</f>
        <v>739439.89999999991</v>
      </c>
      <c r="H429" s="25">
        <f>+H431+H439+H445</f>
        <v>606468.1</v>
      </c>
      <c r="I429" s="25">
        <f>+I431+I439+I445</f>
        <v>132971.79999999999</v>
      </c>
      <c r="J429" s="25">
        <f>+K429+L429</f>
        <v>739439.89999999991</v>
      </c>
      <c r="K429" s="25">
        <f>+K431+K439+K445</f>
        <v>606468.1</v>
      </c>
      <c r="L429" s="25">
        <f>+L431+L439+L445</f>
        <v>132971.79999999999</v>
      </c>
      <c r="M429" s="25">
        <f>+N429+O429</f>
        <v>739439.89999999991</v>
      </c>
      <c r="N429" s="25">
        <f>+N431+N439+N445</f>
        <v>606468.1</v>
      </c>
      <c r="O429" s="25">
        <f>+O431+O439+O445</f>
        <v>132971.79999999999</v>
      </c>
    </row>
    <row r="430" spans="1:15" ht="20.25" customHeight="1">
      <c r="A430" s="4"/>
      <c r="B430" s="5"/>
      <c r="C430" s="4" t="s">
        <v>11</v>
      </c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</row>
    <row r="431" spans="1:15" ht="61.5" customHeight="1">
      <c r="A431" s="4"/>
      <c r="B431" s="19">
        <v>11001</v>
      </c>
      <c r="C431" s="17" t="s">
        <v>91</v>
      </c>
      <c r="D431" s="25">
        <f>+E431+F431</f>
        <v>100717.20000000001</v>
      </c>
      <c r="E431" s="25">
        <f>+E435</f>
        <v>73346.100000000006</v>
      </c>
      <c r="F431" s="25">
        <f>+F435</f>
        <v>27371.1</v>
      </c>
      <c r="G431" s="25">
        <f>+H431+I431</f>
        <v>205602.19999999998</v>
      </c>
      <c r="H431" s="25">
        <f>+H435</f>
        <v>149661.79999999999</v>
      </c>
      <c r="I431" s="25">
        <f>+I435</f>
        <v>55940.4</v>
      </c>
      <c r="J431" s="25">
        <f>+K431+L431</f>
        <v>205602.19999999998</v>
      </c>
      <c r="K431" s="25">
        <f>+K435</f>
        <v>149661.79999999999</v>
      </c>
      <c r="L431" s="25">
        <f>+L435</f>
        <v>55940.4</v>
      </c>
      <c r="M431" s="25">
        <f>+N431+O431</f>
        <v>205602.19999999998</v>
      </c>
      <c r="N431" s="25">
        <f>+N435</f>
        <v>149661.79999999999</v>
      </c>
      <c r="O431" s="25">
        <f>+O435</f>
        <v>55940.4</v>
      </c>
    </row>
    <row r="432" spans="1:15" ht="20.25" customHeight="1">
      <c r="A432" s="4"/>
      <c r="B432" s="5"/>
      <c r="C432" s="4" t="s">
        <v>12</v>
      </c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ht="20.25" customHeight="1">
      <c r="A433" s="4"/>
      <c r="B433" s="5"/>
      <c r="C433" s="6" t="s">
        <v>119</v>
      </c>
      <c r="D433" s="26">
        <f>+E433+F433</f>
        <v>100717.20000000001</v>
      </c>
      <c r="E433" s="26">
        <f>+E431</f>
        <v>73346.100000000006</v>
      </c>
      <c r="F433" s="26">
        <f>+F431</f>
        <v>27371.1</v>
      </c>
      <c r="G433" s="26">
        <f>+H433+I433</f>
        <v>205602.19999999998</v>
      </c>
      <c r="H433" s="26">
        <f>+H431</f>
        <v>149661.79999999999</v>
      </c>
      <c r="I433" s="26">
        <f>+I431</f>
        <v>55940.4</v>
      </c>
      <c r="J433" s="26">
        <f>+K433+L433</f>
        <v>205602.19999999998</v>
      </c>
      <c r="K433" s="26">
        <f>+K431</f>
        <v>149661.79999999999</v>
      </c>
      <c r="L433" s="26">
        <f>+L431</f>
        <v>55940.4</v>
      </c>
      <c r="M433" s="26">
        <f>+N433+O433</f>
        <v>205602.19999999998</v>
      </c>
      <c r="N433" s="26">
        <f>+N431</f>
        <v>149661.79999999999</v>
      </c>
      <c r="O433" s="26">
        <f>+O431</f>
        <v>55940.4</v>
      </c>
    </row>
    <row r="434" spans="1:15" ht="30.75" customHeight="1">
      <c r="A434" s="4"/>
      <c r="B434" s="5"/>
      <c r="C434" s="4" t="s">
        <v>14</v>
      </c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</row>
    <row r="435" spans="1:15" ht="20.25" customHeight="1">
      <c r="A435" s="4"/>
      <c r="B435" s="5"/>
      <c r="C435" s="4" t="s">
        <v>15</v>
      </c>
      <c r="D435" s="27">
        <f>+E435+F435</f>
        <v>100717.20000000001</v>
      </c>
      <c r="E435" s="27">
        <f>+E436+E437+E438</f>
        <v>73346.100000000006</v>
      </c>
      <c r="F435" s="27">
        <f>+F436+F437+F438</f>
        <v>27371.1</v>
      </c>
      <c r="G435" s="27">
        <f>+H435+I435</f>
        <v>205602.19999999998</v>
      </c>
      <c r="H435" s="27">
        <f>+H436+H437+H438</f>
        <v>149661.79999999999</v>
      </c>
      <c r="I435" s="27">
        <f>+I436+I437+I438</f>
        <v>55940.4</v>
      </c>
      <c r="J435" s="27">
        <f>+K435+L435</f>
        <v>205602.19999999998</v>
      </c>
      <c r="K435" s="27">
        <f>+K436+K437+K438</f>
        <v>149661.79999999999</v>
      </c>
      <c r="L435" s="27">
        <f>+L436+L437+L438</f>
        <v>55940.4</v>
      </c>
      <c r="M435" s="27">
        <f>+N435+O435</f>
        <v>205602.19999999998</v>
      </c>
      <c r="N435" s="27">
        <f>+N436+N437+N438</f>
        <v>149661.79999999999</v>
      </c>
      <c r="O435" s="27">
        <f>+O436+O437+O438</f>
        <v>55940.4</v>
      </c>
    </row>
    <row r="436" spans="1:15" ht="20.25" customHeight="1">
      <c r="A436" s="4"/>
      <c r="B436" s="5"/>
      <c r="C436" s="20" t="s">
        <v>116</v>
      </c>
      <c r="D436" s="27">
        <f t="shared" ref="D436:D438" si="79">+E436+F436</f>
        <v>1560.1999999999998</v>
      </c>
      <c r="E436" s="3">
        <v>1200.0999999999999</v>
      </c>
      <c r="F436" s="3">
        <v>360.1</v>
      </c>
      <c r="G436" s="27">
        <f t="shared" ref="G436:G438" si="80">+H436+I436</f>
        <v>1560.1999999999998</v>
      </c>
      <c r="H436" s="3">
        <v>1200.0999999999999</v>
      </c>
      <c r="I436" s="3">
        <v>360.1</v>
      </c>
      <c r="J436" s="27">
        <f t="shared" ref="J436:J438" si="81">+K436+L436</f>
        <v>1560.1999999999998</v>
      </c>
      <c r="K436" s="3">
        <v>1200.0999999999999</v>
      </c>
      <c r="L436" s="3">
        <v>360.1</v>
      </c>
      <c r="M436" s="27">
        <f t="shared" ref="M436:M438" si="82">+N436+O436</f>
        <v>1560.1999999999998</v>
      </c>
      <c r="N436" s="3">
        <v>1200.0999999999999</v>
      </c>
      <c r="O436" s="3">
        <v>360.1</v>
      </c>
    </row>
    <row r="437" spans="1:15" ht="20.25" customHeight="1">
      <c r="A437" s="4"/>
      <c r="B437" s="5"/>
      <c r="C437" s="20" t="s">
        <v>21</v>
      </c>
      <c r="D437" s="27">
        <f t="shared" si="79"/>
        <v>12040</v>
      </c>
      <c r="E437" s="3">
        <v>8784</v>
      </c>
      <c r="F437" s="3">
        <v>3256</v>
      </c>
      <c r="G437" s="27">
        <f t="shared" si="80"/>
        <v>24079</v>
      </c>
      <c r="H437" s="3">
        <v>17567</v>
      </c>
      <c r="I437" s="3">
        <v>6512</v>
      </c>
      <c r="J437" s="27">
        <f t="shared" si="81"/>
        <v>24079</v>
      </c>
      <c r="K437" s="3">
        <v>17567</v>
      </c>
      <c r="L437" s="3">
        <v>6512</v>
      </c>
      <c r="M437" s="27">
        <f t="shared" si="82"/>
        <v>24079</v>
      </c>
      <c r="N437" s="3">
        <v>17567</v>
      </c>
      <c r="O437" s="3">
        <v>6512</v>
      </c>
    </row>
    <row r="438" spans="1:15" ht="20.25" customHeight="1">
      <c r="A438" s="4"/>
      <c r="B438" s="5"/>
      <c r="C438" s="4" t="s">
        <v>99</v>
      </c>
      <c r="D438" s="27">
        <f t="shared" si="79"/>
        <v>87117</v>
      </c>
      <c r="E438" s="3">
        <v>63362</v>
      </c>
      <c r="F438" s="3">
        <v>23755</v>
      </c>
      <c r="G438" s="27">
        <f t="shared" si="80"/>
        <v>179963</v>
      </c>
      <c r="H438" s="3">
        <v>130894.7</v>
      </c>
      <c r="I438" s="3">
        <v>49068.3</v>
      </c>
      <c r="J438" s="27">
        <f t="shared" si="81"/>
        <v>179963</v>
      </c>
      <c r="K438" s="3">
        <v>130894.7</v>
      </c>
      <c r="L438" s="3">
        <v>49068.3</v>
      </c>
      <c r="M438" s="27">
        <f t="shared" si="82"/>
        <v>179963</v>
      </c>
      <c r="N438" s="3">
        <v>130894.7</v>
      </c>
      <c r="O438" s="3">
        <v>49068.3</v>
      </c>
    </row>
    <row r="439" spans="1:15" ht="74.25" customHeight="1">
      <c r="A439" s="4"/>
      <c r="B439" s="19">
        <v>31001</v>
      </c>
      <c r="C439" s="17" t="s">
        <v>92</v>
      </c>
      <c r="D439" s="18">
        <f>E439+F439</f>
        <v>222949.5</v>
      </c>
      <c r="E439" s="18">
        <f>E441</f>
        <v>191815.8</v>
      </c>
      <c r="F439" s="18">
        <f>F441</f>
        <v>31133.7</v>
      </c>
      <c r="G439" s="18">
        <f>H439+I439</f>
        <v>222949.5</v>
      </c>
      <c r="H439" s="18">
        <f>H441</f>
        <v>191815.8</v>
      </c>
      <c r="I439" s="18">
        <f>I441</f>
        <v>31133.7</v>
      </c>
      <c r="J439" s="18">
        <f>K439+L439</f>
        <v>222949.5</v>
      </c>
      <c r="K439" s="18">
        <f>K441</f>
        <v>191815.8</v>
      </c>
      <c r="L439" s="18">
        <f>L441</f>
        <v>31133.7</v>
      </c>
      <c r="M439" s="18">
        <f>N439+O439</f>
        <v>222949.5</v>
      </c>
      <c r="N439" s="18">
        <f>N441</f>
        <v>191815.8</v>
      </c>
      <c r="O439" s="18">
        <f>O441</f>
        <v>31133.7</v>
      </c>
    </row>
    <row r="440" spans="1:15" ht="20.25" customHeight="1">
      <c r="A440" s="4"/>
      <c r="B440" s="5"/>
      <c r="C440" s="4" t="s">
        <v>12</v>
      </c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 ht="20.25" customHeight="1">
      <c r="A441" s="4"/>
      <c r="B441" s="5"/>
      <c r="C441" s="6" t="s">
        <v>119</v>
      </c>
      <c r="D441" s="7">
        <f>E441+F441</f>
        <v>222949.5</v>
      </c>
      <c r="E441" s="7">
        <f>E443</f>
        <v>191815.8</v>
      </c>
      <c r="F441" s="7">
        <f>F443</f>
        <v>31133.7</v>
      </c>
      <c r="G441" s="7">
        <f>H441+I441</f>
        <v>222949.5</v>
      </c>
      <c r="H441" s="7">
        <f>H443</f>
        <v>191815.8</v>
      </c>
      <c r="I441" s="7">
        <f>I443</f>
        <v>31133.7</v>
      </c>
      <c r="J441" s="7">
        <f>K441+L441</f>
        <v>222949.5</v>
      </c>
      <c r="K441" s="7">
        <f>K443</f>
        <v>191815.8</v>
      </c>
      <c r="L441" s="7">
        <f>L443</f>
        <v>31133.7</v>
      </c>
      <c r="M441" s="7">
        <f>N441+O441</f>
        <v>222949.5</v>
      </c>
      <c r="N441" s="7">
        <f>N443</f>
        <v>191815.8</v>
      </c>
      <c r="O441" s="7">
        <f>O443</f>
        <v>31133.7</v>
      </c>
    </row>
    <row r="442" spans="1:15" ht="31.5" customHeight="1">
      <c r="A442" s="4"/>
      <c r="B442" s="5"/>
      <c r="C442" s="4" t="s">
        <v>14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ht="20.25" customHeight="1">
      <c r="A443" s="4"/>
      <c r="B443" s="5"/>
      <c r="C443" s="4" t="s">
        <v>17</v>
      </c>
      <c r="D443" s="2">
        <f>E443+F443</f>
        <v>222949.5</v>
      </c>
      <c r="E443" s="2">
        <f>E444</f>
        <v>191815.8</v>
      </c>
      <c r="F443" s="2">
        <f>F444</f>
        <v>31133.7</v>
      </c>
      <c r="G443" s="2">
        <f>H443+I443</f>
        <v>222949.5</v>
      </c>
      <c r="H443" s="2">
        <f>H444</f>
        <v>191815.8</v>
      </c>
      <c r="I443" s="2">
        <f>I444</f>
        <v>31133.7</v>
      </c>
      <c r="J443" s="2">
        <f>K443+L443</f>
        <v>222949.5</v>
      </c>
      <c r="K443" s="2">
        <f>K444</f>
        <v>191815.8</v>
      </c>
      <c r="L443" s="2">
        <f>L444</f>
        <v>31133.7</v>
      </c>
      <c r="M443" s="2">
        <f>N443+O443</f>
        <v>222949.5</v>
      </c>
      <c r="N443" s="2">
        <f>N444</f>
        <v>191815.8</v>
      </c>
      <c r="O443" s="2">
        <f>O444</f>
        <v>31133.7</v>
      </c>
    </row>
    <row r="444" spans="1:15" ht="20.25" customHeight="1">
      <c r="A444" s="4"/>
      <c r="B444" s="5"/>
      <c r="C444" s="20" t="s">
        <v>48</v>
      </c>
      <c r="D444" s="2">
        <f>E444+F444</f>
        <v>222949.5</v>
      </c>
      <c r="E444" s="3">
        <v>191815.8</v>
      </c>
      <c r="F444" s="3">
        <v>31133.7</v>
      </c>
      <c r="G444" s="2">
        <f>H444+I444</f>
        <v>222949.5</v>
      </c>
      <c r="H444" s="3">
        <v>191815.8</v>
      </c>
      <c r="I444" s="3">
        <v>31133.7</v>
      </c>
      <c r="J444" s="2">
        <f>K444+L444</f>
        <v>222949.5</v>
      </c>
      <c r="K444" s="3">
        <v>191815.8</v>
      </c>
      <c r="L444" s="3">
        <v>31133.7</v>
      </c>
      <c r="M444" s="2">
        <f>N444+O444</f>
        <v>222949.5</v>
      </c>
      <c r="N444" s="3">
        <v>191815.8</v>
      </c>
      <c r="O444" s="3">
        <v>31133.7</v>
      </c>
    </row>
    <row r="445" spans="1:15" ht="81.75" customHeight="1">
      <c r="A445" s="4"/>
      <c r="B445" s="19">
        <v>31002</v>
      </c>
      <c r="C445" s="17" t="s">
        <v>93</v>
      </c>
      <c r="D445" s="18">
        <f>E445+F445</f>
        <v>310888.2</v>
      </c>
      <c r="E445" s="18">
        <f>E447</f>
        <v>264990.5</v>
      </c>
      <c r="F445" s="18">
        <f>F447</f>
        <v>45897.7</v>
      </c>
      <c r="G445" s="18">
        <f>H445+I445</f>
        <v>310888.2</v>
      </c>
      <c r="H445" s="18">
        <f>H447</f>
        <v>264990.5</v>
      </c>
      <c r="I445" s="18">
        <f>I447</f>
        <v>45897.7</v>
      </c>
      <c r="J445" s="18">
        <f>K445+L445</f>
        <v>310888.2</v>
      </c>
      <c r="K445" s="18">
        <f>K447</f>
        <v>264990.5</v>
      </c>
      <c r="L445" s="18">
        <f>L447</f>
        <v>45897.7</v>
      </c>
      <c r="M445" s="18">
        <f>N445+O445</f>
        <v>310888.2</v>
      </c>
      <c r="N445" s="18">
        <f>N447</f>
        <v>264990.5</v>
      </c>
      <c r="O445" s="18">
        <f>O447</f>
        <v>45897.7</v>
      </c>
    </row>
    <row r="446" spans="1:15" ht="20.25" customHeight="1">
      <c r="A446" s="4"/>
      <c r="B446" s="5"/>
      <c r="C446" s="4" t="s">
        <v>12</v>
      </c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</row>
    <row r="447" spans="1:15" ht="20.25" customHeight="1">
      <c r="A447" s="4"/>
      <c r="B447" s="5"/>
      <c r="C447" s="6" t="s">
        <v>119</v>
      </c>
      <c r="D447" s="7">
        <f>E447+F447</f>
        <v>310888.2</v>
      </c>
      <c r="E447" s="7">
        <f>E449</f>
        <v>264990.5</v>
      </c>
      <c r="F447" s="7">
        <f>F449</f>
        <v>45897.7</v>
      </c>
      <c r="G447" s="7">
        <f>H447+I447</f>
        <v>310888.2</v>
      </c>
      <c r="H447" s="7">
        <f>H449</f>
        <v>264990.5</v>
      </c>
      <c r="I447" s="7">
        <f>I449</f>
        <v>45897.7</v>
      </c>
      <c r="J447" s="7">
        <f>K447+L447</f>
        <v>310888.2</v>
      </c>
      <c r="K447" s="7">
        <f>K449</f>
        <v>264990.5</v>
      </c>
      <c r="L447" s="7">
        <f>L449</f>
        <v>45897.7</v>
      </c>
      <c r="M447" s="7">
        <f>N447+O447</f>
        <v>310888.2</v>
      </c>
      <c r="N447" s="7">
        <f>N449</f>
        <v>264990.5</v>
      </c>
      <c r="O447" s="7">
        <f>O449</f>
        <v>45897.7</v>
      </c>
    </row>
    <row r="448" spans="1:15" ht="36" customHeight="1">
      <c r="A448" s="4"/>
      <c r="B448" s="5"/>
      <c r="C448" s="4" t="s">
        <v>14</v>
      </c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</row>
    <row r="449" spans="1:15" ht="20.25" customHeight="1">
      <c r="A449" s="4"/>
      <c r="B449" s="5"/>
      <c r="C449" s="4" t="s">
        <v>17</v>
      </c>
      <c r="D449" s="2">
        <f>E449+F449</f>
        <v>310888.2</v>
      </c>
      <c r="E449" s="2">
        <f>E450</f>
        <v>264990.5</v>
      </c>
      <c r="F449" s="2">
        <f>F450</f>
        <v>45897.7</v>
      </c>
      <c r="G449" s="2">
        <f>H449+I449</f>
        <v>310888.2</v>
      </c>
      <c r="H449" s="2">
        <f>H450</f>
        <v>264990.5</v>
      </c>
      <c r="I449" s="2">
        <f>I450</f>
        <v>45897.7</v>
      </c>
      <c r="J449" s="2">
        <f>K449+L449</f>
        <v>310888.2</v>
      </c>
      <c r="K449" s="2">
        <f>K450</f>
        <v>264990.5</v>
      </c>
      <c r="L449" s="2">
        <f>L450</f>
        <v>45897.7</v>
      </c>
      <c r="M449" s="2">
        <f>N449+O449</f>
        <v>310888.2</v>
      </c>
      <c r="N449" s="2">
        <f>N450</f>
        <v>264990.5</v>
      </c>
      <c r="O449" s="2">
        <f>O450</f>
        <v>45897.7</v>
      </c>
    </row>
    <row r="450" spans="1:15" ht="20.25" customHeight="1">
      <c r="A450" s="4"/>
      <c r="B450" s="5"/>
      <c r="C450" s="20" t="s">
        <v>87</v>
      </c>
      <c r="D450" s="2">
        <f>E450+F450</f>
        <v>310888.2</v>
      </c>
      <c r="E450" s="3">
        <v>264990.5</v>
      </c>
      <c r="F450" s="3">
        <v>45897.7</v>
      </c>
      <c r="G450" s="2">
        <f>H450+I450</f>
        <v>310888.2</v>
      </c>
      <c r="H450" s="3">
        <v>264990.5</v>
      </c>
      <c r="I450" s="3">
        <v>45897.7</v>
      </c>
      <c r="J450" s="2">
        <f>K450+L450</f>
        <v>310888.2</v>
      </c>
      <c r="K450" s="3">
        <v>264990.5</v>
      </c>
      <c r="L450" s="3">
        <v>45897.7</v>
      </c>
      <c r="M450" s="2">
        <f>N450+O450</f>
        <v>310888.2</v>
      </c>
      <c r="N450" s="3">
        <v>264990.5</v>
      </c>
      <c r="O450" s="3">
        <v>45897.7</v>
      </c>
    </row>
    <row r="451" spans="1:15" s="8" customFormat="1" ht="41.25" customHeight="1">
      <c r="A451" s="17"/>
      <c r="B451" s="5"/>
      <c r="C451" s="17" t="s">
        <v>135</v>
      </c>
      <c r="D451" s="25">
        <f>+E451+F451</f>
        <v>0</v>
      </c>
      <c r="E451" s="25">
        <f>+E452</f>
        <v>0</v>
      </c>
      <c r="F451" s="25">
        <f>+F452</f>
        <v>0</v>
      </c>
      <c r="G451" s="25">
        <f>+H451+I451</f>
        <v>174748.19999999998</v>
      </c>
      <c r="H451" s="25">
        <f>+H452</f>
        <v>145623.4</v>
      </c>
      <c r="I451" s="25">
        <f>+I452</f>
        <v>29124.799999999999</v>
      </c>
      <c r="J451" s="25">
        <f>+K451+L451</f>
        <v>961114.1</v>
      </c>
      <c r="K451" s="25">
        <f>+K452</f>
        <v>800928.4</v>
      </c>
      <c r="L451" s="25">
        <f>+L452</f>
        <v>160185.69999999998</v>
      </c>
      <c r="M451" s="25">
        <f>+N451+O451</f>
        <v>1747480</v>
      </c>
      <c r="N451" s="25">
        <f>+N452</f>
        <v>1456233.4</v>
      </c>
      <c r="O451" s="25">
        <f>+O452</f>
        <v>291246.59999999998</v>
      </c>
    </row>
    <row r="452" spans="1:15" ht="27.75" customHeight="1">
      <c r="A452" s="19">
        <v>1023</v>
      </c>
      <c r="B452" s="5"/>
      <c r="C452" s="17" t="s">
        <v>136</v>
      </c>
      <c r="D452" s="25">
        <f>+E452+F452</f>
        <v>0</v>
      </c>
      <c r="E452" s="25">
        <f>+E454</f>
        <v>0</v>
      </c>
      <c r="F452" s="25">
        <f>+F454</f>
        <v>0</v>
      </c>
      <c r="G452" s="25">
        <f>+H452+I452</f>
        <v>174748.19999999998</v>
      </c>
      <c r="H452" s="25">
        <f>+H454</f>
        <v>145623.4</v>
      </c>
      <c r="I452" s="25">
        <f>+I454</f>
        <v>29124.799999999999</v>
      </c>
      <c r="J452" s="25">
        <f>+K452+L452</f>
        <v>961114.1</v>
      </c>
      <c r="K452" s="25">
        <f>+K454</f>
        <v>800928.4</v>
      </c>
      <c r="L452" s="25">
        <f>+L454</f>
        <v>160185.69999999998</v>
      </c>
      <c r="M452" s="25">
        <f>+N452+O452</f>
        <v>1747480</v>
      </c>
      <c r="N452" s="25">
        <f>+N454</f>
        <v>1456233.4</v>
      </c>
      <c r="O452" s="25">
        <f>+O454</f>
        <v>291246.59999999998</v>
      </c>
    </row>
    <row r="453" spans="1:15" ht="20.25" customHeight="1">
      <c r="A453" s="4"/>
      <c r="B453" s="5"/>
      <c r="C453" s="4" t="s">
        <v>11</v>
      </c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</row>
    <row r="454" spans="1:15" ht="72.75" customHeight="1">
      <c r="A454" s="4"/>
      <c r="B454" s="19">
        <v>31006</v>
      </c>
      <c r="C454" s="17" t="s">
        <v>140</v>
      </c>
      <c r="D454" s="18">
        <f>E454+F454</f>
        <v>0</v>
      </c>
      <c r="E454" s="18">
        <f>E456</f>
        <v>0</v>
      </c>
      <c r="F454" s="18">
        <f>F456</f>
        <v>0</v>
      </c>
      <c r="G454" s="18">
        <f>H454+I454</f>
        <v>174748.19999999998</v>
      </c>
      <c r="H454" s="18">
        <f>H456</f>
        <v>145623.4</v>
      </c>
      <c r="I454" s="18">
        <f>I456</f>
        <v>29124.799999999999</v>
      </c>
      <c r="J454" s="18">
        <f>K454+L454</f>
        <v>961114.1</v>
      </c>
      <c r="K454" s="18">
        <f>K456</f>
        <v>800928.4</v>
      </c>
      <c r="L454" s="18">
        <f>L456</f>
        <v>160185.69999999998</v>
      </c>
      <c r="M454" s="18">
        <f>N454+O454</f>
        <v>1747480</v>
      </c>
      <c r="N454" s="18">
        <f>N456</f>
        <v>1456233.4</v>
      </c>
      <c r="O454" s="18">
        <f>O456</f>
        <v>291246.59999999998</v>
      </c>
    </row>
    <row r="455" spans="1:15" ht="20.25" customHeight="1">
      <c r="A455" s="4"/>
      <c r="B455" s="5"/>
      <c r="C455" s="4" t="s">
        <v>12</v>
      </c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</row>
    <row r="456" spans="1:15" ht="20.25" customHeight="1">
      <c r="A456" s="4"/>
      <c r="B456" s="5"/>
      <c r="C456" s="6" t="s">
        <v>137</v>
      </c>
      <c r="D456" s="7">
        <f>E456+F456</f>
        <v>0</v>
      </c>
      <c r="E456" s="7">
        <f>E458</f>
        <v>0</v>
      </c>
      <c r="F456" s="7">
        <f>F458</f>
        <v>0</v>
      </c>
      <c r="G456" s="7">
        <f>H456+I456</f>
        <v>174748.19999999998</v>
      </c>
      <c r="H456" s="7">
        <f>H458</f>
        <v>145623.4</v>
      </c>
      <c r="I456" s="7">
        <f>I458</f>
        <v>29124.799999999999</v>
      </c>
      <c r="J456" s="7">
        <f>K456+L456</f>
        <v>961114.1</v>
      </c>
      <c r="K456" s="7">
        <f>K458</f>
        <v>800928.4</v>
      </c>
      <c r="L456" s="7">
        <f>L458</f>
        <v>160185.69999999998</v>
      </c>
      <c r="M456" s="7">
        <f>N456+O456</f>
        <v>1747480</v>
      </c>
      <c r="N456" s="7">
        <f>N458</f>
        <v>1456233.4</v>
      </c>
      <c r="O456" s="7">
        <f>O458</f>
        <v>291246.59999999998</v>
      </c>
    </row>
    <row r="457" spans="1:15" ht="30.75" customHeight="1">
      <c r="A457" s="4"/>
      <c r="B457" s="5"/>
      <c r="C457" s="4" t="s">
        <v>14</v>
      </c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 ht="20.25" customHeight="1">
      <c r="A458" s="4"/>
      <c r="B458" s="5"/>
      <c r="C458" s="4" t="s">
        <v>17</v>
      </c>
      <c r="D458" s="2">
        <f>E458+F458</f>
        <v>0</v>
      </c>
      <c r="E458" s="2">
        <f>E459</f>
        <v>0</v>
      </c>
      <c r="F458" s="2">
        <f>F459</f>
        <v>0</v>
      </c>
      <c r="G458" s="2">
        <f>H458+I458</f>
        <v>174748.19999999998</v>
      </c>
      <c r="H458" s="2">
        <f>H459</f>
        <v>145623.4</v>
      </c>
      <c r="I458" s="2">
        <f>I459</f>
        <v>29124.799999999999</v>
      </c>
      <c r="J458" s="2">
        <f>K458+L458</f>
        <v>961114.1</v>
      </c>
      <c r="K458" s="2">
        <f>K459</f>
        <v>800928.4</v>
      </c>
      <c r="L458" s="2">
        <f>L459</f>
        <v>160185.69999999998</v>
      </c>
      <c r="M458" s="2">
        <f>N458+O458</f>
        <v>1747480</v>
      </c>
      <c r="N458" s="2">
        <f>N459</f>
        <v>1456233.4</v>
      </c>
      <c r="O458" s="2">
        <f>O459</f>
        <v>291246.59999999998</v>
      </c>
    </row>
    <row r="459" spans="1:15" ht="20.25" customHeight="1">
      <c r="A459" s="4"/>
      <c r="B459" s="5"/>
      <c r="C459" s="20" t="s">
        <v>138</v>
      </c>
      <c r="D459" s="2">
        <f>E459+F459</f>
        <v>0</v>
      </c>
      <c r="E459" s="3"/>
      <c r="F459" s="3"/>
      <c r="G459" s="2">
        <f>H459+I459</f>
        <v>174748.19999999998</v>
      </c>
      <c r="H459" s="3">
        <v>145623.4</v>
      </c>
      <c r="I459" s="3">
        <v>29124.799999999999</v>
      </c>
      <c r="J459" s="2">
        <f>K459+L459</f>
        <v>961114.1</v>
      </c>
      <c r="K459" s="3">
        <v>800928.4</v>
      </c>
      <c r="L459" s="3">
        <v>160185.69999999998</v>
      </c>
      <c r="M459" s="2">
        <f>N459+O459</f>
        <v>1747480</v>
      </c>
      <c r="N459" s="3">
        <v>1456233.4</v>
      </c>
      <c r="O459" s="3">
        <v>291246.59999999998</v>
      </c>
    </row>
    <row r="460" spans="1:15" ht="35.25" customHeight="1"/>
    <row r="464" spans="1:15" ht="24.75" customHeight="1"/>
  </sheetData>
  <mergeCells count="22">
    <mergeCell ref="M6:O6"/>
    <mergeCell ref="A6:B6"/>
    <mergeCell ref="C6:C8"/>
    <mergeCell ref="D6:F6"/>
    <mergeCell ref="G6:I6"/>
    <mergeCell ref="J6:L6"/>
    <mergeCell ref="A9:A11"/>
    <mergeCell ref="B9:B11"/>
    <mergeCell ref="N1:O1"/>
    <mergeCell ref="N2:O2"/>
    <mergeCell ref="A4:O4"/>
    <mergeCell ref="N5:O5"/>
    <mergeCell ref="M7:M8"/>
    <mergeCell ref="N7:O7"/>
    <mergeCell ref="J7:J8"/>
    <mergeCell ref="K7:L7"/>
    <mergeCell ref="A7:A8"/>
    <mergeCell ref="B7:B8"/>
    <mergeCell ref="D7:D8"/>
    <mergeCell ref="E7:F7"/>
    <mergeCell ref="G7:G8"/>
    <mergeCell ref="H7:I7"/>
  </mergeCells>
  <printOptions horizontalCentered="1"/>
  <pageMargins left="0" right="0" top="0" bottom="0" header="0" footer="0"/>
  <pageSetup scale="43" orientation="landscape" horizontalDpi="4294967294" verticalDpi="4294967294" r:id="rId1"/>
  <headerFooter>
    <oddHeader>&amp;L&amp;D &amp;T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դրամաշնորհ</vt:lpstr>
      <vt:lpstr>դրամաշնորհ!Print_Area</vt:lpstr>
      <vt:lpstr>դրամաշնորհ!Print_Titles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Ohanyan</dc:creator>
  <cp:lastModifiedBy>Anna Ohanyan</cp:lastModifiedBy>
  <cp:lastPrinted>2020-12-25T13:57:56Z</cp:lastPrinted>
  <dcterms:created xsi:type="dcterms:W3CDTF">2019-12-04T06:40:42Z</dcterms:created>
  <dcterms:modified xsi:type="dcterms:W3CDTF">2020-12-30T08:55:52Z</dcterms:modified>
</cp:coreProperties>
</file>