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Հավելվածներ\"/>
    </mc:Choice>
  </mc:AlternateContent>
  <bookViews>
    <workbookView xWindow="0" yWindow="0" windowWidth="28800" windowHeight="11340"/>
  </bookViews>
  <sheets>
    <sheet name="կապիտալ" sheetId="1" r:id="rId1"/>
  </sheets>
  <definedNames>
    <definedName name="_xlnm._FilterDatabase" localSheetId="0" hidden="1">կապիտալ!$A$11:$J$11</definedName>
    <definedName name="AgencyCode">#REF!</definedName>
    <definedName name="AgencyName">#REF!</definedName>
    <definedName name="davit">#REF!</definedName>
    <definedName name="Functional1">#REF!</definedName>
    <definedName name="ggg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կապիտալ!$A$1:$G$947</definedName>
    <definedName name="_xlnm.Print_Titles" localSheetId="0">կապիտալ!$6:$7</definedName>
    <definedName name="Z_0D053151_9290_469E_81BA_ED23BAADA7F2_.wvu.FilterData" localSheetId="0" hidden="1">կապիտալ!#REF!</definedName>
    <definedName name="Z_12DAAD19_5FB5_49AC_9911_3B49AE81185F_.wvu.FilterData" localSheetId="0" hidden="1">կապիտալ!#REF!</definedName>
    <definedName name="Z_12DAAD19_5FB5_49AC_9911_3B49AE81185F_.wvu.PrintTitles" localSheetId="0" hidden="1">կապիտալ!$6:$7</definedName>
    <definedName name="Z_155F7499_2150_4D1D_A33C_609506E2BE56_.wvu.PrintTitles" localSheetId="0" hidden="1">կապիտալ!$6:$7</definedName>
    <definedName name="Z_1E196B97_C3EA_4B2F_8DA4_0D00A0E8FDF0_.wvu.PrintArea" localSheetId="0" hidden="1">կապիտալ!$A$1:$C$842</definedName>
    <definedName name="Z_1E196B97_C3EA_4B2F_8DA4_0D00A0E8FDF0_.wvu.PrintTitles" localSheetId="0" hidden="1">կապիտալ!$6:$7</definedName>
    <definedName name="Z_63C31B10_F8A0_4762_9408_32273DEE98F0_.wvu.FilterData" localSheetId="0" hidden="1">կապիտալ!#REF!</definedName>
    <definedName name="Z_6569EC42_5602_4591_A3B0_34B671BBD561_.wvu.PrintArea" localSheetId="0" hidden="1">կապիտալ!$A$1:$C$842</definedName>
    <definedName name="Z_6569EC42_5602_4591_A3B0_34B671BBD561_.wvu.PrintTitles" localSheetId="0" hidden="1">կապիտալ!$6:$7</definedName>
    <definedName name="Z_66ACA2A0_5497_464F_A2B9_E665E2C63449_.wvu.PrintTitles" localSheetId="0" hidden="1">կապիտալ!$6:$7</definedName>
    <definedName name="Z_7B743627_E41D_470B_A1E2_E178855C2124_.wvu.PrintArea" localSheetId="0" hidden="1">կապիտալ!$A$1:$C$842</definedName>
    <definedName name="Z_7B743627_E41D_470B_A1E2_E178855C2124_.wvu.PrintTitles" localSheetId="0" hidden="1">կապիտալ!$6:$7</definedName>
    <definedName name="Z_807A9DB3_E8A2_4037_A3EC_44B1EBF12653_.wvu.FilterData" localSheetId="0" hidden="1">կապիտալ!#REF!</definedName>
    <definedName name="Z_807A9DB3_E8A2_4037_A3EC_44B1EBF12653_.wvu.PrintArea" localSheetId="0" hidden="1">կապիտալ!$A$2:$C$842</definedName>
    <definedName name="Z_807A9DB3_E8A2_4037_A3EC_44B1EBF12653_.wvu.PrintTitles" localSheetId="0" hidden="1">կապիտալ!$6:$7</definedName>
    <definedName name="Z_875896BD_0E37_4BE3_AF12_5FB65F57808F_.wvu.PrintArea" localSheetId="0" hidden="1">կապիտալ!$A$2:$C$842</definedName>
    <definedName name="Z_875896BD_0E37_4BE3_AF12_5FB65F57808F_.wvu.PrintTitles" localSheetId="0" hidden="1">կապիտալ!$6:$7</definedName>
    <definedName name="Z_8A68503D_EAEE_49D7_B957_F867E305B493_.wvu.PrintArea" localSheetId="0" hidden="1">կապիտալ!$A$2:$C$842</definedName>
    <definedName name="Z_8A68503D_EAEE_49D7_B957_F867E305B493_.wvu.PrintTitles" localSheetId="0" hidden="1">կապիտալ!$6:$7</definedName>
    <definedName name="Z_9871F7C6_683D_4315_B91C_FF1886177AB4_.wvu.PrintTitles" localSheetId="0" hidden="1">կապիտալ!$6:$7</definedName>
    <definedName name="Z_9AEE56AF_E97D_459E_B252_24AE4B0340F2_.wvu.PrintTitles" localSheetId="0" hidden="1">կապիտալ!$6:$7</definedName>
    <definedName name="Z_A9A0FFC7_BD84_451E_8B82_5ED9E3DE4DD1_.wvu.PrintArea" localSheetId="0" hidden="1">կապիտալ!$A$1:$C$842</definedName>
    <definedName name="Z_A9A0FFC7_BD84_451E_8B82_5ED9E3DE4DD1_.wvu.PrintTitles" localSheetId="0" hidden="1">կապիտալ!$6:$7</definedName>
    <definedName name="Z_B7797A7D_B43B_4BCE_9978_823BFE2C3964_.wvu.PrintTitles" localSheetId="0" hidden="1">կապիտալ!$6:$7</definedName>
    <definedName name="Z_BE11D70C_0A32_4A5B_9D2F_765F56149BBD_.wvu.FilterData" localSheetId="0" hidden="1">կապիտալ!#REF!</definedName>
    <definedName name="Z_BE11D70C_0A32_4A5B_9D2F_765F56149BBD_.wvu.PrintArea" localSheetId="0" hidden="1">կապիտալ!$A$2:$C$842</definedName>
    <definedName name="Z_BE11D70C_0A32_4A5B_9D2F_765F56149BBD_.wvu.PrintTitles" localSheetId="0" hidden="1">կապիտալ!$6:$7</definedName>
    <definedName name="Z_C1CA0EED_2C54_4470_BEA3_7FC59665EB35_.wvu.PrintArea" localSheetId="0" hidden="1">կապիտալ!$A$1:$C$842</definedName>
    <definedName name="Z_C1CA0EED_2C54_4470_BEA3_7FC59665EB35_.wvu.PrintTitles" localSheetId="0" hidden="1">կապիտալ!$6:$7</definedName>
    <definedName name="Z_C2B771FF_7EA5_48FE_AC7B_8F46ADB6509C_.wvu.FilterData" localSheetId="0" hidden="1">կապիտալ!#REF!</definedName>
    <definedName name="Z_C2B771FF_7EA5_48FE_AC7B_8F46ADB6509C_.wvu.PrintArea" localSheetId="0" hidden="1">կապիտալ!$A$2:$C$842</definedName>
    <definedName name="Z_C2B771FF_7EA5_48FE_AC7B_8F46ADB6509C_.wvu.PrintTitles" localSheetId="0" hidden="1">կապիտալ!$6:$7</definedName>
    <definedName name="Z_D5065BAC_6656_4ED5_B71F_4EDF481EC199_.wvu.PrintArea" localSheetId="0" hidden="1">կապիտալ!$A$1:$G$947</definedName>
    <definedName name="Z_D5065BAC_6656_4ED5_B71F_4EDF481EC199_.wvu.PrintTitles" localSheetId="0" hidden="1">կապիտալ!$6:$7</definedName>
    <definedName name="Z_D60067B0_229E_41F9_99A4_D4C9CBF87C42_.wvu.PrintArea" localSheetId="0" hidden="1">կապիտալ!$A$2:$C$842</definedName>
    <definedName name="Z_D60067B0_229E_41F9_99A4_D4C9CBF87C42_.wvu.PrintTitles" localSheetId="0" hidden="1">կապիտալ!$6:$7</definedName>
    <definedName name="Z_E0B44A5D_DF3C_4DF5_967F_EFE35FE263DD_.wvu.PrintArea" localSheetId="0" hidden="1">կապիտալ!$A$1:$C$842</definedName>
    <definedName name="Z_E0B44A5D_DF3C_4DF5_967F_EFE35FE263DD_.wvu.PrintTitles" localSheetId="0" hidden="1">կապիտալ!$6:$7</definedName>
    <definedName name="Z_E6FFFF8A_057D_4ED2_98F7_3B3A40E48F3D_.wvu.PrintArea" localSheetId="0" hidden="1">կապիտալ!$A$2:$C$842</definedName>
    <definedName name="Z_E6FFFF8A_057D_4ED2_98F7_3B3A40E48F3D_.wvu.PrintTitles" localSheetId="0" hidden="1">կապիտալ!$6:$7</definedName>
    <definedName name="Z_E7299FF9_9BFD_4228_A75B_920C4DDCA7D1_.wvu.FilterData" localSheetId="0" hidden="1">կապիտալ!$A$11:$J$11</definedName>
    <definedName name="Z_E7299FF9_9BFD_4228_A75B_920C4DDCA7D1_.wvu.PrintTitles" localSheetId="0" hidden="1">կապիտալ!$6:$7</definedName>
    <definedName name="Z_EB2EF30C_265C_47BC_B42B_29190B74E1D6_.wvu.PrintTitles" localSheetId="0" hidden="1">կապիտալ!$6:$7</definedName>
    <definedName name="Z_F4C891B9_3F43_46AF_8B03_0753DD6111E3_.wvu.PrintArea" localSheetId="0" hidden="1">կապիտալ!$A$2:$C$842</definedName>
    <definedName name="Z_F4C891B9_3F43_46AF_8B03_0753DD6111E3_.wvu.PrintTitles" localSheetId="0" hidden="1">կապիտալ!$6:$7</definedName>
    <definedName name="Հավելված">#REF!</definedName>
    <definedName name="Մաս">#REF!</definedName>
    <definedName name="շախմատիստ">#REF!</definedName>
  </definedNames>
  <calcPr calcId="162913"/>
  <customWorkbookViews>
    <customWorkbookView name="Hasmik Grigoryan - Personal View" guid="{155F7499-2150-4D1D-A33C-609506E2BE56}" mergeInterval="0" personalView="1" maximized="1" xWindow="-8" yWindow="-8" windowWidth="1936" windowHeight="1056" activeSheetId="1"/>
    <customWorkbookView name="Anna Ananikyan - Personal View" guid="{66ACA2A0-5497-464F-A2B9-E665E2C63449}" mergeInterval="0" personalView="1" maximized="1" xWindow="-8" yWindow="-8" windowWidth="1936" windowHeight="1056" activeSheetId="1"/>
    <customWorkbookView name="Susanna Karapetyan - Personal View" guid="{F4C891B9-3F43-46AF-8B03-0753DD6111E3}" mergeInterval="0" personalView="1" maximized="1" xWindow="-8" yWindow="-8" windowWidth="1936" windowHeight="1056" activeSheetId="1"/>
    <customWorkbookView name="Heghine Hambardzumyan - Personal View" guid="{EB2EF30C-265C-47BC-B42B-29190B74E1D6}" mergeInterval="0" personalView="1" maximized="1" xWindow="-8" yWindow="-8" windowWidth="1936" windowHeight="1056" activeSheetId="1"/>
    <customWorkbookView name="Anna Ohanyan - Personal View" guid="{D5065BAC-6656-4ED5-B71F-4EDF481EC199}" mergeInterval="0" personalView="1" maximized="1" xWindow="-8" yWindow="-8" windowWidth="1936" windowHeight="1056" activeSheetId="1"/>
    <customWorkbookView name="Arusyak Hovhannisyan - Personal View" guid="{E6FFFF8A-057D-4ED2-98F7-3B3A40E48F3D}" mergeInterval="0" personalView="1" maximized="1" xWindow="-8" yWindow="-8" windowWidth="1936" windowHeight="1056" activeSheetId="1"/>
    <customWorkbookView name="Armine Norekyan - Personal View" guid="{D60067B0-229E-41F9-99A4-D4C9CBF87C42}" mergeInterval="0" personalView="1" maximized="1" xWindow="-8" yWindow="-8" windowWidth="1936" windowHeight="1056" activeSheetId="1"/>
    <customWorkbookView name="Marine Shishyan - Личное представление" guid="{C2B771FF-7EA5-48FE-AC7B-8F46ADB6509C}" mergeInterval="0" personalView="1" maximized="1" windowWidth="1893" windowHeight="785" activeSheetId="1"/>
    <customWorkbookView name="Artak Karapetyan - Personal View" guid="{807A9DB3-E8A2-4037-A3EC-44B1EBF12653}" mergeInterval="0" personalView="1" maximized="1" xWindow="-8" yWindow="-8" windowWidth="1936" windowHeight="1056" activeSheetId="1"/>
    <customWorkbookView name="Vilson Kyatikyan - Personal View" guid="{BE11D70C-0A32-4A5B-9D2F-765F56149BBD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Lamara Gozalyan - Personal View" guid="{875896BD-0E37-4BE3-AF12-5FB65F57808F}" mergeInterval="0" personalView="1" maximized="1" windowWidth="1916" windowHeight="803" activeSheetId="1"/>
    <customWorkbookView name="Marine Gochumyan - Personal View" guid="{9871F7C6-683D-4315-B91C-FF1886177AB4}" mergeInterval="0" personalView="1" maximized="1" windowWidth="1436" windowHeight="68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user - Personal View" guid="{E0B44A5D-DF3C-4DF5-967F-EFE35FE263DD}" mergeInterval="0" personalView="1" xWindow="702" yWindow="13" windowWidth="1699" windowHeight="1030" activeSheetId="1"/>
    <customWorkbookView name="Stella Melqonyan - Personal View" guid="{12DAAD19-5FB5-49AC-9911-3B49AE81185F}" mergeInterval="0" personalView="1" maximized="1" xWindow="-8" yWindow="-8" windowWidth="1936" windowHeight="1056" activeSheetId="1"/>
    <customWorkbookView name="Gyulnara Grigoryan - Personal View" guid="{9AEE56AF-E97D-459E-B252-24AE4B0340F2}" mergeInterval="0" personalView="1" maximized="1" xWindow="-8" yWindow="-8" windowWidth="1936" windowHeight="1056" activeSheetId="1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Vahe Asryan - Personal View" guid="{B7797A7D-B43B-4BCE-9978-823BFE2C3964}" mergeInterval="0" personalView="1" maximized="1" xWindow="-8" yWindow="-8" windowWidth="1936" windowHeight="1056" activeSheetId="1"/>
    <customWorkbookView name="Karine Khojabekyan - Personal View" guid="{E7299FF9-9BFD-4228-A75B-920C4DDCA7D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150" i="1" l="1"/>
  <c r="F621" i="1"/>
  <c r="D111" i="1" l="1"/>
  <c r="D120" i="1"/>
  <c r="G778" i="1" l="1"/>
  <c r="G775" i="1"/>
  <c r="D772" i="1"/>
  <c r="E772" i="1"/>
  <c r="F772" i="1"/>
  <c r="G772" i="1"/>
  <c r="D703" i="1" l="1"/>
  <c r="D701" i="1" s="1"/>
  <c r="E703" i="1"/>
  <c r="D653" i="1"/>
  <c r="E653" i="1"/>
  <c r="F653" i="1"/>
  <c r="D642" i="1"/>
  <c r="E642" i="1"/>
  <c r="F642" i="1"/>
  <c r="G642" i="1"/>
  <c r="G640" i="1" s="1"/>
  <c r="D631" i="1"/>
  <c r="E631" i="1"/>
  <c r="F631" i="1"/>
  <c r="G631" i="1"/>
  <c r="D628" i="1"/>
  <c r="E628" i="1"/>
  <c r="F628" i="1"/>
  <c r="D99" i="1"/>
  <c r="E99" i="1"/>
  <c r="F99" i="1"/>
  <c r="G85" i="1"/>
  <c r="D144" i="1"/>
  <c r="E144" i="1"/>
  <c r="F144" i="1"/>
  <c r="G144" i="1"/>
  <c r="E150" i="1"/>
  <c r="F150" i="1"/>
  <c r="G150" i="1"/>
  <c r="D85" i="1"/>
  <c r="E85" i="1"/>
  <c r="F85" i="1"/>
  <c r="D22" i="1"/>
  <c r="E701" i="1" l="1"/>
  <c r="F778" i="1" l="1"/>
  <c r="E778" i="1"/>
  <c r="D778" i="1"/>
  <c r="G781" i="1"/>
  <c r="G770" i="1" s="1"/>
  <c r="F781" i="1"/>
  <c r="E781" i="1"/>
  <c r="D781" i="1"/>
  <c r="F775" i="1"/>
  <c r="F770" i="1" s="1"/>
  <c r="E775" i="1"/>
  <c r="D775" i="1"/>
  <c r="G787" i="1"/>
  <c r="F787" i="1"/>
  <c r="E787" i="1"/>
  <c r="D787" i="1"/>
  <c r="D607" i="1"/>
  <c r="E607" i="1"/>
  <c r="F607" i="1"/>
  <c r="G607" i="1"/>
  <c r="D82" i="1"/>
  <c r="E82" i="1"/>
  <c r="F82" i="1"/>
  <c r="G82" i="1"/>
  <c r="D770" i="1" l="1"/>
  <c r="E770" i="1"/>
  <c r="D168" i="1"/>
  <c r="E168" i="1"/>
  <c r="F168" i="1"/>
  <c r="G168" i="1"/>
  <c r="D153" i="1"/>
  <c r="E153" i="1"/>
  <c r="F153" i="1"/>
  <c r="G153" i="1"/>
  <c r="D156" i="1"/>
  <c r="E156" i="1"/>
  <c r="F156" i="1"/>
  <c r="G156" i="1"/>
  <c r="D67" i="1"/>
  <c r="E67" i="1"/>
  <c r="F67" i="1"/>
  <c r="D61" i="1"/>
  <c r="D59" i="1" s="1"/>
  <c r="E61" i="1"/>
  <c r="E59" i="1" s="1"/>
  <c r="F61" i="1"/>
  <c r="F59" i="1" s="1"/>
  <c r="G61" i="1"/>
  <c r="G59" i="1" s="1"/>
  <c r="D49" i="1"/>
  <c r="E49" i="1"/>
  <c r="F49" i="1"/>
  <c r="G49" i="1"/>
  <c r="D46" i="1"/>
  <c r="E46" i="1"/>
  <c r="F46" i="1"/>
  <c r="G46" i="1"/>
  <c r="D40" i="1"/>
  <c r="E40" i="1"/>
  <c r="F40" i="1"/>
  <c r="G40" i="1"/>
  <c r="D37" i="1"/>
  <c r="E37" i="1"/>
  <c r="F37" i="1"/>
  <c r="G37" i="1"/>
  <c r="D34" i="1"/>
  <c r="E34" i="1"/>
  <c r="F34" i="1"/>
  <c r="G34" i="1"/>
  <c r="D31" i="1"/>
  <c r="E31" i="1"/>
  <c r="F31" i="1"/>
  <c r="G31" i="1"/>
  <c r="G67" i="1"/>
  <c r="E148" i="1" l="1"/>
  <c r="D148" i="1"/>
  <c r="G148" i="1"/>
  <c r="F148" i="1"/>
  <c r="E28" i="1"/>
  <c r="F28" i="1"/>
  <c r="G28" i="1"/>
  <c r="D28" i="1"/>
  <c r="E13" i="1"/>
  <c r="E11" i="1" s="1"/>
  <c r="F13" i="1"/>
  <c r="F11" i="1" s="1"/>
  <c r="G13" i="1"/>
  <c r="G11" i="1" s="1"/>
  <c r="D13" i="1"/>
  <c r="D11" i="1" s="1"/>
  <c r="E734" i="1"/>
  <c r="F734" i="1"/>
  <c r="G734" i="1"/>
  <c r="D734" i="1"/>
  <c r="E731" i="1"/>
  <c r="F731" i="1"/>
  <c r="G731" i="1"/>
  <c r="D731" i="1"/>
  <c r="E740" i="1"/>
  <c r="E738" i="1" s="1"/>
  <c r="F740" i="1"/>
  <c r="F738" i="1" s="1"/>
  <c r="G740" i="1"/>
  <c r="G738" i="1" s="1"/>
  <c r="D740" i="1"/>
  <c r="D738" i="1" s="1"/>
  <c r="E746" i="1"/>
  <c r="F746" i="1"/>
  <c r="G746" i="1"/>
  <c r="D746" i="1"/>
  <c r="E752" i="1"/>
  <c r="E750" i="1" s="1"/>
  <c r="F752" i="1"/>
  <c r="F750" i="1" s="1"/>
  <c r="G752" i="1"/>
  <c r="G750" i="1" s="1"/>
  <c r="D752" i="1"/>
  <c r="D750" i="1" s="1"/>
  <c r="E761" i="1"/>
  <c r="F761" i="1"/>
  <c r="G761" i="1"/>
  <c r="D761" i="1"/>
  <c r="E866" i="1"/>
  <c r="E864" i="1" s="1"/>
  <c r="F866" i="1"/>
  <c r="F864" i="1" s="1"/>
  <c r="G866" i="1"/>
  <c r="G864" i="1" s="1"/>
  <c r="D866" i="1"/>
  <c r="D864" i="1" s="1"/>
  <c r="F19" i="1"/>
  <c r="E19" i="1"/>
  <c r="D19" i="1"/>
  <c r="D17" i="1" s="1"/>
  <c r="G19" i="1"/>
  <c r="E872" i="1"/>
  <c r="E870" i="1" s="1"/>
  <c r="F872" i="1"/>
  <c r="F870" i="1" s="1"/>
  <c r="G872" i="1"/>
  <c r="G870" i="1" s="1"/>
  <c r="D872" i="1"/>
  <c r="D870" i="1" s="1"/>
  <c r="E878" i="1"/>
  <c r="E876" i="1" s="1"/>
  <c r="F878" i="1"/>
  <c r="F876" i="1" s="1"/>
  <c r="G878" i="1"/>
  <c r="G876" i="1" s="1"/>
  <c r="D878" i="1"/>
  <c r="D876" i="1" s="1"/>
  <c r="E887" i="1"/>
  <c r="F887" i="1"/>
  <c r="G887" i="1"/>
  <c r="D887" i="1"/>
  <c r="E884" i="1"/>
  <c r="F884" i="1"/>
  <c r="F882" i="1" s="1"/>
  <c r="G884" i="1"/>
  <c r="G882" i="1" s="1"/>
  <c r="D884" i="1"/>
  <c r="D882" i="1" s="1"/>
  <c r="E893" i="1"/>
  <c r="E891" i="1" s="1"/>
  <c r="F893" i="1"/>
  <c r="F891" i="1" s="1"/>
  <c r="G893" i="1"/>
  <c r="G891" i="1" s="1"/>
  <c r="D893" i="1"/>
  <c r="D891" i="1" s="1"/>
  <c r="E899" i="1"/>
  <c r="E897" i="1" s="1"/>
  <c r="F899" i="1"/>
  <c r="F897" i="1" s="1"/>
  <c r="G899" i="1"/>
  <c r="G897" i="1" s="1"/>
  <c r="D899" i="1"/>
  <c r="D897" i="1" s="1"/>
  <c r="E905" i="1"/>
  <c r="E903" i="1" s="1"/>
  <c r="F905" i="1"/>
  <c r="F903" i="1" s="1"/>
  <c r="G905" i="1"/>
  <c r="G903" i="1" s="1"/>
  <c r="D905" i="1"/>
  <c r="D903" i="1" s="1"/>
  <c r="E911" i="1"/>
  <c r="E909" i="1" s="1"/>
  <c r="F911" i="1"/>
  <c r="F909" i="1" s="1"/>
  <c r="G911" i="1"/>
  <c r="G909" i="1" s="1"/>
  <c r="D911" i="1"/>
  <c r="D909" i="1" s="1"/>
  <c r="E917" i="1"/>
  <c r="E915" i="1" s="1"/>
  <c r="F917" i="1"/>
  <c r="F915" i="1" s="1"/>
  <c r="G917" i="1"/>
  <c r="G915" i="1" s="1"/>
  <c r="D917" i="1"/>
  <c r="D915" i="1" s="1"/>
  <c r="E941" i="1"/>
  <c r="E939" i="1" s="1"/>
  <c r="F941" i="1"/>
  <c r="F939" i="1" s="1"/>
  <c r="G941" i="1"/>
  <c r="D941" i="1"/>
  <c r="D939" i="1" s="1"/>
  <c r="E935" i="1"/>
  <c r="E933" i="1" s="1"/>
  <c r="F935" i="1"/>
  <c r="F933" i="1" s="1"/>
  <c r="G935" i="1"/>
  <c r="G933" i="1" s="1"/>
  <c r="D935" i="1"/>
  <c r="D933" i="1" s="1"/>
  <c r="G929" i="1"/>
  <c r="G927" i="1" s="1"/>
  <c r="E929" i="1"/>
  <c r="E927" i="1" s="1"/>
  <c r="F929" i="1"/>
  <c r="F927" i="1" s="1"/>
  <c r="D929" i="1"/>
  <c r="D927" i="1" s="1"/>
  <c r="E923" i="1"/>
  <c r="E921" i="1" s="1"/>
  <c r="F923" i="1"/>
  <c r="F921" i="1" s="1"/>
  <c r="G923" i="1"/>
  <c r="G921" i="1" s="1"/>
  <c r="D923" i="1"/>
  <c r="D921" i="1" s="1"/>
  <c r="G939" i="1" l="1"/>
  <c r="E882" i="1"/>
  <c r="E857" i="1" l="1"/>
  <c r="F857" i="1"/>
  <c r="G857" i="1"/>
  <c r="D857" i="1"/>
  <c r="E860" i="1"/>
  <c r="F860" i="1"/>
  <c r="G860" i="1"/>
  <c r="D860" i="1"/>
  <c r="E826" i="1"/>
  <c r="F826" i="1"/>
  <c r="G826" i="1"/>
  <c r="D826" i="1"/>
  <c r="E823" i="1"/>
  <c r="F823" i="1"/>
  <c r="G823" i="1"/>
  <c r="D823" i="1"/>
  <c r="E811" i="1"/>
  <c r="F811" i="1"/>
  <c r="G811" i="1"/>
  <c r="D811" i="1"/>
  <c r="D816" i="1"/>
  <c r="E816" i="1"/>
  <c r="F816" i="1"/>
  <c r="G816" i="1"/>
  <c r="E796" i="1"/>
  <c r="F796" i="1"/>
  <c r="G796" i="1"/>
  <c r="D796" i="1"/>
  <c r="E793" i="1"/>
  <c r="F793" i="1"/>
  <c r="G793" i="1"/>
  <c r="D793" i="1"/>
  <c r="G580" i="1" l="1"/>
  <c r="F580" i="1"/>
  <c r="E580" i="1"/>
  <c r="D580" i="1"/>
  <c r="G589" i="1"/>
  <c r="F589" i="1"/>
  <c r="E589" i="1"/>
  <c r="D589" i="1"/>
  <c r="E592" i="1"/>
  <c r="G592" i="1"/>
  <c r="F592" i="1"/>
  <c r="D592" i="1"/>
  <c r="G99" i="1" l="1"/>
  <c r="D785" i="1" l="1"/>
  <c r="E785" i="1"/>
  <c r="F785" i="1"/>
  <c r="G785" i="1"/>
  <c r="D744" i="1"/>
  <c r="E744" i="1"/>
  <c r="F744" i="1"/>
  <c r="G744" i="1"/>
  <c r="G162" i="1" l="1"/>
  <c r="G160" i="1" s="1"/>
  <c r="F162" i="1"/>
  <c r="F160" i="1" s="1"/>
  <c r="E162" i="1"/>
  <c r="E160" i="1" s="1"/>
  <c r="D162" i="1"/>
  <c r="D160" i="1" s="1"/>
  <c r="G805" i="1"/>
  <c r="G802" i="1"/>
  <c r="F802" i="1"/>
  <c r="E802" i="1"/>
  <c r="D802" i="1"/>
  <c r="G799" i="1"/>
  <c r="F799" i="1"/>
  <c r="F791" i="1" s="1"/>
  <c r="E799" i="1"/>
  <c r="E791" i="1" s="1"/>
  <c r="D799" i="1"/>
  <c r="D791" i="1" s="1"/>
  <c r="G601" i="1"/>
  <c r="F601" i="1"/>
  <c r="E601" i="1"/>
  <c r="D601" i="1"/>
  <c r="G598" i="1"/>
  <c r="G578" i="1" s="1"/>
  <c r="F598" i="1"/>
  <c r="F578" i="1" s="1"/>
  <c r="E598" i="1"/>
  <c r="E578" i="1" s="1"/>
  <c r="D598" i="1"/>
  <c r="D578" i="1" s="1"/>
  <c r="G791" i="1" l="1"/>
  <c r="E684" i="1"/>
  <c r="F684" i="1"/>
  <c r="G684" i="1"/>
  <c r="D684" i="1"/>
  <c r="D681" i="1"/>
  <c r="G681" i="1"/>
  <c r="F681" i="1"/>
  <c r="E681" i="1"/>
  <c r="D640" i="1" l="1"/>
  <c r="E640" i="1"/>
  <c r="F640" i="1"/>
  <c r="D831" i="1"/>
  <c r="D829" i="1" s="1"/>
  <c r="D821" i="1" s="1"/>
  <c r="E831" i="1"/>
  <c r="E829" i="1" s="1"/>
  <c r="E821" i="1" s="1"/>
  <c r="F831" i="1"/>
  <c r="F829" i="1" s="1"/>
  <c r="F821" i="1" s="1"/>
  <c r="G831" i="1"/>
  <c r="G829" i="1" s="1"/>
  <c r="G821" i="1" s="1"/>
  <c r="D814" i="1" l="1"/>
  <c r="D809" i="1" s="1"/>
  <c r="E814" i="1"/>
  <c r="E809" i="1" s="1"/>
  <c r="F814" i="1"/>
  <c r="F809" i="1" s="1"/>
  <c r="G814" i="1"/>
  <c r="G809" i="1" s="1"/>
  <c r="G675" i="1" l="1"/>
  <c r="F675" i="1"/>
  <c r="E675" i="1"/>
  <c r="D675" i="1"/>
  <c r="G678" i="1"/>
  <c r="F678" i="1"/>
  <c r="E678" i="1"/>
  <c r="D678" i="1"/>
  <c r="G672" i="1"/>
  <c r="F672" i="1"/>
  <c r="E672" i="1"/>
  <c r="D672" i="1"/>
  <c r="G669" i="1"/>
  <c r="E669" i="1"/>
  <c r="F669" i="1"/>
  <c r="D669" i="1"/>
  <c r="E666" i="1"/>
  <c r="E766" i="1" l="1"/>
  <c r="E764" i="1" s="1"/>
  <c r="E759" i="1" s="1"/>
  <c r="F766" i="1"/>
  <c r="F764" i="1" s="1"/>
  <c r="F759" i="1" s="1"/>
  <c r="G766" i="1"/>
  <c r="G764" i="1" s="1"/>
  <c r="G759" i="1" s="1"/>
  <c r="D766" i="1"/>
  <c r="D764" i="1" s="1"/>
  <c r="D759" i="1" s="1"/>
  <c r="G703" i="1"/>
  <c r="G701" i="1" s="1"/>
  <c r="F703" i="1"/>
  <c r="F701" i="1" s="1"/>
  <c r="E698" i="1" l="1"/>
  <c r="F698" i="1"/>
  <c r="G698" i="1"/>
  <c r="D698" i="1"/>
  <c r="E695" i="1"/>
  <c r="E693" i="1" s="1"/>
  <c r="F695" i="1"/>
  <c r="G695" i="1"/>
  <c r="D695" i="1"/>
  <c r="E689" i="1"/>
  <c r="E687" i="1" s="1"/>
  <c r="F689" i="1"/>
  <c r="F687" i="1" s="1"/>
  <c r="G689" i="1"/>
  <c r="G687" i="1" s="1"/>
  <c r="D689" i="1"/>
  <c r="D687" i="1" s="1"/>
  <c r="E663" i="1"/>
  <c r="F663" i="1"/>
  <c r="G663" i="1"/>
  <c r="D663" i="1"/>
  <c r="E660" i="1"/>
  <c r="E658" i="1" s="1"/>
  <c r="F660" i="1"/>
  <c r="F658" i="1" s="1"/>
  <c r="G660" i="1"/>
  <c r="G658" i="1" s="1"/>
  <c r="D660" i="1"/>
  <c r="D658" i="1" s="1"/>
  <c r="E651" i="1"/>
  <c r="F651" i="1"/>
  <c r="G653" i="1"/>
  <c r="G651" i="1" s="1"/>
  <c r="D651" i="1"/>
  <c r="E648" i="1"/>
  <c r="F648" i="1"/>
  <c r="G648" i="1"/>
  <c r="D648" i="1"/>
  <c r="E637" i="1"/>
  <c r="E635" i="1" s="1"/>
  <c r="F637" i="1"/>
  <c r="F635" i="1" s="1"/>
  <c r="G637" i="1"/>
  <c r="G635" i="1" s="1"/>
  <c r="D637" i="1"/>
  <c r="D635" i="1" s="1"/>
  <c r="G628" i="1"/>
  <c r="D621" i="1"/>
  <c r="D619" i="1" s="1"/>
  <c r="G621" i="1"/>
  <c r="G619" i="1" s="1"/>
  <c r="E616" i="1"/>
  <c r="F616" i="1"/>
  <c r="G616" i="1"/>
  <c r="D616" i="1"/>
  <c r="E141" i="1"/>
  <c r="E139" i="1" s="1"/>
  <c r="F141" i="1"/>
  <c r="F139" i="1" s="1"/>
  <c r="G141" i="1"/>
  <c r="G139" i="1" s="1"/>
  <c r="D141" i="1"/>
  <c r="D139" i="1" s="1"/>
  <c r="E136" i="1"/>
  <c r="F136" i="1"/>
  <c r="F134" i="1" s="1"/>
  <c r="G136" i="1"/>
  <c r="D136" i="1"/>
  <c r="D134" i="1" s="1"/>
  <c r="E95" i="1"/>
  <c r="F95" i="1"/>
  <c r="G95" i="1"/>
  <c r="D95" i="1"/>
  <c r="E92" i="1"/>
  <c r="E74" i="1" s="1"/>
  <c r="F92" i="1"/>
  <c r="F74" i="1" s="1"/>
  <c r="G92" i="1"/>
  <c r="G74" i="1" s="1"/>
  <c r="D92" i="1"/>
  <c r="D74" i="1" s="1"/>
  <c r="D70" i="1"/>
  <c r="D65" i="1" s="1"/>
  <c r="E70" i="1"/>
  <c r="E65" i="1" s="1"/>
  <c r="F70" i="1"/>
  <c r="F65" i="1" s="1"/>
  <c r="G70" i="1"/>
  <c r="G65" i="1" s="1"/>
  <c r="G134" i="1" l="1"/>
  <c r="E134" i="1"/>
  <c r="D693" i="1"/>
  <c r="F619" i="1"/>
  <c r="G693" i="1"/>
  <c r="E621" i="1"/>
  <c r="E619" i="1" s="1"/>
  <c r="E614" i="1" s="1"/>
  <c r="F693" i="1"/>
  <c r="D52" i="1" l="1"/>
  <c r="E52" i="1"/>
  <c r="E55" i="1"/>
  <c r="F55" i="1"/>
  <c r="G55" i="1"/>
  <c r="D55" i="1"/>
  <c r="G52" i="1"/>
  <c r="G26" i="1" s="1"/>
  <c r="F52" i="1"/>
  <c r="F26" i="1" s="1"/>
  <c r="E22" i="1"/>
  <c r="E17" i="1" s="1"/>
  <c r="F22" i="1"/>
  <c r="F17" i="1" s="1"/>
  <c r="G22" i="1"/>
  <c r="G17" i="1" s="1"/>
  <c r="E26" i="1" l="1"/>
  <c r="D26" i="1"/>
  <c r="E574" i="1"/>
  <c r="F666" i="1" l="1"/>
  <c r="F614" i="1" s="1"/>
  <c r="G666" i="1"/>
  <c r="G614" i="1" s="1"/>
  <c r="D666" i="1"/>
  <c r="D614" i="1" s="1"/>
  <c r="E118" i="1" l="1"/>
  <c r="F118" i="1"/>
  <c r="G118" i="1"/>
  <c r="D118" i="1"/>
  <c r="E120" i="1"/>
  <c r="F120" i="1"/>
  <c r="G120" i="1"/>
  <c r="E124" i="1"/>
  <c r="F124" i="1"/>
  <c r="G124" i="1"/>
  <c r="D124" i="1"/>
  <c r="E127" i="1"/>
  <c r="F127" i="1"/>
  <c r="G127" i="1"/>
  <c r="D127" i="1"/>
  <c r="G131" i="1"/>
  <c r="E129" i="1"/>
  <c r="F129" i="1"/>
  <c r="G129" i="1"/>
  <c r="D129" i="1"/>
  <c r="E111" i="1"/>
  <c r="F111" i="1"/>
  <c r="G111" i="1"/>
  <c r="E114" i="1"/>
  <c r="F114" i="1"/>
  <c r="G114" i="1"/>
  <c r="D114" i="1"/>
  <c r="D109" i="1" s="1"/>
  <c r="D116" i="1" l="1"/>
  <c r="D107" i="1" s="1"/>
  <c r="D105" i="1" s="1"/>
  <c r="G109" i="1"/>
  <c r="F109" i="1"/>
  <c r="E109" i="1"/>
  <c r="E116" i="1"/>
  <c r="G116" i="1"/>
  <c r="F116" i="1"/>
  <c r="E107" i="1" l="1"/>
  <c r="F107" i="1"/>
  <c r="F105" i="1" s="1"/>
  <c r="G107" i="1"/>
  <c r="G105" i="1"/>
  <c r="E105" i="1"/>
  <c r="E179" i="1"/>
  <c r="F179" i="1"/>
  <c r="G179" i="1"/>
  <c r="D179" i="1"/>
  <c r="G574" i="1" l="1"/>
  <c r="F574" i="1"/>
  <c r="D574" i="1"/>
  <c r="G572" i="1"/>
  <c r="F572" i="1"/>
  <c r="E572" i="1"/>
  <c r="D572" i="1"/>
  <c r="G568" i="1"/>
  <c r="F568" i="1"/>
  <c r="E568" i="1"/>
  <c r="D568" i="1"/>
  <c r="G564" i="1"/>
  <c r="F564" i="1"/>
  <c r="E564" i="1"/>
  <c r="D564" i="1"/>
  <c r="G559" i="1"/>
  <c r="F559" i="1"/>
  <c r="E559" i="1"/>
  <c r="D559" i="1"/>
  <c r="G550" i="1"/>
  <c r="F550" i="1"/>
  <c r="E550" i="1"/>
  <c r="D550" i="1"/>
  <c r="G543" i="1"/>
  <c r="F543" i="1"/>
  <c r="E543" i="1"/>
  <c r="D543" i="1"/>
  <c r="G533" i="1"/>
  <c r="F533" i="1"/>
  <c r="E533" i="1"/>
  <c r="D533" i="1"/>
  <c r="G528" i="1"/>
  <c r="F528" i="1"/>
  <c r="E528" i="1"/>
  <c r="D528" i="1"/>
  <c r="G519" i="1"/>
  <c r="F519" i="1"/>
  <c r="E519" i="1"/>
  <c r="D519" i="1"/>
  <c r="D517" i="1" s="1"/>
  <c r="D515" i="1" s="1"/>
  <c r="G513" i="1"/>
  <c r="F513" i="1"/>
  <c r="E513" i="1"/>
  <c r="D513" i="1"/>
  <c r="G511" i="1"/>
  <c r="F511" i="1"/>
  <c r="E511" i="1"/>
  <c r="D511" i="1"/>
  <c r="G508" i="1"/>
  <c r="F508" i="1"/>
  <c r="E508" i="1"/>
  <c r="D508" i="1"/>
  <c r="G503" i="1"/>
  <c r="F503" i="1"/>
  <c r="E503" i="1"/>
  <c r="D503" i="1"/>
  <c r="G498" i="1"/>
  <c r="G496" i="1" s="1"/>
  <c r="G494" i="1" s="1"/>
  <c r="F498" i="1"/>
  <c r="E498" i="1"/>
  <c r="E496" i="1" s="1"/>
  <c r="E494" i="1" s="1"/>
  <c r="D498" i="1"/>
  <c r="G492" i="1"/>
  <c r="F492" i="1"/>
  <c r="E492" i="1"/>
  <c r="D492" i="1"/>
  <c r="G486" i="1"/>
  <c r="F486" i="1"/>
  <c r="E486" i="1"/>
  <c r="D486" i="1"/>
  <c r="G484" i="1"/>
  <c r="F484" i="1"/>
  <c r="E484" i="1"/>
  <c r="D484" i="1"/>
  <c r="G477" i="1"/>
  <c r="F477" i="1"/>
  <c r="E477" i="1"/>
  <c r="D477" i="1"/>
  <c r="G473" i="1"/>
  <c r="F473" i="1"/>
  <c r="E473" i="1"/>
  <c r="D473" i="1"/>
  <c r="G468" i="1"/>
  <c r="F468" i="1"/>
  <c r="F466" i="1" s="1"/>
  <c r="F464" i="1" s="1"/>
  <c r="E468" i="1"/>
  <c r="D468" i="1"/>
  <c r="D466" i="1" s="1"/>
  <c r="D464" i="1" s="1"/>
  <c r="G462" i="1"/>
  <c r="F462" i="1"/>
  <c r="E462" i="1"/>
  <c r="D462" i="1"/>
  <c r="G460" i="1"/>
  <c r="F460" i="1"/>
  <c r="F458" i="1" s="1"/>
  <c r="E460" i="1"/>
  <c r="D460" i="1"/>
  <c r="D458" i="1" s="1"/>
  <c r="G456" i="1"/>
  <c r="G454" i="1" s="1"/>
  <c r="F456" i="1"/>
  <c r="F454" i="1" s="1"/>
  <c r="E456" i="1"/>
  <c r="E454" i="1" s="1"/>
  <c r="D456" i="1"/>
  <c r="D454" i="1" s="1"/>
  <c r="G446" i="1"/>
  <c r="F446" i="1"/>
  <c r="E446" i="1"/>
  <c r="D446" i="1"/>
  <c r="G441" i="1"/>
  <c r="F441" i="1"/>
  <c r="E441" i="1"/>
  <c r="D441" i="1"/>
  <c r="G424" i="1"/>
  <c r="F424" i="1"/>
  <c r="E424" i="1"/>
  <c r="D424" i="1"/>
  <c r="G419" i="1"/>
  <c r="F419" i="1"/>
  <c r="E419" i="1"/>
  <c r="D419" i="1"/>
  <c r="G415" i="1"/>
  <c r="F415" i="1"/>
  <c r="E415" i="1"/>
  <c r="D415" i="1"/>
  <c r="G411" i="1"/>
  <c r="F411" i="1"/>
  <c r="E411" i="1"/>
  <c r="D411" i="1"/>
  <c r="G406" i="1"/>
  <c r="F406" i="1"/>
  <c r="E406" i="1"/>
  <c r="D406" i="1"/>
  <c r="G404" i="1"/>
  <c r="F404" i="1"/>
  <c r="E404" i="1"/>
  <c r="D404" i="1"/>
  <c r="G402" i="1"/>
  <c r="F402" i="1"/>
  <c r="E402" i="1"/>
  <c r="D402" i="1"/>
  <c r="G398" i="1"/>
  <c r="F398" i="1"/>
  <c r="E398" i="1"/>
  <c r="E396" i="1" s="1"/>
  <c r="E394" i="1" s="1"/>
  <c r="D398" i="1"/>
  <c r="G392" i="1"/>
  <c r="F392" i="1"/>
  <c r="E392" i="1"/>
  <c r="D392" i="1"/>
  <c r="G390" i="1"/>
  <c r="F390" i="1"/>
  <c r="E390" i="1"/>
  <c r="D390" i="1"/>
  <c r="G387" i="1"/>
  <c r="F387" i="1"/>
  <c r="E387" i="1"/>
  <c r="D387" i="1"/>
  <c r="G385" i="1"/>
  <c r="F385" i="1"/>
  <c r="E385" i="1"/>
  <c r="D385" i="1"/>
  <c r="G381" i="1"/>
  <c r="F381" i="1"/>
  <c r="E381" i="1"/>
  <c r="D381" i="1"/>
  <c r="G378" i="1"/>
  <c r="F378" i="1"/>
  <c r="F376" i="1" s="1"/>
  <c r="F374" i="1" s="1"/>
  <c r="E378" i="1"/>
  <c r="D378" i="1"/>
  <c r="G367" i="1"/>
  <c r="G365" i="1" s="1"/>
  <c r="G363" i="1" s="1"/>
  <c r="F367" i="1"/>
  <c r="F365" i="1" s="1"/>
  <c r="F363" i="1" s="1"/>
  <c r="E367" i="1"/>
  <c r="E365" i="1" s="1"/>
  <c r="E363" i="1" s="1"/>
  <c r="D367" i="1"/>
  <c r="D365" i="1" s="1"/>
  <c r="D363" i="1" s="1"/>
  <c r="G360" i="1"/>
  <c r="F360" i="1"/>
  <c r="E360" i="1"/>
  <c r="D360" i="1"/>
  <c r="G358" i="1"/>
  <c r="F358" i="1"/>
  <c r="E358" i="1"/>
  <c r="E356" i="1" s="1"/>
  <c r="E354" i="1" s="1"/>
  <c r="D358" i="1"/>
  <c r="D356" i="1" s="1"/>
  <c r="D354" i="1" s="1"/>
  <c r="G352" i="1"/>
  <c r="G350" i="1" s="1"/>
  <c r="F352" i="1"/>
  <c r="F350" i="1" s="1"/>
  <c r="E352" i="1"/>
  <c r="E350" i="1" s="1"/>
  <c r="D352" i="1"/>
  <c r="D350" i="1" s="1"/>
  <c r="G348" i="1"/>
  <c r="F348" i="1"/>
  <c r="E348" i="1"/>
  <c r="D348" i="1"/>
  <c r="G345" i="1"/>
  <c r="F345" i="1"/>
  <c r="F343" i="1" s="1"/>
  <c r="E345" i="1"/>
  <c r="D345" i="1"/>
  <c r="G339" i="1"/>
  <c r="F339" i="1"/>
  <c r="E339" i="1"/>
  <c r="D339" i="1"/>
  <c r="G336" i="1"/>
  <c r="G334" i="1" s="1"/>
  <c r="G332" i="1" s="1"/>
  <c r="F336" i="1"/>
  <c r="E336" i="1"/>
  <c r="E334" i="1" s="1"/>
  <c r="E332" i="1" s="1"/>
  <c r="D336" i="1"/>
  <c r="G330" i="1"/>
  <c r="F330" i="1"/>
  <c r="E330" i="1"/>
  <c r="D330" i="1"/>
  <c r="G328" i="1"/>
  <c r="F328" i="1"/>
  <c r="F326" i="1" s="1"/>
  <c r="F324" i="1" s="1"/>
  <c r="E328" i="1"/>
  <c r="E326" i="1" s="1"/>
  <c r="E324" i="1" s="1"/>
  <c r="D328" i="1"/>
  <c r="D326" i="1" s="1"/>
  <c r="D324" i="1" s="1"/>
  <c r="G318" i="1"/>
  <c r="F318" i="1"/>
  <c r="E318" i="1"/>
  <c r="D318" i="1"/>
  <c r="G316" i="1"/>
  <c r="F316" i="1"/>
  <c r="F314" i="1" s="1"/>
  <c r="F312" i="1" s="1"/>
  <c r="E316" i="1"/>
  <c r="D316" i="1"/>
  <c r="G312" i="1"/>
  <c r="E312" i="1"/>
  <c r="D312" i="1"/>
  <c r="G309" i="1"/>
  <c r="F309" i="1"/>
  <c r="E309" i="1"/>
  <c r="D309" i="1"/>
  <c r="G307" i="1"/>
  <c r="F307" i="1"/>
  <c r="E307" i="1"/>
  <c r="D307" i="1"/>
  <c r="G305" i="1"/>
  <c r="F305" i="1"/>
  <c r="E305" i="1"/>
  <c r="D305" i="1"/>
  <c r="G302" i="1"/>
  <c r="F302" i="1"/>
  <c r="E302" i="1"/>
  <c r="D302" i="1"/>
  <c r="G299" i="1"/>
  <c r="F299" i="1"/>
  <c r="E299" i="1"/>
  <c r="D299" i="1"/>
  <c r="G294" i="1"/>
  <c r="F294" i="1"/>
  <c r="E294" i="1"/>
  <c r="D294" i="1"/>
  <c r="G292" i="1"/>
  <c r="F292" i="1"/>
  <c r="E292" i="1"/>
  <c r="D292" i="1"/>
  <c r="G286" i="1"/>
  <c r="F286" i="1"/>
  <c r="E286" i="1"/>
  <c r="D286" i="1"/>
  <c r="G284" i="1"/>
  <c r="F284" i="1"/>
  <c r="E284" i="1"/>
  <c r="D284" i="1"/>
  <c r="G282" i="1"/>
  <c r="F282" i="1"/>
  <c r="E282" i="1"/>
  <c r="E277" i="1" s="1"/>
  <c r="E275" i="1" s="1"/>
  <c r="D282" i="1"/>
  <c r="D277" i="1" s="1"/>
  <c r="D275" i="1" s="1"/>
  <c r="G272" i="1"/>
  <c r="F272" i="1"/>
  <c r="E272" i="1"/>
  <c r="D272" i="1"/>
  <c r="G269" i="1"/>
  <c r="G267" i="1"/>
  <c r="G265" i="1" s="1"/>
  <c r="G263" i="1" s="1"/>
  <c r="F267" i="1"/>
  <c r="F265" i="1" s="1"/>
  <c r="F263" i="1" s="1"/>
  <c r="E267" i="1"/>
  <c r="E265" i="1" s="1"/>
  <c r="E263" i="1" s="1"/>
  <c r="D267" i="1"/>
  <c r="D265" i="1" s="1"/>
  <c r="D263" i="1" s="1"/>
  <c r="G261" i="1"/>
  <c r="G259" i="1" s="1"/>
  <c r="F261" i="1"/>
  <c r="F259" i="1" s="1"/>
  <c r="E261" i="1"/>
  <c r="E259" i="1" s="1"/>
  <c r="D261" i="1"/>
  <c r="D259" i="1" s="1"/>
  <c r="G257" i="1"/>
  <c r="F257" i="1"/>
  <c r="E257" i="1"/>
  <c r="D257" i="1"/>
  <c r="G255" i="1"/>
  <c r="F255" i="1"/>
  <c r="E255" i="1"/>
  <c r="E253" i="1" s="1"/>
  <c r="D255" i="1"/>
  <c r="D253" i="1" s="1"/>
  <c r="D254" i="1" s="1"/>
  <c r="G220" i="1"/>
  <c r="G218" i="1" s="1"/>
  <c r="F220" i="1"/>
  <c r="F218" i="1" s="1"/>
  <c r="E220" i="1"/>
  <c r="E218" i="1" s="1"/>
  <c r="D220" i="1"/>
  <c r="D218" i="1" s="1"/>
  <c r="G216" i="1"/>
  <c r="F216" i="1"/>
  <c r="E216" i="1"/>
  <c r="D216" i="1"/>
  <c r="G214" i="1"/>
  <c r="F214" i="1"/>
  <c r="E214" i="1"/>
  <c r="D214" i="1"/>
  <c r="G212" i="1"/>
  <c r="F212" i="1"/>
  <c r="E212" i="1"/>
  <c r="D212" i="1"/>
  <c r="G210" i="1"/>
  <c r="F210" i="1"/>
  <c r="E210" i="1"/>
  <c r="D210" i="1"/>
  <c r="G204" i="1"/>
  <c r="F204" i="1"/>
  <c r="E204" i="1"/>
  <c r="D204" i="1"/>
  <c r="G202" i="1"/>
  <c r="F202" i="1"/>
  <c r="E202" i="1"/>
  <c r="D202" i="1"/>
  <c r="G200" i="1"/>
  <c r="F200" i="1"/>
  <c r="E200" i="1"/>
  <c r="D200" i="1"/>
  <c r="G197" i="1"/>
  <c r="F197" i="1"/>
  <c r="E197" i="1"/>
  <c r="E195" i="1" s="1"/>
  <c r="D197" i="1"/>
  <c r="G193" i="1"/>
  <c r="F193" i="1"/>
  <c r="E193" i="1"/>
  <c r="D193" i="1"/>
  <c r="G191" i="1"/>
  <c r="F191" i="1"/>
  <c r="E191" i="1"/>
  <c r="D191" i="1"/>
  <c r="G189" i="1"/>
  <c r="G187" i="1" s="1"/>
  <c r="F189" i="1"/>
  <c r="E189" i="1"/>
  <c r="D189" i="1"/>
  <c r="G356" i="1" l="1"/>
  <c r="G354" i="1" s="1"/>
  <c r="G343" i="1"/>
  <c r="G326" i="1"/>
  <c r="G324" i="1" s="1"/>
  <c r="G458" i="1"/>
  <c r="G452" i="1" s="1"/>
  <c r="D496" i="1"/>
  <c r="D494" i="1" s="1"/>
  <c r="F208" i="1"/>
  <c r="F253" i="1"/>
  <c r="F254" i="1" s="1"/>
  <c r="G195" i="1"/>
  <c r="G253" i="1"/>
  <c r="G254" i="1" s="1"/>
  <c r="G466" i="1"/>
  <c r="G464" i="1" s="1"/>
  <c r="D376" i="1"/>
  <c r="D374" i="1" s="1"/>
  <c r="E517" i="1"/>
  <c r="E515" i="1" s="1"/>
  <c r="E187" i="1"/>
  <c r="E185" i="1" s="1"/>
  <c r="D334" i="1"/>
  <c r="D332" i="1" s="1"/>
  <c r="E466" i="1"/>
  <c r="E464" i="1" s="1"/>
  <c r="F517" i="1"/>
  <c r="F515" i="1" s="1"/>
  <c r="G341" i="1"/>
  <c r="G208" i="1"/>
  <c r="G206" i="1" s="1"/>
  <c r="F341" i="1"/>
  <c r="F396" i="1"/>
  <c r="F394" i="1" s="1"/>
  <c r="D195" i="1"/>
  <c r="E343" i="1"/>
  <c r="E341" i="1" s="1"/>
  <c r="G277" i="1"/>
  <c r="G275" i="1" s="1"/>
  <c r="G517" i="1"/>
  <c r="G515" i="1" s="1"/>
  <c r="G376" i="1"/>
  <c r="G374" i="1" s="1"/>
  <c r="E376" i="1"/>
  <c r="E374" i="1" s="1"/>
  <c r="F195" i="1"/>
  <c r="F496" i="1"/>
  <c r="F494" i="1" s="1"/>
  <c r="D343" i="1"/>
  <c r="D341" i="1" s="1"/>
  <c r="D208" i="1"/>
  <c r="D206" i="1" s="1"/>
  <c r="D452" i="1"/>
  <c r="G185" i="1"/>
  <c r="F187" i="1"/>
  <c r="E208" i="1"/>
  <c r="E206" i="1" s="1"/>
  <c r="F452" i="1"/>
  <c r="D396" i="1"/>
  <c r="D394" i="1" s="1"/>
  <c r="F356" i="1"/>
  <c r="F354" i="1" s="1"/>
  <c r="F277" i="1"/>
  <c r="F275" i="1" s="1"/>
  <c r="E458" i="1"/>
  <c r="E452" i="1" s="1"/>
  <c r="G396" i="1"/>
  <c r="G394" i="1" s="1"/>
  <c r="E254" i="1"/>
  <c r="E251" i="1"/>
  <c r="F334" i="1"/>
  <c r="F332" i="1" s="1"/>
  <c r="D251" i="1"/>
  <c r="F206" i="1"/>
  <c r="D187" i="1"/>
  <c r="E610" i="1"/>
  <c r="E605" i="1" s="1"/>
  <c r="F610" i="1"/>
  <c r="F605" i="1" s="1"/>
  <c r="G610" i="1"/>
  <c r="G605" i="1" s="1"/>
  <c r="D610" i="1"/>
  <c r="D605" i="1" s="1"/>
  <c r="F251" i="1" l="1"/>
  <c r="G251" i="1"/>
  <c r="D185" i="1"/>
  <c r="F185" i="1"/>
  <c r="D945" i="1"/>
  <c r="E945" i="1"/>
  <c r="F945" i="1"/>
  <c r="G945" i="1"/>
  <c r="D239" i="1"/>
  <c r="E239" i="1"/>
  <c r="F239" i="1"/>
  <c r="D237" i="1"/>
  <c r="E237" i="1"/>
  <c r="F237" i="1"/>
  <c r="D234" i="1"/>
  <c r="E234" i="1"/>
  <c r="F234" i="1"/>
  <c r="D232" i="1"/>
  <c r="E232" i="1"/>
  <c r="F232" i="1"/>
  <c r="D230" i="1"/>
  <c r="E230" i="1"/>
  <c r="F230" i="1"/>
  <c r="D228" i="1"/>
  <c r="E228" i="1"/>
  <c r="F228" i="1"/>
  <c r="D248" i="1"/>
  <c r="E248" i="1"/>
  <c r="F248" i="1"/>
  <c r="D243" i="1"/>
  <c r="E243" i="1"/>
  <c r="F243" i="1"/>
  <c r="D173" i="1"/>
  <c r="E173" i="1"/>
  <c r="F173" i="1"/>
  <c r="F171" i="1" s="1"/>
  <c r="D176" i="1"/>
  <c r="E176" i="1"/>
  <c r="F176" i="1"/>
  <c r="D851" i="1"/>
  <c r="D849" i="1" s="1"/>
  <c r="E851" i="1"/>
  <c r="E849" i="1" s="1"/>
  <c r="F851" i="1"/>
  <c r="F849" i="1" s="1"/>
  <c r="G851" i="1"/>
  <c r="G849" i="1" s="1"/>
  <c r="D844" i="1"/>
  <c r="D842" i="1" s="1"/>
  <c r="D837" i="1" s="1"/>
  <c r="E844" i="1"/>
  <c r="E842" i="1" s="1"/>
  <c r="E837" i="1" s="1"/>
  <c r="F844" i="1"/>
  <c r="F842" i="1" s="1"/>
  <c r="F837" i="1" s="1"/>
  <c r="G844" i="1"/>
  <c r="G842" i="1" s="1"/>
  <c r="G837" i="1" s="1"/>
  <c r="D171" i="1" l="1"/>
  <c r="D166" i="1" s="1"/>
  <c r="F166" i="1"/>
  <c r="E171" i="1"/>
  <c r="E166" i="1" s="1"/>
  <c r="E241" i="1"/>
  <c r="D241" i="1"/>
  <c r="F241" i="1"/>
  <c r="E226" i="1"/>
  <c r="D226" i="1"/>
  <c r="F226" i="1"/>
  <c r="F224" i="1" l="1"/>
  <c r="F222" i="1" s="1"/>
  <c r="F183" i="1" s="1"/>
  <c r="F8" i="1" s="1"/>
  <c r="D224" i="1"/>
  <c r="D222" i="1" s="1"/>
  <c r="D183" i="1" s="1"/>
  <c r="D8" i="1" s="1"/>
  <c r="E224" i="1"/>
  <c r="E222" i="1" s="1"/>
  <c r="E183" i="1" s="1"/>
  <c r="E8" i="1" s="1"/>
  <c r="G176" i="1"/>
  <c r="G173" i="1"/>
  <c r="G171" i="1" l="1"/>
  <c r="G166" i="1" s="1"/>
  <c r="G249" i="1"/>
  <c r="G248" i="1" s="1"/>
  <c r="G243" i="1"/>
  <c r="G239" i="1"/>
  <c r="G237" i="1"/>
  <c r="G234" i="1"/>
  <c r="G232" i="1"/>
  <c r="G230" i="1"/>
  <c r="G228" i="1"/>
  <c r="G226" i="1" l="1"/>
  <c r="G241" i="1"/>
  <c r="G224" i="1" l="1"/>
  <c r="G222" i="1" s="1"/>
  <c r="G183" i="1" s="1"/>
  <c r="G8" i="1" s="1"/>
</calcChain>
</file>

<file path=xl/sharedStrings.xml><?xml version="1.0" encoding="utf-8"?>
<sst xmlns="http://schemas.openxmlformats.org/spreadsheetml/2006/main" count="912" uniqueCount="492">
  <si>
    <t>Ծրագրային դասիչ</t>
  </si>
  <si>
    <t>Բյուջետային գլխավոր կարգադրիչների, ծրագրերի, միջոցառումների և ուղղությունների անվանումները</t>
  </si>
  <si>
    <t>Միջոցառում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</si>
  <si>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</si>
  <si>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</si>
  <si>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</si>
  <si>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</si>
  <si>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</si>
  <si>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Անտառվերականգնման և անտառապատման աշխատանքներ</t>
  </si>
  <si>
    <t>ՀՀ ՊԱՇՏՊԱՆՈՒԹՅԱՆ ՆԱԽԱՐԱՐՈՒԹՅՈՒՆ</t>
  </si>
  <si>
    <t>ՀՀ ՊԵՏԱԿԱՆ ԵԿԱՄՈՒՏՆԵՐԻ ԿՈՄԻՏԵ</t>
  </si>
  <si>
    <t>ՀՀ պետական եկամուտների կոմիտեի  շենքային ապահովվածության բարելավում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</si>
  <si>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</si>
  <si>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</si>
  <si>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</si>
  <si>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ՀՀ ՏԱՐԱԾՔԱՅԻՆ ԿԱՌԱՎԱՐՄԱՆ ԵՎ ԵՆԹԱԿԱՌՈՒՑՎԱԾՔՆԵՐԻ ՆԱԽԱՐԱՐՈՒԹՅՈՒՆ</t>
  </si>
  <si>
    <t>Բնակարանային շինարարություն</t>
  </si>
  <si>
    <t>Հոսպիտալների և բուժկետերի բժշկական սարքավորումներով համալրում</t>
  </si>
  <si>
    <t>ՀՀ  ՇՐՋԱԿԱ ՄԻՋԱՎԱՅՐԻ  ՆԱԽԱՐԱՐՈՒԹՅՈՒՆ</t>
  </si>
  <si>
    <t>ՀՀ ԿՐԹՈՒԹՅԱՆ, ԳԻՏՈՒԹՅԱՆ, ՄՇԱԿՈՒՅԹԻ ԵՎ ՍՊՈՐՏԻ ՆԱԽԱՐԱՐՈՒԹՅՈՒՆ</t>
  </si>
  <si>
    <t xml:space="preserve"> Անտառկառավարման պլանների կազմում</t>
  </si>
  <si>
    <t>Ջրային տնտեսության հիդրոտեխնիկական սարքավորումների տեղադրման աշխատանքներ</t>
  </si>
  <si>
    <t>ՀՀ ԱՇԽԱՏԱՆՔԻ ԵՎ ՍՈՑԻԱԼԱԿԱՆ ՀԱՐՑԵՐԻ ՆԱԽԱՐԱՐՈՒԹՅՈՒՆ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</si>
  <si>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</si>
  <si>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</si>
  <si>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</si>
  <si>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Հակակոռուպցիոն դատարանի շենքային պայմանների ապահովում</t>
  </si>
  <si>
    <t>Քաղաքաշինության  կոմիտեի կարողությունների զարգացում և տեխնիկական հագեցվածության ապահովում</t>
  </si>
  <si>
    <t>ՀՀ ՊԵՏԱԿԱՆ ՎԵՐԱՀՍԿՈՂԱԿԱՆ ԾԱՌԱՅՈՒԹՅՈՒՆ</t>
  </si>
  <si>
    <t>ՄԱՐԴՈՒ ԻՐԱՎՈՒՆՔՆԵՐԻ ՊԱՇՏՊԱՆԻ ԱՇԽԱՏԱԿԱԶՄ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</si>
  <si>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</si>
  <si>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Հարկադիր կատարման ծառայության տեխնիկական հագեցվածության բարելավում</t>
  </si>
  <si>
    <t xml:space="preserve"> Ազգային ժողովի տեխնիկական հագեցվածության բարելավում</t>
  </si>
  <si>
    <t xml:space="preserve"> ՀՀ վարչապետի աշխատակազմի տեխնիկական հագեցվածության բարելավում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</si>
  <si>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</si>
  <si>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Սննդամթերքի անվտանգության տեսչական մարմնի տեխնիկական հագեցվածության բարելավում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</si>
  <si>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</si>
  <si>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</si>
  <si>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</si>
  <si>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</si>
  <si>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>ԲԱՐՁՐԱԳՈՒՅՆ ԴԱՏԱԿԱՆ ԽՈՐՀՈՒՐԴ</t>
  </si>
  <si>
    <t>Բարձրագույն դատական խորհրդի տեխնիկական հագեցվածության բարելավում</t>
  </si>
  <si>
    <t>ՀՀ ԷԿՈՆՈՄԻԿԱՅԻ ՆԱԽԱՐԱՐՈՒԹՅՈՒՆ</t>
  </si>
  <si>
    <t xml:space="preserve"> ՀՀ շրջակա միջավայրի նախարարության տեխնիկական կարողությունների ընդլայնում</t>
  </si>
  <si>
    <t>ՀՀ արդարադատության նախարարության քրեակատարողական  ծառայության կարողությունների զարգացում և տեխնիկական հագեցվածության ապահովում</t>
  </si>
  <si>
    <t>Քրեակատարողական հիմնարկների շենքային պայմանների բարելավում</t>
  </si>
  <si>
    <t xml:space="preserve">Ոռոգման համակարգերի հիմնանորոգում </t>
  </si>
  <si>
    <t xml:space="preserve">Խորքային հորերի վերականգնում </t>
  </si>
  <si>
    <t>Գետերի և հեղեղատարների տեղամասերի ամրացման և մաքրման աշխատանքներ</t>
  </si>
  <si>
    <t>Փոքր և միջին ջրամբարների կառուցում</t>
  </si>
  <si>
    <t>Ջրամբարների վերականգնման և վերազինման աշխատանքներ</t>
  </si>
  <si>
    <t>Օրվա կարգավորման ջրավազանների կառուցում և վերակառուցում</t>
  </si>
  <si>
    <t xml:space="preserve">Արփա-Սևան ջրային համակարգի տեխնիկական վիճակի բարելավում  </t>
  </si>
  <si>
    <t>Քաղաքաշինության բնագավառում պետական ծրագրերի իրականացման ապահովում</t>
  </si>
  <si>
    <t>ՀՀ արդարադատության նախարարության կարողությունների զարգացում և տեխնիկական հագեցվածության ապահովում</t>
  </si>
  <si>
    <t xml:space="preserve"> Քաղաքաշինության, տեխնիկական և հրդեհային անվտանգության տեսչական մարմնի վարչական շենքի պայմանների բարելավում </t>
  </si>
  <si>
    <t>Տարեց և (կամ) հաշմանդամություն ունեցող անձանց շուրջօրյա խնամք մատուցող պետական ոչ առևտրային կազմակերպությունների շենքային պայմանների բարելավում</t>
  </si>
  <si>
    <t>Արարատյան ջրավազանի ձկնաբուծական տնտեսությունների ելքային ջրերի վերաօգտագործման ծրագիր</t>
  </si>
  <si>
    <t xml:space="preserve"> Բարձրագույն դատական խորհրդի և դատարանների շենքային պայմանների  բարելավում</t>
  </si>
  <si>
    <t>ՀՀ շրջակա միջավայրի նախարարության անտառային կոմիտեի տեխնիկական կարողությունների ընդլայնում</t>
  </si>
  <si>
    <t>Շրջակա միջավայրի նախարարության հատուկ սարքավորումներով և համակարգչային ծրագրերով հագեցվածության բարելավում</t>
  </si>
  <si>
    <t>ՀՀ առողջապահական և աշխատանքի տեսչական մարմնի շենքային պայմանների բարելավում</t>
  </si>
  <si>
    <t>Պարտադիր կապիտալ աշխատանքների ծրագրի շրջանակներում ջրամատակարարման և ջրահեռացման ենթակառուցվածքների հիմնանորոգում</t>
  </si>
  <si>
    <t>«Արմաշ» պոմպակայանի IV գոտու հեռացնող ջրատարի վերականգնման աշխատանքներ</t>
  </si>
  <si>
    <t>Սուրենավան III գոտու ջրագծի հիմնանորոգման աշխատանքներ</t>
  </si>
  <si>
    <t>Արազափ-1 պոմպակայանի 3-րդ գոտու հեռացնոց ջրատարի վերականգնում</t>
  </si>
  <si>
    <t>Արմավիրի մարզի Մրգաշատ համայնքի Բաժանարար N2 կիսախողովակային ջրանցքի վերակառուցում</t>
  </si>
  <si>
    <t xml:space="preserve">Քաղցրաշեն-1 պ/կ 2-րդ հերթի մղման ավազանից </t>
  </si>
  <si>
    <t>Արմավիր ՋՕԸ-ի Ոռոգման համակարգի 2018թ. հիմնանորոգում ծրագրով նախատեսված խորքային հորերի վերականգնում</t>
  </si>
  <si>
    <t>ՀՀ Տավուշի մարզի Այրում համայնքի տարածքում Դեբեդ գետի ափի ամրացում և սահմանային ճանապարհի ստեղծում</t>
  </si>
  <si>
    <t>ՀՀ Լոռու մարզի Մեծավանի ջրամբարի վերականգնման աշխատանքներ</t>
  </si>
  <si>
    <t xml:space="preserve">Ապարանի ջրամբարի վերանորոգում </t>
  </si>
  <si>
    <t xml:space="preserve">Սառնակունք գյուղի մոտ Մուխութուրյանի ջրատարի ջրաքանակի համար քլորակայանի կառուցում </t>
  </si>
  <si>
    <t xml:space="preserve">Ղազանչի ջրաղբյուրների սանիտարական գոտում նոր, հեղուկ քլորով շահագործվող քլորակայանի կառուցում </t>
  </si>
  <si>
    <t xml:space="preserve">ՀՀ-ի տարածքում Վարձակալի կողմից չսպասարկվող բնակավայրերում ջրամատակարարման և ջրահեռացման համակարգերի կառուցում  </t>
  </si>
  <si>
    <t>ՀՀ Արագածոտնի մարզի որոշ բնակավայրերի ջրամատակարարման և ջրահեռացման համակարգերի բարելավման աշխատանքներ</t>
  </si>
  <si>
    <t>ՀՀ Տավուշի մարզի որոշ բնակավայրերի ջրամատակարարման և ջրահեռացման համակարգերի բարելավման աշխատանքներ</t>
  </si>
  <si>
    <t>ՀՀ էկոնոմիկայի նախարարության շենքային պայմանների բարելավում</t>
  </si>
  <si>
    <t>Ջրամատակարարման և ջրահեռացման համակարգերի հիմնանորոգում</t>
  </si>
  <si>
    <t>Ոռոգման համակարգերի կառուցում</t>
  </si>
  <si>
    <t>ՀՀ ՊԵԿ Երևան քաղաքի արտաքին տնտեսական գործունեության կենտրոնի կառուցման աշխատանքներ։</t>
  </si>
  <si>
    <t xml:space="preserve">Արևելյան մաքսատան-վարչության Բագրատաշենի մաքսային կետ-բաժնի ենթակառուցվածքների վերակառուցում </t>
  </si>
  <si>
    <t>ՀՀ մարդու իրավունքների պաշտպանի աշխատակազմի շենքային պայմանների բարելավում</t>
  </si>
  <si>
    <t>ՀՀ ՔՆՆՉԱԿԱՆ ԿՈՄԻՏԵ</t>
  </si>
  <si>
    <t>ՀՀ քննչական կոմիտեի շենքային պայմանների բարելավում</t>
  </si>
  <si>
    <t>ՀՀ քննչական կոմիտեի Ստեփանավան քաղաքի Արևելյան 4 հասցեի վարչական շենքի կապիտալ վերանորոգում</t>
  </si>
  <si>
    <t>Շենքերի և շինությունների մատչելիություն և անձնագրավորում</t>
  </si>
  <si>
    <t>ՀՀ Լոռու մարզի Ստեփանավան համայնքի Աշոտաբերդ թաղամասի կառուցապատման աշխատանքներ</t>
  </si>
  <si>
    <t>ՀՀ Շիրակի մարզի Աշոցք համայնքում նոր բնակելի թաղամասի կառուցում</t>
  </si>
  <si>
    <t>Անբավարար տեխնիկական վիճակում գտնվող բնակֆոնդի հիմնախնդրի լուծմանն ուղղված ծրագրերի իրականացման համար մշակվող նախագծանախահաշվային փաստաթղթեր</t>
  </si>
  <si>
    <t>Երևան քաղաք</t>
  </si>
  <si>
    <t>ՀՀ Լոռու մարզ</t>
  </si>
  <si>
    <t>ՀՀ Սյունիքի մարզ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</si>
  <si>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</si>
  <si>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</si>
  <si>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</si>
  <si>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ՀՀ Արագածոնի մարզ</t>
  </si>
  <si>
    <t>Փարպի համայնքի 5-րդ դարի Ծիրանավոր եկեղեցու ամրակայում, վերականգնում և տարածքի բարեկարգում</t>
  </si>
  <si>
    <t>ՀՀ Արմավիրի մարզ</t>
  </si>
  <si>
    <t xml:space="preserve"> Այգեշատ համայնքի Թարգմանչաց եկեղեցու վերականգնում </t>
  </si>
  <si>
    <t>Ալավերդի համայնքի  Սանահինի վանական համալիրի Սբ Ամենափրկիչ եկեղեցու տանիքների նորոգում</t>
  </si>
  <si>
    <t>Քոբայր ե/գ կայարանի Քոբայրավանքի սեղանատան վերականգնում</t>
  </si>
  <si>
    <t xml:space="preserve">Տեղ համայնքի Սբ Գևորգ եկեղեցու վերականգնում </t>
  </si>
  <si>
    <t>ՀՀ Տավուշի մարզ</t>
  </si>
  <si>
    <t>Դիլիջան համայնքի Հ.Շարամբեյանի անվան ժողովրդական արհեստների թանգարանի նորոգում, ամրակայում</t>
  </si>
  <si>
    <t>2. Վավերագրման և ուսումնասիրման աշխատանքներ, (այդ թվում՝ հետախուզումև պեղում), գիտանախագծային փաստաթղթերի կազմում և փորձաքննում</t>
  </si>
  <si>
    <t>Լոռու մարզի Քաղաքատեղի Լոռի Բերդի միջնաբերդի պարիսպների ամրակայման և վերականգնման գիտանախագծային փաստաթղթեր</t>
  </si>
  <si>
    <t>Լոռու մարզի Քաղաքատեղի Լոռի Բերդի միջնաբերդի եկեղեցու ամրակայման, նորոգման և վերականգնման գիտանախագծային փաստաթղթեր</t>
  </si>
  <si>
    <t>Լոռու մարզի Քաղաքատեղի Լոռի Բերդի միջնաբերդի բաղնիքների ամրակայման և մասնակի վերականգնման գիտանախագծային փաստաթղթեր</t>
  </si>
  <si>
    <t>Լոռու մարզի Ամրակից գյուղի Ռուսական եկեղեցու ամրակայման, վերականգնման և տարածքի բարեկարգման գիտանախագծային փաստաթղթեր</t>
  </si>
  <si>
    <t>«Սրվեղ» վանական համալիրի ամրակայման, վերականգնման և տարածքի բարեկարգման գիտանախագծային փաստաթղթեր</t>
  </si>
  <si>
    <t>«Տավուշ» ամրոցի պարիսպների, կից կառույցների, եկեղեցու ամրակայման, վերականգնման և տարածքի բարեկարգման գիտանախագծային փաստաթղթեր</t>
  </si>
  <si>
    <t>ՀՀ ԿԱՌԱՎԱՐՈՒԹՅՈՒՆ</t>
  </si>
  <si>
    <t>Սպիտակ քաղաքում նոր բնակելի շենքի կառուցման աշխատանքներ</t>
  </si>
  <si>
    <t>Ծրագիր</t>
  </si>
  <si>
    <t>Բուսաբանական այգու ոռոգման ցանցի կառուցում՝ Սարկավագի փողոցի ջրանցքից մինչ Բուսաբանական այգու պարսպի հատված</t>
  </si>
  <si>
    <t>Երևան քաղաքի Գ.Նժդեհ փողոցի N 20 հասցեի շենքի վերակառուցման աշխատանքներ</t>
  </si>
  <si>
    <t xml:space="preserve">ՀՀ Սյունիքի մարզի սահմանամերձ Գորիս համայնքի Շուռնուխ բնակավայրում բնակելի թաղամասի կառուցում </t>
  </si>
  <si>
    <t xml:space="preserve"> «Հիդրոօդերևութաբանության և մոնիթորինգի կենտրոն» ՊՈԱԿ-ի տեխնիկական միջոցների արդիականացում և նոր սարքավորումների ձեռք բերում</t>
  </si>
  <si>
    <t>Սևանա լիճ թափվող գետերի մաքրման աշխատանքների կատարման նախագծանախահաշվային փաթեթի ձեռք բերում</t>
  </si>
  <si>
    <t>Ընդերքօգտագործման թափոնների լքված/տիրոզուրկ տեղամասերի և օբյեկտների ռեկուլտիվացիայի համար նախագծային փաթեթների մշակում</t>
  </si>
  <si>
    <t xml:space="preserve">ՀՀ քննչական կոմիտեի Երևան քաղաքի Աջափնյակ, Մ.Մազմանյան փողոցի 3 հասցեի  վարչական շենքի կապիտալ վերանորոգում  </t>
  </si>
  <si>
    <t>ՀՀ Ազգային ժողովի շենքային պայմանների բարելավում</t>
  </si>
  <si>
    <t>Նարեկի սելավատարի հունի մաքրում 2945 մ և ափերի ամրացում 380 մ</t>
  </si>
  <si>
    <t xml:space="preserve">ք.Ապարանի «ՔՅԱՆԴԱԼ» կոչվող սելավատարի մաքրում մոտ 2000 մ հատվածում </t>
  </si>
  <si>
    <t>ՀՀ Տավուշի մարզի Տավուշ ջրամբարի պատվարի վերականգնման նախագծանախահաշվային փաստաթղթերի ձեռքբերում և փորձաքննություն</t>
  </si>
  <si>
    <t>ՀՀ պետական վերահկողական ծառայության շենքային պայմանների բարելավում</t>
  </si>
  <si>
    <t>Պահուստային ֆոնդ</t>
  </si>
  <si>
    <t>Առաջին եռամսյակ</t>
  </si>
  <si>
    <t>Առաջին կիսամյակ</t>
  </si>
  <si>
    <t>Ինն ամիս</t>
  </si>
  <si>
    <t>Տարի</t>
  </si>
  <si>
    <t>այդ թվում` ըստ կատարողների</t>
  </si>
  <si>
    <t>ՀՀ էկոնոմիկայի նախարարություն</t>
  </si>
  <si>
    <t>այդ թվում՝ ըստ ուղղությունների</t>
  </si>
  <si>
    <t>ՀՀքաղաքաշինության կոմիտե</t>
  </si>
  <si>
    <t>ՀՀ քաղաքաշինության կոմիտե</t>
  </si>
  <si>
    <t>ՀՀ Շիրակի մարզի համայնքների (մասնակի) համակցված տարածական պլանավորման փաստաթղթերի նախագծերի մշակման համար ձևավորված միկրոռեգիոնալ միավորների քանակ</t>
  </si>
  <si>
    <t>ՀՀ Կոտայքի մարզի համայնքների (մասնակի)  համակցված տարածական պլանավորման փաստաթղթերի նախագծերի մշակման համար ձևավորված միկրոռեգիոնալ միավորների քանակ</t>
  </si>
  <si>
    <t>ՀՀ Լոռու մարզի համայնքների համակցված տարածական պլանավորման փաստաթղթերի նախագծերի մշակման համար ձևավորված միկրոռեգիոնալ միավորների քանակ</t>
  </si>
  <si>
    <t>ՀՀ կրթության, գիտության, մշակույթի և սպորտի նախարարություն</t>
  </si>
  <si>
    <t xml:space="preserve"> այդ թվում`ըստ ուղղությունների</t>
  </si>
  <si>
    <t>Հուշարձանների ամրակայում, նորոգում և վերականգնում</t>
  </si>
  <si>
    <t>ՀՀ Պաշտպանության նախարարություն</t>
  </si>
  <si>
    <t xml:space="preserve"> Նախնական մասնագիտական (արհեստագործական) և միջին մասնագիտական ուսումնական հաստատությունների շենքային պայմանների բարելավում</t>
  </si>
  <si>
    <t>«Երևանի թեթև արդյունաբերության պետական քոլեջ» ՊՈԱԿ</t>
  </si>
  <si>
    <t>ՀՀ Արարատի մարզ</t>
  </si>
  <si>
    <t>«Մասիսի պետական գյուղատնտեսական քոլեջ» ՊՈԱԿ</t>
  </si>
  <si>
    <t>ՀՀ Կոտայքի մարզ</t>
  </si>
  <si>
    <t>«Նոր Գեղիի ակադեմիկոս Գ. Աղաջանյանի անվան պետական գյուղատնտեսական քոլեջ» ՊՈԱԿ</t>
  </si>
  <si>
    <t>«Երևանի հ․8 արհեստագործական պետական ուսումնարան» ՊՈԱԿ</t>
  </si>
  <si>
    <t>«Երևանի հ․9 արհեստագործական պետական ուսումնարան» ՊՈԱԿ</t>
  </si>
  <si>
    <t>ՀՀ Գեղարքունիքի մարզ</t>
  </si>
  <si>
    <t>«Գավառի պետական բժշկական քոլեջ» ՊՈԱԿ</t>
  </si>
  <si>
    <t xml:space="preserve">«Վանաձորի Կ. Ղարաքեշիշյանի անվան N 1 արհեստագործական պետական ուսումնարան» ՊՈԱԿ </t>
  </si>
  <si>
    <t>ՀՀ Շիրակի մարզ</t>
  </si>
  <si>
    <t xml:space="preserve">«Արթիկի պետական քոլեջ» ՊՈԱԿ 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</si>
  <si>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</si>
  <si>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>ՀՀ Արագածոտնի մարզ</t>
  </si>
  <si>
    <t>Հայաստանի ազգային ագրարային համալսարան հիմնադրամի Ապարանի մասնաճյուղ</t>
  </si>
  <si>
    <t>«Գավառի ակադեմիկոս Ա. Թամամշևի անվան պետական գյուղատնտեսական քոլեջ» ՊՈԱԿ</t>
  </si>
  <si>
    <t>«Ստեփանավանի պրոֆ. Քալանթարի անվան պետական գյուղատնտեսական քոլեջ» ՊՈԱԿ</t>
  </si>
  <si>
    <t>«Գորիսի պրոֆեսոր Խ. Երիցյանի անվան պետական գյուղատնտեսական քոլեջ» ՊՈԱԿ</t>
  </si>
  <si>
    <t xml:space="preserve">«Երևանի զարդակիրառական արվեստի արհեստագործական պետական ուսումնարան» ՊՈԱԿ </t>
  </si>
  <si>
    <t>Ներդրումներ թանգարանների և պատկերասրահների հիմնանորոգման համար</t>
  </si>
  <si>
    <t>Հայաստանի ազգային պատկերասրահ  ՊՈԱԿ-ի Արա Սարգսյանի և Հակոբ Կոջոյանի տուն-թանգարան մասնաճյուղ</t>
  </si>
  <si>
    <t>«Շիրակի երկրագիտական թանգարան» ՊՈԱԿ</t>
  </si>
  <si>
    <t>«Հ. Թումանյանի թանգարան» ՊՈԱԿ</t>
  </si>
  <si>
    <t>Բարձրագույն ուսումնական հաստատությունների և ««Զեյթուն» ուսանողական ավան» հիմնադրամի շենքային պայմանների բարելավում</t>
  </si>
  <si>
    <t>«Երևանի Կոմիտասի անվան պետական կոնսերվատորիա» ՊՈԱԿ</t>
  </si>
  <si>
    <t>Հանրային գրադարանների նյութատեխնիկական բազայի զարգացում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</si>
  <si>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</si>
  <si>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>«Մոդուլային» տիպի մանկապարտեզների շենքային ապահովում</t>
  </si>
  <si>
    <t xml:space="preserve"> «Մոդուլային» տիպի 50 տեղ հզորությամբ մսուր-մանկապարտեզի բազմակի օգտագործման օրինակելի նախագծանախահաշվային փաստաթղթեր</t>
  </si>
  <si>
    <t xml:space="preserve"> «Մոդուլային» տիպի 100 տեղ հզորությամբ մսուր-մանկապարտեզի բազմակի օգտագործման օրինակելի նախագծանախահաշվային փաստաթղթեր</t>
  </si>
  <si>
    <t xml:space="preserve"> «Մոդուլային» տիպի 200 տեղ հզորությամբ մսուր-մանկապարտեզի բազմակի օգտագործման օրինակելի նախագծանախահաշվային փաստաթղթեր</t>
  </si>
  <si>
    <t xml:space="preserve">ՀՀ Արագածոտնի մարզի  Ալագյազ համայնքում «Մոդուլային» տիպի 144 տեղ հզորությամբ մսուր-մանկապարտեզ </t>
  </si>
  <si>
    <t xml:space="preserve">ՀՀ Արարատի մարզի Արալեզ համայնքում «Մոդուլային» տիպի 144 տեղ հզորությամբ մսուր-մանկապարտեզ </t>
  </si>
  <si>
    <t>ՀՀ Արմավիրի մարզի Այգեվան համայնքում «Մոդուլային» տիպի 144 տեղ հզորությամբ մսուր-մանկապարտեզ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</si>
  <si>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</si>
  <si>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</si>
  <si>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</si>
  <si>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</si>
  <si>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 xml:space="preserve">ՀՀ Գեղարքունիքի մարզի Աստղաձոր համայնքում «Մոդուլային» տիպի 144 տեղ հզորությամբ մսուր-մանկապարտեզ </t>
  </si>
  <si>
    <t xml:space="preserve">ՀՀ Լոռու մարզի Սպիտակ համայնքում «Մոդուլային» տիպի 144 տեղ հզորությամբ մսուր-մանկապարտեզ </t>
  </si>
  <si>
    <t>ՀՀ Լոռու մարզի Գոգարան համայնքում «Մոդուլային» տիպի 144 տեղ հզորությամբ մսուր-մանկապարտեզ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</si>
  <si>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</si>
  <si>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</si>
  <si>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 xml:space="preserve">ՀՀ Կոտայքի մարզի Հրազդան համայնքում «Մոդուլային» տիպի 144 տեղ հզորությամբ մսուր-մանկապարտեզ </t>
  </si>
  <si>
    <t>ՀՀ Կոտայքի մարզի Չարենցավան համայնքի Ֆանտան բնակավայրում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</si>
  <si>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</si>
  <si>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</si>
  <si>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Սյունիքի մարզի Սիսիան համայնքում «Մոդուլային» տիպի 144 տեղ հզորությամբ մսուր-մանկապարտեզ</t>
  </si>
  <si>
    <t>ՀՀ Վայոց Ձորի մարզ</t>
  </si>
  <si>
    <t>ՀՀ Վայոց ձորի մարզի Եղեգիս համայնքի Շատին բնակավայրում «Մոդուլային» տիպի 144 տեղ հզորությամբ մսուր-մանկապարտեզ</t>
  </si>
  <si>
    <t>ՀՀ Տավուշի մարզի Այրում համայնքի Բագրատաշեն բնակավայրում «Մոդուլային» տիպի 144 տեղ հզորությամբ մսուր-մանկապարտեզ</t>
  </si>
  <si>
    <t>ՀՀ կառավարություն</t>
  </si>
  <si>
    <t>«Արամ Մանուկյանի անվան մարզառազմական մասնագիտացված դպրոց» ՊՈԱԿ-ի մարզադահլիճի կառուցում</t>
  </si>
  <si>
    <t>«Արամ Մանուկյանի անվան մարզառազմական մասնագիտացված դպրոց» ՊՈԱԿ</t>
  </si>
  <si>
    <t>Գիտական կենտրոնների վերանորոգում</t>
  </si>
  <si>
    <t xml:space="preserve"> ՀՀ կրթության, գիտության, մշակույթի և սպորտի  նախարարության գիտության կոմիտե</t>
  </si>
  <si>
    <t>Գիտական կենտրոնները ժամանակակից սարքավորումներով վերազինում ու համատեղ օգտագործման գիտական սարքավորումների կենտրոնների ստեղծում</t>
  </si>
  <si>
    <t>Աջակցություն համայնքներին մարզական հաստատությունների շենքային պայմանների բարելավման համար</t>
  </si>
  <si>
    <t>«Երևանի թենիսի և բադմինթոնի մանկապատանեկան մարզադպրոց» ՀՈԱԿ</t>
  </si>
  <si>
    <t>«Արթուր Ալեքսանյանի անվան հունա-հռոմեական ըմբշամարտի մանկապատանեկան դպրոց» ՀՈԱԿ</t>
  </si>
  <si>
    <t>Մարզական օբյեկտների շինարարություն</t>
  </si>
  <si>
    <t>«Հեծանվային սպորտի օլիմպիական մանկապատանեկան մարզադպրոց» ՊՈԱԿ</t>
  </si>
  <si>
    <t>Արթուր Աբրահամի անվան մարզահամալիր</t>
  </si>
  <si>
    <t>Արմավիրի մարզի Ջրառատ համայնքի Սիմոն Մարտիրոսյանի անվան ծանրամարտի մարզադպրոց</t>
  </si>
  <si>
    <t>Մարզական օբյեկտների հիմնանորոգում</t>
  </si>
  <si>
    <t>«Երևանի օլիմպիական հերթափոխի պետական մարզական քոլեջ» ՊՈԱԿ</t>
  </si>
  <si>
    <t>«Խաղային մարզաձևերի օլիմպիական մանկապատանեկան մարզադպրոց» ՊՈԱԿ</t>
  </si>
  <si>
    <t>«Գյումրու մանկապատանեկան համալիր մարզադպրոց» ՊՈԱԿ</t>
  </si>
  <si>
    <t>«Թիավարության մարզաձևերի օլիմպիական մանկապատանեական մարզադպրոց» ՊՈԱԿ</t>
  </si>
  <si>
    <t>Ներդրումներ թատրոնների շենքերի կապիտալ վերանորոգման համար</t>
  </si>
  <si>
    <t xml:space="preserve">Երևանի մնջախաղի պետական թատրոնի շենքի վերակառուցում </t>
  </si>
  <si>
    <t>«Վանաձորի Հ. Աբելյանի անվան պետական դրամատիկական թատրոն» ՊՈԱԿ</t>
  </si>
  <si>
    <t>Կրթական օբյեկտների շենքային պայմանների բարելավում</t>
  </si>
  <si>
    <t>«Երևանի թիվ 22 հիմնական դպրոց» ՊՈԱԿ</t>
  </si>
  <si>
    <t>«Երևանի Հ. Խաչատրյանի անվան N 199 հիմնական դպրոց» ՊՈԱԿ</t>
  </si>
  <si>
    <t>«Երևանի Գր. Բաղյանի անվան հ. 141 հիմնական դպրոց» ՊՈԱԿ</t>
  </si>
  <si>
    <t>Կրթական օբյեկտների շենքային ապահովվածության բարելավում</t>
  </si>
  <si>
    <t>«Երևանի թիվ 109 ավագ դպրոց» ՊՈԱԿ</t>
  </si>
  <si>
    <t>«Երևանի Վ. Տերյանի անվան հ. 60 դպրոց» ՊՈԱԿ</t>
  </si>
  <si>
    <t>«Մասիսի թիվ 5 ավագ դպրոց» ՊՈԱԿ</t>
  </si>
  <si>
    <t>«Վեդիի ավագ դպրոց» ՊՈԱԿ</t>
  </si>
  <si>
    <t>«Բարձրաշենի միջնակարգ դպրոց»ՊՈԱԿ</t>
  </si>
  <si>
    <t>«Վաղարշապատի Մովսես Խորենացու անվան N 10 ավագ դպրոց» ՊՈԱԿ</t>
  </si>
  <si>
    <t>Ն.Գետաշենի թիվ 1 միջնակարգ դպրոց ՊՈԱԿ</t>
  </si>
  <si>
    <t>«Վարդենիսի Հ. Համբարձումյանի անվան ավագ դպրոց» ՊՈԱԿ</t>
  </si>
  <si>
    <t>«Ալավերդու Սայաթ Նովայի անվան թիվ 8 ավագ դպրոց» ՊՈԱԿ</t>
  </si>
  <si>
    <t>«Հրազդանի Լևոն Խեչոյանի անվան թիվ 10 ավագ դպրոց» ՊՈԱԿ</t>
  </si>
  <si>
    <t>Փոքրաքանակ երեխաներով համալրված հանրակրթական դպրոցների և կրթահամալիրների մոդուլային շենքերի կառուցում</t>
  </si>
  <si>
    <t>«Լուսակնի միջնակարգ դպրոց» ՀՈԱԿ</t>
  </si>
  <si>
    <t>«Գառնահովիտի  միջնակարգ դպրոց» ՊՈԱԿ</t>
  </si>
  <si>
    <t>«Հացաշենի հիմնական դպրոց» ՊՈԱԿ</t>
  </si>
  <si>
    <t>«Նիզամիի միջնակարգ դպրոց» ՊՈԱԿ</t>
  </si>
  <si>
    <t>«Հայկաշենի Գ. Կիրակոսյանի անվան միջնակարգ դպրոց» ՊՈԱԿ</t>
  </si>
  <si>
    <t>«Լեռնահովիտ գյուղի Վ. Բարեղամյանի անվան հիմնական դպրոց» ՊՈԱԿ</t>
  </si>
  <si>
    <t>«Շատջրեք գյուղի միջնակարգ դպրոց» ՊՈԱԿ</t>
  </si>
  <si>
    <t>«Ջիլի միջնակարգ դպրոց» ՊՈԱԿ</t>
  </si>
  <si>
    <t>«Արփունք գյուղի միջնակարգ դպրոց» ՊՈԱԿ</t>
  </si>
  <si>
    <t>«Հագվու հիմնական դպրոց» ՊՈԱԿ</t>
  </si>
  <si>
    <t>«Մեդովկայի միջնակարգ դպրոց» ՊՈԱԿ</t>
  </si>
  <si>
    <t>«Բլագոդարնոյեի հիմնական դպրոց» ՊՈԱԿ</t>
  </si>
  <si>
    <t xml:space="preserve"> Ջրառատի միջնակարգ դպրոց ՊՈԱԿ</t>
  </si>
  <si>
    <t xml:space="preserve"> Կաթնաղբյուրի հիմնական դպրոց ՊՈԱԿ</t>
  </si>
  <si>
    <t>«Նուռնուսի միջնակարգ դպրոց» ՊՈԱԿ</t>
  </si>
  <si>
    <t>«Բերդաշենի միջնակարգ դպրոց» ՊՈԱԿ</t>
  </si>
  <si>
    <t>«Արեգնադեմի միջնակարգ դպրոց» ՊՈԱԿ</t>
  </si>
  <si>
    <t>«Կապսի միջնակարգ դպրոց» ՊՈԱԿ</t>
  </si>
  <si>
    <t>«Հովունիի միջնակարգ դպրոց» ՊՈԱԿ</t>
  </si>
  <si>
    <t>«Հարժիսի Համլետ Մինասյանի անվան միջնակարգ դպրոց» ՊՈԱԿ</t>
  </si>
  <si>
    <t>«Վաղատինի միջնակարգ դպրոց» ՊՈԱԿ</t>
  </si>
  <si>
    <t>«Դարբասի միջնակարգ դպրոց» ՊՈԱԿ</t>
  </si>
  <si>
    <t>«Վերին Խոտանանի միջնակարգ դպրոց» ՊՈԱԿ</t>
  </si>
  <si>
    <t>«Դավիթ Բեկի միջնակարգ դպրոց» ՊՈԱԿ</t>
  </si>
  <si>
    <t>«Եղվարդի միջնակարգ դպրոց» ՊՈԱԿ</t>
  </si>
  <si>
    <t>«Աճանանի միջնակարգ դպրոց» ՊՈԱԿ</t>
  </si>
  <si>
    <t>«Օխտարի միջնակարգ դպրոց» ՊՈԱԿ</t>
  </si>
  <si>
    <t>«Արծվանիկի միջնակարգ դպրոց» ՊՈԱԿ</t>
  </si>
  <si>
    <t>«Գեղանուշի միջնակարգ դպրոց» ՊՈԱԿ</t>
  </si>
  <si>
    <t>«Սյունիքի միջնակարգ դպրոց» ՊՈԱԿ</t>
  </si>
  <si>
    <t>«Եղեգի միջնակարգ դպրոց» ՊՈԱԿ</t>
  </si>
  <si>
    <t>«Ծավի միջնակարգ դպրոց» ՊՈԱԿ</t>
  </si>
  <si>
    <t>«Ճակատենի հիմնական դպրոց» ՊՈԱԿ</t>
  </si>
  <si>
    <t>«Ներքին Հանդի հիմնական դպրոց» ՊՈԱԿ</t>
  </si>
  <si>
    <t>«Շիկահողի միջնակարգ դպրոց» ՊՈԱԿ</t>
  </si>
  <si>
    <t>Եղեգիսի միջնակարգ դպրոց ՊՈԱԿ</t>
  </si>
  <si>
    <t>«Չիվայի միջնակարգ դպրոց» ՊՈԱԿ</t>
  </si>
  <si>
    <t>«Գոմքի միջնակարգ դպրոց» ՊՈԱԿ</t>
  </si>
  <si>
    <t>«Գողթանիկի հիմնական դպրոց» ՊՈԱԿ</t>
  </si>
  <si>
    <t>«Կիրանցի Գ.Վարդանյանի անվ. հիմնական դպրոց» ՊՈԱԿ</t>
  </si>
  <si>
    <t>Դովեղի միջնակարգ դպրոց ՊՈԱԿ</t>
  </si>
  <si>
    <t>«Գոշի միջնակարգ դպրոց» ՊՈԱԿ</t>
  </si>
  <si>
    <t>«Նավուրի միջնակարգ դպրոց» ՊՈԱԿ</t>
  </si>
  <si>
    <t>Ավագ մակարդակի կրթություն իրականացնող ուսումնական հաստատությունների շենքային պայմանների բարելավում</t>
  </si>
  <si>
    <t>«Կապանի N 9 ավագ դպրոց» ՊՈԱԿ</t>
  </si>
  <si>
    <t>«Գյումրու «Ֆոտոն» վարժարան» ՊՈԱԿ</t>
  </si>
  <si>
    <t>«Եղեգնաձորի ավագ դպրոցի» ՊՈԱԿ</t>
  </si>
  <si>
    <t>Հանրակրթական կրթություն իրականացնող ուսումնական հաստատությունների նոր մարզադահլիճների կառուցում</t>
  </si>
  <si>
    <t>«Երևանի Միքայել Նալբանդյանի անվան հ.33 հիմնական դպրոց» ՊՈԱԿ</t>
  </si>
  <si>
    <t>«Երևանի Ս. Խանզադյանի անվան հ. 184 ավագ դպրոց» ՊՈԱԿ</t>
  </si>
  <si>
    <t>«Երևանի Ա. Երզնկյանի անվան հ. 118 ավագ դպրոց» ՊՈԱԿ</t>
  </si>
  <si>
    <t>«Երևանի Սիլվա Կապուտիկյանի անվան հ. 145 հիմնական դպրոց» ՊՈԱԿ</t>
  </si>
  <si>
    <t>Ալագյազի միջնակարգ դպրոց ՊՈԱԿ</t>
  </si>
  <si>
    <t>«Թալինի ավագ դպրոց» ՊՈԱԿ</t>
  </si>
  <si>
    <t>«Սիփանի Ֆ. Ուսըվի անվան միջնակարգ դպրոց» ՊՈԱԿ</t>
  </si>
  <si>
    <t>«Արտիմետի միջնակարգ դպրոց» ՊՈԱԿ</t>
  </si>
  <si>
    <t>«Արագածի Մ. Մեխակյանի անվան միջնակարգ դպրոց» ՊՈԱԿ</t>
  </si>
  <si>
    <t>«Վաղարշապատի Երվանդ Օտյանի անվան N 7 հիմնական դպրոց » ՊՈԱԿ</t>
  </si>
  <si>
    <t>«Ջանֆիդայի Է. Դաշտոյանի անվան միջնակարգ դպրոց» ՊՈԱԿ</t>
  </si>
  <si>
    <t>«Արմավիրի N 6 հիմնական դպրոց» ՊՈԱԿ</t>
  </si>
  <si>
    <t>«Մրգաստանի միջնակարգ դպրոց» ՊՈԱԿ</t>
  </si>
  <si>
    <t>ՀՀ Գեղարքունիքի մարզի Գագարինի միջնակարգ դպրոց ՊՈԱԿ</t>
  </si>
  <si>
    <t>«Վանաձորի Խ. Աբովյանի անվան թիվ 9 հիմնական դպրոց» ՊՈԱԿ</t>
  </si>
  <si>
    <t>«Վանաձորի Ծովակալ Իսակովի  անվան թիվ 23 հիմնական դպրոց ՊՈԱԿ</t>
  </si>
  <si>
    <t>Ստեփանավանի N1 վարժարան ՊՈԱԿ</t>
  </si>
  <si>
    <t>«Ագարակի միջնակարգ դպրոց» ՊՈԱԿ</t>
  </si>
  <si>
    <t>«Վարդաբլուրի միջնակարգ դպրոց» ՊՈԱԿ</t>
  </si>
  <si>
    <t>«Ախուրյանի Նիկոլ Աղբալյանի անվան ավագ դպրոց»ՊՈԱԿ</t>
  </si>
  <si>
    <t>Հանրակրթական կրթություն իրականացնող ուսումնական հաստատությունների մարզադահլիճների վերակառուցում</t>
  </si>
  <si>
    <t>«Երևանի Մ. Սարյանի անվան հ. 86 հիմնական դպրոց» ՊՈԱԿ</t>
  </si>
  <si>
    <t>«Երևանի Վ. Թեքեյանի անվան թիվ 92 հիմնական դպրոց» ՊՈԱԿ</t>
  </si>
  <si>
    <t>«Երևանի հ. 37 հիմնական դպրոց» ՊՈԱԿ</t>
  </si>
  <si>
    <t>«Երևանի հ. 136 հիմնական դպրոց» ՊՈԱԿ</t>
  </si>
  <si>
    <t>Շահումյանի միջնակարգ դպրոց ՊՈԱԿ</t>
  </si>
  <si>
    <t>«Փշատավանի միջնակարգ դպրոց» ՊՈԱԿ</t>
  </si>
  <si>
    <t>«Սարդարապատի միջնակարգ դպրոց» ՊՈԱԿ</t>
  </si>
  <si>
    <t>«Արմավիրի հ. 8 հիմնական դպրոց» ՊՈԱԿ</t>
  </si>
  <si>
    <t>«Հայաստանի Հանրապետության Գեղարքունիքի մարզի Ակունք գյուղի միջնակարգ դպրոց» ՊՈԱԿ</t>
  </si>
  <si>
    <t>«Վ․ Գետաշենի թիվ 2 միջնակարգ դպրոց» ՊՈԱԿ</t>
  </si>
  <si>
    <t>«Ալավերդու թիվ 12 հիմնական դպրոց» ՊՈԱԿ</t>
  </si>
  <si>
    <t>«ՀՀ Վայոց Ձորի մարզի Շատինի միջնակարգ դպրոց» ՊՈԱԿ</t>
  </si>
  <si>
    <t>Հանրակրթական դպրոցների գույքով և տեխնիկայով ապահովում</t>
  </si>
  <si>
    <t>«Երևանի Վ. Թեքեյանի անվան թիվ 92 հիմնական դպրոց» ՊՈԱԿ-ի մարզադահլիճի վերակառուցում</t>
  </si>
  <si>
    <t>«Երևանի հ. 37 հիմնական դպրոց» ՊՈԱԿ-ի մարզադահլիճի վերակառուցում</t>
  </si>
  <si>
    <t>«Երևանի հ. 136 հիմնական դպրոց» ՊՈԱԿ-ի մարզադահլիճի վերակառուցում</t>
  </si>
  <si>
    <t>«Փշատավանի միջնակարգ դպրոց » ՊՈԱԿ-ի մարզադահլիճի վերակառուցում</t>
  </si>
  <si>
    <t>«Սարդարապատի միջնակարգ դպրոց» ՊՈԱԿ-ի մարզադահլիճի վերակառուցում</t>
  </si>
  <si>
    <t>«Արմավիրի հ. 8 հիմնական դպրոց» ՊՈԱԿ-ի մարզադահլիճի վերակառուցում</t>
  </si>
  <si>
    <t>«Գեղարքունիքի մարզի Ակունք գյուղի միջնակարգ դպրոց» ՊՈԱԿ</t>
  </si>
  <si>
    <t>Գագարինի միջնակարգ դպրոց ՊՈԱԿ</t>
  </si>
  <si>
    <t>«Վ․ Գետաշենի թիվ 2 միջնակարգ դպրոց» ՊՈԱԿ-ի մարզադահլիճի վերակառուցում</t>
  </si>
  <si>
    <t>«Վանաձորի Ղևոնդ Ալիշանի անվան N 27 հիմնական դպրոց» ՊՈԱԿ</t>
  </si>
  <si>
    <t>«Վանաձորի Ծովակալ Իսակովի անվան թիվ 23 հիմնական դպրոց ՊՈԱԿ</t>
  </si>
  <si>
    <t>«Ալավերդու թիվ 12 հիմնական դպրոց» ՊՈԱԿ-ի մարզադահլիճի վերակառուցում</t>
  </si>
  <si>
    <t>«Շատինի միջնակարգ դպրոց» ՊՈԱԿ</t>
  </si>
  <si>
    <t xml:space="preserve"> Երաժշտական և արվեստի դպրոցների համար երաժշտական գործիքների ձեռքբերում</t>
  </si>
  <si>
    <t>Ենթակառուցվածքներ ներդրումների դիմաց</t>
  </si>
  <si>
    <t>ՀՀ ԱՌՈՂՋԱՊԱՀՈՒԹՅԱՆ ՆԱԽԱՐԱՐՈՒԹՅՈՒՆ</t>
  </si>
  <si>
    <t>Առողջապահական կազմակերպությունների կառուցում, վերակառուցում</t>
  </si>
  <si>
    <t>«Վաղարշապատի բժշկական կենտրոն» ՓԲԸ</t>
  </si>
  <si>
    <t>«Թալինի բժշկական կենտրոն» ՓԲԸ</t>
  </si>
  <si>
    <t>«Ծաղկահովիտի առողջության կենտրոն» ՓԲԸ</t>
  </si>
  <si>
    <t>«Աշտարակի բժշկական կենտրոն» ՓԲԸ</t>
  </si>
  <si>
    <t>«Մասիսի բժշկական կենտրոն» ՓԲԸ</t>
  </si>
  <si>
    <t>«Արտաշատի բժշկական կենտրոն» ՓԲԸ</t>
  </si>
  <si>
    <t>«Նաիրի բժշկական կենտրոն» ՓԲԸ</t>
  </si>
  <si>
    <t>«Տաշիր բժշկական կենտրոն» ՓԲԸ</t>
  </si>
  <si>
    <t>ՀՀ առողջապահության նախարարություն</t>
  </si>
  <si>
    <t>«Հոգեկան առողջության պահպանման ազգային կենտրոն» ՓԲԸ</t>
  </si>
  <si>
    <t xml:space="preserve"> «Ինֆեկցիոն հիվանդությունների ազգային կենտրոն» ՓԲԸ</t>
  </si>
  <si>
    <t xml:space="preserve">«Սիսիանի բժշկական կենտրոն» ՓԲԸ </t>
  </si>
  <si>
    <t>Հանրապետության տարածքում փակման ենթակա աղբավայրերի փակում և շահագործվող աղբավայրերի բարեկարգում</t>
  </si>
  <si>
    <t>ՀՀ Ազգային Ժողով</t>
  </si>
  <si>
    <t>ՀՀ Վարչապետի աշխատակազմ</t>
  </si>
  <si>
    <t xml:space="preserve"> ՀՀ աշխատանքի և սոցիալական հարցերի նախարարություն</t>
  </si>
  <si>
    <t>այդ թվում` ըստ ուղղությունների</t>
  </si>
  <si>
    <t>ՀՀ տարածքային կառավարման և ենթակառուցվածքների նախարարության ջրային կոմիտե</t>
  </si>
  <si>
    <t>ՀՀ Արարատի մարզի Արաքսավան և Բուրաստան համայնքների Արաքս գետի N 16-ից մինչև N 14 սահմանների միջակայքում Արաքս գետի նախկին հունի վերականգնման և N 16 սահմանանշանի մոտակայքում Արաքս գետի հայկական կողմի մոտ 130 մ երկարությամբ և 8 մ խորությամբ ողողված պատնեշի վերականգնման աշխատանքների նախագծանախահաշվային
փաստաթղթերի փորձաքննություն</t>
  </si>
  <si>
    <t xml:space="preserve">ՀՀ Գեղարքունիքի մարզի Ներքին Գետաշեն  բնակավայրի ջրամատակարարման համակարգի վերակառուցում                                                      </t>
  </si>
  <si>
    <r>
      <t xml:space="preserve">ՀՀ Գեղարքունիքի մարզի Կարմիրգյուղ և Սարուխան  բնակավայրերի ջրամատակարարման համակարգի վերակառուցում  </t>
    </r>
    <r>
      <rPr>
        <b/>
        <i/>
        <u/>
        <sz val="12"/>
        <color theme="1"/>
        <rFont val="GHEA Grapalat"/>
        <family val="3"/>
      </rPr>
      <t/>
    </r>
  </si>
  <si>
    <r>
      <t xml:space="preserve">ՀՀ Արարատի մարզի Արբաթ համայնքի խմելու ջրամատակարարման համակարգի վերակառուցում  </t>
    </r>
    <r>
      <rPr>
        <b/>
        <i/>
        <u/>
        <sz val="12"/>
        <color theme="1"/>
        <rFont val="GHEA Grapalat"/>
        <family val="3"/>
      </rPr>
      <t/>
    </r>
  </si>
  <si>
    <t xml:space="preserve">ՀՀ Արարատի մարզի Խաչփար համայնքի ջրամատակարարման համակարգի վերակառուցում </t>
  </si>
  <si>
    <t xml:space="preserve">ՀՀ Գեղարքունիքի մարզի Վահան  բնակավայրի ջրամատակարարման համակարգի վերակառուցում </t>
  </si>
  <si>
    <t xml:space="preserve">ՀՀ Արարատի մարզի Մխչյան համայնքի ջրամատակարարման համակարգի վերակառուցում   </t>
  </si>
  <si>
    <r>
      <t xml:space="preserve">ՀՀ Արարատի մարզի Արալեզ համայնքի ջրամատակարարման համակարգի վերակառուցում  </t>
    </r>
    <r>
      <rPr>
        <b/>
        <i/>
        <u/>
        <sz val="11"/>
        <color theme="1"/>
        <rFont val="GHEA Grapalat"/>
        <family val="3"/>
      </rPr>
      <t/>
    </r>
  </si>
  <si>
    <t xml:space="preserve">ՀՀ Արարատի մարզի Դվին համայնքի ջրամատակարարման ցանցի վերակառուցում                                </t>
  </si>
  <si>
    <r>
      <t xml:space="preserve">ՀՀ Արարատի մարզի Նոր Կյանք համայնքի ջրամատակարարման համակարգի վերակառուցում </t>
    </r>
    <r>
      <rPr>
        <b/>
        <i/>
        <u/>
        <sz val="11"/>
        <color theme="1"/>
        <rFont val="GHEA Grapalat"/>
        <family val="3"/>
      </rPr>
      <t/>
    </r>
  </si>
  <si>
    <t xml:space="preserve">ՀՀ Արարատի մարզի Շահումյան համայնքի խմելու ջրամատակարարման համակարգի վերակառուցում </t>
  </si>
  <si>
    <t xml:space="preserve">ՀՀ Արարատի մարզի Ղուկասավան համայնքի խմելու ջրամատակարարման համակարգի վերակառուցում  </t>
  </si>
  <si>
    <r>
      <t xml:space="preserve">ՀՀ Արարատի մարզի Ոստան համայնքի ջրամատակարարման համակարգի վերակառուցում   </t>
    </r>
    <r>
      <rPr>
        <b/>
        <i/>
        <u/>
        <sz val="11"/>
        <color theme="1"/>
        <rFont val="GHEA Grapalat"/>
        <family val="3"/>
      </rPr>
      <t/>
    </r>
  </si>
  <si>
    <t xml:space="preserve">ՀՀ Գեղարքունիքի մարզի Վարսեր  բնակավայրի ջրամատակարարման համակարգի վերակառուցում                                                      </t>
  </si>
  <si>
    <t xml:space="preserve">ՀՀ Սյունիքի մարզի Մեղրի քաղաքի ջրի մաքրման կայանի ապամոնտաժում, նորի կառուցում   </t>
  </si>
  <si>
    <t xml:space="preserve">ՀՀ Սյունիքի մարզի Ագարակ քաղաքի գոյություն ունեցող ջրի մաքրման կայանի հիմնանորոգում, լրացուցիչ նոր կայանի կառուցում     </t>
  </si>
  <si>
    <t xml:space="preserve">ՀՀ Արարատի մարզի Արտաշատ համայնքի (վեց փողոցների՝ Մյասնիկայն Աթարբեկյան և նրբանցք, Մարքսի և նրբանցք, Շահումյան)  խմելու ջրամատակարարման համակարգի վերակառուցում  </t>
  </si>
  <si>
    <t xml:space="preserve">ՀՀ Արարատի մարզի Մասիս քաղաքի ջրամատակարարման համակարգի վերակառուցում  </t>
  </si>
  <si>
    <t xml:space="preserve">ՀՀ Արարատի մարզի Նոր Կյուրին համայնքի ջրամատակարարման համակարգի վերակառուցում   </t>
  </si>
  <si>
    <t xml:space="preserve">ՀՀ Արարատի մարզի Սիսավան համայնքի խմելու ջրամատակարարման համակարգի վերակառուցում   </t>
  </si>
  <si>
    <t xml:space="preserve">ՀՀ Արարատի մարզի Բուրաստան համայնքի ջրամատակարարման համակարգի վերակառուցում   </t>
  </si>
  <si>
    <t xml:space="preserve">ՀՀ Արարատի մարզի Բերդիկ համայնքի ջրամատակարարման համակարգի վերակառուցում </t>
  </si>
  <si>
    <t xml:space="preserve">ՀՀ Արարատի մարզի Ազատավան համայնքի ջրամատակարարման համակարգի վերակառուցում  </t>
  </si>
  <si>
    <t xml:space="preserve">ՀՀ Արարատի մարզի Վերին Արտաշատ համայնքի խմելու ջրամատակարարման համակարգի վերակառուցում                              </t>
  </si>
  <si>
    <r>
      <t xml:space="preserve">ՀՀ Արարատի մարզի Նոր Ուղի համայնքի խմելու ջրամատակարարման համակարգի վերակառուցում  </t>
    </r>
    <r>
      <rPr>
        <i/>
        <sz val="11"/>
        <color theme="1"/>
        <rFont val="GHEA Grapalat"/>
        <family val="3"/>
      </rPr>
      <t/>
    </r>
  </si>
  <si>
    <t xml:space="preserve">ՀՀ Արարատի մարզի Վ. Դվին համայնքի ջրամատակարարման համակարգի վերակառուցում   </t>
  </si>
  <si>
    <t>Մարդու իրավունքների պաշտպանի աշխատակազմ</t>
  </si>
  <si>
    <t>Պետական նշանակության ավտոճանապարհների հիմնանորոգում</t>
  </si>
  <si>
    <t>Տրանսպորտային օբյեկտների հիմնանորոգում</t>
  </si>
  <si>
    <t>Միջպետական և հանրապետական նշանակության ավտոճանապարհների միջին նորոգում</t>
  </si>
  <si>
    <t>Վթարային իրավիճակներում արտակարգ օպերատիվ ծառայությունների կանչի ավտոմատացված համակարգերի ներդրում</t>
  </si>
  <si>
    <t>ՀՀ պետական եկամուտների կոմիտե</t>
  </si>
  <si>
    <t>ՀՀ քննչական կոմիտեի Տավուշի մարզի Գետահովիտ համայնքի 1-ի փողոցի 3/3 հասցեի վեցերորդ կայազորային քննչական բաժնի վարչական շենքի կապիտալ վերանորոգում</t>
  </si>
  <si>
    <t>ՀՀ քննչական կոմիտե</t>
  </si>
  <si>
    <t>Տրանսպորտային միջոցների տեխնիկական զննության գործընթացի ավտոմատացված համակարգի ներդրում</t>
  </si>
  <si>
    <t>Երևանի մետրոպոլիտենի ենթակառուցվածքների կառուցում</t>
  </si>
  <si>
    <t>ՀԱՆՐԱՊԵՏՈՒԹՅԱՆ ՆԱԽԱԳԱՀԻ ԱՇԽԱՏԱԿԱԶՄ</t>
  </si>
  <si>
    <t xml:space="preserve"> Հանրապետության նախագահի աշխատակազմի տեխնիկական հագեցվածության բարելավում</t>
  </si>
  <si>
    <t>ՀՀ ՍԱՀՄԱՆԱԴՐԱԿԱՆ ԴԱՏԱՐԱՆ</t>
  </si>
  <si>
    <t>ՀՀ սահմանադրական դատարանի տեխնիկական հագեցվածության բարելավում</t>
  </si>
  <si>
    <t>ՀՀ ԱՐՏԱՔԻՆ ԳՈՐԾԵՐԻ ՆԱԽԱՐԱՐՈՒԹՅՈՒՆ</t>
  </si>
  <si>
    <t xml:space="preserve"> Արտաքին գործերի նախարարության կարողությունների զարգացում և տեխնիկական հագեցվածության ապահովում</t>
  </si>
  <si>
    <t>ՀՀ շրջակա միջավայրի նախարարության անտառային կոմիտե</t>
  </si>
  <si>
    <t>ՀՀ ԿԱԴԱՍՏՐԻ ԿՈՄԻՏԵ</t>
  </si>
  <si>
    <t xml:space="preserve"> ՀՀ կադաստրի կոմիտեի տեխնիկական հագեցվածության բարելավում</t>
  </si>
  <si>
    <t>ՀՀ կադաստրի կոմիտեի ծառայությունների մատուցման համար ոչ նյութական հիմնական միջոցների ձեռքբերում</t>
  </si>
  <si>
    <t>ՀՀ թվային տեղագրական քարտեզների երկրատեղեկատվական համակարգի միջավայրում ստեղծման աշխատանքներ</t>
  </si>
  <si>
    <t>ՀՀ օրթոֆոտոհատակագծերով ծածկված համայնքների կադաստրային թաղամասերի ճշգրտման աշխատանքներ</t>
  </si>
  <si>
    <t>Կադաստրային քարտեզներում  համայնքների վարչական սահմանների, կադաստրային թաղամասերի տեղադիրքի և սահմանների ուղղման նպատակով լրացուցիչ կետերի դիտարկման աշխատանքներ</t>
  </si>
  <si>
    <t>ՀՀ կադաստրի կոմիտե</t>
  </si>
  <si>
    <t>ՀՀ ԱՐՏԱԿԱՐԳ ԻՐԱՎԻՃԱԿՆԵՐԻ ՆԱԽԱՐԱՐՈՒԹՅՈՒՆ</t>
  </si>
  <si>
    <t xml:space="preserve"> ԵՄ-ի կողմից Հարավային Կովկասի խոցելի տարածքներում երկրաշարժի համակողմանի կառավարման աջակցության ծրագրի շրջանակներում տեխնիկական հագեցվածության բարելավում</t>
  </si>
  <si>
    <t>Արտակարգ իրավիճակների նախարարության տեխնիկական հագեցվածության բարելավումլավում</t>
  </si>
  <si>
    <t>Պետական գույքի կառավարման կոմիտեի տեխնիկական հագեցվածության բարելավում</t>
  </si>
  <si>
    <t xml:space="preserve"> Ջրային կոմիտեի տեխնիկական հագեցվածության բարելավում</t>
  </si>
  <si>
    <t xml:space="preserve"> ՀՀ ԲԱՐՁՐ ՏԵԽՆՈԼՈԳԻԱԿԱՆ ԱՐԴՅՈՒՆԱԲԵՐՈՒԹՅԱՆ ՆԱԽԱՐԱՐՈՒԹՅՈՒՆ</t>
  </si>
  <si>
    <t xml:space="preserve">ՀՀ տարածքում բազային և շարժական ռադիոմոնիթորինգի համակարգի ներդրում  </t>
  </si>
  <si>
    <t>ՀՀ բարձր տեխնոլոգիական արդյունաբերության նախարարություն</t>
  </si>
  <si>
    <t xml:space="preserve"> ՀՀ էկոնոմիկայի նախարարության տեխնիկական հագեցվածության բարելավում</t>
  </si>
  <si>
    <t>ՀՀ ԿԵՆՏՐՈՆԱԿԱՆ ԸՆՏՐԱԿԱՆ ՀԱՆՁՆԱԺՈՂՈՎ</t>
  </si>
  <si>
    <t xml:space="preserve">ՀՀ կենտրոնական ընտրական հանձնաժողովի կարողությունների զարգացում և տեխնիկական հագեցվածության ապահովում </t>
  </si>
  <si>
    <t>ՀՀ ՖԻՆԱՆՍՆԵՐԻ ՆԱԽԱՐԱՐՈՒԹՅՈՒՆ</t>
  </si>
  <si>
    <t>ՀՀ ֆինանսների նախարարության տեխնիկական հագեցվածության բարելավում</t>
  </si>
  <si>
    <t xml:space="preserve"> ՀՀ մարդու իրավունքների պաշտպանի աշխատակազմի  տեխնիկական հագեցվածության բարելավում</t>
  </si>
  <si>
    <t xml:space="preserve"> ՀՀ պետական վերահսկողական ծառայության տեխնիկական հագեցվածության բարելավում</t>
  </si>
  <si>
    <t>ՀՀ ԱԶԳԱՅԻՆ ԱՆՎՏԱՆԳՈՒԹՅԱՆ ԾԱՌԱՅՈՒԹՅՈՒՆ</t>
  </si>
  <si>
    <t xml:space="preserve"> ՊՊԾ տրանսպորտային միջոցներով ապահովվածության բարելավում</t>
  </si>
  <si>
    <t>ՊՊԾ տեխնիկական հագեցվածության բարելավում</t>
  </si>
  <si>
    <t>Ազգային անվտանգության համակարգի տեխնիկական հագեցվածության բարելավում</t>
  </si>
  <si>
    <t>Ազգային անվտանգության համակարգի շենքային ապահովվածության բարելավում</t>
  </si>
  <si>
    <t>ՀՀ ՈՍՏԻԿԱՆՈՒԹՅՈՒՆ</t>
  </si>
  <si>
    <t>ՀՀ ոստիկանության ստորաբաժանումների կարիքի բավարարում</t>
  </si>
  <si>
    <t xml:space="preserve"> ՀՀ պետական եկամուտների կոմիտեի տեխնիկական հագեցվածության բարելավում</t>
  </si>
  <si>
    <t>ՀՀ քննչական կոմիտեի տեխնիկական հագեցվածության բարելավում</t>
  </si>
  <si>
    <t>ՀՀ քննչական կոմիտեի տրանսպորտային միջոցներով ապահովվածության բարելավում</t>
  </si>
  <si>
    <t>ՀՀ ՀԱԿԱԿՈՌՈՒՊՑԻՈՆ ԿՈՄԻՏԵ</t>
  </si>
  <si>
    <t>Հակակոռուպցիոն կոմիտեի տեխնիկական հագեցվածության բարելավում</t>
  </si>
  <si>
    <t>ՀՀ ՎԻՃԱԿԱԳՐԱԿԱՆ ԿՈՄԻՏԵ</t>
  </si>
  <si>
    <t>ԿՈՌՈՒՊՑԻԱՅԻ ԿԱՆԽԱՐԳԵԼՄԱՆ ՀԱՆՁՆԱԺՈՂՈՎ</t>
  </si>
  <si>
    <t xml:space="preserve">  Կոռուպցիայի կանխարգելման հանձնաժողովի կարողությունների զարգացում և տեխնիկական հագեցվածության ապահովում</t>
  </si>
  <si>
    <t>ՀՀ ՀԱՆՐԱՅԻՆ ԾԱՌԱՅՈՒԹՅՈՒՆՆԵՐԸ ԿԱՐԳԱՎՈՐՈՂ ՀԱՆՁՆԱԺՈՂՈՎ</t>
  </si>
  <si>
    <t xml:space="preserve"> Հանրային ծառայությունները կարգավորող հանձնաժողովի տեխնիկական հագեցվածության բարելավում</t>
  </si>
  <si>
    <t xml:space="preserve"> Հանրային ծառայությունները կարգավորող հանձնաժողովի տրանսպորտային միջոցներով ապահովվածության բարելավում</t>
  </si>
  <si>
    <t xml:space="preserve"> Հեռուստատեսության և ռադիոյի  հանձնաժողովի տեխնիկական հագեցվածության  բարելավում</t>
  </si>
  <si>
    <t>ՀՀ ՀԱՇՎԵՔՆՆԻՉ ՊԱԼԱՏ</t>
  </si>
  <si>
    <t>Հաշվեքննիչ պալատի տեխնիկական հագեցվածության բարելավում</t>
  </si>
  <si>
    <t>ՀՀ ՀԱՆՐԱՅԻՆ ՀԵՌԱՐՁԱԿՈՂԻ ԽՈՐՀՈՒՐԴ</t>
  </si>
  <si>
    <t>Հանրային հեռուստախորհրդի կարողություների զարգացում և տեխնիկական հագեցվածության ապահովում</t>
  </si>
  <si>
    <t>ՀՀ ԱՐԱԳԱԾՈՏՆԻ ՄԱՐԶՊԵՏԱՐԱՆ</t>
  </si>
  <si>
    <t xml:space="preserve"> ՀՀ Արագածոտնի մարզպետարանի տեխնիկական հագեցվածության բարելավում</t>
  </si>
  <si>
    <t>ՀՀ ԼՈՌՈՒ ՄԱՐԶՊԵՏԱՐԱՆ</t>
  </si>
  <si>
    <t xml:space="preserve"> ՀՀ Լոռու մարզպետարանի տեխնիկական հագեցվածության բարելավում</t>
  </si>
  <si>
    <t>ՀՀ ԿՈՏԱՅՔԻ ՄԱՐԶՊԵՏԱՐԱՆ</t>
  </si>
  <si>
    <t xml:space="preserve"> ՀՀ Կոտայքի մարզպետարանի տեխնիկական հագեցվածության բարելավում</t>
  </si>
  <si>
    <t>ՀՀ ՇԻՐԱԿԻ ՄԱՐԶՊԵՏԱՐԱՆ</t>
  </si>
  <si>
    <t xml:space="preserve"> ՀՀ Շիրակի մարզպետարանի տեխնիկական հագեցվածության բարելավում</t>
  </si>
  <si>
    <t>ՀՀ ՎԱՅՈՑ ՁՈՐԻ ՄԱՐԶՊԵՏԱՐԱՆ</t>
  </si>
  <si>
    <t xml:space="preserve"> ՀՀ Վայոց Ձորի մարզպետարանի տեխնիկական հագեցվածության բարելավում</t>
  </si>
  <si>
    <t>ՀՀ ՏԱՎՈՒՇԻ ՄԱՐԶՊԵՏԱՐԱՆ</t>
  </si>
  <si>
    <t xml:space="preserve"> ՀՀ Տավուշի մարզպետարանի տեխնիկական հագեցվածության բարելավում</t>
  </si>
  <si>
    <t>Պետական սեփականություն հանդիսացող կառույցում ընդհանուր նշանակության մեքենաների, սարքավորումների բարելավում</t>
  </si>
  <si>
    <t>ՀՀ շրջակա միջավայրի նախարարություն</t>
  </si>
  <si>
    <t xml:space="preserve"> ՀՀ Լոռու մարզպետարան</t>
  </si>
  <si>
    <t xml:space="preserve"> ՀՀ Կոտայքի մարզպետարան</t>
  </si>
  <si>
    <t xml:space="preserve"> ՀՀ Շիրակի մարզպետարան</t>
  </si>
  <si>
    <t xml:space="preserve"> ՀՀ Վայոց Ձորի մարզպետարան</t>
  </si>
  <si>
    <t xml:space="preserve"> ՀՀ Տավուշի մարզպետարան</t>
  </si>
  <si>
    <t xml:space="preserve"> ՀՀ Արագածոտնի մարզպետարան</t>
  </si>
  <si>
    <t xml:space="preserve"> ՀՀ վիճակագրական կոմիտե</t>
  </si>
  <si>
    <t xml:space="preserve"> ՀՀ հանրային ծառայությունները կարգավորող հանձնաժողով</t>
  </si>
  <si>
    <t xml:space="preserve"> ՀՀ հեռուստատեսության և ռադիոյի  հանձնաժողով</t>
  </si>
  <si>
    <t xml:space="preserve"> ՀՀ հաշվեքննիչ պալատ</t>
  </si>
  <si>
    <t xml:space="preserve"> ՀՀ հանրային հեռարձակողի խորհուրդ </t>
  </si>
  <si>
    <t xml:space="preserve"> ՀՀ կոռուպցիայի կանխարգելման հանձնաժողով</t>
  </si>
  <si>
    <t>ՀՀ արտակարգ իրավիճակների նախարարության Կոտայքի մարզի Գետարգել գյուղի տարածքում անգարի կառուցում</t>
  </si>
  <si>
    <t>ՀՀ արտակարգ իրավիճակների նախարարություն</t>
  </si>
  <si>
    <t>ՀՀ արդարադատության նախարարության քրեակատարողական ծառայություն</t>
  </si>
  <si>
    <t xml:space="preserve"> ՀՀ հակակոռուպցիոն կոմիտե</t>
  </si>
  <si>
    <t>ՀՀ պետական վերահսկողական ծառայություն</t>
  </si>
  <si>
    <t xml:space="preserve"> ՀՀ ֆինանսների նախարարություն</t>
  </si>
  <si>
    <t>ՀՀ կենտրոնական ընտրական հանձնաժողով</t>
  </si>
  <si>
    <t>ՀՀ պետական գույքի կառավարման կոմիտե</t>
  </si>
  <si>
    <t xml:space="preserve"> Հանրապետության նախագահի աշխատակազմ</t>
  </si>
  <si>
    <t xml:space="preserve"> ՀՀ վարչապետի աշխատակազմ</t>
  </si>
  <si>
    <t>ՀՀ սահմանադրական դատարան</t>
  </si>
  <si>
    <t xml:space="preserve"> ՀՀ դատական դեպարտամենտ</t>
  </si>
  <si>
    <t xml:space="preserve"> ՀՀ արդարադատության նախարարության հարկադիր կատարումն ապահովող ծառայություն</t>
  </si>
  <si>
    <t xml:space="preserve"> ՀՀ արտաքին գործերի  նախարարություն</t>
  </si>
  <si>
    <t>ՀՀ ոստիկանություն</t>
  </si>
  <si>
    <t>ՀՀ պետական պահպանության ծառայություն</t>
  </si>
  <si>
    <t>ՀՀ ազգային անվտանգության ծառայություն</t>
  </si>
  <si>
    <t>ՀՀ աշխատանքի և սոցիալական հարցերի նախարարության միասնական սոցիալական ծառայություն</t>
  </si>
  <si>
    <t>Միասնական սոցիալական  ծառայության կարողությունների զարգացում և տեխնիկական հագեցվածության ապահովում</t>
  </si>
  <si>
    <t xml:space="preserve">ՀՀ արդարադատության նախարարություն </t>
  </si>
  <si>
    <t>ՀՀ վիճակագրական կոմիտեի տեխնիկական կարողությունների զարգացում</t>
  </si>
  <si>
    <t>Հայաստանի Հանրապետության 2023 թվականի պետական բյուջեով նախատեսված ոչ ֆինանսական ակտիվների գծով բյուջետային ծախսերի կատարման եռամսյակային (աճողական) համամասնություններն ըստ բյուջետային գլխավոր կարգադրիչների, ծրագրերի, միջոցառումների, միջոցառումները կատարող պետական մարմինների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</si>
  <si>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ՀՀ էկոնոմիկայի նախարարության Ա և Բ մասնաշենքերի վերակառուցման աշխատանքներ</t>
  </si>
  <si>
    <t>ՀԵՌՈՒՍՏԱՏԵՍՈՒԹՅԱՆ ԵՎ ՌԱԴԻՈՅԻ ՀԱՆՁՆԱԺՈՂՈՎ</t>
  </si>
  <si>
    <t xml:space="preserve">ՀՀ Արարատի մարզի Փոքր Վեդի համայնքի ջրամատակարարման համակարգի վերակառուցում   </t>
  </si>
  <si>
    <t>հազար դրամ</t>
  </si>
  <si>
    <t>Հավելված N 5</t>
  </si>
  <si>
    <t>Աղյուսակ 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</si>
</sst>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_);\(#,##0.0\)"/>
    <numFmt numFmtId="165" formatCode="##,##0.0;\(##,##0.0\);\-"/>
    <numFmt numFmtId="166" formatCode="_(* #,##0.0_);_(* \(#,##0.0\);_(* &quot;-&quot;??_);_(@_)"/>
    <numFmt numFmtId="167" formatCode="_(* #,##0.0_);_(* \(#,##0.0\);_(* &quot;-&quot;?_);_(@_)"/>
  </numFmts>
  <fonts count="59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  <font>
      <b/>
      <u/>
      <sz val="12"/>
      <color theme="1"/>
      <name val="GHEA Grapalat"/>
      <family val="3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sz val="11"/>
      <name val="GHEA Grapalat"/>
      <family val="3"/>
    </font>
    <font>
      <b/>
      <sz val="12"/>
      <color indexed="8"/>
      <name val="GHEA Grapalat"/>
      <family val="3"/>
    </font>
    <font>
      <i/>
      <sz val="12"/>
      <color theme="1"/>
      <name val="GHEA Grapalat"/>
      <family val="3"/>
    </font>
    <font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b/>
      <i/>
      <u/>
      <sz val="12"/>
      <color theme="1"/>
      <name val="GHEA Grapalat"/>
      <family val="3"/>
    </font>
    <font>
      <b/>
      <i/>
      <u/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2"/>
      <name val="GHEA Grapalat"/>
      <family val="3"/>
    </font>
    <font>
      <i/>
      <sz val="11"/>
      <name val="GHEA Grapalat"/>
      <family val="3"/>
    </font>
    <font>
      <sz val="14"/>
      <name val="GHEA Grapalat"/>
      <family val="3"/>
    </font>
    <font>
      <b/>
      <sz val="13"/>
      <name val="GHEA Grapalat"/>
      <family val="3"/>
    </font>
    <font>
      <b/>
      <u/>
      <sz val="13"/>
      <name val="GHEA Grapalat"/>
      <family val="3"/>
    </font>
    <font>
      <b/>
      <sz val="13"/>
      <color theme="1"/>
      <name val="GHEA Grapalat"/>
      <family val="3"/>
    </font>
    <font>
      <b/>
      <sz val="14"/>
      <name val="GHEA Grapalat"/>
      <family val="3"/>
    </font>
    <font>
      <b/>
      <sz val="14"/>
      <color indexed="8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5" fillId="0" borderId="0"/>
    <xf numFmtId="0" fontId="5" fillId="0" borderId="0"/>
    <xf numFmtId="0" fontId="16" fillId="2" borderId="0" applyNumberFormat="0" applyBorder="0" applyAlignment="0" applyProtection="0"/>
    <xf numFmtId="0" fontId="14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1" fontId="34" fillId="0" borderId="0"/>
    <xf numFmtId="1" fontId="34" fillId="0" borderId="0"/>
    <xf numFmtId="1" fontId="34" fillId="0" borderId="0"/>
    <xf numFmtId="0" fontId="4" fillId="0" borderId="0"/>
    <xf numFmtId="0" fontId="12" fillId="0" borderId="0"/>
    <xf numFmtId="0" fontId="12" fillId="0" borderId="0"/>
    <xf numFmtId="0" fontId="5" fillId="24" borderId="8" applyNumberFormat="0" applyFont="0" applyAlignment="0" applyProtection="0"/>
    <xf numFmtId="0" fontId="29" fillId="21" borderId="9" applyNumberFormat="0" applyAlignment="0" applyProtection="0"/>
    <xf numFmtId="0" fontId="33" fillId="0" borderId="0"/>
    <xf numFmtId="0" fontId="33" fillId="0" borderId="0"/>
    <xf numFmtId="0" fontId="33" fillId="0" borderId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5" fillId="0" borderId="0"/>
    <xf numFmtId="1" fontId="34" fillId="0" borderId="0"/>
    <xf numFmtId="0" fontId="33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8" fillId="0" borderId="0" applyFill="0" applyBorder="0" applyProtection="0">
      <alignment horizontal="right" vertical="top"/>
    </xf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>
      <alignment horizontal="left" vertical="top" wrapText="1"/>
    </xf>
    <xf numFmtId="0" fontId="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10" fillId="25" borderId="0" xfId="0" applyFont="1" applyFill="1" applyAlignment="1">
      <alignment vertical="center" wrapText="1"/>
    </xf>
    <xf numFmtId="0" fontId="7" fillId="25" borderId="0" xfId="0" applyFont="1" applyFill="1" applyAlignment="1">
      <alignment vertical="center" wrapText="1"/>
    </xf>
    <xf numFmtId="0" fontId="7" fillId="25" borderId="0" xfId="0" applyFont="1" applyFill="1" applyAlignment="1">
      <alignment horizontal="center" vertical="center" wrapText="1"/>
    </xf>
    <xf numFmtId="49" fontId="6" fillId="25" borderId="0" xfId="0" applyNumberFormat="1" applyFont="1" applyFill="1" applyAlignment="1">
      <alignment horizontal="center" vertical="center" wrapText="1"/>
    </xf>
    <xf numFmtId="0" fontId="9" fillId="25" borderId="0" xfId="0" applyFont="1" applyFill="1" applyAlignment="1">
      <alignment horizontal="center" vertical="center" wrapText="1"/>
    </xf>
    <xf numFmtId="49" fontId="10" fillId="25" borderId="1" xfId="0" applyNumberFormat="1" applyFont="1" applyFill="1" applyBorder="1" applyAlignment="1">
      <alignment horizontal="center" vertical="center" textRotation="90" wrapText="1"/>
    </xf>
    <xf numFmtId="0" fontId="35" fillId="25" borderId="1" xfId="0" applyFont="1" applyFill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left" vertical="center" wrapText="1"/>
    </xf>
    <xf numFmtId="0" fontId="10" fillId="25" borderId="1" xfId="0" applyFont="1" applyFill="1" applyBorder="1" applyAlignment="1">
      <alignment horizontal="left" vertical="center" wrapText="1"/>
    </xf>
    <xf numFmtId="0" fontId="7" fillId="25" borderId="1" xfId="81" applyFont="1" applyFill="1" applyBorder="1" applyAlignment="1">
      <alignment horizontal="center" vertical="center" wrapText="1"/>
    </xf>
    <xf numFmtId="0" fontId="41" fillId="25" borderId="1" xfId="81" applyFont="1" applyFill="1" applyBorder="1" applyAlignment="1">
      <alignment horizontal="left" vertical="center" wrapText="1"/>
    </xf>
    <xf numFmtId="0" fontId="41" fillId="25" borderId="1" xfId="81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justify" vertical="center"/>
    </xf>
    <xf numFmtId="0" fontId="7" fillId="25" borderId="1" xfId="0" applyFont="1" applyFill="1" applyBorder="1" applyAlignment="1">
      <alignment vertical="center" wrapText="1"/>
    </xf>
    <xf numFmtId="0" fontId="10" fillId="25" borderId="1" xfId="0" applyFont="1" applyFill="1" applyBorder="1" applyAlignment="1">
      <alignment vertical="center" wrapText="1"/>
    </xf>
    <xf numFmtId="166" fontId="7" fillId="25" borderId="0" xfId="1" applyNumberFormat="1" applyFont="1" applyFill="1" applyAlignment="1">
      <alignment vertical="center" wrapText="1"/>
    </xf>
    <xf numFmtId="0" fontId="7" fillId="25" borderId="1" xfId="0" applyNumberFormat="1" applyFont="1" applyFill="1" applyBorder="1" applyAlignment="1">
      <alignment horizontal="left" vertical="center" wrapText="1"/>
    </xf>
    <xf numFmtId="0" fontId="7" fillId="25" borderId="1" xfId="81" applyFont="1" applyFill="1" applyBorder="1" applyAlignment="1">
      <alignment horizontal="left" vertical="center" wrapText="1"/>
    </xf>
    <xf numFmtId="0" fontId="7" fillId="25" borderId="1" xfId="0" applyFont="1" applyFill="1" applyBorder="1" applyAlignment="1">
      <alignment horizontal="left" vertical="center" wrapText="1"/>
    </xf>
    <xf numFmtId="0" fontId="41" fillId="25" borderId="1" xfId="0" applyFont="1" applyFill="1" applyBorder="1" applyAlignment="1">
      <alignment horizontal="left" vertical="center" wrapText="1"/>
    </xf>
    <xf numFmtId="0" fontId="11" fillId="25" borderId="1" xfId="0" applyFont="1" applyFill="1" applyBorder="1" applyAlignment="1">
      <alignment horizontal="left" vertical="center" wrapText="1"/>
    </xf>
    <xf numFmtId="0" fontId="10" fillId="25" borderId="1" xfId="81" applyFont="1" applyFill="1" applyBorder="1" applyAlignment="1">
      <alignment horizontal="left" vertical="center" wrapText="1"/>
    </xf>
    <xf numFmtId="0" fontId="7" fillId="25" borderId="11" xfId="0" applyFont="1" applyFill="1" applyBorder="1" applyAlignment="1"/>
    <xf numFmtId="0" fontId="11" fillId="25" borderId="1" xfId="0" applyFont="1" applyFill="1" applyBorder="1" applyAlignment="1">
      <alignment vertical="center" wrapText="1"/>
    </xf>
    <xf numFmtId="0" fontId="45" fillId="25" borderId="1" xfId="0" applyFont="1" applyFill="1" applyBorder="1" applyAlignment="1">
      <alignment vertical="center" wrapText="1"/>
    </xf>
    <xf numFmtId="0" fontId="10" fillId="25" borderId="13" xfId="81" applyFont="1" applyFill="1" applyBorder="1" applyAlignment="1">
      <alignment vertical="center" wrapText="1"/>
    </xf>
    <xf numFmtId="0" fontId="41" fillId="25" borderId="14" xfId="81" applyFont="1" applyFill="1" applyBorder="1" applyAlignment="1">
      <alignment horizontal="left" vertical="center" wrapText="1"/>
    </xf>
    <xf numFmtId="0" fontId="7" fillId="25" borderId="13" xfId="0" applyFont="1" applyFill="1" applyBorder="1" applyAlignment="1"/>
    <xf numFmtId="0" fontId="11" fillId="25" borderId="14" xfId="0" applyFont="1" applyFill="1" applyBorder="1" applyAlignment="1">
      <alignment vertical="center" wrapText="1"/>
    </xf>
    <xf numFmtId="0" fontId="7" fillId="25" borderId="1" xfId="0" applyFont="1" applyFill="1" applyBorder="1"/>
    <xf numFmtId="0" fontId="10" fillId="25" borderId="1" xfId="103" applyFont="1" applyFill="1" applyBorder="1" applyAlignment="1">
      <alignment horizontal="left" vertical="center" wrapText="1"/>
    </xf>
    <xf numFmtId="0" fontId="46" fillId="25" borderId="1" xfId="102" applyFont="1" applyFill="1" applyBorder="1"/>
    <xf numFmtId="0" fontId="36" fillId="25" borderId="1" xfId="102" applyFont="1" applyFill="1" applyBorder="1"/>
    <xf numFmtId="0" fontId="7" fillId="25" borderId="1" xfId="102" applyFont="1" applyFill="1" applyBorder="1" applyAlignment="1">
      <alignment vertical="center" wrapText="1"/>
    </xf>
    <xf numFmtId="43" fontId="10" fillId="25" borderId="0" xfId="0" applyNumberFormat="1" applyFont="1" applyFill="1" applyAlignment="1">
      <alignment vertical="center" wrapText="1"/>
    </xf>
    <xf numFmtId="0" fontId="47" fillId="25" borderId="1" xfId="0" applyFont="1" applyFill="1" applyBorder="1" applyAlignment="1">
      <alignment horizontal="left" vertical="center" wrapText="1"/>
    </xf>
    <xf numFmtId="0" fontId="40" fillId="25" borderId="0" xfId="93" applyFont="1" applyFill="1"/>
    <xf numFmtId="0" fontId="43" fillId="25" borderId="0" xfId="93" applyFont="1" applyFill="1"/>
    <xf numFmtId="0" fontId="42" fillId="25" borderId="0" xfId="93" applyFont="1" applyFill="1"/>
    <xf numFmtId="0" fontId="42" fillId="25" borderId="0" xfId="93" applyFont="1" applyFill="1" applyAlignment="1">
      <alignment vertical="center"/>
    </xf>
    <xf numFmtId="0" fontId="46" fillId="25" borderId="15" xfId="0" applyFont="1" applyFill="1" applyBorder="1" applyAlignment="1">
      <alignment vertical="center" wrapText="1"/>
    </xf>
    <xf numFmtId="0" fontId="51" fillId="25" borderId="0" xfId="0" applyFont="1" applyFill="1" applyAlignment="1">
      <alignment horizontal="center" vertical="center" wrapText="1"/>
    </xf>
    <xf numFmtId="0" fontId="51" fillId="25" borderId="0" xfId="0" applyFont="1" applyFill="1" applyAlignment="1">
      <alignment vertical="center" wrapText="1"/>
    </xf>
    <xf numFmtId="166" fontId="53" fillId="25" borderId="0" xfId="1" applyNumberFormat="1" applyFont="1" applyFill="1" applyAlignment="1">
      <alignment vertical="center" wrapText="1"/>
    </xf>
    <xf numFmtId="167" fontId="7" fillId="25" borderId="0" xfId="0" applyNumberFormat="1" applyFont="1" applyFill="1" applyAlignment="1">
      <alignment horizontal="center" vertical="center" wrapText="1"/>
    </xf>
    <xf numFmtId="0" fontId="11" fillId="25" borderId="1" xfId="81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45" fillId="25" borderId="1" xfId="0" applyFont="1" applyFill="1" applyBorder="1" applyAlignment="1">
      <alignment horizontal="center" vertical="center" wrapText="1"/>
    </xf>
    <xf numFmtId="0" fontId="41" fillId="25" borderId="1" xfId="0" applyFont="1" applyFill="1" applyBorder="1" applyAlignment="1">
      <alignment horizontal="center" vertical="center" wrapText="1"/>
    </xf>
    <xf numFmtId="0" fontId="52" fillId="25" borderId="0" xfId="0" applyFont="1" applyFill="1" applyAlignment="1"/>
    <xf numFmtId="0" fontId="8" fillId="25" borderId="0" xfId="0" applyNumberFormat="1" applyFont="1" applyFill="1" applyAlignment="1">
      <alignment horizontal="center" vertical="center" wrapText="1"/>
    </xf>
    <xf numFmtId="0" fontId="7" fillId="25" borderId="13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 vertical="center" wrapText="1"/>
    </xf>
    <xf numFmtId="0" fontId="10" fillId="25" borderId="1" xfId="0" applyFont="1" applyFill="1" applyBorder="1" applyAlignment="1">
      <alignment horizontal="center" vertical="center" wrapText="1"/>
    </xf>
    <xf numFmtId="0" fontId="10" fillId="25" borderId="1" xfId="81" applyFont="1" applyFill="1" applyBorder="1" applyAlignment="1">
      <alignment horizontal="center" vertical="center" wrapText="1"/>
    </xf>
    <xf numFmtId="166" fontId="7" fillId="25" borderId="1" xfId="1" applyNumberFormat="1" applyFont="1" applyFill="1" applyBorder="1" applyAlignment="1">
      <alignment horizontal="center" vertical="center" wrapText="1"/>
    </xf>
    <xf numFmtId="166" fontId="7" fillId="25" borderId="1" xfId="1" applyNumberFormat="1" applyFont="1" applyFill="1" applyBorder="1" applyAlignment="1">
      <alignment vertical="center" wrapText="1"/>
    </xf>
    <xf numFmtId="166" fontId="10" fillId="25" borderId="1" xfId="1" applyNumberFormat="1" applyFont="1" applyFill="1" applyBorder="1" applyAlignment="1">
      <alignment vertical="center" wrapText="1"/>
    </xf>
    <xf numFmtId="166" fontId="10" fillId="25" borderId="1" xfId="0" applyNumberFormat="1" applyFont="1" applyFill="1" applyBorder="1" applyAlignment="1">
      <alignment horizontal="center" vertical="center" wrapText="1"/>
    </xf>
    <xf numFmtId="166" fontId="41" fillId="25" borderId="1" xfId="1" applyNumberFormat="1" applyFont="1" applyFill="1" applyBorder="1" applyAlignment="1">
      <alignment vertical="center" wrapText="1"/>
    </xf>
    <xf numFmtId="166" fontId="41" fillId="25" borderId="1" xfId="0" applyNumberFormat="1" applyFont="1" applyFill="1" applyBorder="1" applyAlignment="1">
      <alignment horizontal="center" vertical="center" wrapText="1"/>
    </xf>
    <xf numFmtId="166" fontId="10" fillId="25" borderId="1" xfId="1" applyNumberFormat="1" applyFont="1" applyFill="1" applyBorder="1" applyAlignment="1">
      <alignment horizontal="center" vertical="center" wrapText="1"/>
    </xf>
    <xf numFmtId="166" fontId="10" fillId="25" borderId="1" xfId="0" applyNumberFormat="1" applyFont="1" applyFill="1" applyBorder="1" applyAlignment="1">
      <alignment vertical="center" wrapText="1"/>
    </xf>
    <xf numFmtId="166" fontId="41" fillId="25" borderId="1" xfId="1" applyNumberFormat="1" applyFont="1" applyFill="1" applyBorder="1" applyAlignment="1">
      <alignment horizontal="center" vertical="center" wrapText="1"/>
    </xf>
    <xf numFmtId="166" fontId="41" fillId="25" borderId="1" xfId="0" applyNumberFormat="1" applyFont="1" applyFill="1" applyBorder="1" applyAlignment="1">
      <alignment vertical="center" wrapText="1"/>
    </xf>
    <xf numFmtId="166" fontId="7" fillId="25" borderId="1" xfId="94" applyNumberFormat="1" applyFont="1" applyFill="1" applyBorder="1" applyAlignment="1">
      <alignment horizontal="right" vertical="center" wrapText="1"/>
    </xf>
    <xf numFmtId="166" fontId="10" fillId="25" borderId="1" xfId="94" applyNumberFormat="1" applyFont="1" applyFill="1" applyBorder="1" applyAlignment="1">
      <alignment horizontal="right" vertical="center"/>
    </xf>
    <xf numFmtId="166" fontId="7" fillId="25" borderId="1" xfId="94" applyNumberFormat="1" applyFont="1" applyFill="1" applyBorder="1" applyAlignment="1">
      <alignment horizontal="right" vertical="center"/>
    </xf>
    <xf numFmtId="166" fontId="41" fillId="25" borderId="1" xfId="94" applyNumberFormat="1" applyFont="1" applyFill="1" applyBorder="1" applyAlignment="1">
      <alignment horizontal="right" vertical="center"/>
    </xf>
    <xf numFmtId="166" fontId="41" fillId="25" borderId="1" xfId="94" applyNumberFormat="1" applyFont="1" applyFill="1" applyBorder="1" applyAlignment="1">
      <alignment horizontal="right" vertical="center" wrapText="1"/>
    </xf>
    <xf numFmtId="166" fontId="10" fillId="25" borderId="1" xfId="94" applyNumberFormat="1" applyFont="1" applyFill="1" applyBorder="1" applyAlignment="1">
      <alignment horizontal="right" vertical="center" wrapText="1"/>
    </xf>
    <xf numFmtId="166" fontId="10" fillId="25" borderId="1" xfId="1" applyNumberFormat="1" applyFont="1" applyFill="1" applyBorder="1" applyAlignment="1">
      <alignment horizontal="right" vertical="center" wrapText="1"/>
    </xf>
    <xf numFmtId="166" fontId="7" fillId="25" borderId="1" xfId="81" applyNumberFormat="1" applyFont="1" applyFill="1" applyBorder="1" applyAlignment="1">
      <alignment horizontal="right" vertical="center" wrapText="1"/>
    </xf>
    <xf numFmtId="166" fontId="10" fillId="25" borderId="1" xfId="81" applyNumberFormat="1" applyFont="1" applyFill="1" applyBorder="1" applyAlignment="1">
      <alignment horizontal="right" vertical="center" wrapText="1"/>
    </xf>
    <xf numFmtId="166" fontId="10" fillId="25" borderId="1" xfId="0" applyNumberFormat="1" applyFont="1" applyFill="1" applyBorder="1" applyAlignment="1">
      <alignment horizontal="right" vertical="center"/>
    </xf>
    <xf numFmtId="166" fontId="7" fillId="25" borderId="1" xfId="94" applyNumberFormat="1" applyFont="1" applyFill="1" applyBorder="1" applyAlignment="1">
      <alignment horizontal="right"/>
    </xf>
    <xf numFmtId="166" fontId="7" fillId="25" borderId="1" xfId="0" applyNumberFormat="1" applyFont="1" applyFill="1" applyBorder="1" applyAlignment="1">
      <alignment horizontal="right"/>
    </xf>
    <xf numFmtId="166" fontId="36" fillId="25" borderId="1" xfId="2" applyNumberFormat="1" applyFont="1" applyFill="1" applyBorder="1" applyAlignment="1">
      <alignment horizontal="center" vertical="center" wrapText="1"/>
    </xf>
    <xf numFmtId="166" fontId="47" fillId="25" borderId="1" xfId="2" applyNumberFormat="1" applyFont="1" applyFill="1" applyBorder="1" applyAlignment="1">
      <alignment horizontal="center" vertical="center" wrapText="1"/>
    </xf>
    <xf numFmtId="166" fontId="7" fillId="25" borderId="1" xfId="0" applyNumberFormat="1" applyFont="1" applyFill="1" applyBorder="1" applyAlignment="1">
      <alignment horizontal="center" vertical="center" wrapText="1"/>
    </xf>
    <xf numFmtId="166" fontId="41" fillId="25" borderId="1" xfId="1" applyNumberFormat="1" applyFont="1" applyFill="1" applyBorder="1" applyAlignment="1">
      <alignment horizontal="right" vertical="center" wrapText="1"/>
    </xf>
    <xf numFmtId="166" fontId="10" fillId="25" borderId="14" xfId="1" applyNumberFormat="1" applyFont="1" applyFill="1" applyBorder="1" applyAlignment="1">
      <alignment horizontal="center" vertical="center" wrapText="1"/>
    </xf>
    <xf numFmtId="166" fontId="7" fillId="25" borderId="14" xfId="1" applyNumberFormat="1" applyFont="1" applyFill="1" applyBorder="1" applyAlignment="1">
      <alignment horizontal="center" vertical="center" wrapText="1"/>
    </xf>
    <xf numFmtId="166" fontId="10" fillId="25" borderId="14" xfId="1" applyNumberFormat="1" applyFont="1" applyFill="1" applyBorder="1" applyAlignment="1">
      <alignment vertical="center" wrapText="1"/>
    </xf>
    <xf numFmtId="166" fontId="7" fillId="25" borderId="1" xfId="2" applyNumberFormat="1" applyFont="1" applyFill="1" applyBorder="1" applyAlignment="1">
      <alignment vertical="center" wrapText="1"/>
    </xf>
    <xf numFmtId="166" fontId="10" fillId="25" borderId="1" xfId="0" applyNumberFormat="1" applyFont="1" applyFill="1" applyBorder="1" applyAlignment="1">
      <alignment vertical="center"/>
    </xf>
    <xf numFmtId="0" fontId="35" fillId="25" borderId="1" xfId="81" applyFont="1" applyFill="1" applyBorder="1" applyAlignment="1">
      <alignment horizontal="center" vertical="center" wrapText="1"/>
    </xf>
    <xf numFmtId="0" fontId="46" fillId="25" borderId="12" xfId="0" applyFont="1" applyFill="1" applyBorder="1" applyAlignment="1">
      <alignment horizontal="left" vertical="center" wrapText="1"/>
    </xf>
    <xf numFmtId="0" fontId="46" fillId="25" borderId="1" xfId="0" applyFont="1" applyFill="1" applyBorder="1" applyAlignment="1">
      <alignment horizontal="left" vertical="center" wrapText="1"/>
    </xf>
    <xf numFmtId="0" fontId="46" fillId="25" borderId="11" xfId="0" applyFont="1" applyFill="1" applyBorder="1" applyAlignment="1">
      <alignment horizontal="left" vertical="center" wrapText="1"/>
    </xf>
    <xf numFmtId="0" fontId="37" fillId="25" borderId="1" xfId="0" applyFont="1" applyFill="1" applyBorder="1" applyAlignment="1">
      <alignment horizontal="center" vertical="center" wrapText="1"/>
    </xf>
    <xf numFmtId="166" fontId="7" fillId="25" borderId="1" xfId="0" applyNumberFormat="1" applyFont="1" applyFill="1" applyBorder="1" applyAlignment="1"/>
    <xf numFmtId="166" fontId="41" fillId="25" borderId="1" xfId="0" applyNumberFormat="1" applyFont="1" applyFill="1" applyBorder="1" applyAlignment="1"/>
    <xf numFmtId="0" fontId="54" fillId="25" borderId="1" xfId="0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horizontal="center" vertical="center" wrapText="1"/>
    </xf>
    <xf numFmtId="166" fontId="54" fillId="25" borderId="1" xfId="1" applyNumberFormat="1" applyFont="1" applyFill="1" applyBorder="1" applyAlignment="1">
      <alignment vertical="center" wrapText="1"/>
    </xf>
    <xf numFmtId="166" fontId="54" fillId="25" borderId="1" xfId="1" applyNumberFormat="1" applyFont="1" applyFill="1" applyBorder="1" applyAlignment="1">
      <alignment horizontal="center" vertical="center" wrapText="1"/>
    </xf>
    <xf numFmtId="166" fontId="54" fillId="25" borderId="1" xfId="94" applyNumberFormat="1" applyFont="1" applyFill="1" applyBorder="1" applyAlignment="1">
      <alignment horizontal="right" vertical="center"/>
    </xf>
    <xf numFmtId="166" fontId="54" fillId="25" borderId="1" xfId="81" applyNumberFormat="1" applyFont="1" applyFill="1" applyBorder="1" applyAlignment="1">
      <alignment horizontal="right" vertical="center" wrapText="1"/>
    </xf>
    <xf numFmtId="166" fontId="11" fillId="25" borderId="1" xfId="94" applyNumberFormat="1" applyFont="1" applyFill="1" applyBorder="1" applyAlignment="1">
      <alignment horizontal="right" vertical="center" wrapText="1"/>
    </xf>
    <xf numFmtId="166" fontId="7" fillId="25" borderId="1" xfId="94" applyNumberFormat="1" applyFont="1" applyFill="1" applyBorder="1" applyAlignment="1">
      <alignment vertical="center" wrapText="1"/>
    </xf>
    <xf numFmtId="166" fontId="7" fillId="25" borderId="1" xfId="0" applyNumberFormat="1" applyFont="1" applyFill="1" applyBorder="1" applyAlignment="1">
      <alignment horizontal="left" vertical="center" wrapText="1"/>
    </xf>
    <xf numFmtId="0" fontId="56" fillId="25" borderId="1" xfId="0" applyFont="1" applyFill="1" applyBorder="1" applyAlignment="1">
      <alignment horizontal="center" vertical="center" wrapText="1"/>
    </xf>
    <xf numFmtId="0" fontId="54" fillId="25" borderId="1" xfId="81" applyFont="1" applyFill="1" applyBorder="1" applyAlignment="1">
      <alignment horizontal="center" vertical="center" wrapText="1"/>
    </xf>
    <xf numFmtId="0" fontId="54" fillId="25" borderId="1" xfId="80" applyFont="1" applyFill="1" applyBorder="1" applyAlignment="1">
      <alignment horizontal="center" vertical="center" wrapText="1"/>
    </xf>
    <xf numFmtId="0" fontId="57" fillId="25" borderId="1" xfId="0" applyNumberFormat="1" applyFont="1" applyFill="1" applyBorder="1" applyAlignment="1">
      <alignment horizontal="center" vertical="center" wrapText="1"/>
    </xf>
    <xf numFmtId="166" fontId="34" fillId="25" borderId="1" xfId="0" applyNumberFormat="1" applyFont="1" applyFill="1" applyBorder="1" applyAlignment="1"/>
    <xf numFmtId="166" fontId="7" fillId="25" borderId="1" xfId="79" applyNumberFormat="1" applyFont="1" applyFill="1" applyBorder="1" applyAlignment="1">
      <alignment horizontal="right" vertical="top"/>
    </xf>
    <xf numFmtId="166" fontId="7" fillId="25" borderId="1" xfId="1" applyNumberFormat="1" applyFont="1" applyFill="1" applyBorder="1" applyAlignment="1">
      <alignment horizontal="right"/>
    </xf>
    <xf numFmtId="166" fontId="10" fillId="25" borderId="1" xfId="1" applyNumberFormat="1" applyFont="1" applyFill="1" applyBorder="1" applyAlignment="1">
      <alignment horizontal="right"/>
    </xf>
    <xf numFmtId="0" fontId="11" fillId="25" borderId="1" xfId="93" applyFont="1" applyFill="1" applyBorder="1" applyAlignment="1">
      <alignment vertical="center" wrapText="1"/>
    </xf>
    <xf numFmtId="166" fontId="7" fillId="25" borderId="1" xfId="1" applyNumberFormat="1" applyFont="1" applyFill="1" applyBorder="1" applyAlignment="1">
      <alignment horizontal="right" vertical="center"/>
    </xf>
    <xf numFmtId="166" fontId="10" fillId="25" borderId="1" xfId="1" applyNumberFormat="1" applyFont="1" applyFill="1" applyBorder="1" applyAlignment="1">
      <alignment horizontal="right" vertical="center"/>
    </xf>
    <xf numFmtId="166" fontId="11" fillId="25" borderId="1" xfId="1" applyNumberFormat="1" applyFont="1" applyFill="1" applyBorder="1" applyAlignment="1">
      <alignment horizontal="right" vertical="center"/>
    </xf>
    <xf numFmtId="166" fontId="10" fillId="25" borderId="1" xfId="94" applyNumberFormat="1" applyFont="1" applyFill="1" applyBorder="1" applyAlignment="1">
      <alignment horizontal="right"/>
    </xf>
    <xf numFmtId="0" fontId="11" fillId="25" borderId="12" xfId="0" applyFont="1" applyFill="1" applyBorder="1" applyAlignment="1"/>
    <xf numFmtId="166" fontId="11" fillId="25" borderId="12" xfId="0" applyNumberFormat="1" applyFont="1" applyFill="1" applyBorder="1" applyAlignment="1"/>
    <xf numFmtId="0" fontId="11" fillId="25" borderId="11" xfId="0" applyFont="1" applyFill="1" applyBorder="1" applyAlignment="1"/>
    <xf numFmtId="0" fontId="41" fillId="25" borderId="1" xfId="0" applyFont="1" applyFill="1" applyBorder="1" applyAlignment="1">
      <alignment vertical="center" wrapText="1"/>
    </xf>
    <xf numFmtId="166" fontId="58" fillId="25" borderId="1" xfId="1" applyNumberFormat="1" applyFont="1" applyFill="1" applyBorder="1" applyAlignment="1">
      <alignment vertical="center" wrapText="1"/>
    </xf>
    <xf numFmtId="166" fontId="41" fillId="25" borderId="14" xfId="1" applyNumberFormat="1" applyFont="1" applyFill="1" applyBorder="1" applyAlignment="1">
      <alignment horizontal="center" vertical="center" wrapText="1"/>
    </xf>
    <xf numFmtId="166" fontId="7" fillId="25" borderId="14" xfId="1" applyNumberFormat="1" applyFont="1" applyFill="1" applyBorder="1" applyAlignment="1">
      <alignment horizontal="center" vertical="center" wrapText="1"/>
    </xf>
    <xf numFmtId="164" fontId="6" fillId="25" borderId="0" xfId="0" applyNumberFormat="1" applyFont="1" applyFill="1" applyAlignment="1">
      <alignment horizontal="right" vertical="center" wrapText="1"/>
    </xf>
    <xf numFmtId="0" fontId="10" fillId="25" borderId="0" xfId="0" applyNumberFormat="1" applyFont="1" applyFill="1" applyAlignment="1">
      <alignment horizontal="center" vertical="center" wrapText="1"/>
    </xf>
    <xf numFmtId="166" fontId="44" fillId="25" borderId="11" xfId="1" applyNumberFormat="1" applyFont="1" applyFill="1" applyBorder="1" applyAlignment="1">
      <alignment horizontal="center" vertical="center" wrapText="1"/>
    </xf>
    <xf numFmtId="166" fontId="44" fillId="25" borderId="12" xfId="1" applyNumberFormat="1" applyFont="1" applyFill="1" applyBorder="1" applyAlignment="1">
      <alignment horizontal="center" vertical="center" wrapText="1"/>
    </xf>
    <xf numFmtId="49" fontId="10" fillId="25" borderId="1" xfId="0" applyNumberFormat="1" applyFont="1" applyFill="1" applyBorder="1" applyAlignment="1">
      <alignment horizontal="center" vertical="center" wrapText="1"/>
    </xf>
    <xf numFmtId="0" fontId="10" fillId="25" borderId="1" xfId="0" applyNumberFormat="1" applyFont="1" applyFill="1" applyBorder="1" applyAlignment="1">
      <alignment horizontal="center" vertical="center" wrapText="1"/>
    </xf>
    <xf numFmtId="0" fontId="7" fillId="25" borderId="1" xfId="93" applyFont="1" applyFill="1" applyBorder="1" applyAlignment="1">
      <alignment horizontal="center"/>
    </xf>
    <xf numFmtId="0" fontId="10" fillId="25" borderId="1" xfId="81" applyFont="1" applyFill="1" applyBorder="1" applyAlignment="1">
      <alignment horizontal="center" vertical="center" wrapText="1"/>
    </xf>
    <xf numFmtId="0" fontId="7" fillId="25" borderId="11" xfId="0" applyFont="1" applyFill="1" applyBorder="1" applyAlignment="1">
      <alignment horizontal="center"/>
    </xf>
    <xf numFmtId="0" fontId="7" fillId="25" borderId="13" xfId="0" applyFont="1" applyFill="1" applyBorder="1" applyAlignment="1">
      <alignment horizontal="center"/>
    </xf>
    <xf numFmtId="0" fontId="7" fillId="25" borderId="12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 vertical="center" wrapText="1"/>
    </xf>
    <xf numFmtId="0" fontId="10" fillId="25" borderId="16" xfId="0" applyFont="1" applyFill="1" applyBorder="1" applyAlignment="1">
      <alignment horizontal="center" vertical="center" wrapText="1"/>
    </xf>
    <xf numFmtId="0" fontId="10" fillId="25" borderId="17" xfId="0" applyFont="1" applyFill="1" applyBorder="1" applyAlignment="1">
      <alignment horizontal="center" vertical="center" wrapText="1"/>
    </xf>
    <xf numFmtId="0" fontId="10" fillId="25" borderId="14" xfId="0" applyFont="1" applyFill="1" applyBorder="1" applyAlignment="1">
      <alignment horizontal="center" vertical="center" wrapText="1"/>
    </xf>
    <xf numFmtId="0" fontId="7" fillId="25" borderId="16" xfId="0" applyFont="1" applyFill="1" applyBorder="1" applyAlignment="1">
      <alignment horizontal="center" vertical="center" wrapText="1"/>
    </xf>
    <xf numFmtId="0" fontId="7" fillId="25" borderId="17" xfId="0" applyFont="1" applyFill="1" applyBorder="1" applyAlignment="1">
      <alignment horizontal="center" vertical="center" wrapText="1"/>
    </xf>
    <xf numFmtId="0" fontId="7" fillId="25" borderId="14" xfId="0" applyFont="1" applyFill="1" applyBorder="1" applyAlignment="1">
      <alignment horizontal="center" vertical="center" wrapText="1"/>
    </xf>
    <xf numFmtId="166" fontId="7" fillId="25" borderId="16" xfId="1" applyNumberFormat="1" applyFont="1" applyFill="1" applyBorder="1" applyAlignment="1">
      <alignment horizontal="center" vertical="center" wrapText="1"/>
    </xf>
    <xf numFmtId="166" fontId="7" fillId="25" borderId="17" xfId="1" applyNumberFormat="1" applyFont="1" applyFill="1" applyBorder="1" applyAlignment="1">
      <alignment horizontal="center" vertical="center" wrapText="1"/>
    </xf>
    <xf numFmtId="166" fontId="7" fillId="25" borderId="14" xfId="1" applyNumberFormat="1" applyFont="1" applyFill="1" applyBorder="1" applyAlignment="1">
      <alignment horizontal="center" vertical="center" wrapText="1"/>
    </xf>
    <xf numFmtId="0" fontId="10" fillId="25" borderId="11" xfId="81" applyFont="1" applyFill="1" applyBorder="1" applyAlignment="1">
      <alignment horizontal="center" vertical="center" wrapText="1"/>
    </xf>
    <xf numFmtId="0" fontId="10" fillId="25" borderId="13" xfId="81" applyFont="1" applyFill="1" applyBorder="1" applyAlignment="1">
      <alignment horizontal="center" vertical="center" wrapText="1"/>
    </xf>
    <xf numFmtId="0" fontId="10" fillId="25" borderId="12" xfId="81" applyFont="1" applyFill="1" applyBorder="1" applyAlignment="1">
      <alignment horizontal="center" vertical="center" wrapText="1"/>
    </xf>
    <xf numFmtId="0" fontId="10" fillId="25" borderId="16" xfId="81" applyFont="1" applyFill="1" applyBorder="1" applyAlignment="1">
      <alignment horizontal="center" vertical="center" wrapText="1"/>
    </xf>
    <xf numFmtId="0" fontId="10" fillId="25" borderId="17" xfId="81" applyFont="1" applyFill="1" applyBorder="1" applyAlignment="1">
      <alignment horizontal="center" vertical="center" wrapText="1"/>
    </xf>
    <xf numFmtId="0" fontId="10" fillId="25" borderId="14" xfId="81" applyFont="1" applyFill="1" applyBorder="1" applyAlignment="1">
      <alignment horizontal="center" vertical="center" wrapText="1"/>
    </xf>
    <xf numFmtId="0" fontId="10" fillId="25" borderId="18" xfId="0" applyFont="1" applyFill="1" applyBorder="1" applyAlignment="1">
      <alignment horizontal="center" vertical="center" wrapText="1"/>
    </xf>
    <xf numFmtId="0" fontId="10" fillId="25" borderId="19" xfId="0" applyFont="1" applyFill="1" applyBorder="1" applyAlignment="1">
      <alignment horizontal="center" vertical="center" wrapText="1"/>
    </xf>
    <xf numFmtId="0" fontId="10" fillId="25" borderId="20" xfId="0" applyFont="1" applyFill="1" applyBorder="1" applyAlignment="1">
      <alignment horizontal="center" vertical="center" wrapText="1"/>
    </xf>
    <xf numFmtId="166" fontId="7" fillId="25" borderId="19" xfId="1" applyNumberFormat="1" applyFont="1" applyFill="1" applyBorder="1" applyAlignment="1">
      <alignment horizontal="right" vertical="center" wrapText="1"/>
    </xf>
    <xf numFmtId="166" fontId="46" fillId="25" borderId="1" xfId="102" applyNumberFormat="1" applyFont="1" applyFill="1" applyBorder="1" applyAlignment="1">
      <alignment horizontal="right"/>
    </xf>
    <xf numFmtId="166" fontId="10" fillId="25" borderId="1" xfId="0" applyNumberFormat="1" applyFont="1" applyFill="1" applyBorder="1" applyAlignment="1">
      <alignment horizontal="left" vertical="center" wrapText="1"/>
    </xf>
  </cellXfs>
  <cellStyles count="117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13 2" xfId="82"/>
    <cellStyle name="Comma 19" xfId="94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3 2 2 2" xfId="91"/>
    <cellStyle name="Comma 3 2 2 2 2" xfId="115"/>
    <cellStyle name="Comma 3 2 2 3" xfId="105"/>
    <cellStyle name="Comma 3 2 3" xfId="85"/>
    <cellStyle name="Comma 3 2 3 2" xfId="109"/>
    <cellStyle name="Comma 3 2 4" xfId="99"/>
    <cellStyle name="Comma 4" xfId="12"/>
    <cellStyle name="Comma 5" xfId="5"/>
    <cellStyle name="Comma 5 2" xfId="84"/>
    <cellStyle name="Comma 5 2 2" xfId="108"/>
    <cellStyle name="Comma 5 3" xfId="98"/>
    <cellStyle name="Comma 6" xfId="76"/>
    <cellStyle name="Comma 6 2" xfId="90"/>
    <cellStyle name="Comma 6 2 2" xfId="114"/>
    <cellStyle name="Comma 6 3" xfId="104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0 2" xfId="88"/>
    <cellStyle name="Normal 10 2 2" xfId="112"/>
    <cellStyle name="Normal 10 3" xfId="93"/>
    <cellStyle name="Normal 10 4" xfId="102"/>
    <cellStyle name="Normal 11" xfId="75"/>
    <cellStyle name="Normal 11 2" xfId="89"/>
    <cellStyle name="Normal 11 2 2" xfId="113"/>
    <cellStyle name="Normal 11 3" xfId="96"/>
    <cellStyle name="Normal 11 4" xfId="103"/>
    <cellStyle name="Normal 12" xfId="80"/>
    <cellStyle name="Normal 13" xfId="95"/>
    <cellStyle name="Normal 2" xfId="2"/>
    <cellStyle name="Normal 2 2" xfId="56"/>
    <cellStyle name="Normal 2 3" xfId="57"/>
    <cellStyle name="Normal 2 4" xfId="81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5 2 2 2" xfId="92"/>
    <cellStyle name="Normal 5 2 2 2 2" xfId="116"/>
    <cellStyle name="Normal 5 2 2 3" xfId="106"/>
    <cellStyle name="Normal 5 2 3" xfId="86"/>
    <cellStyle name="Normal 5 2 3 2" xfId="110"/>
    <cellStyle name="Normal 5 2 4" xfId="100"/>
    <cellStyle name="Normal 6" xfId="60"/>
    <cellStyle name="Normal 7" xfId="61"/>
    <cellStyle name="Normal 8" xfId="4"/>
    <cellStyle name="Normal 8 2" xfId="83"/>
    <cellStyle name="Normal 8 2 2" xfId="107"/>
    <cellStyle name="Normal 8 3" xfId="97"/>
    <cellStyle name="Normal 9" xfId="73"/>
    <cellStyle name="Normal 9 2" xfId="87"/>
    <cellStyle name="Normal 9 2 2" xfId="111"/>
    <cellStyle name="Normal 9 3" xfId="101"/>
    <cellStyle name="Note 2" xfId="62"/>
    <cellStyle name="Output 2" xfId="63"/>
    <cellStyle name="Percent 2" xfId="7"/>
    <cellStyle name="SN_241" xfId="79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62"/>
  <sheetViews>
    <sheetView tabSelected="1" zoomScale="80" zoomScaleNormal="80" zoomScaleSheetLayoutView="80" workbookViewId="0">
      <selection activeCell="M4" sqref="M4"/>
    </sheetView>
  </sheetViews>
  <sheetFormatPr defaultRowHeight="17.25" x14ac:dyDescent="0.2"/>
  <cols>
    <col min="1" max="1" width="9.7109375" style="3" customWidth="1"/>
    <col min="2" max="2" width="14.7109375" style="3" customWidth="1"/>
    <col min="3" max="3" width="55.140625" style="2" customWidth="1"/>
    <col min="4" max="7" width="21.85546875" style="16" customWidth="1"/>
    <col min="8" max="10" width="15.7109375" style="2" customWidth="1"/>
    <col min="11" max="16384" width="9.140625" style="2"/>
  </cols>
  <sheetData>
    <row r="2" spans="1:7" ht="17.25" customHeight="1" x14ac:dyDescent="0.2">
      <c r="A2" s="123" t="s">
        <v>490</v>
      </c>
      <c r="B2" s="123"/>
      <c r="C2" s="123"/>
      <c r="D2" s="123"/>
      <c r="E2" s="123"/>
      <c r="F2" s="123"/>
      <c r="G2" s="123"/>
    </row>
    <row r="3" spans="1:7" ht="17.25" customHeight="1" x14ac:dyDescent="0.2">
      <c r="A3" s="123" t="s">
        <v>491</v>
      </c>
      <c r="B3" s="123"/>
      <c r="C3" s="123"/>
      <c r="D3" s="123"/>
      <c r="E3" s="123"/>
      <c r="F3" s="123"/>
      <c r="G3" s="123"/>
    </row>
    <row r="4" spans="1:7" ht="124.5" customHeight="1" x14ac:dyDescent="0.2">
      <c r="A4" s="124" t="s">
        <v>485</v>
      </c>
      <c r="B4" s="124"/>
      <c r="C4" s="124"/>
      <c r="D4" s="124"/>
      <c r="E4" s="124"/>
      <c r="F4" s="124"/>
      <c r="G4" s="124"/>
    </row>
    <row r="5" spans="1:7" ht="25.5" customHeight="1" x14ac:dyDescent="0.2">
      <c r="A5" s="4"/>
      <c r="B5" s="4"/>
      <c r="C5" s="51"/>
      <c r="F5" s="154" t="s">
        <v>489</v>
      </c>
      <c r="G5" s="154"/>
    </row>
    <row r="6" spans="1:7" s="5" customFormat="1" ht="27" customHeight="1" x14ac:dyDescent="0.2">
      <c r="A6" s="127" t="s">
        <v>0</v>
      </c>
      <c r="B6" s="127"/>
      <c r="C6" s="128" t="s">
        <v>1</v>
      </c>
      <c r="D6" s="125" t="s">
        <v>128</v>
      </c>
      <c r="E6" s="125" t="s">
        <v>129</v>
      </c>
      <c r="F6" s="125" t="s">
        <v>130</v>
      </c>
      <c r="G6" s="125" t="s">
        <v>131</v>
      </c>
    </row>
    <row r="7" spans="1:7" s="5" customFormat="1" ht="96" customHeight="1" x14ac:dyDescent="0.2">
      <c r="A7" s="6" t="s">
        <v>114</v>
      </c>
      <c r="B7" s="6" t="s">
        <v>2</v>
      </c>
      <c r="C7" s="128"/>
      <c r="D7" s="126"/>
      <c r="E7" s="126"/>
      <c r="F7" s="126"/>
      <c r="G7" s="126"/>
    </row>
    <row r="8" spans="1:7" s="3" customFormat="1" ht="30.75" customHeight="1" x14ac:dyDescent="0.2">
      <c r="A8" s="6"/>
      <c r="B8" s="6"/>
      <c r="C8" s="106" t="s">
        <v>3</v>
      </c>
      <c r="D8" s="120">
        <f>D11+D17+D26+D59+D65+D74+D99+D105+D134+D148+D160+D166+D183+D578+D605+D614+D738+D744+D750+D759+D770+D785+D791+D809+D821+D837+D864+D870+D876+D882+D891+D897+D903+D909+D915+D921+D927+D933+D939+D945</f>
        <v>74471356.200000003</v>
      </c>
      <c r="E8" s="120">
        <f>E11+E17+E26+E59+E65+E74+E99+E105+E134+E148+E160+E166+E183+E578+E605+E614+E738+E744+E750+E759+E770+E785+E791+E809+E821+E837+E864+E870+E876+E882+E891+E897+E903+E909+E915+E921+E927+E933+E939+E945</f>
        <v>173399592.69999996</v>
      </c>
      <c r="F8" s="120">
        <f>F11+F17+F26+F59+F65+F74+F99+F105+F134+F148+F160+F166+F183+F578+F605+F614+F738+F744+F750+F759+F770+F785+F791+F809+F821+F837+F864+F870+F876+F882+F891+F897+F903+F909+F915+F921+F927+F933+F939+F945</f>
        <v>307683329.00000006</v>
      </c>
      <c r="G8" s="120">
        <f>G11+G17+G26+G59+G65+G74+G99+G105+G134+G148+G160+G166+G183+G578+G605+G614+G738+G744+G750+G759+G770+G785+G791+G809+G821+G837+G864+G870+G876+G882+G891+G897+G903+G909+G915+G921+G927+G933+G939+G945</f>
        <v>435757839.89999998</v>
      </c>
    </row>
    <row r="9" spans="1:7" ht="17.25" customHeight="1" x14ac:dyDescent="0.2">
      <c r="A9" s="6"/>
      <c r="B9" s="6"/>
      <c r="C9" s="17" t="s">
        <v>4</v>
      </c>
      <c r="D9" s="56"/>
      <c r="E9" s="56"/>
      <c r="F9" s="56"/>
      <c r="G9" s="56"/>
    </row>
    <row r="10" spans="1:7" ht="21.75" customHeight="1" x14ac:dyDescent="0.2">
      <c r="A10" s="139"/>
      <c r="B10" s="140"/>
      <c r="C10" s="140"/>
      <c r="D10" s="140"/>
      <c r="E10" s="140"/>
      <c r="F10" s="140"/>
      <c r="G10" s="141"/>
    </row>
    <row r="11" spans="1:7" ht="45" customHeight="1" x14ac:dyDescent="0.2">
      <c r="A11" s="53"/>
      <c r="B11" s="7"/>
      <c r="C11" s="94" t="s">
        <v>386</v>
      </c>
      <c r="D11" s="96">
        <f>+D13</f>
        <v>1523</v>
      </c>
      <c r="E11" s="96">
        <f t="shared" ref="E11:F11" si="0">+E13</f>
        <v>2532.5</v>
      </c>
      <c r="F11" s="96">
        <f t="shared" si="0"/>
        <v>3762.5</v>
      </c>
      <c r="G11" s="96">
        <f>+G13</f>
        <v>3762.5</v>
      </c>
    </row>
    <row r="12" spans="1:7" ht="17.25" customHeight="1" x14ac:dyDescent="0.2">
      <c r="A12" s="53"/>
      <c r="B12" s="53"/>
      <c r="C12" s="19" t="s">
        <v>5</v>
      </c>
      <c r="D12" s="57"/>
      <c r="E12" s="57"/>
      <c r="F12" s="57"/>
      <c r="G12" s="57"/>
    </row>
    <row r="13" spans="1:7" ht="68.25" customHeight="1" x14ac:dyDescent="0.2">
      <c r="A13" s="54">
        <v>1154</v>
      </c>
      <c r="B13" s="54">
        <v>31001</v>
      </c>
      <c r="C13" s="9" t="s">
        <v>387</v>
      </c>
      <c r="D13" s="58">
        <f>+D15</f>
        <v>1523</v>
      </c>
      <c r="E13" s="58">
        <f t="shared" ref="E13:G13" si="1">+E15</f>
        <v>2532.5</v>
      </c>
      <c r="F13" s="58">
        <f t="shared" si="1"/>
        <v>3762.5</v>
      </c>
      <c r="G13" s="58">
        <f t="shared" si="1"/>
        <v>3762.5</v>
      </c>
    </row>
    <row r="14" spans="1:7" s="1" customFormat="1" x14ac:dyDescent="0.2">
      <c r="A14" s="54"/>
      <c r="B14" s="54"/>
      <c r="C14" s="47" t="s">
        <v>132</v>
      </c>
      <c r="D14" s="58"/>
      <c r="E14" s="58"/>
      <c r="F14" s="58"/>
      <c r="G14" s="58"/>
    </row>
    <row r="15" spans="1:7" ht="45" customHeight="1" x14ac:dyDescent="0.2">
      <c r="A15" s="54"/>
      <c r="B15" s="54"/>
      <c r="C15" s="20" t="s">
        <v>472</v>
      </c>
      <c r="D15" s="60">
        <v>1523</v>
      </c>
      <c r="E15" s="60">
        <v>2532.5</v>
      </c>
      <c r="F15" s="60">
        <v>3762.5</v>
      </c>
      <c r="G15" s="61">
        <v>3762.5</v>
      </c>
    </row>
    <row r="16" spans="1:7" ht="17.25" customHeight="1" x14ac:dyDescent="0.2">
      <c r="A16" s="139"/>
      <c r="B16" s="140"/>
      <c r="C16" s="140"/>
      <c r="D16" s="140"/>
      <c r="E16" s="140"/>
      <c r="F16" s="140"/>
      <c r="G16" s="141"/>
    </row>
    <row r="17" spans="1:10" s="3" customFormat="1" ht="30.75" customHeight="1" x14ac:dyDescent="0.2">
      <c r="A17" s="53"/>
      <c r="B17" s="7"/>
      <c r="C17" s="94" t="s">
        <v>6</v>
      </c>
      <c r="D17" s="97">
        <f>D19+D22</f>
        <v>156700.9</v>
      </c>
      <c r="E17" s="97">
        <f t="shared" ref="E17:G17" si="2">E19+E22</f>
        <v>156700.9</v>
      </c>
      <c r="F17" s="97">
        <f t="shared" si="2"/>
        <v>220388.4</v>
      </c>
      <c r="G17" s="97">
        <f t="shared" si="2"/>
        <v>220388.4</v>
      </c>
    </row>
    <row r="18" spans="1:10" s="3" customFormat="1" ht="17.25" customHeight="1" x14ac:dyDescent="0.2">
      <c r="A18" s="53"/>
      <c r="B18" s="53"/>
      <c r="C18" s="19" t="s">
        <v>5</v>
      </c>
      <c r="D18" s="56"/>
      <c r="E18" s="56"/>
      <c r="F18" s="56"/>
      <c r="G18" s="56"/>
    </row>
    <row r="19" spans="1:10" s="1" customFormat="1" ht="42" customHeight="1" x14ac:dyDescent="0.2">
      <c r="A19" s="54">
        <v>1024</v>
      </c>
      <c r="B19" s="54">
        <v>31001</v>
      </c>
      <c r="C19" s="9" t="s">
        <v>32</v>
      </c>
      <c r="D19" s="62">
        <f>D21</f>
        <v>63687.5</v>
      </c>
      <c r="E19" s="62">
        <f>E21</f>
        <v>63687.5</v>
      </c>
      <c r="F19" s="62">
        <f>F21</f>
        <v>127375</v>
      </c>
      <c r="G19" s="59">
        <f>G21</f>
        <v>127375</v>
      </c>
      <c r="H19" s="35"/>
    </row>
    <row r="20" spans="1:10" s="1" customFormat="1" x14ac:dyDescent="0.2">
      <c r="A20" s="54"/>
      <c r="B20" s="54"/>
      <c r="C20" s="47" t="s">
        <v>132</v>
      </c>
      <c r="D20" s="58"/>
      <c r="E20" s="58"/>
      <c r="F20" s="58"/>
      <c r="G20" s="58"/>
      <c r="H20" s="35"/>
      <c r="I20" s="35"/>
      <c r="J20" s="35"/>
    </row>
    <row r="21" spans="1:10" s="1" customFormat="1" ht="30.75" customHeight="1" x14ac:dyDescent="0.2">
      <c r="A21" s="54"/>
      <c r="B21" s="54"/>
      <c r="C21" s="20" t="s">
        <v>345</v>
      </c>
      <c r="D21" s="60">
        <v>63687.5</v>
      </c>
      <c r="E21" s="60">
        <v>63687.5</v>
      </c>
      <c r="F21" s="60">
        <v>127375</v>
      </c>
      <c r="G21" s="61">
        <v>127375</v>
      </c>
    </row>
    <row r="22" spans="1:10" s="1" customFormat="1" ht="42" customHeight="1" x14ac:dyDescent="0.2">
      <c r="A22" s="54">
        <v>1024</v>
      </c>
      <c r="B22" s="54">
        <v>31003</v>
      </c>
      <c r="C22" s="9" t="s">
        <v>122</v>
      </c>
      <c r="D22" s="58">
        <f>D24</f>
        <v>93013.4</v>
      </c>
      <c r="E22" s="58">
        <f t="shared" ref="E22:G22" si="3">E24</f>
        <v>93013.4</v>
      </c>
      <c r="F22" s="58">
        <f t="shared" si="3"/>
        <v>93013.4</v>
      </c>
      <c r="G22" s="58">
        <f t="shared" si="3"/>
        <v>93013.4</v>
      </c>
    </row>
    <row r="23" spans="1:10" s="1" customFormat="1" x14ac:dyDescent="0.2">
      <c r="A23" s="54"/>
      <c r="B23" s="54"/>
      <c r="C23" s="47" t="s">
        <v>132</v>
      </c>
      <c r="D23" s="58"/>
      <c r="E23" s="58"/>
      <c r="F23" s="58"/>
      <c r="G23" s="58"/>
    </row>
    <row r="24" spans="1:10" s="1" customFormat="1" ht="24" customHeight="1" x14ac:dyDescent="0.2">
      <c r="A24" s="54"/>
      <c r="B24" s="54"/>
      <c r="C24" s="20" t="s">
        <v>345</v>
      </c>
      <c r="D24" s="58">
        <v>93013.4</v>
      </c>
      <c r="E24" s="58">
        <v>93013.4</v>
      </c>
      <c r="F24" s="58">
        <v>93013.4</v>
      </c>
      <c r="G24" s="58">
        <v>93013.4</v>
      </c>
    </row>
    <row r="25" spans="1:10" ht="21" customHeight="1" x14ac:dyDescent="0.2">
      <c r="A25" s="135"/>
      <c r="B25" s="135"/>
      <c r="C25" s="135"/>
      <c r="D25" s="142"/>
      <c r="E25" s="143"/>
      <c r="F25" s="143"/>
      <c r="G25" s="144"/>
    </row>
    <row r="26" spans="1:10" s="3" customFormat="1" ht="29.25" customHeight="1" x14ac:dyDescent="0.2">
      <c r="A26" s="53"/>
      <c r="B26" s="7"/>
      <c r="C26" s="94" t="s">
        <v>7</v>
      </c>
      <c r="D26" s="97">
        <f>D28+D34+D37+D40+D43+D46+D49+D52+D55+D31</f>
        <v>93301.4</v>
      </c>
      <c r="E26" s="97">
        <f t="shared" ref="E26:G26" si="4">E28+E34+E37+E40+E43+E46+E49+E52+E55+E31</f>
        <v>219046.8</v>
      </c>
      <c r="F26" s="97">
        <f t="shared" si="4"/>
        <v>296190.90000000002</v>
      </c>
      <c r="G26" s="97">
        <f t="shared" si="4"/>
        <v>430352.9</v>
      </c>
    </row>
    <row r="27" spans="1:10" s="3" customFormat="1" ht="21.75" customHeight="1" x14ac:dyDescent="0.2">
      <c r="A27" s="53"/>
      <c r="B27" s="53"/>
      <c r="C27" s="19" t="s">
        <v>5</v>
      </c>
      <c r="D27" s="57"/>
      <c r="E27" s="57"/>
      <c r="F27" s="57"/>
      <c r="G27" s="57"/>
    </row>
    <row r="28" spans="1:10" s="3" customFormat="1" ht="65.25" customHeight="1" x14ac:dyDescent="0.2">
      <c r="A28" s="54">
        <v>1136</v>
      </c>
      <c r="B28" s="54">
        <v>31002</v>
      </c>
      <c r="C28" s="9" t="s">
        <v>33</v>
      </c>
      <c r="D28" s="62">
        <f>+D30</f>
        <v>10000</v>
      </c>
      <c r="E28" s="62">
        <f>+E30</f>
        <v>15000</v>
      </c>
      <c r="F28" s="62">
        <f>+F30</f>
        <v>20000</v>
      </c>
      <c r="G28" s="62">
        <f>+G30</f>
        <v>25000</v>
      </c>
    </row>
    <row r="29" spans="1:10" s="3" customFormat="1" x14ac:dyDescent="0.2">
      <c r="A29" s="54"/>
      <c r="B29" s="54"/>
      <c r="C29" s="47" t="s">
        <v>132</v>
      </c>
      <c r="D29" s="58"/>
      <c r="E29" s="58"/>
      <c r="F29" s="58"/>
      <c r="G29" s="58"/>
    </row>
    <row r="30" spans="1:10" s="3" customFormat="1" ht="28.5" customHeight="1" x14ac:dyDescent="0.2">
      <c r="A30" s="54"/>
      <c r="B30" s="54"/>
      <c r="C30" s="20" t="s">
        <v>473</v>
      </c>
      <c r="D30" s="58">
        <v>10000</v>
      </c>
      <c r="E30" s="58">
        <v>15000</v>
      </c>
      <c r="F30" s="58">
        <v>20000</v>
      </c>
      <c r="G30" s="63">
        <v>25000</v>
      </c>
    </row>
    <row r="31" spans="1:10" s="3" customFormat="1" ht="65.25" customHeight="1" x14ac:dyDescent="0.2">
      <c r="A31" s="54">
        <v>1136</v>
      </c>
      <c r="B31" s="54">
        <v>31005</v>
      </c>
      <c r="C31" s="9" t="s">
        <v>450</v>
      </c>
      <c r="D31" s="59">
        <f t="shared" ref="D31:F31" si="5">D33</f>
        <v>8250</v>
      </c>
      <c r="E31" s="59">
        <f t="shared" si="5"/>
        <v>33000</v>
      </c>
      <c r="F31" s="59">
        <f t="shared" si="5"/>
        <v>33000</v>
      </c>
      <c r="G31" s="59">
        <f>G33</f>
        <v>33000</v>
      </c>
    </row>
    <row r="32" spans="1:10" s="3" customFormat="1" x14ac:dyDescent="0.2">
      <c r="A32" s="54"/>
      <c r="B32" s="54"/>
      <c r="C32" s="47" t="s">
        <v>132</v>
      </c>
      <c r="D32" s="56"/>
      <c r="E32" s="56"/>
      <c r="F32" s="56"/>
      <c r="G32" s="59"/>
    </row>
    <row r="33" spans="1:7" s="3" customFormat="1" ht="31.5" customHeight="1" x14ac:dyDescent="0.2">
      <c r="A33" s="54"/>
      <c r="B33" s="54"/>
      <c r="C33" s="20" t="s">
        <v>473</v>
      </c>
      <c r="D33" s="64">
        <v>8250</v>
      </c>
      <c r="E33" s="64">
        <v>33000</v>
      </c>
      <c r="F33" s="64">
        <v>33000</v>
      </c>
      <c r="G33" s="61">
        <v>33000</v>
      </c>
    </row>
    <row r="34" spans="1:7" s="3" customFormat="1" ht="80.25" customHeight="1" x14ac:dyDescent="0.2">
      <c r="A34" s="54">
        <v>1213</v>
      </c>
      <c r="B34" s="54">
        <v>31001</v>
      </c>
      <c r="C34" s="9" t="s">
        <v>34</v>
      </c>
      <c r="D34" s="59">
        <f t="shared" ref="D34:F34" si="6">D36</f>
        <v>28214.7</v>
      </c>
      <c r="E34" s="59">
        <f t="shared" si="6"/>
        <v>58130</v>
      </c>
      <c r="F34" s="59">
        <f t="shared" si="6"/>
        <v>58130</v>
      </c>
      <c r="G34" s="59">
        <f>G36</f>
        <v>58130</v>
      </c>
    </row>
    <row r="35" spans="1:7" s="3" customFormat="1" x14ac:dyDescent="0.2">
      <c r="A35" s="54"/>
      <c r="B35" s="54"/>
      <c r="C35" s="47" t="s">
        <v>132</v>
      </c>
      <c r="D35" s="58"/>
      <c r="E35" s="58"/>
      <c r="F35" s="58"/>
      <c r="G35" s="58"/>
    </row>
    <row r="36" spans="1:7" s="3" customFormat="1" ht="24.75" customHeight="1" x14ac:dyDescent="0.2">
      <c r="A36" s="54"/>
      <c r="B36" s="54"/>
      <c r="C36" s="20" t="s">
        <v>473</v>
      </c>
      <c r="D36" s="58">
        <v>28214.7</v>
      </c>
      <c r="E36" s="58">
        <v>58130</v>
      </c>
      <c r="F36" s="58">
        <v>58130</v>
      </c>
      <c r="G36" s="63">
        <v>58130</v>
      </c>
    </row>
    <row r="37" spans="1:7" s="3" customFormat="1" ht="69.75" customHeight="1" x14ac:dyDescent="0.2">
      <c r="A37" s="54">
        <v>1213</v>
      </c>
      <c r="B37" s="54">
        <v>31002</v>
      </c>
      <c r="C37" s="9" t="s">
        <v>39</v>
      </c>
      <c r="D37" s="59">
        <f t="shared" ref="D37:F37" si="7">D39</f>
        <v>4716.7</v>
      </c>
      <c r="E37" s="59">
        <f t="shared" si="7"/>
        <v>4716.7</v>
      </c>
      <c r="F37" s="59">
        <f t="shared" si="7"/>
        <v>4716.7</v>
      </c>
      <c r="G37" s="59">
        <f>G39</f>
        <v>4716.7</v>
      </c>
    </row>
    <row r="38" spans="1:7" s="3" customFormat="1" x14ac:dyDescent="0.2">
      <c r="A38" s="54"/>
      <c r="B38" s="54"/>
      <c r="C38" s="47" t="s">
        <v>132</v>
      </c>
      <c r="D38" s="58"/>
      <c r="E38" s="58"/>
      <c r="F38" s="58"/>
      <c r="G38" s="58"/>
    </row>
    <row r="39" spans="1:7" s="3" customFormat="1" ht="33" customHeight="1" x14ac:dyDescent="0.2">
      <c r="A39" s="54"/>
      <c r="B39" s="54"/>
      <c r="C39" s="20" t="s">
        <v>473</v>
      </c>
      <c r="D39" s="60">
        <v>4716.7</v>
      </c>
      <c r="E39" s="60">
        <v>4716.7</v>
      </c>
      <c r="F39" s="60">
        <v>4716.7</v>
      </c>
      <c r="G39" s="65">
        <v>4716.7</v>
      </c>
    </row>
    <row r="40" spans="1:7" s="3" customFormat="1" ht="80.25" customHeight="1" x14ac:dyDescent="0.2">
      <c r="A40" s="54">
        <v>1213</v>
      </c>
      <c r="B40" s="54">
        <v>31003</v>
      </c>
      <c r="C40" s="9" t="s">
        <v>38</v>
      </c>
      <c r="D40" s="59">
        <f t="shared" ref="D40:F40" si="8">D42</f>
        <v>16700</v>
      </c>
      <c r="E40" s="59">
        <f t="shared" si="8"/>
        <v>18785</v>
      </c>
      <c r="F40" s="59">
        <f t="shared" si="8"/>
        <v>20785</v>
      </c>
      <c r="G40" s="59">
        <f>G42</f>
        <v>46705</v>
      </c>
    </row>
    <row r="41" spans="1:7" s="3" customFormat="1" x14ac:dyDescent="0.2">
      <c r="A41" s="54"/>
      <c r="B41" s="54"/>
      <c r="C41" s="47" t="s">
        <v>132</v>
      </c>
      <c r="D41" s="58"/>
      <c r="E41" s="58"/>
      <c r="F41" s="58"/>
      <c r="G41" s="58"/>
    </row>
    <row r="42" spans="1:7" s="3" customFormat="1" ht="33" customHeight="1" x14ac:dyDescent="0.2">
      <c r="A42" s="54"/>
      <c r="B42" s="54"/>
      <c r="C42" s="20" t="s">
        <v>473</v>
      </c>
      <c r="D42" s="60">
        <v>16700</v>
      </c>
      <c r="E42" s="60">
        <v>18785</v>
      </c>
      <c r="F42" s="60">
        <v>20785</v>
      </c>
      <c r="G42" s="65">
        <v>46705</v>
      </c>
    </row>
    <row r="43" spans="1:7" s="3" customFormat="1" ht="87" customHeight="1" x14ac:dyDescent="0.2">
      <c r="A43" s="54">
        <v>1213</v>
      </c>
      <c r="B43" s="54">
        <v>31004</v>
      </c>
      <c r="C43" s="9" t="s">
        <v>37</v>
      </c>
      <c r="D43" s="62">
        <v>0</v>
      </c>
      <c r="E43" s="62">
        <v>23430</v>
      </c>
      <c r="F43" s="62">
        <v>23430</v>
      </c>
      <c r="G43" s="59">
        <v>23430</v>
      </c>
    </row>
    <row r="44" spans="1:7" s="3" customFormat="1" x14ac:dyDescent="0.2">
      <c r="A44" s="54"/>
      <c r="B44" s="54"/>
      <c r="C44" s="47" t="s">
        <v>132</v>
      </c>
      <c r="D44" s="57"/>
      <c r="E44" s="57"/>
      <c r="F44" s="57"/>
      <c r="G44" s="57"/>
    </row>
    <row r="45" spans="1:7" s="3" customFormat="1" ht="24" customHeight="1" x14ac:dyDescent="0.2">
      <c r="A45" s="54"/>
      <c r="B45" s="54"/>
      <c r="C45" s="20" t="s">
        <v>473</v>
      </c>
      <c r="D45" s="60">
        <v>0</v>
      </c>
      <c r="E45" s="60">
        <v>23430</v>
      </c>
      <c r="F45" s="60">
        <v>23430</v>
      </c>
      <c r="G45" s="65">
        <v>23430</v>
      </c>
    </row>
    <row r="46" spans="1:7" s="3" customFormat="1" ht="80.25" customHeight="1" x14ac:dyDescent="0.2">
      <c r="A46" s="54">
        <v>1213</v>
      </c>
      <c r="B46" s="54">
        <v>31005</v>
      </c>
      <c r="C46" s="9" t="s">
        <v>36</v>
      </c>
      <c r="D46" s="59">
        <f t="shared" ref="D46:F46" si="9">D48</f>
        <v>0</v>
      </c>
      <c r="E46" s="59">
        <f t="shared" si="9"/>
        <v>12152.6</v>
      </c>
      <c r="F46" s="59">
        <f t="shared" si="9"/>
        <v>42534.2</v>
      </c>
      <c r="G46" s="59">
        <f>G48</f>
        <v>60763.199999999997</v>
      </c>
    </row>
    <row r="47" spans="1:7" s="3" customFormat="1" x14ac:dyDescent="0.2">
      <c r="A47" s="54"/>
      <c r="B47" s="54"/>
      <c r="C47" s="47" t="s">
        <v>132</v>
      </c>
      <c r="D47" s="58"/>
      <c r="E47" s="58"/>
      <c r="F47" s="58"/>
      <c r="G47" s="58"/>
    </row>
    <row r="48" spans="1:7" s="3" customFormat="1" ht="27.75" customHeight="1" x14ac:dyDescent="0.2">
      <c r="A48" s="54"/>
      <c r="B48" s="54"/>
      <c r="C48" s="20" t="s">
        <v>473</v>
      </c>
      <c r="D48" s="60">
        <v>0</v>
      </c>
      <c r="E48" s="60">
        <v>12152.6</v>
      </c>
      <c r="F48" s="60">
        <v>42534.2</v>
      </c>
      <c r="G48" s="65">
        <v>60763.199999999997</v>
      </c>
    </row>
    <row r="49" spans="1:7" s="3" customFormat="1" ht="72.75" customHeight="1" x14ac:dyDescent="0.2">
      <c r="A49" s="54">
        <v>1213</v>
      </c>
      <c r="B49" s="54">
        <v>31006</v>
      </c>
      <c r="C49" s="9" t="s">
        <v>35</v>
      </c>
      <c r="D49" s="59">
        <f t="shared" ref="D49:F49" si="10">D51</f>
        <v>4250</v>
      </c>
      <c r="E49" s="59">
        <f t="shared" si="10"/>
        <v>6200</v>
      </c>
      <c r="F49" s="59">
        <f t="shared" si="10"/>
        <v>11200</v>
      </c>
      <c r="G49" s="59">
        <f>G51</f>
        <v>64458</v>
      </c>
    </row>
    <row r="50" spans="1:7" s="3" customFormat="1" x14ac:dyDescent="0.2">
      <c r="A50" s="54"/>
      <c r="B50" s="54"/>
      <c r="C50" s="47" t="s">
        <v>132</v>
      </c>
      <c r="D50" s="58"/>
      <c r="E50" s="58"/>
      <c r="F50" s="58"/>
      <c r="G50" s="58"/>
    </row>
    <row r="51" spans="1:7" s="3" customFormat="1" ht="36" customHeight="1" x14ac:dyDescent="0.2">
      <c r="A51" s="54"/>
      <c r="B51" s="54"/>
      <c r="C51" s="20" t="s">
        <v>473</v>
      </c>
      <c r="D51" s="60">
        <v>4250</v>
      </c>
      <c r="E51" s="60">
        <v>6200</v>
      </c>
      <c r="F51" s="60">
        <v>11200</v>
      </c>
      <c r="G51" s="65">
        <v>64458</v>
      </c>
    </row>
    <row r="52" spans="1:7" s="3" customFormat="1" ht="79.5" customHeight="1" x14ac:dyDescent="0.2">
      <c r="A52" s="54">
        <v>1213</v>
      </c>
      <c r="B52" s="54">
        <v>31008</v>
      </c>
      <c r="C52" s="9" t="s">
        <v>55</v>
      </c>
      <c r="D52" s="62">
        <f t="shared" ref="D52:E52" si="11">D54</f>
        <v>0</v>
      </c>
      <c r="E52" s="62">
        <f t="shared" si="11"/>
        <v>0</v>
      </c>
      <c r="F52" s="62">
        <f>F54</f>
        <v>8300</v>
      </c>
      <c r="G52" s="62">
        <f>G54</f>
        <v>8300</v>
      </c>
    </row>
    <row r="53" spans="1:7" s="1" customFormat="1" x14ac:dyDescent="0.2">
      <c r="A53" s="54"/>
      <c r="B53" s="54"/>
      <c r="C53" s="47" t="s">
        <v>132</v>
      </c>
      <c r="D53" s="58"/>
      <c r="E53" s="58"/>
      <c r="F53" s="58"/>
      <c r="G53" s="58"/>
    </row>
    <row r="54" spans="1:7" s="1" customFormat="1" ht="28.5" customHeight="1" x14ac:dyDescent="0.2">
      <c r="A54" s="54"/>
      <c r="B54" s="54"/>
      <c r="C54" s="20" t="s">
        <v>346</v>
      </c>
      <c r="D54" s="60">
        <v>0</v>
      </c>
      <c r="E54" s="60">
        <v>0</v>
      </c>
      <c r="F54" s="64">
        <v>8300</v>
      </c>
      <c r="G54" s="64">
        <v>8300</v>
      </c>
    </row>
    <row r="55" spans="1:7" s="3" customFormat="1" ht="61.5" customHeight="1" x14ac:dyDescent="0.2">
      <c r="A55" s="54">
        <v>1213</v>
      </c>
      <c r="B55" s="54">
        <v>31009</v>
      </c>
      <c r="C55" s="9" t="s">
        <v>61</v>
      </c>
      <c r="D55" s="62">
        <f>D57</f>
        <v>21170</v>
      </c>
      <c r="E55" s="62">
        <f t="shared" ref="E55:G55" si="12">E57</f>
        <v>47632.5</v>
      </c>
      <c r="F55" s="62">
        <f t="shared" si="12"/>
        <v>74095</v>
      </c>
      <c r="G55" s="62">
        <f t="shared" si="12"/>
        <v>105850</v>
      </c>
    </row>
    <row r="56" spans="1:7" s="1" customFormat="1" x14ac:dyDescent="0.2">
      <c r="A56" s="54"/>
      <c r="B56" s="54"/>
      <c r="C56" s="47" t="s">
        <v>132</v>
      </c>
      <c r="D56" s="58"/>
      <c r="E56" s="58"/>
      <c r="F56" s="58"/>
      <c r="G56" s="58"/>
    </row>
    <row r="57" spans="1:7" s="1" customFormat="1" ht="28.5" customHeight="1" x14ac:dyDescent="0.2">
      <c r="A57" s="54"/>
      <c r="B57" s="54"/>
      <c r="C57" s="20" t="s">
        <v>346</v>
      </c>
      <c r="D57" s="64">
        <v>21170</v>
      </c>
      <c r="E57" s="64">
        <v>47632.5</v>
      </c>
      <c r="F57" s="64">
        <v>74095</v>
      </c>
      <c r="G57" s="64">
        <v>105850</v>
      </c>
    </row>
    <row r="58" spans="1:7" s="1" customFormat="1" ht="22.5" customHeight="1" x14ac:dyDescent="0.2">
      <c r="A58" s="136"/>
      <c r="B58" s="137"/>
      <c r="C58" s="137"/>
      <c r="D58" s="137"/>
      <c r="E58" s="137"/>
      <c r="F58" s="137"/>
      <c r="G58" s="138"/>
    </row>
    <row r="59" spans="1:7" s="1" customFormat="1" ht="32.25" customHeight="1" x14ac:dyDescent="0.2">
      <c r="A59" s="53"/>
      <c r="B59" s="7"/>
      <c r="C59" s="94" t="s">
        <v>388</v>
      </c>
      <c r="D59" s="96">
        <f t="shared" ref="D59:F59" si="13">D61</f>
        <v>13067.4</v>
      </c>
      <c r="E59" s="96">
        <f t="shared" si="13"/>
        <v>13067.4</v>
      </c>
      <c r="F59" s="96">
        <f t="shared" si="13"/>
        <v>13067.4</v>
      </c>
      <c r="G59" s="96">
        <f>G61</f>
        <v>13067.4</v>
      </c>
    </row>
    <row r="60" spans="1:7" s="1" customFormat="1" x14ac:dyDescent="0.2">
      <c r="A60" s="53"/>
      <c r="B60" s="53"/>
      <c r="C60" s="19" t="s">
        <v>5</v>
      </c>
      <c r="D60" s="58"/>
      <c r="E60" s="58"/>
      <c r="F60" s="58"/>
      <c r="G60" s="58"/>
    </row>
    <row r="61" spans="1:7" s="1" customFormat="1" ht="53.25" customHeight="1" x14ac:dyDescent="0.2">
      <c r="A61" s="54">
        <v>1092</v>
      </c>
      <c r="B61" s="54">
        <v>31001</v>
      </c>
      <c r="C61" s="9" t="s">
        <v>389</v>
      </c>
      <c r="D61" s="59">
        <f t="shared" ref="D61:F61" si="14">D63</f>
        <v>13067.4</v>
      </c>
      <c r="E61" s="59">
        <f t="shared" si="14"/>
        <v>13067.4</v>
      </c>
      <c r="F61" s="59">
        <f t="shared" si="14"/>
        <v>13067.4</v>
      </c>
      <c r="G61" s="59">
        <f>G63</f>
        <v>13067.4</v>
      </c>
    </row>
    <row r="62" spans="1:7" s="1" customFormat="1" x14ac:dyDescent="0.2">
      <c r="A62" s="54"/>
      <c r="B62" s="54"/>
      <c r="C62" s="47" t="s">
        <v>132</v>
      </c>
      <c r="D62" s="58"/>
      <c r="E62" s="58"/>
      <c r="F62" s="58"/>
      <c r="G62" s="59"/>
    </row>
    <row r="63" spans="1:7" s="1" customFormat="1" ht="27.75" customHeight="1" x14ac:dyDescent="0.2">
      <c r="A63" s="54"/>
      <c r="B63" s="54"/>
      <c r="C63" s="20" t="s">
        <v>474</v>
      </c>
      <c r="D63" s="60">
        <v>13067.4</v>
      </c>
      <c r="E63" s="60">
        <v>13067.4</v>
      </c>
      <c r="F63" s="60">
        <v>13067.4</v>
      </c>
      <c r="G63" s="61">
        <v>13067.4</v>
      </c>
    </row>
    <row r="64" spans="1:7" s="1" customFormat="1" ht="22.5" customHeight="1" x14ac:dyDescent="0.2">
      <c r="A64" s="136"/>
      <c r="B64" s="137"/>
      <c r="C64" s="137"/>
      <c r="D64" s="137"/>
      <c r="E64" s="137"/>
      <c r="F64" s="137"/>
      <c r="G64" s="138"/>
    </row>
    <row r="65" spans="1:8" s="3" customFormat="1" ht="27.75" customHeight="1" x14ac:dyDescent="0.2">
      <c r="A65" s="53"/>
      <c r="B65" s="7"/>
      <c r="C65" s="94" t="s">
        <v>40</v>
      </c>
      <c r="D65" s="97">
        <f t="shared" ref="D65:F65" si="15">D67+D70</f>
        <v>43959</v>
      </c>
      <c r="E65" s="97">
        <f t="shared" si="15"/>
        <v>219795</v>
      </c>
      <c r="F65" s="97">
        <f t="shared" si="15"/>
        <v>439590</v>
      </c>
      <c r="G65" s="97">
        <f>G67+G70</f>
        <v>571282</v>
      </c>
      <c r="H65" s="1"/>
    </row>
    <row r="66" spans="1:8" s="3" customFormat="1" ht="23.25" customHeight="1" x14ac:dyDescent="0.2">
      <c r="A66" s="53"/>
      <c r="B66" s="53"/>
      <c r="C66" s="19" t="s">
        <v>5</v>
      </c>
      <c r="D66" s="56"/>
      <c r="E66" s="56"/>
      <c r="F66" s="56"/>
      <c r="G66" s="56"/>
      <c r="H66" s="1"/>
    </row>
    <row r="67" spans="1:8" s="1" customFormat="1" ht="60" customHeight="1" x14ac:dyDescent="0.2">
      <c r="A67" s="54">
        <v>1080</v>
      </c>
      <c r="B67" s="54">
        <v>31001</v>
      </c>
      <c r="C67" s="9" t="s">
        <v>41</v>
      </c>
      <c r="D67" s="59">
        <f t="shared" ref="D67:F67" si="16">D69</f>
        <v>43959</v>
      </c>
      <c r="E67" s="59">
        <f t="shared" si="16"/>
        <v>219795</v>
      </c>
      <c r="F67" s="59">
        <f t="shared" si="16"/>
        <v>439590</v>
      </c>
      <c r="G67" s="59">
        <f>G69</f>
        <v>439590</v>
      </c>
    </row>
    <row r="68" spans="1:8" s="1" customFormat="1" x14ac:dyDescent="0.2">
      <c r="A68" s="54"/>
      <c r="B68" s="54"/>
      <c r="C68" s="53" t="s">
        <v>132</v>
      </c>
      <c r="D68" s="58"/>
      <c r="E68" s="58"/>
      <c r="F68" s="58"/>
      <c r="G68" s="59"/>
    </row>
    <row r="69" spans="1:8" s="1" customFormat="1" ht="23.25" customHeight="1" x14ac:dyDescent="0.2">
      <c r="A69" s="54"/>
      <c r="B69" s="54"/>
      <c r="C69" s="20" t="s">
        <v>475</v>
      </c>
      <c r="D69" s="60">
        <v>43959</v>
      </c>
      <c r="E69" s="60">
        <v>219795</v>
      </c>
      <c r="F69" s="60">
        <v>439590</v>
      </c>
      <c r="G69" s="61">
        <v>439590</v>
      </c>
    </row>
    <row r="70" spans="1:8" s="1" customFormat="1" ht="60" customHeight="1" x14ac:dyDescent="0.2">
      <c r="A70" s="54">
        <v>1080</v>
      </c>
      <c r="B70" s="54">
        <v>31002</v>
      </c>
      <c r="C70" s="9" t="s">
        <v>58</v>
      </c>
      <c r="D70" s="58">
        <f t="shared" ref="D70:F70" si="17">D72</f>
        <v>0</v>
      </c>
      <c r="E70" s="58">
        <f t="shared" si="17"/>
        <v>0</v>
      </c>
      <c r="F70" s="58">
        <f t="shared" si="17"/>
        <v>0</v>
      </c>
      <c r="G70" s="58">
        <f>G72</f>
        <v>131692</v>
      </c>
    </row>
    <row r="71" spans="1:8" s="1" customFormat="1" x14ac:dyDescent="0.2">
      <c r="A71" s="54"/>
      <c r="B71" s="54"/>
      <c r="C71" s="47" t="s">
        <v>132</v>
      </c>
      <c r="D71" s="58"/>
      <c r="E71" s="58"/>
      <c r="F71" s="58"/>
      <c r="G71" s="58"/>
    </row>
    <row r="72" spans="1:8" s="1" customFormat="1" ht="24.75" customHeight="1" x14ac:dyDescent="0.2">
      <c r="A72" s="54"/>
      <c r="B72" s="54"/>
      <c r="C72" s="20" t="s">
        <v>136</v>
      </c>
      <c r="D72" s="58">
        <v>0</v>
      </c>
      <c r="E72" s="58">
        <v>0</v>
      </c>
      <c r="F72" s="58">
        <v>0</v>
      </c>
      <c r="G72" s="58">
        <v>131692</v>
      </c>
    </row>
    <row r="73" spans="1:8" s="1" customFormat="1" ht="17.25" customHeight="1" x14ac:dyDescent="0.2">
      <c r="A73" s="136"/>
      <c r="B73" s="137"/>
      <c r="C73" s="137"/>
      <c r="D73" s="137"/>
      <c r="E73" s="137"/>
      <c r="F73" s="137"/>
      <c r="G73" s="138"/>
    </row>
    <row r="74" spans="1:8" s="1" customFormat="1" ht="44.25" customHeight="1" x14ac:dyDescent="0.2">
      <c r="A74" s="54"/>
      <c r="B74" s="54"/>
      <c r="C74" s="94" t="s">
        <v>24</v>
      </c>
      <c r="D74" s="96">
        <f>D76+D79+D82+D85+D89+D92+D95</f>
        <v>103100</v>
      </c>
      <c r="E74" s="96">
        <f t="shared" ref="E74:G74" si="18">E76+E79+E82+E85+E89+E92+E95</f>
        <v>355319.6</v>
      </c>
      <c r="F74" s="96">
        <f t="shared" si="18"/>
        <v>1611236.7</v>
      </c>
      <c r="G74" s="96">
        <f t="shared" si="18"/>
        <v>3576606.1</v>
      </c>
    </row>
    <row r="75" spans="1:8" s="1" customFormat="1" ht="18.75" customHeight="1" x14ac:dyDescent="0.2">
      <c r="A75" s="54"/>
      <c r="B75" s="54"/>
      <c r="C75" s="19" t="s">
        <v>5</v>
      </c>
      <c r="D75" s="58"/>
      <c r="E75" s="58"/>
      <c r="F75" s="58"/>
      <c r="G75" s="58"/>
    </row>
    <row r="76" spans="1:8" s="1" customFormat="1" ht="70.5" customHeight="1" x14ac:dyDescent="0.2">
      <c r="A76" s="54">
        <v>1057</v>
      </c>
      <c r="B76" s="54">
        <v>31001</v>
      </c>
      <c r="C76" s="9" t="s">
        <v>54</v>
      </c>
      <c r="D76" s="58">
        <v>0</v>
      </c>
      <c r="E76" s="58">
        <v>17500</v>
      </c>
      <c r="F76" s="58">
        <v>18517.5</v>
      </c>
      <c r="G76" s="59">
        <v>18517.5</v>
      </c>
    </row>
    <row r="77" spans="1:8" s="1" customFormat="1" x14ac:dyDescent="0.2">
      <c r="A77" s="54"/>
      <c r="B77" s="54"/>
      <c r="C77" s="47" t="s">
        <v>132</v>
      </c>
      <c r="D77" s="58"/>
      <c r="E77" s="58"/>
      <c r="F77" s="58"/>
      <c r="G77" s="59"/>
    </row>
    <row r="78" spans="1:8" s="1" customFormat="1" ht="35.25" customHeight="1" x14ac:dyDescent="0.2">
      <c r="A78" s="54"/>
      <c r="B78" s="54"/>
      <c r="C78" s="20" t="s">
        <v>483</v>
      </c>
      <c r="D78" s="60">
        <v>0</v>
      </c>
      <c r="E78" s="60">
        <v>17500</v>
      </c>
      <c r="F78" s="60">
        <v>18517.5</v>
      </c>
      <c r="G78" s="61">
        <v>18517.5</v>
      </c>
    </row>
    <row r="79" spans="1:8" s="1" customFormat="1" ht="99.75" customHeight="1" x14ac:dyDescent="0.2">
      <c r="A79" s="54">
        <v>1120</v>
      </c>
      <c r="B79" s="54">
        <v>31001</v>
      </c>
      <c r="C79" s="8" t="s">
        <v>30</v>
      </c>
      <c r="D79" s="58">
        <v>0</v>
      </c>
      <c r="E79" s="58">
        <v>0</v>
      </c>
      <c r="F79" s="58">
        <v>110000</v>
      </c>
      <c r="G79" s="59">
        <v>110000</v>
      </c>
    </row>
    <row r="80" spans="1:8" s="1" customFormat="1" x14ac:dyDescent="0.2">
      <c r="A80" s="54"/>
      <c r="B80" s="54"/>
      <c r="C80" s="47" t="s">
        <v>132</v>
      </c>
      <c r="D80" s="58"/>
      <c r="E80" s="58"/>
      <c r="F80" s="58"/>
      <c r="G80" s="59"/>
    </row>
    <row r="81" spans="1:7" s="1" customFormat="1" ht="27" customHeight="1" x14ac:dyDescent="0.2">
      <c r="A81" s="54"/>
      <c r="B81" s="54"/>
      <c r="C81" s="20" t="s">
        <v>483</v>
      </c>
      <c r="D81" s="60">
        <v>0</v>
      </c>
      <c r="E81" s="60">
        <v>0</v>
      </c>
      <c r="F81" s="60">
        <v>110000</v>
      </c>
      <c r="G81" s="61">
        <v>110000</v>
      </c>
    </row>
    <row r="82" spans="1:7" s="1" customFormat="1" ht="90.75" customHeight="1" x14ac:dyDescent="0.2">
      <c r="A82" s="54">
        <v>1120</v>
      </c>
      <c r="B82" s="54">
        <v>31002</v>
      </c>
      <c r="C82" s="8" t="s">
        <v>44</v>
      </c>
      <c r="D82" s="59">
        <f t="shared" ref="D82:F82" si="19">D84</f>
        <v>0</v>
      </c>
      <c r="E82" s="59">
        <f t="shared" si="19"/>
        <v>28990</v>
      </c>
      <c r="F82" s="59">
        <f t="shared" si="19"/>
        <v>28990</v>
      </c>
      <c r="G82" s="59">
        <f>G84</f>
        <v>28990</v>
      </c>
    </row>
    <row r="83" spans="1:7" s="1" customFormat="1" x14ac:dyDescent="0.2">
      <c r="A83" s="54"/>
      <c r="B83" s="54"/>
      <c r="C83" s="48" t="s">
        <v>132</v>
      </c>
      <c r="D83" s="58"/>
      <c r="E83" s="58"/>
      <c r="F83" s="58"/>
      <c r="G83" s="59"/>
    </row>
    <row r="84" spans="1:7" s="1" customFormat="1" ht="51" customHeight="1" x14ac:dyDescent="0.2">
      <c r="A84" s="54"/>
      <c r="B84" s="54"/>
      <c r="C84" s="8" t="s">
        <v>466</v>
      </c>
      <c r="D84" s="58">
        <v>0</v>
      </c>
      <c r="E84" s="58">
        <v>28990</v>
      </c>
      <c r="F84" s="58">
        <v>28990</v>
      </c>
      <c r="G84" s="59">
        <v>28990</v>
      </c>
    </row>
    <row r="85" spans="1:7" s="1" customFormat="1" ht="60.75" customHeight="1" x14ac:dyDescent="0.2">
      <c r="A85" s="54">
        <v>1120</v>
      </c>
      <c r="B85" s="54">
        <v>31003</v>
      </c>
      <c r="C85" s="8" t="s">
        <v>45</v>
      </c>
      <c r="D85" s="59">
        <f t="shared" ref="D85:F85" si="20">D87+D88</f>
        <v>0</v>
      </c>
      <c r="E85" s="59">
        <f t="shared" si="20"/>
        <v>62629.599999999999</v>
      </c>
      <c r="F85" s="59">
        <f t="shared" si="20"/>
        <v>75529.2</v>
      </c>
      <c r="G85" s="59">
        <f>G87+G88</f>
        <v>642098.6</v>
      </c>
    </row>
    <row r="86" spans="1:7" s="1" customFormat="1" x14ac:dyDescent="0.2">
      <c r="A86" s="54"/>
      <c r="B86" s="54"/>
      <c r="C86" s="48" t="s">
        <v>132</v>
      </c>
      <c r="D86" s="58"/>
      <c r="E86" s="58"/>
      <c r="F86" s="58"/>
      <c r="G86" s="107"/>
    </row>
    <row r="87" spans="1:7" s="1" customFormat="1" ht="45.75" customHeight="1" x14ac:dyDescent="0.2">
      <c r="A87" s="54"/>
      <c r="B87" s="54"/>
      <c r="C87" s="36" t="s">
        <v>466</v>
      </c>
      <c r="D87" s="60">
        <v>0</v>
      </c>
      <c r="E87" s="60">
        <v>12629.6</v>
      </c>
      <c r="F87" s="60">
        <v>25259.200000000001</v>
      </c>
      <c r="G87" s="60">
        <v>42098.6</v>
      </c>
    </row>
    <row r="88" spans="1:7" s="1" customFormat="1" ht="42" customHeight="1" x14ac:dyDescent="0.2">
      <c r="A88" s="54"/>
      <c r="B88" s="54"/>
      <c r="C88" s="36" t="s">
        <v>136</v>
      </c>
      <c r="D88" s="60">
        <v>0</v>
      </c>
      <c r="E88" s="60">
        <v>50000</v>
      </c>
      <c r="F88" s="60">
        <v>50270</v>
      </c>
      <c r="G88" s="65">
        <v>600000</v>
      </c>
    </row>
    <row r="89" spans="1:7" s="1" customFormat="1" ht="42" customHeight="1" x14ac:dyDescent="0.2">
      <c r="A89" s="54">
        <v>1182</v>
      </c>
      <c r="B89" s="54">
        <v>31001</v>
      </c>
      <c r="C89" s="8" t="s">
        <v>31</v>
      </c>
      <c r="D89" s="58">
        <v>23100</v>
      </c>
      <c r="E89" s="58">
        <v>46200</v>
      </c>
      <c r="F89" s="58">
        <v>69300</v>
      </c>
      <c r="G89" s="59">
        <v>77000</v>
      </c>
    </row>
    <row r="90" spans="1:7" s="1" customFormat="1" ht="24.75" customHeight="1" x14ac:dyDescent="0.2">
      <c r="A90" s="54"/>
      <c r="B90" s="54"/>
      <c r="C90" s="48" t="s">
        <v>132</v>
      </c>
      <c r="D90" s="58"/>
      <c r="E90" s="58"/>
      <c r="F90" s="58"/>
      <c r="G90" s="59"/>
    </row>
    <row r="91" spans="1:7" s="1" customFormat="1" ht="60.75" customHeight="1" x14ac:dyDescent="0.2">
      <c r="A91" s="49"/>
      <c r="B91" s="49"/>
      <c r="C91" s="36" t="s">
        <v>476</v>
      </c>
      <c r="D91" s="60">
        <v>23100</v>
      </c>
      <c r="E91" s="60">
        <v>46200</v>
      </c>
      <c r="F91" s="60">
        <v>69300</v>
      </c>
      <c r="G91" s="61">
        <v>77000</v>
      </c>
    </row>
    <row r="92" spans="1:7" s="1" customFormat="1" ht="48" customHeight="1" x14ac:dyDescent="0.2">
      <c r="A92" s="54">
        <v>1228</v>
      </c>
      <c r="B92" s="54">
        <v>31001</v>
      </c>
      <c r="C92" s="8" t="s">
        <v>25</v>
      </c>
      <c r="D92" s="58">
        <f>D94</f>
        <v>0</v>
      </c>
      <c r="E92" s="58">
        <f t="shared" ref="E92:G92" si="21">E94</f>
        <v>0</v>
      </c>
      <c r="F92" s="58">
        <f t="shared" si="21"/>
        <v>1000000</v>
      </c>
      <c r="G92" s="58">
        <f t="shared" si="21"/>
        <v>1500000</v>
      </c>
    </row>
    <row r="93" spans="1:7" s="1" customFormat="1" x14ac:dyDescent="0.2">
      <c r="A93" s="54"/>
      <c r="B93" s="54"/>
      <c r="C93" s="47" t="s">
        <v>132</v>
      </c>
      <c r="D93" s="58"/>
      <c r="E93" s="58"/>
      <c r="F93" s="58"/>
      <c r="G93" s="58"/>
    </row>
    <row r="94" spans="1:7" s="1" customFormat="1" ht="24.75" customHeight="1" x14ac:dyDescent="0.2">
      <c r="A94" s="54"/>
      <c r="B94" s="54"/>
      <c r="C94" s="20" t="s">
        <v>136</v>
      </c>
      <c r="D94" s="58">
        <v>0</v>
      </c>
      <c r="E94" s="58">
        <v>0</v>
      </c>
      <c r="F94" s="58">
        <v>1000000</v>
      </c>
      <c r="G94" s="58">
        <v>1500000</v>
      </c>
    </row>
    <row r="95" spans="1:7" s="1" customFormat="1" ht="44.25" customHeight="1" x14ac:dyDescent="0.2">
      <c r="A95" s="54">
        <v>1228</v>
      </c>
      <c r="B95" s="54">
        <v>31002</v>
      </c>
      <c r="C95" s="8" t="s">
        <v>26</v>
      </c>
      <c r="D95" s="58">
        <f>D97</f>
        <v>80000</v>
      </c>
      <c r="E95" s="58">
        <f t="shared" ref="E95:G95" si="22">E97</f>
        <v>200000</v>
      </c>
      <c r="F95" s="58">
        <f t="shared" si="22"/>
        <v>308900</v>
      </c>
      <c r="G95" s="58">
        <f t="shared" si="22"/>
        <v>1200000</v>
      </c>
    </row>
    <row r="96" spans="1:7" s="1" customFormat="1" x14ac:dyDescent="0.2">
      <c r="A96" s="54"/>
      <c r="B96" s="54"/>
      <c r="C96" s="47" t="s">
        <v>132</v>
      </c>
      <c r="D96" s="58"/>
      <c r="E96" s="58"/>
      <c r="F96" s="58"/>
      <c r="G96" s="58"/>
    </row>
    <row r="97" spans="1:7" s="1" customFormat="1" ht="24.75" customHeight="1" x14ac:dyDescent="0.2">
      <c r="A97" s="54"/>
      <c r="B97" s="54"/>
      <c r="C97" s="20" t="s">
        <v>136</v>
      </c>
      <c r="D97" s="58">
        <v>80000</v>
      </c>
      <c r="E97" s="58">
        <v>200000</v>
      </c>
      <c r="F97" s="58">
        <v>308900</v>
      </c>
      <c r="G97" s="58">
        <v>1200000</v>
      </c>
    </row>
    <row r="98" spans="1:7" s="1" customFormat="1" ht="21" customHeight="1" x14ac:dyDescent="0.2">
      <c r="A98" s="136"/>
      <c r="B98" s="137"/>
      <c r="C98" s="137"/>
      <c r="D98" s="137"/>
      <c r="E98" s="137"/>
      <c r="F98" s="137"/>
      <c r="G98" s="138"/>
    </row>
    <row r="99" spans="1:7" s="1" customFormat="1" ht="54.75" customHeight="1" x14ac:dyDescent="0.2">
      <c r="A99" s="53"/>
      <c r="B99" s="7"/>
      <c r="C99" s="94" t="s">
        <v>390</v>
      </c>
      <c r="D99" s="96">
        <f t="shared" ref="D99:G99" si="23">+D101</f>
        <v>0</v>
      </c>
      <c r="E99" s="96">
        <f t="shared" si="23"/>
        <v>11670</v>
      </c>
      <c r="F99" s="96">
        <f t="shared" si="23"/>
        <v>38900</v>
      </c>
      <c r="G99" s="96">
        <f t="shared" si="23"/>
        <v>38900</v>
      </c>
    </row>
    <row r="100" spans="1:7" s="1" customFormat="1" ht="16.5" customHeight="1" x14ac:dyDescent="0.2">
      <c r="A100" s="53"/>
      <c r="B100" s="53"/>
      <c r="C100" s="53" t="s">
        <v>5</v>
      </c>
      <c r="D100" s="58"/>
      <c r="E100" s="58"/>
      <c r="F100" s="58"/>
      <c r="G100" s="58"/>
    </row>
    <row r="101" spans="1:7" s="1" customFormat="1" ht="72" customHeight="1" x14ac:dyDescent="0.2">
      <c r="A101" s="54">
        <v>1061</v>
      </c>
      <c r="B101" s="54">
        <v>31001</v>
      </c>
      <c r="C101" s="8" t="s">
        <v>391</v>
      </c>
      <c r="D101" s="58">
        <v>0</v>
      </c>
      <c r="E101" s="58">
        <v>11670</v>
      </c>
      <c r="F101" s="58">
        <v>38900</v>
      </c>
      <c r="G101" s="59">
        <v>38900</v>
      </c>
    </row>
    <row r="102" spans="1:7" s="1" customFormat="1" x14ac:dyDescent="0.2">
      <c r="A102" s="54"/>
      <c r="B102" s="54"/>
      <c r="C102" s="47" t="s">
        <v>132</v>
      </c>
      <c r="D102" s="58"/>
      <c r="E102" s="58"/>
      <c r="F102" s="58"/>
      <c r="G102" s="59"/>
    </row>
    <row r="103" spans="1:7" s="1" customFormat="1" ht="31.5" customHeight="1" x14ac:dyDescent="0.2">
      <c r="A103" s="54"/>
      <c r="B103" s="54"/>
      <c r="C103" s="36" t="s">
        <v>477</v>
      </c>
      <c r="D103" s="60">
        <v>0</v>
      </c>
      <c r="E103" s="60">
        <v>11670</v>
      </c>
      <c r="F103" s="60">
        <v>38900</v>
      </c>
      <c r="G103" s="61">
        <v>38900</v>
      </c>
    </row>
    <row r="104" spans="1:7" s="1" customFormat="1" ht="32.25" customHeight="1" x14ac:dyDescent="0.2">
      <c r="A104" s="136"/>
      <c r="B104" s="137"/>
      <c r="C104" s="137"/>
      <c r="D104" s="137"/>
      <c r="E104" s="137"/>
      <c r="F104" s="137"/>
      <c r="G104" s="138"/>
    </row>
    <row r="105" spans="1:7" s="1" customFormat="1" ht="59.25" customHeight="1" x14ac:dyDescent="0.3">
      <c r="A105" s="32"/>
      <c r="B105" s="32"/>
      <c r="C105" s="105" t="s">
        <v>330</v>
      </c>
      <c r="D105" s="98">
        <f>D107</f>
        <v>1054600</v>
      </c>
      <c r="E105" s="98">
        <f t="shared" ref="E105:G105" si="24">E107</f>
        <v>2836508.1</v>
      </c>
      <c r="F105" s="98">
        <f t="shared" si="24"/>
        <v>4944815.9000000004</v>
      </c>
      <c r="G105" s="98">
        <f t="shared" si="24"/>
        <v>8799575.1999999993</v>
      </c>
    </row>
    <row r="106" spans="1:7" s="1" customFormat="1" ht="20.25" customHeight="1" x14ac:dyDescent="0.3">
      <c r="A106" s="32"/>
      <c r="B106" s="32"/>
      <c r="C106" s="10" t="s">
        <v>5</v>
      </c>
      <c r="D106" s="155"/>
      <c r="E106" s="66"/>
      <c r="F106" s="66"/>
      <c r="G106" s="66"/>
    </row>
    <row r="107" spans="1:7" s="1" customFormat="1" ht="51" customHeight="1" x14ac:dyDescent="0.2">
      <c r="A107" s="55">
        <v>1126</v>
      </c>
      <c r="B107" s="55">
        <v>31003</v>
      </c>
      <c r="C107" s="31" t="s">
        <v>331</v>
      </c>
      <c r="D107" s="67">
        <f>D109+D116+D131</f>
        <v>1054600</v>
      </c>
      <c r="E107" s="67">
        <f t="shared" ref="E107:F107" si="25">E109+E116+E131</f>
        <v>2836508.1</v>
      </c>
      <c r="F107" s="67">
        <f t="shared" si="25"/>
        <v>4944815.9000000004</v>
      </c>
      <c r="G107" s="67">
        <f>G109+G116+G131</f>
        <v>8799575.1999999993</v>
      </c>
    </row>
    <row r="108" spans="1:7" s="1" customFormat="1" x14ac:dyDescent="0.2">
      <c r="A108" s="55"/>
      <c r="B108" s="55"/>
      <c r="C108" s="46" t="s">
        <v>132</v>
      </c>
      <c r="D108" s="68">
        <v>0</v>
      </c>
      <c r="E108" s="66"/>
      <c r="F108" s="66"/>
      <c r="G108" s="66"/>
    </row>
    <row r="109" spans="1:7" s="1" customFormat="1" ht="33.75" customHeight="1" x14ac:dyDescent="0.3">
      <c r="A109" s="32"/>
      <c r="B109" s="32"/>
      <c r="C109" s="11" t="s">
        <v>340</v>
      </c>
      <c r="D109" s="69">
        <f>D111+D114</f>
        <v>552133.30000000005</v>
      </c>
      <c r="E109" s="69">
        <f t="shared" ref="E109:G109" si="26">E111+E114</f>
        <v>1380333.2000000002</v>
      </c>
      <c r="F109" s="69">
        <f t="shared" si="26"/>
        <v>2070499.7</v>
      </c>
      <c r="G109" s="69">
        <f t="shared" si="26"/>
        <v>2760666.3</v>
      </c>
    </row>
    <row r="110" spans="1:7" s="1" customFormat="1" x14ac:dyDescent="0.3">
      <c r="A110" s="32"/>
      <c r="B110" s="32"/>
      <c r="C110" s="46" t="s">
        <v>141</v>
      </c>
      <c r="D110" s="68"/>
      <c r="E110" s="66"/>
      <c r="F110" s="66"/>
      <c r="G110" s="66"/>
    </row>
    <row r="111" spans="1:7" s="1" customFormat="1" ht="33.75" customHeight="1" x14ac:dyDescent="0.2">
      <c r="A111" s="55"/>
      <c r="B111" s="55"/>
      <c r="C111" s="22" t="s">
        <v>90</v>
      </c>
      <c r="D111" s="67">
        <f>D112+D113</f>
        <v>411998.5</v>
      </c>
      <c r="E111" s="67">
        <f t="shared" ref="E111:G111" si="27">E112+E113</f>
        <v>1029996.2000000001</v>
      </c>
      <c r="F111" s="67">
        <f t="shared" si="27"/>
        <v>1544994.2</v>
      </c>
      <c r="G111" s="67">
        <f t="shared" si="27"/>
        <v>2059982.2</v>
      </c>
    </row>
    <row r="112" spans="1:7" s="1" customFormat="1" ht="37.5" customHeight="1" x14ac:dyDescent="0.3">
      <c r="A112" s="32"/>
      <c r="B112" s="32"/>
      <c r="C112" s="34" t="s">
        <v>341</v>
      </c>
      <c r="D112" s="68">
        <v>223575.5</v>
      </c>
      <c r="E112" s="66">
        <v>558938.80000000005</v>
      </c>
      <c r="F112" s="66">
        <v>838408</v>
      </c>
      <c r="G112" s="66">
        <v>1117953.8999999999</v>
      </c>
    </row>
    <row r="113" spans="1:7" s="1" customFormat="1" ht="48" customHeight="1" x14ac:dyDescent="0.3">
      <c r="A113" s="32"/>
      <c r="B113" s="32"/>
      <c r="C113" s="34" t="s">
        <v>342</v>
      </c>
      <c r="D113" s="68">
        <v>188423</v>
      </c>
      <c r="E113" s="66">
        <v>471057.4</v>
      </c>
      <c r="F113" s="66">
        <v>706586.2</v>
      </c>
      <c r="G113" s="66">
        <v>942028.3</v>
      </c>
    </row>
    <row r="114" spans="1:7" s="1" customFormat="1" ht="33.75" customHeight="1" x14ac:dyDescent="0.3">
      <c r="A114" s="33"/>
      <c r="B114" s="33"/>
      <c r="C114" s="22" t="s">
        <v>92</v>
      </c>
      <c r="D114" s="67">
        <f>D115</f>
        <v>140134.80000000002</v>
      </c>
      <c r="E114" s="67">
        <f t="shared" ref="E114:G114" si="28">E115</f>
        <v>350337</v>
      </c>
      <c r="F114" s="67">
        <f t="shared" si="28"/>
        <v>525505.5</v>
      </c>
      <c r="G114" s="67">
        <f t="shared" si="28"/>
        <v>700684.1</v>
      </c>
    </row>
    <row r="115" spans="1:7" s="1" customFormat="1" ht="33.75" customHeight="1" x14ac:dyDescent="0.3">
      <c r="A115" s="32"/>
      <c r="B115" s="32"/>
      <c r="C115" s="34" t="s">
        <v>343</v>
      </c>
      <c r="D115" s="68">
        <v>140134.80000000002</v>
      </c>
      <c r="E115" s="66">
        <v>350337</v>
      </c>
      <c r="F115" s="66">
        <v>525505.5</v>
      </c>
      <c r="G115" s="66">
        <v>700684.1</v>
      </c>
    </row>
    <row r="116" spans="1:7" s="1" customFormat="1" ht="33.75" customHeight="1" x14ac:dyDescent="0.2">
      <c r="A116" s="55"/>
      <c r="B116" s="55"/>
      <c r="C116" s="11" t="s">
        <v>136</v>
      </c>
      <c r="D116" s="69">
        <f>D118+D120+D124+D127+D129</f>
        <v>502466.7</v>
      </c>
      <c r="E116" s="69">
        <f t="shared" ref="E116:G116" si="29">E118+E120+E124+E127+E129</f>
        <v>1456174.9</v>
      </c>
      <c r="F116" s="69">
        <f t="shared" si="29"/>
        <v>2874316.2</v>
      </c>
      <c r="G116" s="69">
        <f t="shared" si="29"/>
        <v>4396908.9000000004</v>
      </c>
    </row>
    <row r="117" spans="1:7" s="1" customFormat="1" x14ac:dyDescent="0.2">
      <c r="A117" s="55"/>
      <c r="B117" s="55"/>
      <c r="C117" s="46" t="s">
        <v>141</v>
      </c>
      <c r="D117" s="68"/>
      <c r="E117" s="66"/>
      <c r="F117" s="66"/>
      <c r="G117" s="66"/>
    </row>
    <row r="118" spans="1:7" s="1" customFormat="1" ht="33.75" customHeight="1" x14ac:dyDescent="0.2">
      <c r="A118" s="55"/>
      <c r="B118" s="55"/>
      <c r="C118" s="22" t="s">
        <v>98</v>
      </c>
      <c r="D118" s="67">
        <f>D119</f>
        <v>61061.4</v>
      </c>
      <c r="E118" s="67">
        <f t="shared" ref="E118:G118" si="30">E119</f>
        <v>183184.2</v>
      </c>
      <c r="F118" s="67">
        <f t="shared" si="30"/>
        <v>366368.5</v>
      </c>
      <c r="G118" s="67">
        <f t="shared" si="30"/>
        <v>610614.1</v>
      </c>
    </row>
    <row r="119" spans="1:7" s="1" customFormat="1" ht="33.75" customHeight="1" x14ac:dyDescent="0.3">
      <c r="A119" s="32"/>
      <c r="B119" s="32"/>
      <c r="C119" s="34" t="s">
        <v>332</v>
      </c>
      <c r="D119" s="68">
        <v>61061.4</v>
      </c>
      <c r="E119" s="68">
        <v>183184.2</v>
      </c>
      <c r="F119" s="68">
        <v>366368.5</v>
      </c>
      <c r="G119" s="68">
        <v>610614.1</v>
      </c>
    </row>
    <row r="120" spans="1:7" s="1" customFormat="1" ht="33.75" customHeight="1" x14ac:dyDescent="0.3">
      <c r="A120" s="33"/>
      <c r="B120" s="33"/>
      <c r="C120" s="22" t="s">
        <v>158</v>
      </c>
      <c r="D120" s="67">
        <f>D121+D122+D123</f>
        <v>155234.29999999999</v>
      </c>
      <c r="E120" s="67">
        <f t="shared" ref="E120:G120" si="31">E121+E122+E123</f>
        <v>441376.8</v>
      </c>
      <c r="F120" s="67">
        <f t="shared" si="31"/>
        <v>785448.1</v>
      </c>
      <c r="G120" s="67">
        <f t="shared" si="31"/>
        <v>1309080.2000000002</v>
      </c>
    </row>
    <row r="121" spans="1:7" s="1" customFormat="1" ht="33.75" customHeight="1" x14ac:dyDescent="0.3">
      <c r="A121" s="32"/>
      <c r="B121" s="32"/>
      <c r="C121" s="34" t="s">
        <v>333</v>
      </c>
      <c r="D121" s="68">
        <v>72979</v>
      </c>
      <c r="E121" s="66">
        <v>194611</v>
      </c>
      <c r="F121" s="66">
        <v>291916.49999999994</v>
      </c>
      <c r="G121" s="66">
        <v>486527.49999999994</v>
      </c>
    </row>
    <row r="122" spans="1:7" s="1" customFormat="1" ht="33.75" customHeight="1" x14ac:dyDescent="0.3">
      <c r="A122" s="32"/>
      <c r="B122" s="32"/>
      <c r="C122" s="34" t="s">
        <v>334</v>
      </c>
      <c r="D122" s="68">
        <v>23768.7</v>
      </c>
      <c r="E122" s="66">
        <v>71306.100000000006</v>
      </c>
      <c r="F122" s="66">
        <v>142612.1</v>
      </c>
      <c r="G122" s="66">
        <v>237686.9</v>
      </c>
    </row>
    <row r="123" spans="1:7" s="1" customFormat="1" ht="33.75" customHeight="1" x14ac:dyDescent="0.3">
      <c r="A123" s="32"/>
      <c r="B123" s="32"/>
      <c r="C123" s="34" t="s">
        <v>335</v>
      </c>
      <c r="D123" s="68">
        <v>58486.6</v>
      </c>
      <c r="E123" s="66">
        <v>175459.7</v>
      </c>
      <c r="F123" s="66">
        <v>350919.5</v>
      </c>
      <c r="G123" s="66">
        <v>584865.80000000016</v>
      </c>
    </row>
    <row r="124" spans="1:7" s="1" customFormat="1" ht="33.75" customHeight="1" x14ac:dyDescent="0.3">
      <c r="A124" s="33"/>
      <c r="B124" s="33"/>
      <c r="C124" s="22" t="s">
        <v>146</v>
      </c>
      <c r="D124" s="67">
        <f>D125+D126</f>
        <v>70000.000000000015</v>
      </c>
      <c r="E124" s="67">
        <f t="shared" ref="E124:G124" si="32">E125+E126</f>
        <v>233101.00000000003</v>
      </c>
      <c r="F124" s="67">
        <f t="shared" si="32"/>
        <v>559303</v>
      </c>
      <c r="G124" s="67">
        <f t="shared" si="32"/>
        <v>815505.00000000012</v>
      </c>
    </row>
    <row r="125" spans="1:7" s="1" customFormat="1" ht="33.75" customHeight="1" x14ac:dyDescent="0.3">
      <c r="A125" s="32"/>
      <c r="B125" s="32"/>
      <c r="C125" s="34" t="s">
        <v>336</v>
      </c>
      <c r="D125" s="68">
        <v>70000.000000000015</v>
      </c>
      <c r="E125" s="66">
        <v>210000.00000000003</v>
      </c>
      <c r="F125" s="66">
        <v>490000</v>
      </c>
      <c r="G125" s="66">
        <v>700000.00000000012</v>
      </c>
    </row>
    <row r="126" spans="1:7" s="1" customFormat="1" ht="33.75" customHeight="1" x14ac:dyDescent="0.3">
      <c r="A126" s="32"/>
      <c r="B126" s="32"/>
      <c r="C126" s="34" t="s">
        <v>337</v>
      </c>
      <c r="D126" s="68">
        <v>0</v>
      </c>
      <c r="E126" s="68">
        <v>23101</v>
      </c>
      <c r="F126" s="68">
        <v>69302.999999999985</v>
      </c>
      <c r="G126" s="68">
        <v>115504.99999999999</v>
      </c>
    </row>
    <row r="127" spans="1:7" s="1" customFormat="1" ht="33.75" customHeight="1" x14ac:dyDescent="0.3">
      <c r="A127" s="33"/>
      <c r="B127" s="33"/>
      <c r="C127" s="22" t="s">
        <v>148</v>
      </c>
      <c r="D127" s="67">
        <f>D128</f>
        <v>150000</v>
      </c>
      <c r="E127" s="67">
        <f t="shared" ref="E127:G127" si="33">E128</f>
        <v>400000.00000000012</v>
      </c>
      <c r="F127" s="67">
        <f t="shared" si="33"/>
        <v>700000</v>
      </c>
      <c r="G127" s="67">
        <f t="shared" si="33"/>
        <v>1000000.0000000001</v>
      </c>
    </row>
    <row r="128" spans="1:7" s="1" customFormat="1" ht="33.75" customHeight="1" x14ac:dyDescent="0.3">
      <c r="A128" s="32"/>
      <c r="B128" s="32"/>
      <c r="C128" s="34" t="s">
        <v>338</v>
      </c>
      <c r="D128" s="68">
        <v>150000</v>
      </c>
      <c r="E128" s="66">
        <v>400000.00000000012</v>
      </c>
      <c r="F128" s="66">
        <v>700000</v>
      </c>
      <c r="G128" s="66">
        <v>1000000.0000000001</v>
      </c>
    </row>
    <row r="129" spans="1:7" s="1" customFormat="1" ht="33.75" customHeight="1" x14ac:dyDescent="0.3">
      <c r="A129" s="33"/>
      <c r="B129" s="33"/>
      <c r="C129" s="22" t="s">
        <v>91</v>
      </c>
      <c r="D129" s="67">
        <f>D130</f>
        <v>66171</v>
      </c>
      <c r="E129" s="67">
        <f t="shared" ref="E129:G129" si="34">E130</f>
        <v>198512.9</v>
      </c>
      <c r="F129" s="67">
        <f t="shared" si="34"/>
        <v>463196.6</v>
      </c>
      <c r="G129" s="67">
        <f t="shared" si="34"/>
        <v>661709.6</v>
      </c>
    </row>
    <row r="130" spans="1:7" s="1" customFormat="1" ht="33.75" customHeight="1" x14ac:dyDescent="0.3">
      <c r="A130" s="32"/>
      <c r="B130" s="32"/>
      <c r="C130" s="34" t="s">
        <v>339</v>
      </c>
      <c r="D130" s="68">
        <v>66171</v>
      </c>
      <c r="E130" s="66">
        <v>198512.9</v>
      </c>
      <c r="F130" s="66">
        <v>463196.6</v>
      </c>
      <c r="G130" s="66">
        <v>661709.6</v>
      </c>
    </row>
    <row r="131" spans="1:7" s="1" customFormat="1" ht="33.75" customHeight="1" x14ac:dyDescent="0.3">
      <c r="A131" s="32"/>
      <c r="B131" s="32"/>
      <c r="C131" s="11" t="s">
        <v>196</v>
      </c>
      <c r="D131" s="69"/>
      <c r="E131" s="100"/>
      <c r="F131" s="100"/>
      <c r="G131" s="70">
        <f>G132</f>
        <v>1642000</v>
      </c>
    </row>
    <row r="132" spans="1:7" s="1" customFormat="1" ht="33.75" customHeight="1" x14ac:dyDescent="0.2">
      <c r="A132" s="55"/>
      <c r="B132" s="55"/>
      <c r="C132" s="31" t="s">
        <v>331</v>
      </c>
      <c r="D132" s="67"/>
      <c r="E132" s="66"/>
      <c r="F132" s="66"/>
      <c r="G132" s="71">
        <v>1642000</v>
      </c>
    </row>
    <row r="133" spans="1:7" s="1" customFormat="1" ht="28.5" customHeight="1" x14ac:dyDescent="0.2">
      <c r="A133" s="148"/>
      <c r="B133" s="149"/>
      <c r="C133" s="149"/>
      <c r="D133" s="149"/>
      <c r="E133" s="149"/>
      <c r="F133" s="149"/>
      <c r="G133" s="150"/>
    </row>
    <row r="134" spans="1:7" s="3" customFormat="1" ht="50.25" customHeight="1" x14ac:dyDescent="0.2">
      <c r="A134" s="53"/>
      <c r="B134" s="7"/>
      <c r="C134" s="94" t="s">
        <v>22</v>
      </c>
      <c r="D134" s="97">
        <f>D136+D139+D144</f>
        <v>113548.70000000001</v>
      </c>
      <c r="E134" s="97">
        <f t="shared" ref="E134:G134" si="35">E136+E139+E144</f>
        <v>291114.8</v>
      </c>
      <c r="F134" s="97">
        <f t="shared" si="35"/>
        <v>465827.8</v>
      </c>
      <c r="G134" s="97">
        <f t="shared" si="35"/>
        <v>495388.1</v>
      </c>
    </row>
    <row r="135" spans="1:7" s="3" customFormat="1" ht="17.25" customHeight="1" x14ac:dyDescent="0.2">
      <c r="A135" s="53"/>
      <c r="B135" s="53"/>
      <c r="C135" s="19" t="s">
        <v>5</v>
      </c>
      <c r="D135" s="56"/>
      <c r="E135" s="56"/>
      <c r="F135" s="56"/>
      <c r="G135" s="56"/>
    </row>
    <row r="136" spans="1:7" s="3" customFormat="1" ht="99.75" customHeight="1" x14ac:dyDescent="0.2">
      <c r="A136" s="54">
        <v>1032</v>
      </c>
      <c r="B136" s="54">
        <v>32007</v>
      </c>
      <c r="C136" s="9" t="s">
        <v>56</v>
      </c>
      <c r="D136" s="62">
        <f>D138</f>
        <v>29560.400000000001</v>
      </c>
      <c r="E136" s="62">
        <f t="shared" ref="E136:G136" si="36">E138</f>
        <v>59120.800000000003</v>
      </c>
      <c r="F136" s="62">
        <f t="shared" si="36"/>
        <v>88681.2</v>
      </c>
      <c r="G136" s="62">
        <f t="shared" si="36"/>
        <v>118241.5</v>
      </c>
    </row>
    <row r="137" spans="1:7" s="3" customFormat="1" x14ac:dyDescent="0.2">
      <c r="A137" s="54"/>
      <c r="B137" s="54"/>
      <c r="C137" s="47" t="s">
        <v>132</v>
      </c>
      <c r="D137" s="62"/>
      <c r="E137" s="62"/>
      <c r="F137" s="62"/>
      <c r="G137" s="62"/>
    </row>
    <row r="138" spans="1:7" s="3" customFormat="1" ht="39" customHeight="1" x14ac:dyDescent="0.2">
      <c r="A138" s="54"/>
      <c r="B138" s="54"/>
      <c r="C138" s="20" t="s">
        <v>347</v>
      </c>
      <c r="D138" s="64">
        <v>29560.400000000001</v>
      </c>
      <c r="E138" s="64">
        <v>59120.800000000003</v>
      </c>
      <c r="F138" s="64">
        <v>88681.2</v>
      </c>
      <c r="G138" s="64">
        <v>118241.5</v>
      </c>
    </row>
    <row r="139" spans="1:7" s="1" customFormat="1" ht="36.75" customHeight="1" x14ac:dyDescent="0.2">
      <c r="A139" s="54">
        <v>1098</v>
      </c>
      <c r="B139" s="54">
        <v>21001</v>
      </c>
      <c r="C139" s="9" t="s">
        <v>16</v>
      </c>
      <c r="D139" s="58">
        <f>D141</f>
        <v>64017.3</v>
      </c>
      <c r="E139" s="58">
        <f t="shared" ref="E139:G139" si="37">E141</f>
        <v>192052</v>
      </c>
      <c r="F139" s="58">
        <f t="shared" si="37"/>
        <v>320086.59999999998</v>
      </c>
      <c r="G139" s="58">
        <f t="shared" si="37"/>
        <v>320086.59999999998</v>
      </c>
    </row>
    <row r="140" spans="1:7" x14ac:dyDescent="0.2">
      <c r="A140" s="19"/>
      <c r="B140" s="19"/>
      <c r="C140" s="47" t="s">
        <v>132</v>
      </c>
      <c r="D140" s="57"/>
      <c r="E140" s="57"/>
      <c r="F140" s="57"/>
      <c r="G140" s="57"/>
    </row>
    <row r="141" spans="1:7" s="1" customFormat="1" ht="30" customHeight="1" x14ac:dyDescent="0.2">
      <c r="A141" s="20"/>
      <c r="B141" s="20"/>
      <c r="C141" s="20" t="s">
        <v>136</v>
      </c>
      <c r="D141" s="58">
        <f>D143</f>
        <v>64017.3</v>
      </c>
      <c r="E141" s="58">
        <f t="shared" ref="E141:G141" si="38">E143</f>
        <v>192052</v>
      </c>
      <c r="F141" s="58">
        <f t="shared" si="38"/>
        <v>320086.59999999998</v>
      </c>
      <c r="G141" s="58">
        <f t="shared" si="38"/>
        <v>320086.59999999998</v>
      </c>
    </row>
    <row r="142" spans="1:7" s="1" customFormat="1" x14ac:dyDescent="0.2">
      <c r="A142" s="20"/>
      <c r="B142" s="20"/>
      <c r="C142" s="47" t="s">
        <v>134</v>
      </c>
      <c r="D142" s="58"/>
      <c r="E142" s="58"/>
      <c r="F142" s="58"/>
      <c r="G142" s="58"/>
    </row>
    <row r="143" spans="1:7" s="1" customFormat="1" ht="57.75" customHeight="1" x14ac:dyDescent="0.2">
      <c r="A143" s="54"/>
      <c r="B143" s="54"/>
      <c r="C143" s="19" t="s">
        <v>113</v>
      </c>
      <c r="D143" s="57">
        <v>64017.3</v>
      </c>
      <c r="E143" s="57">
        <v>192052</v>
      </c>
      <c r="F143" s="57">
        <v>320086.59999999998</v>
      </c>
      <c r="G143" s="57">
        <v>320086.59999999998</v>
      </c>
    </row>
    <row r="144" spans="1:7" s="1" customFormat="1" ht="62.25" customHeight="1" x14ac:dyDescent="0.2">
      <c r="A144" s="54">
        <v>1117</v>
      </c>
      <c r="B144" s="54">
        <v>31001</v>
      </c>
      <c r="C144" s="9" t="s">
        <v>482</v>
      </c>
      <c r="D144" s="58">
        <f t="shared" ref="D144:F144" si="39">D146</f>
        <v>19971</v>
      </c>
      <c r="E144" s="58">
        <f t="shared" si="39"/>
        <v>39942</v>
      </c>
      <c r="F144" s="58">
        <f t="shared" si="39"/>
        <v>57060</v>
      </c>
      <c r="G144" s="58">
        <f>G146</f>
        <v>57060</v>
      </c>
    </row>
    <row r="145" spans="1:7" s="1" customFormat="1" x14ac:dyDescent="0.2">
      <c r="A145" s="54"/>
      <c r="B145" s="54"/>
      <c r="C145" s="47" t="s">
        <v>132</v>
      </c>
      <c r="D145" s="58"/>
      <c r="E145" s="58"/>
      <c r="F145" s="58"/>
      <c r="G145" s="58"/>
    </row>
    <row r="146" spans="1:7" s="1" customFormat="1" ht="61.5" customHeight="1" x14ac:dyDescent="0.2">
      <c r="A146" s="54"/>
      <c r="B146" s="54"/>
      <c r="C146" s="20" t="s">
        <v>481</v>
      </c>
      <c r="D146" s="58">
        <v>19971</v>
      </c>
      <c r="E146" s="58">
        <v>39942</v>
      </c>
      <c r="F146" s="58">
        <v>57060</v>
      </c>
      <c r="G146" s="58">
        <v>57060</v>
      </c>
    </row>
    <row r="147" spans="1:7" s="1" customFormat="1" ht="29.25" customHeight="1" x14ac:dyDescent="0.2">
      <c r="A147" s="136"/>
      <c r="B147" s="137"/>
      <c r="C147" s="137"/>
      <c r="D147" s="137"/>
      <c r="E147" s="137"/>
      <c r="F147" s="137"/>
      <c r="G147" s="138"/>
    </row>
    <row r="148" spans="1:7" s="1" customFormat="1" ht="48.75" customHeight="1" x14ac:dyDescent="0.2">
      <c r="A148" s="53"/>
      <c r="B148" s="53"/>
      <c r="C148" s="94" t="s">
        <v>400</v>
      </c>
      <c r="D148" s="96">
        <f>D150+D153+D156</f>
        <v>185432.2</v>
      </c>
      <c r="E148" s="96">
        <f t="shared" ref="E148:G148" si="40">E150+E153+E156</f>
        <v>524814.19999999995</v>
      </c>
      <c r="F148" s="96">
        <f t="shared" si="40"/>
        <v>527906.69999999995</v>
      </c>
      <c r="G148" s="96">
        <f t="shared" si="40"/>
        <v>530999.19999999995</v>
      </c>
    </row>
    <row r="149" spans="1:7" s="1" customFormat="1" x14ac:dyDescent="0.2">
      <c r="A149" s="53"/>
      <c r="B149" s="53"/>
      <c r="C149" s="19" t="s">
        <v>5</v>
      </c>
      <c r="D149" s="57"/>
      <c r="E149" s="57"/>
      <c r="F149" s="57"/>
      <c r="G149" s="57"/>
    </row>
    <row r="150" spans="1:7" s="1" customFormat="1" ht="94.5" customHeight="1" x14ac:dyDescent="0.2">
      <c r="A150" s="54">
        <v>1090</v>
      </c>
      <c r="B150" s="54">
        <v>31009</v>
      </c>
      <c r="C150" s="9" t="s">
        <v>401</v>
      </c>
      <c r="D150" s="58">
        <f>D152</f>
        <v>2731.6</v>
      </c>
      <c r="E150" s="58">
        <f t="shared" ref="E150:F150" si="41">E152</f>
        <v>5463.1</v>
      </c>
      <c r="F150" s="58">
        <f t="shared" si="41"/>
        <v>5463.1</v>
      </c>
      <c r="G150" s="58">
        <f>G152</f>
        <v>5463.1</v>
      </c>
    </row>
    <row r="151" spans="1:7" s="1" customFormat="1" x14ac:dyDescent="0.2">
      <c r="A151" s="54"/>
      <c r="B151" s="54"/>
      <c r="C151" s="47" t="s">
        <v>132</v>
      </c>
      <c r="D151" s="58"/>
      <c r="E151" s="58"/>
      <c r="F151" s="58"/>
      <c r="G151" s="63"/>
    </row>
    <row r="152" spans="1:7" s="1" customFormat="1" ht="41.25" customHeight="1" x14ac:dyDescent="0.2">
      <c r="A152" s="54"/>
      <c r="B152" s="54"/>
      <c r="C152" s="20" t="s">
        <v>465</v>
      </c>
      <c r="D152" s="58">
        <v>2731.6</v>
      </c>
      <c r="E152" s="58">
        <v>5463.1</v>
      </c>
      <c r="F152" s="58">
        <v>5463.1</v>
      </c>
      <c r="G152" s="58">
        <v>5463.1</v>
      </c>
    </row>
    <row r="153" spans="1:7" s="1" customFormat="1" ht="69" customHeight="1" x14ac:dyDescent="0.2">
      <c r="A153" s="54">
        <v>1112</v>
      </c>
      <c r="B153" s="54">
        <v>31001</v>
      </c>
      <c r="C153" s="9" t="s">
        <v>402</v>
      </c>
      <c r="D153" s="86">
        <f t="shared" ref="D153:F153" si="42">D155</f>
        <v>3092.5</v>
      </c>
      <c r="E153" s="86">
        <f t="shared" si="42"/>
        <v>6185</v>
      </c>
      <c r="F153" s="86">
        <f t="shared" si="42"/>
        <v>9277.5</v>
      </c>
      <c r="G153" s="86">
        <f>G155</f>
        <v>12370</v>
      </c>
    </row>
    <row r="154" spans="1:7" s="1" customFormat="1" x14ac:dyDescent="0.2">
      <c r="A154" s="54"/>
      <c r="B154" s="54"/>
      <c r="C154" s="47" t="s">
        <v>132</v>
      </c>
      <c r="D154" s="58"/>
      <c r="E154" s="58"/>
      <c r="F154" s="58"/>
      <c r="G154" s="63"/>
    </row>
    <row r="155" spans="1:7" s="1" customFormat="1" ht="36.75" customHeight="1" x14ac:dyDescent="0.2">
      <c r="A155" s="54"/>
      <c r="B155" s="54"/>
      <c r="C155" s="20" t="s">
        <v>465</v>
      </c>
      <c r="D155" s="60">
        <v>3092.5</v>
      </c>
      <c r="E155" s="60">
        <v>6185</v>
      </c>
      <c r="F155" s="60">
        <v>9277.5</v>
      </c>
      <c r="G155" s="65">
        <v>12370</v>
      </c>
    </row>
    <row r="156" spans="1:7" s="1" customFormat="1" ht="63.75" customHeight="1" x14ac:dyDescent="0.2">
      <c r="A156" s="54">
        <v>1112</v>
      </c>
      <c r="B156" s="54">
        <v>31003</v>
      </c>
      <c r="C156" s="9" t="s">
        <v>464</v>
      </c>
      <c r="D156" s="63">
        <f t="shared" ref="D156:F156" si="43">D158</f>
        <v>179608.1</v>
      </c>
      <c r="E156" s="63">
        <f t="shared" si="43"/>
        <v>513166.1</v>
      </c>
      <c r="F156" s="63">
        <f t="shared" si="43"/>
        <v>513166.1</v>
      </c>
      <c r="G156" s="63">
        <f>G158</f>
        <v>513166.1</v>
      </c>
    </row>
    <row r="157" spans="1:7" s="1" customFormat="1" x14ac:dyDescent="0.2">
      <c r="A157" s="54"/>
      <c r="B157" s="54"/>
      <c r="C157" s="47" t="s">
        <v>132</v>
      </c>
      <c r="D157" s="58"/>
      <c r="E157" s="58"/>
      <c r="F157" s="58"/>
      <c r="G157" s="63"/>
    </row>
    <row r="158" spans="1:7" s="1" customFormat="1" ht="40.5" customHeight="1" x14ac:dyDescent="0.2">
      <c r="A158" s="54"/>
      <c r="B158" s="54"/>
      <c r="C158" s="20" t="s">
        <v>465</v>
      </c>
      <c r="D158" s="60">
        <v>179608.1</v>
      </c>
      <c r="E158" s="60">
        <v>513166.1</v>
      </c>
      <c r="F158" s="60">
        <v>513166.1</v>
      </c>
      <c r="G158" s="65">
        <v>513166.1</v>
      </c>
    </row>
    <row r="159" spans="1:7" s="1" customFormat="1" ht="25.5" customHeight="1" x14ac:dyDescent="0.2">
      <c r="A159" s="136"/>
      <c r="B159" s="137"/>
      <c r="C159" s="137"/>
      <c r="D159" s="137"/>
      <c r="E159" s="137"/>
      <c r="F159" s="137"/>
      <c r="G159" s="138"/>
    </row>
    <row r="160" spans="1:7" s="1" customFormat="1" ht="72" customHeight="1" x14ac:dyDescent="0.2">
      <c r="A160" s="54"/>
      <c r="B160" s="54"/>
      <c r="C160" s="95" t="s">
        <v>405</v>
      </c>
      <c r="D160" s="96">
        <f>D162</f>
        <v>20000</v>
      </c>
      <c r="E160" s="96">
        <f>E162</f>
        <v>200000</v>
      </c>
      <c r="F160" s="96">
        <f>F162</f>
        <v>220000</v>
      </c>
      <c r="G160" s="96">
        <f>G162</f>
        <v>1751281</v>
      </c>
    </row>
    <row r="161" spans="1:7" s="1" customFormat="1" x14ac:dyDescent="0.2">
      <c r="A161" s="54"/>
      <c r="B161" s="54"/>
      <c r="C161" s="19" t="s">
        <v>5</v>
      </c>
      <c r="D161" s="58"/>
      <c r="E161" s="58"/>
      <c r="F161" s="58"/>
      <c r="G161" s="58"/>
    </row>
    <row r="162" spans="1:7" s="1" customFormat="1" ht="45" customHeight="1" x14ac:dyDescent="0.2">
      <c r="A162" s="54">
        <v>1164</v>
      </c>
      <c r="B162" s="54">
        <v>32001</v>
      </c>
      <c r="C162" s="9" t="s">
        <v>406</v>
      </c>
      <c r="D162" s="58">
        <f>D164</f>
        <v>20000</v>
      </c>
      <c r="E162" s="58">
        <f>E164</f>
        <v>200000</v>
      </c>
      <c r="F162" s="58">
        <f>F164</f>
        <v>220000</v>
      </c>
      <c r="G162" s="58">
        <f>G164</f>
        <v>1751281</v>
      </c>
    </row>
    <row r="163" spans="1:7" s="1" customFormat="1" ht="27.75" customHeight="1" x14ac:dyDescent="0.2">
      <c r="A163" s="54"/>
      <c r="B163" s="54"/>
      <c r="C163" s="47" t="s">
        <v>132</v>
      </c>
      <c r="D163" s="57"/>
      <c r="E163" s="57"/>
      <c r="F163" s="57"/>
      <c r="G163" s="57"/>
    </row>
    <row r="164" spans="1:7" s="1" customFormat="1" ht="46.5" customHeight="1" x14ac:dyDescent="0.2">
      <c r="A164" s="54"/>
      <c r="B164" s="54"/>
      <c r="C164" s="20" t="s">
        <v>407</v>
      </c>
      <c r="D164" s="60">
        <v>20000</v>
      </c>
      <c r="E164" s="60">
        <v>200000</v>
      </c>
      <c r="F164" s="60">
        <v>220000</v>
      </c>
      <c r="G164" s="60">
        <v>1751281</v>
      </c>
    </row>
    <row r="165" spans="1:7" s="1" customFormat="1" ht="25.5" customHeight="1" x14ac:dyDescent="0.2">
      <c r="A165" s="136"/>
      <c r="B165" s="137"/>
      <c r="C165" s="137"/>
      <c r="D165" s="137"/>
      <c r="E165" s="137"/>
      <c r="F165" s="137"/>
      <c r="G165" s="138"/>
    </row>
    <row r="166" spans="1:7" s="3" customFormat="1" ht="45" customHeight="1" x14ac:dyDescent="0.2">
      <c r="A166" s="53"/>
      <c r="B166" s="7"/>
      <c r="C166" s="94" t="s">
        <v>42</v>
      </c>
      <c r="D166" s="97">
        <f>+D168+D171+D179</f>
        <v>510000</v>
      </c>
      <c r="E166" s="97">
        <f t="shared" ref="E166:F166" si="44">+E168+E171+E179</f>
        <v>2521818.7000000002</v>
      </c>
      <c r="F166" s="97">
        <f t="shared" si="44"/>
        <v>4077818.7</v>
      </c>
      <c r="G166" s="97">
        <f>+G168+G171+G179</f>
        <v>4321818.7</v>
      </c>
    </row>
    <row r="167" spans="1:7" s="3" customFormat="1" x14ac:dyDescent="0.2">
      <c r="A167" s="53"/>
      <c r="B167" s="7"/>
      <c r="C167" s="19" t="s">
        <v>5</v>
      </c>
      <c r="D167" s="62"/>
      <c r="E167" s="62"/>
      <c r="F167" s="62"/>
      <c r="G167" s="62"/>
    </row>
    <row r="168" spans="1:7" s="3" customFormat="1" ht="44.25" customHeight="1" x14ac:dyDescent="0.2">
      <c r="A168" s="54">
        <v>1058</v>
      </c>
      <c r="B168" s="54">
        <v>31001</v>
      </c>
      <c r="C168" s="9" t="s">
        <v>408</v>
      </c>
      <c r="D168" s="59">
        <f t="shared" ref="D168:F168" si="45">D170</f>
        <v>10000</v>
      </c>
      <c r="E168" s="59">
        <f t="shared" si="45"/>
        <v>21818.7</v>
      </c>
      <c r="F168" s="59">
        <f t="shared" si="45"/>
        <v>21818.7</v>
      </c>
      <c r="G168" s="59">
        <f>G170</f>
        <v>21818.7</v>
      </c>
    </row>
    <row r="169" spans="1:7" s="3" customFormat="1" x14ac:dyDescent="0.2">
      <c r="A169" s="54"/>
      <c r="B169" s="54"/>
      <c r="C169" s="47" t="s">
        <v>132</v>
      </c>
      <c r="D169" s="62"/>
      <c r="E169" s="62"/>
      <c r="F169" s="62"/>
      <c r="G169" s="59"/>
    </row>
    <row r="170" spans="1:7" s="3" customFormat="1" ht="27" customHeight="1" x14ac:dyDescent="0.2">
      <c r="A170" s="54"/>
      <c r="B170" s="54"/>
      <c r="C170" s="20" t="s">
        <v>133</v>
      </c>
      <c r="D170" s="64">
        <v>10000</v>
      </c>
      <c r="E170" s="64">
        <v>21818.7</v>
      </c>
      <c r="F170" s="64">
        <v>21818.7</v>
      </c>
      <c r="G170" s="61">
        <v>21818.7</v>
      </c>
    </row>
    <row r="171" spans="1:7" s="1" customFormat="1" ht="57.75" customHeight="1" x14ac:dyDescent="0.2">
      <c r="A171" s="54">
        <v>1058</v>
      </c>
      <c r="B171" s="54">
        <v>31002</v>
      </c>
      <c r="C171" s="9" t="s">
        <v>77</v>
      </c>
      <c r="D171" s="58">
        <f>D173+D176</f>
        <v>0</v>
      </c>
      <c r="E171" s="58">
        <f t="shared" ref="E171:G171" si="46">E173+E176</f>
        <v>0</v>
      </c>
      <c r="F171" s="58">
        <f t="shared" si="46"/>
        <v>56000</v>
      </c>
      <c r="G171" s="58">
        <f t="shared" si="46"/>
        <v>300000</v>
      </c>
    </row>
    <row r="172" spans="1:7" s="1" customFormat="1" x14ac:dyDescent="0.2">
      <c r="A172" s="54"/>
      <c r="B172" s="54"/>
      <c r="C172" s="47" t="s">
        <v>132</v>
      </c>
      <c r="D172" s="58"/>
      <c r="E172" s="58"/>
      <c r="F172" s="58"/>
      <c r="G172" s="58"/>
    </row>
    <row r="173" spans="1:7" s="1" customFormat="1" ht="30.75" customHeight="1" x14ac:dyDescent="0.2">
      <c r="A173" s="54"/>
      <c r="B173" s="54"/>
      <c r="C173" s="20" t="s">
        <v>133</v>
      </c>
      <c r="D173" s="58">
        <f t="shared" ref="D173:F173" si="47">D175</f>
        <v>0</v>
      </c>
      <c r="E173" s="58">
        <f t="shared" si="47"/>
        <v>0</v>
      </c>
      <c r="F173" s="58">
        <f t="shared" si="47"/>
        <v>0</v>
      </c>
      <c r="G173" s="58">
        <f>G175</f>
        <v>238876</v>
      </c>
    </row>
    <row r="174" spans="1:7" s="1" customFormat="1" x14ac:dyDescent="0.2">
      <c r="A174" s="54"/>
      <c r="B174" s="54"/>
      <c r="C174" s="47" t="s">
        <v>134</v>
      </c>
      <c r="D174" s="58"/>
      <c r="E174" s="58"/>
      <c r="F174" s="58"/>
      <c r="G174" s="108"/>
    </row>
    <row r="175" spans="1:7" s="1" customFormat="1" ht="51.75" x14ac:dyDescent="0.2">
      <c r="A175" s="54"/>
      <c r="B175" s="54"/>
      <c r="C175" s="19" t="s">
        <v>486</v>
      </c>
      <c r="D175" s="58"/>
      <c r="E175" s="58"/>
      <c r="F175" s="58"/>
      <c r="G175" s="57">
        <v>238876</v>
      </c>
    </row>
    <row r="176" spans="1:7" s="1" customFormat="1" ht="24.75" customHeight="1" x14ac:dyDescent="0.2">
      <c r="A176" s="54"/>
      <c r="B176" s="54"/>
      <c r="C176" s="20" t="s">
        <v>135</v>
      </c>
      <c r="D176" s="58">
        <f t="shared" ref="D176:F176" si="48">D178</f>
        <v>0</v>
      </c>
      <c r="E176" s="58">
        <f t="shared" si="48"/>
        <v>0</v>
      </c>
      <c r="F176" s="58">
        <f t="shared" si="48"/>
        <v>56000</v>
      </c>
      <c r="G176" s="58">
        <f>G178</f>
        <v>61124</v>
      </c>
    </row>
    <row r="177" spans="1:7" s="1" customFormat="1" x14ac:dyDescent="0.2">
      <c r="A177" s="54"/>
      <c r="B177" s="54"/>
      <c r="C177" s="47" t="s">
        <v>134</v>
      </c>
      <c r="D177" s="58"/>
      <c r="E177" s="58"/>
      <c r="F177" s="58"/>
      <c r="G177" s="58"/>
    </row>
    <row r="178" spans="1:7" s="1" customFormat="1" ht="51.75" x14ac:dyDescent="0.2">
      <c r="A178" s="54"/>
      <c r="B178" s="54"/>
      <c r="C178" s="19" t="s">
        <v>486</v>
      </c>
      <c r="D178" s="58"/>
      <c r="E178" s="58"/>
      <c r="F178" s="57">
        <v>56000</v>
      </c>
      <c r="G178" s="57">
        <v>61124</v>
      </c>
    </row>
    <row r="179" spans="1:7" s="1" customFormat="1" ht="41.25" customHeight="1" x14ac:dyDescent="0.2">
      <c r="A179" s="54">
        <v>1165</v>
      </c>
      <c r="B179" s="54">
        <v>31003</v>
      </c>
      <c r="C179" s="9" t="s">
        <v>329</v>
      </c>
      <c r="D179" s="72">
        <f>D181</f>
        <v>500000</v>
      </c>
      <c r="E179" s="72">
        <f t="shared" ref="E179:G179" si="49">E181</f>
        <v>2500000</v>
      </c>
      <c r="F179" s="72">
        <f t="shared" si="49"/>
        <v>4000000</v>
      </c>
      <c r="G179" s="72">
        <f t="shared" si="49"/>
        <v>4000000</v>
      </c>
    </row>
    <row r="180" spans="1:7" s="1" customFormat="1" x14ac:dyDescent="0.2">
      <c r="A180" s="54"/>
      <c r="B180" s="54"/>
      <c r="C180" s="46" t="s">
        <v>132</v>
      </c>
      <c r="D180" s="72"/>
      <c r="E180" s="72"/>
      <c r="F180" s="72"/>
      <c r="G180" s="72"/>
    </row>
    <row r="181" spans="1:7" s="1" customFormat="1" ht="32.25" customHeight="1" x14ac:dyDescent="0.2">
      <c r="A181" s="54"/>
      <c r="B181" s="54"/>
      <c r="C181" s="11" t="s">
        <v>196</v>
      </c>
      <c r="D181" s="70">
        <v>500000</v>
      </c>
      <c r="E181" s="70">
        <v>2500000</v>
      </c>
      <c r="F181" s="70">
        <v>4000000</v>
      </c>
      <c r="G181" s="70">
        <v>4000000</v>
      </c>
    </row>
    <row r="182" spans="1:7" s="1" customFormat="1" ht="25.5" customHeight="1" x14ac:dyDescent="0.2">
      <c r="A182" s="136"/>
      <c r="B182" s="137"/>
      <c r="C182" s="137"/>
      <c r="D182" s="137"/>
      <c r="E182" s="137"/>
      <c r="F182" s="137"/>
      <c r="G182" s="138"/>
    </row>
    <row r="183" spans="1:7" s="37" customFormat="1" ht="74.25" customHeight="1" x14ac:dyDescent="0.3">
      <c r="A183" s="10"/>
      <c r="B183" s="87"/>
      <c r="C183" s="104" t="s">
        <v>19</v>
      </c>
      <c r="D183" s="99">
        <f t="shared" ref="D183:F183" si="50">D185+D206+D222+D251+D263+D269+D272+D275+D312+D318+D321+D324+D332+D341+D354+D363+D374+D394+D452+D464+D494+D515+D574</f>
        <v>2705239</v>
      </c>
      <c r="E183" s="99">
        <f t="shared" si="50"/>
        <v>10603575.900000002</v>
      </c>
      <c r="F183" s="99">
        <f t="shared" si="50"/>
        <v>23103682.599999998</v>
      </c>
      <c r="G183" s="99">
        <f>G185+G206+G222+G251+G263+G269+G272+G275+G312+G318+G321+G324+G332+G341+G354+G363+G374+G394+G452+G464+G494+G515+G574</f>
        <v>38673715.899999991</v>
      </c>
    </row>
    <row r="184" spans="1:7" s="37" customFormat="1" x14ac:dyDescent="0.3">
      <c r="A184" s="10"/>
      <c r="B184" s="10"/>
      <c r="C184" s="18" t="s">
        <v>5</v>
      </c>
      <c r="D184" s="72"/>
      <c r="E184" s="72"/>
      <c r="F184" s="72"/>
      <c r="G184" s="72"/>
    </row>
    <row r="185" spans="1:7" s="37" customFormat="1" ht="98.25" customHeight="1" x14ac:dyDescent="0.3">
      <c r="A185" s="55">
        <v>1045</v>
      </c>
      <c r="B185" s="55">
        <v>32001</v>
      </c>
      <c r="C185" s="22" t="s">
        <v>144</v>
      </c>
      <c r="D185" s="71">
        <f>D187+D195</f>
        <v>53026.9</v>
      </c>
      <c r="E185" s="71">
        <f t="shared" ref="E185:G185" si="51">E187+E195</f>
        <v>297240</v>
      </c>
      <c r="F185" s="71">
        <f t="shared" si="51"/>
        <v>786729.60000000009</v>
      </c>
      <c r="G185" s="71">
        <f t="shared" si="51"/>
        <v>1447658.5</v>
      </c>
    </row>
    <row r="186" spans="1:7" s="37" customFormat="1" ht="22.5" customHeight="1" x14ac:dyDescent="0.3">
      <c r="A186" s="55"/>
      <c r="B186" s="55"/>
      <c r="C186" s="46" t="s">
        <v>132</v>
      </c>
      <c r="D186" s="71"/>
      <c r="E186" s="71"/>
      <c r="F186" s="66"/>
      <c r="G186" s="73"/>
    </row>
    <row r="187" spans="1:7" s="37" customFormat="1" ht="22.5" customHeight="1" x14ac:dyDescent="0.3">
      <c r="A187" s="55"/>
      <c r="B187" s="55"/>
      <c r="C187" s="11" t="s">
        <v>136</v>
      </c>
      <c r="D187" s="70">
        <f>D189+D191+D193</f>
        <v>38499.9</v>
      </c>
      <c r="E187" s="70">
        <f t="shared" ref="E187:G187" si="52">E189+E191+E193</f>
        <v>171730</v>
      </c>
      <c r="F187" s="70">
        <f>F189+F191+F193</f>
        <v>456513.4</v>
      </c>
      <c r="G187" s="70">
        <f t="shared" si="52"/>
        <v>885838.60000000009</v>
      </c>
    </row>
    <row r="188" spans="1:7" s="37" customFormat="1" ht="22.5" customHeight="1" x14ac:dyDescent="0.3">
      <c r="A188" s="23"/>
      <c r="B188" s="23"/>
      <c r="C188" s="46" t="s">
        <v>141</v>
      </c>
      <c r="D188" s="66"/>
      <c r="E188" s="66"/>
      <c r="F188" s="66"/>
      <c r="G188" s="66"/>
    </row>
    <row r="189" spans="1:7" s="37" customFormat="1" ht="22.5" customHeight="1" x14ac:dyDescent="0.3">
      <c r="A189" s="131"/>
      <c r="B189" s="131"/>
      <c r="C189" s="11" t="s">
        <v>90</v>
      </c>
      <c r="D189" s="71">
        <f>D190</f>
        <v>0</v>
      </c>
      <c r="E189" s="71">
        <f t="shared" ref="E189:G189" si="53">E190</f>
        <v>0</v>
      </c>
      <c r="F189" s="71">
        <f t="shared" si="53"/>
        <v>27188.400000000001</v>
      </c>
      <c r="G189" s="71">
        <f t="shared" si="53"/>
        <v>27188.400000000001</v>
      </c>
    </row>
    <row r="190" spans="1:7" s="37" customFormat="1" ht="49.5" customHeight="1" x14ac:dyDescent="0.3">
      <c r="A190" s="132"/>
      <c r="B190" s="132"/>
      <c r="C190" s="24" t="s">
        <v>145</v>
      </c>
      <c r="D190" s="66">
        <v>0</v>
      </c>
      <c r="E190" s="66">
        <v>0</v>
      </c>
      <c r="F190" s="66">
        <v>27188.400000000001</v>
      </c>
      <c r="G190" s="66">
        <v>27188.400000000001</v>
      </c>
    </row>
    <row r="191" spans="1:7" s="37" customFormat="1" ht="22.5" customHeight="1" x14ac:dyDescent="0.3">
      <c r="A191" s="132"/>
      <c r="B191" s="132"/>
      <c r="C191" s="11" t="s">
        <v>146</v>
      </c>
      <c r="D191" s="71">
        <f>D192</f>
        <v>0</v>
      </c>
      <c r="E191" s="71">
        <f t="shared" ref="E191:G191" si="54">E192</f>
        <v>94730.1</v>
      </c>
      <c r="F191" s="71">
        <f t="shared" si="54"/>
        <v>236825.1</v>
      </c>
      <c r="G191" s="71">
        <f t="shared" si="54"/>
        <v>473650.3</v>
      </c>
    </row>
    <row r="192" spans="1:7" s="37" customFormat="1" ht="51" customHeight="1" x14ac:dyDescent="0.3">
      <c r="A192" s="132"/>
      <c r="B192" s="132"/>
      <c r="C192" s="24" t="s">
        <v>147</v>
      </c>
      <c r="D192" s="66">
        <v>0</v>
      </c>
      <c r="E192" s="66">
        <v>94730.1</v>
      </c>
      <c r="F192" s="66">
        <v>236825.1</v>
      </c>
      <c r="G192" s="66">
        <v>473650.3</v>
      </c>
    </row>
    <row r="193" spans="1:7" s="37" customFormat="1" ht="22.5" customHeight="1" x14ac:dyDescent="0.3">
      <c r="A193" s="132"/>
      <c r="B193" s="132"/>
      <c r="C193" s="11" t="s">
        <v>148</v>
      </c>
      <c r="D193" s="71">
        <f>D194</f>
        <v>38499.9</v>
      </c>
      <c r="E193" s="71">
        <f t="shared" ref="E193:G193" si="55">E194</f>
        <v>76999.899999999994</v>
      </c>
      <c r="F193" s="71">
        <f t="shared" si="55"/>
        <v>192499.9</v>
      </c>
      <c r="G193" s="71">
        <f t="shared" si="55"/>
        <v>384999.9</v>
      </c>
    </row>
    <row r="194" spans="1:7" s="37" customFormat="1" ht="58.5" customHeight="1" x14ac:dyDescent="0.3">
      <c r="A194" s="132"/>
      <c r="B194" s="132"/>
      <c r="C194" s="24" t="s">
        <v>149</v>
      </c>
      <c r="D194" s="73">
        <v>38499.9</v>
      </c>
      <c r="E194" s="73">
        <v>76999.899999999994</v>
      </c>
      <c r="F194" s="73">
        <v>192499.9</v>
      </c>
      <c r="G194" s="73">
        <v>384999.9</v>
      </c>
    </row>
    <row r="195" spans="1:7" s="37" customFormat="1" ht="51" customHeight="1" x14ac:dyDescent="0.3">
      <c r="A195" s="55"/>
      <c r="B195" s="55"/>
      <c r="C195" s="11" t="s">
        <v>140</v>
      </c>
      <c r="D195" s="70">
        <f>D197+D200+D202+D204</f>
        <v>14527</v>
      </c>
      <c r="E195" s="70">
        <f t="shared" ref="E195:G195" si="56">E197+E200+E202+E204</f>
        <v>125510</v>
      </c>
      <c r="F195" s="70">
        <f t="shared" si="56"/>
        <v>330216.20000000007</v>
      </c>
      <c r="G195" s="70">
        <f t="shared" si="56"/>
        <v>561819.9</v>
      </c>
    </row>
    <row r="196" spans="1:7" s="37" customFormat="1" ht="22.5" customHeight="1" x14ac:dyDescent="0.3">
      <c r="A196" s="23"/>
      <c r="B196" s="23"/>
      <c r="C196" s="46" t="s">
        <v>141</v>
      </c>
      <c r="D196" s="66"/>
      <c r="E196" s="66"/>
      <c r="F196" s="66"/>
      <c r="G196" s="66"/>
    </row>
    <row r="197" spans="1:7" s="37" customFormat="1" ht="29.25" customHeight="1" x14ac:dyDescent="0.3">
      <c r="A197" s="131"/>
      <c r="B197" s="131"/>
      <c r="C197" s="11" t="s">
        <v>90</v>
      </c>
      <c r="D197" s="71">
        <f>D198+D199</f>
        <v>14527</v>
      </c>
      <c r="E197" s="71">
        <f t="shared" ref="E197:G197" si="57">E198+E199</f>
        <v>121695.6</v>
      </c>
      <c r="F197" s="71">
        <f t="shared" si="57"/>
        <v>289712</v>
      </c>
      <c r="G197" s="71">
        <f t="shared" si="57"/>
        <v>521315.7</v>
      </c>
    </row>
    <row r="198" spans="1:7" s="37" customFormat="1" ht="48" customHeight="1" x14ac:dyDescent="0.3">
      <c r="A198" s="132"/>
      <c r="B198" s="132"/>
      <c r="C198" s="24" t="s">
        <v>150</v>
      </c>
      <c r="D198" s="66">
        <v>0</v>
      </c>
      <c r="E198" s="66">
        <v>92641.600000000006</v>
      </c>
      <c r="F198" s="66">
        <v>231604</v>
      </c>
      <c r="G198" s="66">
        <v>463207.7</v>
      </c>
    </row>
    <row r="199" spans="1:7" s="37" customFormat="1" ht="45" customHeight="1" x14ac:dyDescent="0.3">
      <c r="A199" s="132"/>
      <c r="B199" s="132"/>
      <c r="C199" s="24" t="s">
        <v>151</v>
      </c>
      <c r="D199" s="66">
        <v>14527</v>
      </c>
      <c r="E199" s="66">
        <v>29054</v>
      </c>
      <c r="F199" s="66">
        <v>58108</v>
      </c>
      <c r="G199" s="66">
        <v>58108</v>
      </c>
    </row>
    <row r="200" spans="1:7" s="37" customFormat="1" ht="22.5" customHeight="1" x14ac:dyDescent="0.3">
      <c r="A200" s="132"/>
      <c r="B200" s="132"/>
      <c r="C200" s="11" t="s">
        <v>152</v>
      </c>
      <c r="D200" s="71">
        <f>D201</f>
        <v>0</v>
      </c>
      <c r="E200" s="71">
        <f t="shared" ref="E200:G200" si="58">E201</f>
        <v>0</v>
      </c>
      <c r="F200" s="71">
        <f t="shared" si="58"/>
        <v>21856.400000000001</v>
      </c>
      <c r="G200" s="71">
        <f t="shared" si="58"/>
        <v>21856.400000000001</v>
      </c>
    </row>
    <row r="201" spans="1:7" s="37" customFormat="1" ht="30" customHeight="1" x14ac:dyDescent="0.3">
      <c r="A201" s="132"/>
      <c r="B201" s="132"/>
      <c r="C201" s="24" t="s">
        <v>153</v>
      </c>
      <c r="D201" s="73">
        <v>0</v>
      </c>
      <c r="E201" s="73">
        <v>0</v>
      </c>
      <c r="F201" s="73">
        <v>21856.400000000001</v>
      </c>
      <c r="G201" s="73">
        <v>21856.400000000001</v>
      </c>
    </row>
    <row r="202" spans="1:7" s="37" customFormat="1" ht="22.5" customHeight="1" x14ac:dyDescent="0.3">
      <c r="A202" s="132"/>
      <c r="B202" s="52"/>
      <c r="C202" s="11" t="s">
        <v>91</v>
      </c>
      <c r="D202" s="71">
        <f>D203</f>
        <v>0</v>
      </c>
      <c r="E202" s="71">
        <f t="shared" ref="E202:G202" si="59">E203</f>
        <v>0</v>
      </c>
      <c r="F202" s="71">
        <f t="shared" si="59"/>
        <v>14833.4</v>
      </c>
      <c r="G202" s="71">
        <f t="shared" si="59"/>
        <v>14833.4</v>
      </c>
    </row>
    <row r="203" spans="1:7" s="37" customFormat="1" ht="54.75" customHeight="1" x14ac:dyDescent="0.3">
      <c r="A203" s="132"/>
      <c r="B203" s="52"/>
      <c r="C203" s="24" t="s">
        <v>154</v>
      </c>
      <c r="D203" s="66">
        <v>0</v>
      </c>
      <c r="E203" s="66">
        <v>0</v>
      </c>
      <c r="F203" s="66">
        <v>14833.4</v>
      </c>
      <c r="G203" s="66">
        <v>14833.4</v>
      </c>
    </row>
    <row r="204" spans="1:7" s="37" customFormat="1" ht="22.5" customHeight="1" x14ac:dyDescent="0.3">
      <c r="A204" s="132"/>
      <c r="B204" s="52"/>
      <c r="C204" s="11" t="s">
        <v>155</v>
      </c>
      <c r="D204" s="71">
        <f>D205</f>
        <v>0</v>
      </c>
      <c r="E204" s="71">
        <f t="shared" ref="E204:G204" si="60">E205</f>
        <v>3814.4</v>
      </c>
      <c r="F204" s="71">
        <f t="shared" si="60"/>
        <v>3814.4</v>
      </c>
      <c r="G204" s="71">
        <f t="shared" si="60"/>
        <v>3814.4</v>
      </c>
    </row>
    <row r="205" spans="1:7" s="37" customFormat="1" ht="41.25" customHeight="1" x14ac:dyDescent="0.3">
      <c r="A205" s="133"/>
      <c r="B205" s="52"/>
      <c r="C205" s="24" t="s">
        <v>156</v>
      </c>
      <c r="D205" s="66">
        <v>0</v>
      </c>
      <c r="E205" s="66">
        <v>3814.4</v>
      </c>
      <c r="F205" s="66">
        <v>3814.4</v>
      </c>
      <c r="G205" s="66">
        <v>3814.4</v>
      </c>
    </row>
    <row r="206" spans="1:7" s="37" customFormat="1" ht="77.25" customHeight="1" x14ac:dyDescent="0.3">
      <c r="A206" s="55">
        <v>1045</v>
      </c>
      <c r="B206" s="55">
        <v>32005</v>
      </c>
      <c r="C206" s="22" t="s">
        <v>157</v>
      </c>
      <c r="D206" s="71">
        <f>D208+D218</f>
        <v>0</v>
      </c>
      <c r="E206" s="71">
        <f t="shared" ref="E206:G206" si="61">E208+E218</f>
        <v>376517.8</v>
      </c>
      <c r="F206" s="71">
        <f t="shared" si="61"/>
        <v>933617.60000000009</v>
      </c>
      <c r="G206" s="71">
        <f t="shared" si="61"/>
        <v>1862117.7</v>
      </c>
    </row>
    <row r="207" spans="1:7" s="37" customFormat="1" x14ac:dyDescent="0.3">
      <c r="A207" s="55"/>
      <c r="B207" s="55"/>
      <c r="C207" s="46" t="s">
        <v>132</v>
      </c>
      <c r="D207" s="71"/>
      <c r="E207" s="71"/>
      <c r="F207" s="66"/>
      <c r="G207" s="73"/>
    </row>
    <row r="208" spans="1:7" s="37" customFormat="1" ht="27" customHeight="1" x14ac:dyDescent="0.3">
      <c r="A208" s="55"/>
      <c r="B208" s="55"/>
      <c r="C208" s="11" t="s">
        <v>136</v>
      </c>
      <c r="D208" s="71">
        <f>D210+D212+D214+D216</f>
        <v>0</v>
      </c>
      <c r="E208" s="71">
        <f t="shared" ref="E208:G208" si="62">E210+E212+E214+E216</f>
        <v>371400</v>
      </c>
      <c r="F208" s="71">
        <f t="shared" si="62"/>
        <v>928499.8</v>
      </c>
      <c r="G208" s="71">
        <f t="shared" si="62"/>
        <v>1856999.9</v>
      </c>
    </row>
    <row r="209" spans="1:7" s="37" customFormat="1" x14ac:dyDescent="0.3">
      <c r="A209" s="23"/>
      <c r="B209" s="23"/>
      <c r="C209" s="46" t="s">
        <v>141</v>
      </c>
      <c r="D209" s="66"/>
      <c r="E209" s="66"/>
      <c r="F209" s="66"/>
      <c r="G209" s="73"/>
    </row>
    <row r="210" spans="1:7" s="37" customFormat="1" ht="36" customHeight="1" x14ac:dyDescent="0.3">
      <c r="A210" s="134"/>
      <c r="B210" s="134"/>
      <c r="C210" s="11" t="s">
        <v>158</v>
      </c>
      <c r="D210" s="71">
        <f>D211</f>
        <v>0</v>
      </c>
      <c r="E210" s="71">
        <f t="shared" ref="E210:G210" si="63">E211</f>
        <v>90725.6</v>
      </c>
      <c r="F210" s="71">
        <f t="shared" si="63"/>
        <v>226813.9</v>
      </c>
      <c r="G210" s="71">
        <f t="shared" si="63"/>
        <v>453627.9</v>
      </c>
    </row>
    <row r="211" spans="1:7" s="37" customFormat="1" ht="48.75" customHeight="1" x14ac:dyDescent="0.3">
      <c r="A211" s="134"/>
      <c r="B211" s="134"/>
      <c r="C211" s="24" t="s">
        <v>159</v>
      </c>
      <c r="D211" s="66">
        <v>0</v>
      </c>
      <c r="E211" s="66">
        <v>90725.6</v>
      </c>
      <c r="F211" s="66">
        <v>226813.9</v>
      </c>
      <c r="G211" s="66">
        <v>453627.9</v>
      </c>
    </row>
    <row r="212" spans="1:7" s="37" customFormat="1" ht="22.5" customHeight="1" x14ac:dyDescent="0.3">
      <c r="A212" s="134"/>
      <c r="B212" s="134"/>
      <c r="C212" s="11" t="s">
        <v>152</v>
      </c>
      <c r="D212" s="71">
        <f>D213</f>
        <v>0</v>
      </c>
      <c r="E212" s="71">
        <f t="shared" ref="E212:G212" si="64">E213</f>
        <v>64849.8</v>
      </c>
      <c r="F212" s="71">
        <f t="shared" si="64"/>
        <v>162124.50000000003</v>
      </c>
      <c r="G212" s="71">
        <f t="shared" si="64"/>
        <v>324249.2</v>
      </c>
    </row>
    <row r="213" spans="1:7" s="37" customFormat="1" ht="38.25" customHeight="1" x14ac:dyDescent="0.3">
      <c r="A213" s="134"/>
      <c r="B213" s="134"/>
      <c r="C213" s="24" t="s">
        <v>160</v>
      </c>
      <c r="D213" s="66">
        <v>0</v>
      </c>
      <c r="E213" s="66">
        <v>64849.8</v>
      </c>
      <c r="F213" s="66">
        <v>162124.50000000003</v>
      </c>
      <c r="G213" s="66">
        <v>324249.2</v>
      </c>
    </row>
    <row r="214" spans="1:7" s="37" customFormat="1" ht="22.5" customHeight="1" x14ac:dyDescent="0.3">
      <c r="A214" s="134"/>
      <c r="B214" s="134"/>
      <c r="C214" s="11" t="s">
        <v>91</v>
      </c>
      <c r="D214" s="71">
        <f>D215</f>
        <v>0</v>
      </c>
      <c r="E214" s="71">
        <f t="shared" ref="E214:G214" si="65">E215</f>
        <v>90923.3</v>
      </c>
      <c r="F214" s="71">
        <f t="shared" si="65"/>
        <v>227308.2</v>
      </c>
      <c r="G214" s="71">
        <f t="shared" si="65"/>
        <v>454616.4</v>
      </c>
    </row>
    <row r="215" spans="1:7" s="37" customFormat="1" ht="40.5" customHeight="1" x14ac:dyDescent="0.3">
      <c r="A215" s="134"/>
      <c r="B215" s="134"/>
      <c r="C215" s="24" t="s">
        <v>161</v>
      </c>
      <c r="D215" s="66">
        <v>0</v>
      </c>
      <c r="E215" s="66">
        <v>90923.3</v>
      </c>
      <c r="F215" s="66">
        <v>227308.2</v>
      </c>
      <c r="G215" s="66">
        <v>454616.4</v>
      </c>
    </row>
    <row r="216" spans="1:7" s="37" customFormat="1" ht="22.5" customHeight="1" x14ac:dyDescent="0.3">
      <c r="A216" s="134"/>
      <c r="B216" s="134"/>
      <c r="C216" s="11" t="s">
        <v>92</v>
      </c>
      <c r="D216" s="71">
        <f>D217</f>
        <v>0</v>
      </c>
      <c r="E216" s="71">
        <f t="shared" ref="E216:G216" si="66">E217</f>
        <v>124901.3</v>
      </c>
      <c r="F216" s="71">
        <f t="shared" si="66"/>
        <v>312253.2</v>
      </c>
      <c r="G216" s="71">
        <f t="shared" si="66"/>
        <v>624506.4</v>
      </c>
    </row>
    <row r="217" spans="1:7" s="37" customFormat="1" ht="50.25" customHeight="1" x14ac:dyDescent="0.3">
      <c r="A217" s="134"/>
      <c r="B217" s="134"/>
      <c r="C217" s="24" t="s">
        <v>162</v>
      </c>
      <c r="D217" s="66">
        <v>0</v>
      </c>
      <c r="E217" s="66">
        <v>124901.3</v>
      </c>
      <c r="F217" s="66">
        <v>312253.2</v>
      </c>
      <c r="G217" s="66">
        <v>624506.4</v>
      </c>
    </row>
    <row r="218" spans="1:7" s="37" customFormat="1" ht="48.75" customHeight="1" x14ac:dyDescent="0.3">
      <c r="A218" s="55"/>
      <c r="B218" s="55"/>
      <c r="C218" s="11" t="s">
        <v>140</v>
      </c>
      <c r="D218" s="70">
        <f>D220</f>
        <v>0</v>
      </c>
      <c r="E218" s="70">
        <f t="shared" ref="E218:G218" si="67">E220</f>
        <v>5117.8</v>
      </c>
      <c r="F218" s="70">
        <f t="shared" si="67"/>
        <v>5117.8</v>
      </c>
      <c r="G218" s="70">
        <f t="shared" si="67"/>
        <v>5117.8</v>
      </c>
    </row>
    <row r="219" spans="1:7" s="37" customFormat="1" ht="22.5" customHeight="1" x14ac:dyDescent="0.3">
      <c r="A219" s="23"/>
      <c r="B219" s="23"/>
      <c r="C219" s="46" t="s">
        <v>141</v>
      </c>
      <c r="D219" s="66"/>
      <c r="E219" s="66"/>
      <c r="F219" s="66"/>
      <c r="G219" s="66"/>
    </row>
    <row r="220" spans="1:7" s="37" customFormat="1" ht="22.5" customHeight="1" x14ac:dyDescent="0.3">
      <c r="A220" s="131"/>
      <c r="B220" s="131"/>
      <c r="C220" s="11" t="s">
        <v>90</v>
      </c>
      <c r="D220" s="71">
        <f>D221</f>
        <v>0</v>
      </c>
      <c r="E220" s="71">
        <f t="shared" ref="E220:G220" si="68">E221</f>
        <v>5117.8</v>
      </c>
      <c r="F220" s="71">
        <f t="shared" si="68"/>
        <v>5117.8</v>
      </c>
      <c r="G220" s="71">
        <f t="shared" si="68"/>
        <v>5117.8</v>
      </c>
    </row>
    <row r="221" spans="1:7" s="37" customFormat="1" ht="50.25" customHeight="1" x14ac:dyDescent="0.3">
      <c r="A221" s="133"/>
      <c r="B221" s="133"/>
      <c r="C221" s="24" t="s">
        <v>163</v>
      </c>
      <c r="D221" s="66">
        <v>0</v>
      </c>
      <c r="E221" s="66">
        <v>5117.8</v>
      </c>
      <c r="F221" s="66">
        <v>5117.8</v>
      </c>
      <c r="G221" s="66">
        <v>5117.8</v>
      </c>
    </row>
    <row r="222" spans="1:7" s="38" customFormat="1" ht="42.75" customHeight="1" x14ac:dyDescent="0.3">
      <c r="A222" s="55">
        <v>1075</v>
      </c>
      <c r="B222" s="55">
        <v>21001</v>
      </c>
      <c r="C222" s="22" t="s">
        <v>142</v>
      </c>
      <c r="D222" s="74">
        <f t="shared" ref="D222:F222" si="69">D224</f>
        <v>0</v>
      </c>
      <c r="E222" s="74">
        <f t="shared" si="69"/>
        <v>159025.00000000003</v>
      </c>
      <c r="F222" s="74">
        <f t="shared" si="69"/>
        <v>446769.4</v>
      </c>
      <c r="G222" s="74">
        <f>G224</f>
        <v>660352.9</v>
      </c>
    </row>
    <row r="223" spans="1:7" s="38" customFormat="1" x14ac:dyDescent="0.3">
      <c r="A223" s="55"/>
      <c r="B223" s="55"/>
      <c r="C223" s="46" t="s">
        <v>132</v>
      </c>
      <c r="D223" s="109"/>
      <c r="E223" s="109"/>
      <c r="F223" s="109"/>
      <c r="G223" s="109"/>
    </row>
    <row r="224" spans="1:7" s="38" customFormat="1" ht="44.25" customHeight="1" x14ac:dyDescent="0.3">
      <c r="A224" s="55"/>
      <c r="B224" s="55"/>
      <c r="C224" s="11" t="s">
        <v>140</v>
      </c>
      <c r="D224" s="74">
        <f t="shared" ref="D224" si="70">D226</f>
        <v>0</v>
      </c>
      <c r="E224" s="74">
        <f>E226+E241</f>
        <v>159025.00000000003</v>
      </c>
      <c r="F224" s="74">
        <f t="shared" ref="F224:G224" si="71">F226+F241</f>
        <v>446769.4</v>
      </c>
      <c r="G224" s="74">
        <f t="shared" si="71"/>
        <v>660352.9</v>
      </c>
    </row>
    <row r="225" spans="1:7" s="38" customFormat="1" ht="21.75" customHeight="1" x14ac:dyDescent="0.3">
      <c r="A225" s="55"/>
      <c r="B225" s="55"/>
      <c r="C225" s="46" t="s">
        <v>141</v>
      </c>
      <c r="D225" s="109"/>
      <c r="E225" s="109"/>
      <c r="F225" s="109"/>
      <c r="G225" s="109"/>
    </row>
    <row r="226" spans="1:7" s="39" customFormat="1" ht="28.5" customHeight="1" x14ac:dyDescent="0.3">
      <c r="A226" s="12"/>
      <c r="B226" s="12"/>
      <c r="C226" s="12" t="s">
        <v>93</v>
      </c>
      <c r="D226" s="74">
        <f t="shared" ref="D226:F226" si="72">D228+D230+D232+D234+D237+D239</f>
        <v>0</v>
      </c>
      <c r="E226" s="74">
        <f t="shared" si="72"/>
        <v>153013.00000000003</v>
      </c>
      <c r="F226" s="74">
        <f t="shared" si="72"/>
        <v>440757.4</v>
      </c>
      <c r="G226" s="74">
        <f>G228+G230+G232+G234+G237+G239</f>
        <v>654340.9</v>
      </c>
    </row>
    <row r="227" spans="1:7" s="38" customFormat="1" x14ac:dyDescent="0.3">
      <c r="A227" s="55"/>
      <c r="B227" s="55"/>
      <c r="C227" s="10" t="s">
        <v>94</v>
      </c>
      <c r="D227" s="109"/>
      <c r="E227" s="109"/>
      <c r="F227" s="109"/>
      <c r="G227" s="109"/>
    </row>
    <row r="228" spans="1:7" s="39" customFormat="1" x14ac:dyDescent="0.3">
      <c r="A228" s="130"/>
      <c r="B228" s="130"/>
      <c r="C228" s="11" t="s">
        <v>90</v>
      </c>
      <c r="D228" s="110">
        <f t="shared" ref="D228:F228" si="73">D229</f>
        <v>0</v>
      </c>
      <c r="E228" s="110">
        <f t="shared" si="73"/>
        <v>65710</v>
      </c>
      <c r="F228" s="110">
        <f t="shared" si="73"/>
        <v>157704.1</v>
      </c>
      <c r="G228" s="110">
        <f>G229</f>
        <v>262840.09999999998</v>
      </c>
    </row>
    <row r="229" spans="1:7" s="40" customFormat="1" ht="46.5" customHeight="1" x14ac:dyDescent="0.2">
      <c r="A229" s="130"/>
      <c r="B229" s="130"/>
      <c r="C229" s="111" t="s">
        <v>95</v>
      </c>
      <c r="D229" s="112"/>
      <c r="E229" s="112">
        <v>65710</v>
      </c>
      <c r="F229" s="112">
        <v>157704.1</v>
      </c>
      <c r="G229" s="112">
        <v>262840.09999999998</v>
      </c>
    </row>
    <row r="230" spans="1:7" s="39" customFormat="1" x14ac:dyDescent="0.3">
      <c r="A230" s="130"/>
      <c r="B230" s="130"/>
      <c r="C230" s="11" t="s">
        <v>96</v>
      </c>
      <c r="D230" s="110">
        <f t="shared" ref="D230:F230" si="74">D231</f>
        <v>0</v>
      </c>
      <c r="E230" s="110">
        <f t="shared" si="74"/>
        <v>10270</v>
      </c>
      <c r="F230" s="110">
        <f t="shared" si="74"/>
        <v>35945</v>
      </c>
      <c r="G230" s="110">
        <f>G231</f>
        <v>51350</v>
      </c>
    </row>
    <row r="231" spans="1:7" s="40" customFormat="1" ht="60" customHeight="1" x14ac:dyDescent="0.2">
      <c r="A231" s="130"/>
      <c r="B231" s="130"/>
      <c r="C231" s="111" t="s">
        <v>97</v>
      </c>
      <c r="D231" s="112"/>
      <c r="E231" s="112">
        <v>10270</v>
      </c>
      <c r="F231" s="112">
        <v>35945</v>
      </c>
      <c r="G231" s="112">
        <v>51350</v>
      </c>
    </row>
    <row r="232" spans="1:7" s="39" customFormat="1" x14ac:dyDescent="0.3">
      <c r="A232" s="130"/>
      <c r="B232" s="130"/>
      <c r="C232" s="11" t="s">
        <v>98</v>
      </c>
      <c r="D232" s="110">
        <f t="shared" ref="D232:F232" si="75">D233</f>
        <v>0</v>
      </c>
      <c r="E232" s="110">
        <f t="shared" si="75"/>
        <v>14544.8</v>
      </c>
      <c r="F232" s="110">
        <f t="shared" si="75"/>
        <v>50906.8</v>
      </c>
      <c r="G232" s="110">
        <f>G233</f>
        <v>72724</v>
      </c>
    </row>
    <row r="233" spans="1:7" s="40" customFormat="1" ht="51" customHeight="1" x14ac:dyDescent="0.2">
      <c r="A233" s="130"/>
      <c r="B233" s="130"/>
      <c r="C233" s="111" t="s">
        <v>99</v>
      </c>
      <c r="D233" s="112"/>
      <c r="E233" s="112">
        <v>14544.8</v>
      </c>
      <c r="F233" s="112">
        <v>50906.8</v>
      </c>
      <c r="G233" s="112">
        <v>72724</v>
      </c>
    </row>
    <row r="234" spans="1:7" s="39" customFormat="1" x14ac:dyDescent="0.3">
      <c r="A234" s="130"/>
      <c r="B234" s="130"/>
      <c r="C234" s="11" t="s">
        <v>91</v>
      </c>
      <c r="D234" s="110">
        <f t="shared" ref="D234:F234" si="76">D235+D236</f>
        <v>0</v>
      </c>
      <c r="E234" s="110">
        <f t="shared" si="76"/>
        <v>35104.300000000003</v>
      </c>
      <c r="F234" s="110">
        <f t="shared" si="76"/>
        <v>122865.09999999999</v>
      </c>
      <c r="G234" s="110">
        <f>G235+G236</f>
        <v>175521.5</v>
      </c>
    </row>
    <row r="235" spans="1:7" s="40" customFormat="1" ht="57.75" customHeight="1" x14ac:dyDescent="0.2">
      <c r="A235" s="130"/>
      <c r="B235" s="130"/>
      <c r="C235" s="111" t="s">
        <v>100</v>
      </c>
      <c r="D235" s="112"/>
      <c r="E235" s="101">
        <v>11655.9</v>
      </c>
      <c r="F235" s="101">
        <v>40795.699999999997</v>
      </c>
      <c r="G235" s="112">
        <v>58279.5</v>
      </c>
    </row>
    <row r="236" spans="1:7" s="40" customFormat="1" ht="55.5" customHeight="1" x14ac:dyDescent="0.2">
      <c r="A236" s="130"/>
      <c r="B236" s="130"/>
      <c r="C236" s="111" t="s">
        <v>101</v>
      </c>
      <c r="D236" s="112"/>
      <c r="E236" s="101">
        <v>23448.400000000001</v>
      </c>
      <c r="F236" s="101">
        <v>82069.399999999994</v>
      </c>
      <c r="G236" s="112">
        <v>117242</v>
      </c>
    </row>
    <row r="237" spans="1:7" s="39" customFormat="1" x14ac:dyDescent="0.3">
      <c r="A237" s="130"/>
      <c r="B237" s="130"/>
      <c r="C237" s="11" t="s">
        <v>92</v>
      </c>
      <c r="D237" s="110">
        <f t="shared" ref="D237:F237" si="77">D238</f>
        <v>0</v>
      </c>
      <c r="E237" s="110">
        <f t="shared" si="77"/>
        <v>15004.699999999999</v>
      </c>
      <c r="F237" s="110">
        <f t="shared" si="77"/>
        <v>30009.399999999998</v>
      </c>
      <c r="G237" s="110">
        <f>G238</f>
        <v>30009.4</v>
      </c>
    </row>
    <row r="238" spans="1:7" s="40" customFormat="1" ht="45.75" customHeight="1" x14ac:dyDescent="0.2">
      <c r="A238" s="130"/>
      <c r="B238" s="130"/>
      <c r="C238" s="111" t="s">
        <v>102</v>
      </c>
      <c r="D238" s="112"/>
      <c r="E238" s="112">
        <v>15004.699999999999</v>
      </c>
      <c r="F238" s="112">
        <v>30009.399999999998</v>
      </c>
      <c r="G238" s="112">
        <v>30009.4</v>
      </c>
    </row>
    <row r="239" spans="1:7" s="39" customFormat="1" x14ac:dyDescent="0.3">
      <c r="A239" s="130"/>
      <c r="B239" s="130"/>
      <c r="C239" s="11" t="s">
        <v>103</v>
      </c>
      <c r="D239" s="110">
        <f t="shared" ref="D239:F239" si="78">D240</f>
        <v>0</v>
      </c>
      <c r="E239" s="110">
        <f t="shared" si="78"/>
        <v>12379.2</v>
      </c>
      <c r="F239" s="110">
        <f t="shared" si="78"/>
        <v>43327</v>
      </c>
      <c r="G239" s="110">
        <f>G240</f>
        <v>61895.9</v>
      </c>
    </row>
    <row r="240" spans="1:7" s="40" customFormat="1" ht="57.75" customHeight="1" x14ac:dyDescent="0.2">
      <c r="A240" s="130"/>
      <c r="B240" s="130"/>
      <c r="C240" s="111" t="s">
        <v>104</v>
      </c>
      <c r="D240" s="112"/>
      <c r="E240" s="66">
        <v>12379.2</v>
      </c>
      <c r="F240" s="66">
        <v>43327</v>
      </c>
      <c r="G240" s="112">
        <v>61895.9</v>
      </c>
    </row>
    <row r="241" spans="1:7" s="39" customFormat="1" ht="76.5" customHeight="1" x14ac:dyDescent="0.3">
      <c r="A241" s="12"/>
      <c r="B241" s="12"/>
      <c r="C241" s="12" t="s">
        <v>105</v>
      </c>
      <c r="D241" s="113">
        <f t="shared" ref="D241:F241" si="79">D243+D248</f>
        <v>0</v>
      </c>
      <c r="E241" s="113">
        <f t="shared" si="79"/>
        <v>6012</v>
      </c>
      <c r="F241" s="113">
        <f t="shared" si="79"/>
        <v>6012</v>
      </c>
      <c r="G241" s="113">
        <f>G243+G248</f>
        <v>6012</v>
      </c>
    </row>
    <row r="242" spans="1:7" s="38" customFormat="1" ht="24.75" customHeight="1" x14ac:dyDescent="0.3">
      <c r="A242" s="55"/>
      <c r="B242" s="55"/>
      <c r="C242" s="10" t="s">
        <v>94</v>
      </c>
      <c r="D242" s="109"/>
      <c r="E242" s="109"/>
      <c r="F242" s="109"/>
      <c r="G242" s="109"/>
    </row>
    <row r="243" spans="1:7" s="39" customFormat="1" ht="21" customHeight="1" x14ac:dyDescent="0.3">
      <c r="A243" s="129"/>
      <c r="B243" s="129"/>
      <c r="C243" s="11" t="s">
        <v>91</v>
      </c>
      <c r="D243" s="67">
        <f t="shared" ref="D243:F243" si="80">D244+D245+D246+D247</f>
        <v>0</v>
      </c>
      <c r="E243" s="67">
        <f t="shared" si="80"/>
        <v>3420</v>
      </c>
      <c r="F243" s="67">
        <f t="shared" si="80"/>
        <v>3420</v>
      </c>
      <c r="G243" s="67">
        <f>G244+G245+G246+G247</f>
        <v>3420</v>
      </c>
    </row>
    <row r="244" spans="1:7" s="40" customFormat="1" ht="72.75" customHeight="1" x14ac:dyDescent="0.2">
      <c r="A244" s="129"/>
      <c r="B244" s="129"/>
      <c r="C244" s="111" t="s">
        <v>106</v>
      </c>
      <c r="D244" s="114"/>
      <c r="E244" s="66">
        <v>960</v>
      </c>
      <c r="F244" s="66">
        <v>960</v>
      </c>
      <c r="G244" s="114">
        <v>960</v>
      </c>
    </row>
    <row r="245" spans="1:7" s="40" customFormat="1" ht="69.75" customHeight="1" x14ac:dyDescent="0.2">
      <c r="A245" s="129"/>
      <c r="B245" s="129"/>
      <c r="C245" s="111" t="s">
        <v>107</v>
      </c>
      <c r="D245" s="114"/>
      <c r="E245" s="66">
        <v>540</v>
      </c>
      <c r="F245" s="66">
        <v>540</v>
      </c>
      <c r="G245" s="114">
        <v>540</v>
      </c>
    </row>
    <row r="246" spans="1:7" s="40" customFormat="1" ht="69" customHeight="1" x14ac:dyDescent="0.2">
      <c r="A246" s="129"/>
      <c r="B246" s="129"/>
      <c r="C246" s="111" t="s">
        <v>108</v>
      </c>
      <c r="D246" s="114"/>
      <c r="E246" s="66">
        <v>960</v>
      </c>
      <c r="F246" s="66">
        <v>960</v>
      </c>
      <c r="G246" s="114">
        <v>960</v>
      </c>
    </row>
    <row r="247" spans="1:7" s="40" customFormat="1" ht="75.75" customHeight="1" x14ac:dyDescent="0.2">
      <c r="A247" s="129"/>
      <c r="B247" s="129"/>
      <c r="C247" s="111" t="s">
        <v>109</v>
      </c>
      <c r="D247" s="114"/>
      <c r="E247" s="66">
        <v>960</v>
      </c>
      <c r="F247" s="66">
        <v>960</v>
      </c>
      <c r="G247" s="114">
        <v>960</v>
      </c>
    </row>
    <row r="248" spans="1:7" s="39" customFormat="1" ht="28.5" customHeight="1" x14ac:dyDescent="0.3">
      <c r="A248" s="129"/>
      <c r="B248" s="129"/>
      <c r="C248" s="11" t="s">
        <v>103</v>
      </c>
      <c r="D248" s="115">
        <f t="shared" ref="D248:F248" si="81">D249+D250</f>
        <v>0</v>
      </c>
      <c r="E248" s="115">
        <f t="shared" si="81"/>
        <v>2592</v>
      </c>
      <c r="F248" s="115">
        <f t="shared" si="81"/>
        <v>2592</v>
      </c>
      <c r="G248" s="115">
        <f>G249+G250</f>
        <v>2592</v>
      </c>
    </row>
    <row r="249" spans="1:7" s="40" customFormat="1" ht="67.5" customHeight="1" x14ac:dyDescent="0.2">
      <c r="A249" s="129"/>
      <c r="B249" s="129"/>
      <c r="C249" s="111" t="s">
        <v>110</v>
      </c>
      <c r="D249" s="114"/>
      <c r="E249" s="66">
        <v>1152</v>
      </c>
      <c r="F249" s="66">
        <v>1152</v>
      </c>
      <c r="G249" s="114">
        <f>1152</f>
        <v>1152</v>
      </c>
    </row>
    <row r="250" spans="1:7" s="40" customFormat="1" ht="84" customHeight="1" x14ac:dyDescent="0.2">
      <c r="A250" s="129"/>
      <c r="B250" s="129"/>
      <c r="C250" s="111" t="s">
        <v>111</v>
      </c>
      <c r="D250" s="114"/>
      <c r="E250" s="66">
        <v>1440</v>
      </c>
      <c r="F250" s="66">
        <v>1440</v>
      </c>
      <c r="G250" s="114">
        <v>1440</v>
      </c>
    </row>
    <row r="251" spans="1:7" s="40" customFormat="1" ht="45.75" customHeight="1" x14ac:dyDescent="0.2">
      <c r="A251" s="55">
        <v>1075</v>
      </c>
      <c r="B251" s="55">
        <v>32001</v>
      </c>
      <c r="C251" s="22" t="s">
        <v>164</v>
      </c>
      <c r="D251" s="67">
        <f>D253+D259</f>
        <v>0</v>
      </c>
      <c r="E251" s="67">
        <f t="shared" ref="E251:G251" si="82">E253+E259</f>
        <v>72978.600000000006</v>
      </c>
      <c r="F251" s="67">
        <f t="shared" si="82"/>
        <v>217724.4</v>
      </c>
      <c r="G251" s="67">
        <f t="shared" si="82"/>
        <v>400171.1</v>
      </c>
    </row>
    <row r="252" spans="1:7" s="40" customFormat="1" x14ac:dyDescent="0.2">
      <c r="A252" s="55"/>
      <c r="B252" s="55"/>
      <c r="C252" s="46" t="s">
        <v>132</v>
      </c>
      <c r="D252" s="71"/>
      <c r="E252" s="71"/>
      <c r="F252" s="66"/>
      <c r="G252" s="73"/>
    </row>
    <row r="253" spans="1:7" s="40" customFormat="1" ht="39" customHeight="1" x14ac:dyDescent="0.2">
      <c r="A253" s="55"/>
      <c r="B253" s="55"/>
      <c r="C253" s="11" t="s">
        <v>136</v>
      </c>
      <c r="D253" s="71">
        <f>D255+D257</f>
        <v>0</v>
      </c>
      <c r="E253" s="71">
        <f t="shared" ref="E253:G253" si="83">E255+E257</f>
        <v>32840.800000000003</v>
      </c>
      <c r="F253" s="71">
        <f t="shared" si="83"/>
        <v>117379.8</v>
      </c>
      <c r="G253" s="71">
        <f t="shared" si="83"/>
        <v>199482</v>
      </c>
    </row>
    <row r="254" spans="1:7" s="40" customFormat="1" x14ac:dyDescent="0.3">
      <c r="A254" s="23"/>
      <c r="B254" s="23"/>
      <c r="C254" s="46" t="s">
        <v>141</v>
      </c>
      <c r="D254" s="66">
        <f>+D253-D257</f>
        <v>0</v>
      </c>
      <c r="E254" s="66">
        <f t="shared" ref="E254:G254" si="84">+E253-E257</f>
        <v>32840.800000000003</v>
      </c>
      <c r="F254" s="66">
        <f t="shared" si="84"/>
        <v>82102</v>
      </c>
      <c r="G254" s="66">
        <f t="shared" si="84"/>
        <v>164204.20000000001</v>
      </c>
    </row>
    <row r="255" spans="1:7" s="40" customFormat="1" ht="33" customHeight="1" x14ac:dyDescent="0.2">
      <c r="A255" s="145"/>
      <c r="B255" s="145"/>
      <c r="C255" s="11" t="s">
        <v>90</v>
      </c>
      <c r="D255" s="71">
        <f>D256</f>
        <v>0</v>
      </c>
      <c r="E255" s="71">
        <f t="shared" ref="E255:G255" si="85">E256</f>
        <v>32840.800000000003</v>
      </c>
      <c r="F255" s="71">
        <f t="shared" si="85"/>
        <v>82102</v>
      </c>
      <c r="G255" s="71">
        <f t="shared" si="85"/>
        <v>164204.20000000001</v>
      </c>
    </row>
    <row r="256" spans="1:7" s="40" customFormat="1" ht="64.5" customHeight="1" x14ac:dyDescent="0.2">
      <c r="A256" s="146"/>
      <c r="B256" s="146"/>
      <c r="C256" s="24" t="s">
        <v>165</v>
      </c>
      <c r="D256" s="73">
        <v>0</v>
      </c>
      <c r="E256" s="73">
        <v>32840.800000000003</v>
      </c>
      <c r="F256" s="73">
        <v>82102</v>
      </c>
      <c r="G256" s="73">
        <v>164204.20000000001</v>
      </c>
    </row>
    <row r="257" spans="1:7" s="40" customFormat="1" ht="30.75" customHeight="1" x14ac:dyDescent="0.2">
      <c r="A257" s="146"/>
      <c r="B257" s="146"/>
      <c r="C257" s="11" t="s">
        <v>155</v>
      </c>
      <c r="D257" s="71">
        <f>D258</f>
        <v>0</v>
      </c>
      <c r="E257" s="71">
        <f t="shared" ref="E257:G257" si="86">E258</f>
        <v>0</v>
      </c>
      <c r="F257" s="71">
        <f t="shared" si="86"/>
        <v>35277.800000000003</v>
      </c>
      <c r="G257" s="71">
        <f t="shared" si="86"/>
        <v>35277.800000000003</v>
      </c>
    </row>
    <row r="258" spans="1:7" s="40" customFormat="1" ht="29.25" customHeight="1" x14ac:dyDescent="0.2">
      <c r="A258" s="146"/>
      <c r="B258" s="146"/>
      <c r="C258" s="24" t="s">
        <v>166</v>
      </c>
      <c r="D258" s="66">
        <v>0</v>
      </c>
      <c r="E258" s="66">
        <v>0</v>
      </c>
      <c r="F258" s="66">
        <v>35277.800000000003</v>
      </c>
      <c r="G258" s="66">
        <v>35277.800000000003</v>
      </c>
    </row>
    <row r="259" spans="1:7" s="40" customFormat="1" ht="36" customHeight="1" x14ac:dyDescent="0.2">
      <c r="A259" s="55"/>
      <c r="B259" s="55"/>
      <c r="C259" s="11" t="s">
        <v>140</v>
      </c>
      <c r="D259" s="71">
        <f>D261</f>
        <v>0</v>
      </c>
      <c r="E259" s="71">
        <f t="shared" ref="E259:G259" si="87">E261</f>
        <v>40137.800000000003</v>
      </c>
      <c r="F259" s="71">
        <f t="shared" si="87"/>
        <v>100344.59999999999</v>
      </c>
      <c r="G259" s="71">
        <f t="shared" si="87"/>
        <v>200689.1</v>
      </c>
    </row>
    <row r="260" spans="1:7" s="40" customFormat="1" x14ac:dyDescent="0.2">
      <c r="A260" s="131"/>
      <c r="B260" s="131"/>
      <c r="C260" s="46" t="s">
        <v>141</v>
      </c>
      <c r="D260" s="66"/>
      <c r="E260" s="66"/>
      <c r="F260" s="66"/>
      <c r="G260" s="73"/>
    </row>
    <row r="261" spans="1:7" s="40" customFormat="1" ht="26.25" customHeight="1" x14ac:dyDescent="0.2">
      <c r="A261" s="132"/>
      <c r="B261" s="132"/>
      <c r="C261" s="11" t="s">
        <v>90</v>
      </c>
      <c r="D261" s="71">
        <f>D262</f>
        <v>0</v>
      </c>
      <c r="E261" s="71">
        <f t="shared" ref="E261:G261" si="88">E262</f>
        <v>40137.800000000003</v>
      </c>
      <c r="F261" s="71">
        <f t="shared" si="88"/>
        <v>100344.59999999999</v>
      </c>
      <c r="G261" s="71">
        <f t="shared" si="88"/>
        <v>200689.1</v>
      </c>
    </row>
    <row r="262" spans="1:7" s="40" customFormat="1" ht="33" customHeight="1" x14ac:dyDescent="0.2">
      <c r="A262" s="133"/>
      <c r="B262" s="133"/>
      <c r="C262" s="24" t="s">
        <v>167</v>
      </c>
      <c r="D262" s="73">
        <v>0</v>
      </c>
      <c r="E262" s="73">
        <v>40137.800000000003</v>
      </c>
      <c r="F262" s="73">
        <v>100344.59999999999</v>
      </c>
      <c r="G262" s="73">
        <v>200689.1</v>
      </c>
    </row>
    <row r="263" spans="1:7" s="40" customFormat="1" ht="84" customHeight="1" x14ac:dyDescent="0.2">
      <c r="A263" s="55">
        <v>1111</v>
      </c>
      <c r="B263" s="55">
        <v>32001</v>
      </c>
      <c r="C263" s="22" t="s">
        <v>168</v>
      </c>
      <c r="D263" s="67">
        <f>D265</f>
        <v>0</v>
      </c>
      <c r="E263" s="67">
        <f t="shared" ref="E263:G263" si="89">E265</f>
        <v>78075</v>
      </c>
      <c r="F263" s="67">
        <f t="shared" si="89"/>
        <v>312300</v>
      </c>
      <c r="G263" s="67">
        <f t="shared" si="89"/>
        <v>780750.1</v>
      </c>
    </row>
    <row r="264" spans="1:7" s="40" customFormat="1" x14ac:dyDescent="0.2">
      <c r="A264" s="55"/>
      <c r="B264" s="55"/>
      <c r="C264" s="46" t="s">
        <v>132</v>
      </c>
      <c r="D264" s="71"/>
      <c r="E264" s="71"/>
      <c r="F264" s="66"/>
      <c r="G264" s="73"/>
    </row>
    <row r="265" spans="1:7" s="40" customFormat="1" ht="28.5" customHeight="1" x14ac:dyDescent="0.2">
      <c r="A265" s="55"/>
      <c r="B265" s="55"/>
      <c r="C265" s="11" t="s">
        <v>136</v>
      </c>
      <c r="D265" s="71">
        <f>D267</f>
        <v>0</v>
      </c>
      <c r="E265" s="71">
        <f t="shared" ref="E265:G265" si="90">E267</f>
        <v>78075</v>
      </c>
      <c r="F265" s="71">
        <f t="shared" si="90"/>
        <v>312300</v>
      </c>
      <c r="G265" s="71">
        <f t="shared" si="90"/>
        <v>780750.1</v>
      </c>
    </row>
    <row r="266" spans="1:7" s="40" customFormat="1" x14ac:dyDescent="0.3">
      <c r="A266" s="23"/>
      <c r="B266" s="23"/>
      <c r="C266" s="46" t="s">
        <v>141</v>
      </c>
      <c r="D266" s="66"/>
      <c r="E266" s="66"/>
      <c r="F266" s="66"/>
      <c r="G266" s="73"/>
    </row>
    <row r="267" spans="1:7" s="40" customFormat="1" ht="30.75" customHeight="1" x14ac:dyDescent="0.2">
      <c r="A267" s="145"/>
      <c r="B267" s="145"/>
      <c r="C267" s="11" t="s">
        <v>90</v>
      </c>
      <c r="D267" s="71">
        <f>D268</f>
        <v>0</v>
      </c>
      <c r="E267" s="71">
        <f t="shared" ref="E267:G267" si="91">E268</f>
        <v>78075</v>
      </c>
      <c r="F267" s="71">
        <f t="shared" si="91"/>
        <v>312300</v>
      </c>
      <c r="G267" s="71">
        <f t="shared" si="91"/>
        <v>780750.1</v>
      </c>
    </row>
    <row r="268" spans="1:7" s="40" customFormat="1" ht="44.25" customHeight="1" x14ac:dyDescent="0.2">
      <c r="A268" s="146"/>
      <c r="B268" s="146"/>
      <c r="C268" s="24" t="s">
        <v>169</v>
      </c>
      <c r="D268" s="73">
        <v>0</v>
      </c>
      <c r="E268" s="73">
        <v>78075</v>
      </c>
      <c r="F268" s="73">
        <v>312300</v>
      </c>
      <c r="G268" s="73">
        <v>780750.1</v>
      </c>
    </row>
    <row r="269" spans="1:7" s="40" customFormat="1" ht="39.75" customHeight="1" x14ac:dyDescent="0.2">
      <c r="A269" s="55">
        <v>1124</v>
      </c>
      <c r="B269" s="55">
        <v>32001</v>
      </c>
      <c r="C269" s="22" t="s">
        <v>170</v>
      </c>
      <c r="D269" s="67">
        <v>0</v>
      </c>
      <c r="E269" s="67">
        <v>0</v>
      </c>
      <c r="F269" s="67">
        <v>0</v>
      </c>
      <c r="G269" s="75">
        <f>G271</f>
        <v>8400</v>
      </c>
    </row>
    <row r="270" spans="1:7" s="40" customFormat="1" x14ac:dyDescent="0.2">
      <c r="A270" s="55"/>
      <c r="B270" s="55"/>
      <c r="C270" s="46" t="s">
        <v>132</v>
      </c>
      <c r="D270" s="71"/>
      <c r="E270" s="71"/>
      <c r="F270" s="66"/>
      <c r="G270" s="73"/>
    </row>
    <row r="271" spans="1:7" s="40" customFormat="1" ht="36.75" customHeight="1" x14ac:dyDescent="0.2">
      <c r="A271" s="55"/>
      <c r="B271" s="55"/>
      <c r="C271" s="11" t="s">
        <v>140</v>
      </c>
      <c r="D271" s="71">
        <v>0</v>
      </c>
      <c r="E271" s="71">
        <v>0</v>
      </c>
      <c r="F271" s="71">
        <v>0</v>
      </c>
      <c r="G271" s="71">
        <v>8400</v>
      </c>
    </row>
    <row r="272" spans="1:7" s="40" customFormat="1" ht="78" customHeight="1" x14ac:dyDescent="0.2">
      <c r="A272" s="55">
        <v>1130</v>
      </c>
      <c r="B272" s="55">
        <v>31001</v>
      </c>
      <c r="C272" s="22" t="s">
        <v>171</v>
      </c>
      <c r="D272" s="67">
        <f>D274</f>
        <v>14788.3</v>
      </c>
      <c r="E272" s="67">
        <f t="shared" ref="E272:G272" si="92">E274</f>
        <v>14788.3</v>
      </c>
      <c r="F272" s="67">
        <f t="shared" si="92"/>
        <v>14788.3</v>
      </c>
      <c r="G272" s="67">
        <f t="shared" si="92"/>
        <v>14788.3</v>
      </c>
    </row>
    <row r="273" spans="1:7" s="40" customFormat="1" x14ac:dyDescent="0.2">
      <c r="A273" s="55"/>
      <c r="B273" s="55"/>
      <c r="C273" s="46" t="s">
        <v>132</v>
      </c>
      <c r="D273" s="71"/>
      <c r="E273" s="71"/>
      <c r="F273" s="66"/>
      <c r="G273" s="73"/>
    </row>
    <row r="274" spans="1:7" s="40" customFormat="1" ht="38.25" customHeight="1" x14ac:dyDescent="0.2">
      <c r="A274" s="55"/>
      <c r="B274" s="55"/>
      <c r="C274" s="11" t="s">
        <v>140</v>
      </c>
      <c r="D274" s="71">
        <v>14788.3</v>
      </c>
      <c r="E274" s="71">
        <v>14788.3</v>
      </c>
      <c r="F274" s="71">
        <v>14788.3</v>
      </c>
      <c r="G274" s="71">
        <v>14788.3</v>
      </c>
    </row>
    <row r="275" spans="1:7" s="40" customFormat="1" ht="45" customHeight="1" x14ac:dyDescent="0.2">
      <c r="A275" s="55">
        <v>1146</v>
      </c>
      <c r="B275" s="55">
        <v>12010</v>
      </c>
      <c r="C275" s="22" t="s">
        <v>172</v>
      </c>
      <c r="D275" s="67">
        <f>D277+D311</f>
        <v>183461.90000000002</v>
      </c>
      <c r="E275" s="67">
        <f t="shared" ref="E275:G275" si="93">E277+E311</f>
        <v>1953533.2</v>
      </c>
      <c r="F275" s="67">
        <f t="shared" si="93"/>
        <v>5174152.3</v>
      </c>
      <c r="G275" s="67">
        <f t="shared" si="93"/>
        <v>9940477.7999999989</v>
      </c>
    </row>
    <row r="276" spans="1:7" s="40" customFormat="1" x14ac:dyDescent="0.2">
      <c r="A276" s="55"/>
      <c r="B276" s="55"/>
      <c r="C276" s="46" t="s">
        <v>132</v>
      </c>
      <c r="D276" s="71"/>
      <c r="E276" s="71"/>
      <c r="F276" s="71"/>
      <c r="G276" s="71"/>
    </row>
    <row r="277" spans="1:7" s="40" customFormat="1" ht="28.5" customHeight="1" x14ac:dyDescent="0.2">
      <c r="A277" s="55"/>
      <c r="B277" s="55"/>
      <c r="C277" s="11" t="s">
        <v>136</v>
      </c>
      <c r="D277" s="71">
        <f>D279+D280+D281+D282+D284+D286+D292+D294+D299+D302+D305:E305+D307+D309</f>
        <v>183461.90000000002</v>
      </c>
      <c r="E277" s="71">
        <f t="shared" ref="E277:F277" si="94">E279+E280+E281+E282+E284+E286+E292+E294+E299+E302+E305:F305+E307+E309</f>
        <v>1953533.2</v>
      </c>
      <c r="F277" s="71">
        <f t="shared" si="94"/>
        <v>4917862.7</v>
      </c>
      <c r="G277" s="71">
        <f>G279+G280+G281+G282+G284+G286+G292+G294+G299+G302+G305:G305+G307+G309</f>
        <v>9684188.1999999993</v>
      </c>
    </row>
    <row r="278" spans="1:7" s="40" customFormat="1" x14ac:dyDescent="0.2">
      <c r="A278" s="55"/>
      <c r="B278" s="55"/>
      <c r="C278" s="46" t="s">
        <v>141</v>
      </c>
      <c r="D278" s="71"/>
      <c r="E278" s="71"/>
      <c r="F278" s="71"/>
      <c r="G278" s="71"/>
    </row>
    <row r="279" spans="1:7" s="40" customFormat="1" ht="79.5" customHeight="1" x14ac:dyDescent="0.2">
      <c r="A279" s="145"/>
      <c r="B279" s="145"/>
      <c r="C279" s="11" t="s">
        <v>173</v>
      </c>
      <c r="D279" s="71">
        <v>0</v>
      </c>
      <c r="E279" s="71">
        <v>0</v>
      </c>
      <c r="F279" s="71">
        <v>9990</v>
      </c>
      <c r="G279" s="71">
        <v>9990</v>
      </c>
    </row>
    <row r="280" spans="1:7" s="40" customFormat="1" ht="79.5" customHeight="1" x14ac:dyDescent="0.2">
      <c r="A280" s="146"/>
      <c r="B280" s="146"/>
      <c r="C280" s="11" t="s">
        <v>174</v>
      </c>
      <c r="D280" s="71">
        <v>0</v>
      </c>
      <c r="E280" s="71">
        <v>0</v>
      </c>
      <c r="F280" s="71">
        <v>28500</v>
      </c>
      <c r="G280" s="71">
        <v>28500</v>
      </c>
    </row>
    <row r="281" spans="1:7" s="40" customFormat="1" ht="74.25" customHeight="1" x14ac:dyDescent="0.2">
      <c r="A281" s="146"/>
      <c r="B281" s="146"/>
      <c r="C281" s="11" t="s">
        <v>175</v>
      </c>
      <c r="D281" s="71">
        <v>0</v>
      </c>
      <c r="E281" s="71">
        <v>0</v>
      </c>
      <c r="F281" s="71">
        <v>36020</v>
      </c>
      <c r="G281" s="71">
        <v>36020</v>
      </c>
    </row>
    <row r="282" spans="1:7" s="40" customFormat="1" ht="32.25" customHeight="1" x14ac:dyDescent="0.2">
      <c r="A282" s="146"/>
      <c r="B282" s="146"/>
      <c r="C282" s="11" t="s">
        <v>158</v>
      </c>
      <c r="D282" s="71">
        <f>D283</f>
        <v>0</v>
      </c>
      <c r="E282" s="71">
        <f t="shared" ref="E282:G282" si="95">E283</f>
        <v>148608.70000000001</v>
      </c>
      <c r="F282" s="71">
        <f t="shared" si="95"/>
        <v>371521.8</v>
      </c>
      <c r="G282" s="71">
        <f t="shared" si="95"/>
        <v>743043.7</v>
      </c>
    </row>
    <row r="283" spans="1:7" s="40" customFormat="1" ht="59.25" customHeight="1" x14ac:dyDescent="0.2">
      <c r="A283" s="146"/>
      <c r="B283" s="146"/>
      <c r="C283" s="25" t="s">
        <v>176</v>
      </c>
      <c r="D283" s="73">
        <v>0</v>
      </c>
      <c r="E283" s="73">
        <v>148608.70000000001</v>
      </c>
      <c r="F283" s="73">
        <v>371521.8</v>
      </c>
      <c r="G283" s="73">
        <v>743043.7</v>
      </c>
    </row>
    <row r="284" spans="1:7" s="40" customFormat="1" ht="35.25" customHeight="1" x14ac:dyDescent="0.2">
      <c r="A284" s="146"/>
      <c r="B284" s="146"/>
      <c r="C284" s="11" t="s">
        <v>146</v>
      </c>
      <c r="D284" s="71">
        <f>D285</f>
        <v>38883.300000000003</v>
      </c>
      <c r="E284" s="71">
        <f t="shared" ref="E284:G284" si="96">E285</f>
        <v>155533.29999999999</v>
      </c>
      <c r="F284" s="71">
        <f t="shared" si="96"/>
        <v>388833.2</v>
      </c>
      <c r="G284" s="71">
        <f t="shared" si="96"/>
        <v>777666.4</v>
      </c>
    </row>
    <row r="285" spans="1:7" s="40" customFormat="1" ht="56.25" customHeight="1" x14ac:dyDescent="0.2">
      <c r="A285" s="146"/>
      <c r="B285" s="146"/>
      <c r="C285" s="25" t="s">
        <v>177</v>
      </c>
      <c r="D285" s="73">
        <v>38883.300000000003</v>
      </c>
      <c r="E285" s="73">
        <v>155533.29999999999</v>
      </c>
      <c r="F285" s="73">
        <v>388833.2</v>
      </c>
      <c r="G285" s="73">
        <v>777666.4</v>
      </c>
    </row>
    <row r="286" spans="1:7" s="40" customFormat="1" ht="30.75" customHeight="1" x14ac:dyDescent="0.2">
      <c r="A286" s="146"/>
      <c r="B286" s="146"/>
      <c r="C286" s="11" t="s">
        <v>98</v>
      </c>
      <c r="D286" s="71">
        <f>D287+D288+D289+D290+D291</f>
        <v>144578.60000000003</v>
      </c>
      <c r="E286" s="71">
        <f t="shared" ref="E286:F286" si="97">E287+E288+E289+E290+E291</f>
        <v>611888</v>
      </c>
      <c r="F286" s="71">
        <f t="shared" si="97"/>
        <v>1479359.3000000003</v>
      </c>
      <c r="G286" s="71">
        <f>G287+G288+G289+G290+G291</f>
        <v>2891570.8</v>
      </c>
    </row>
    <row r="287" spans="1:7" s="40" customFormat="1" ht="67.5" customHeight="1" x14ac:dyDescent="0.2">
      <c r="A287" s="146"/>
      <c r="B287" s="146"/>
      <c r="C287" s="25" t="s">
        <v>178</v>
      </c>
      <c r="D287" s="73">
        <v>36870.600000000013</v>
      </c>
      <c r="E287" s="73">
        <v>147482.40000000005</v>
      </c>
      <c r="F287" s="73">
        <v>368706.00000000006</v>
      </c>
      <c r="G287" s="73">
        <v>737412.00000000012</v>
      </c>
    </row>
    <row r="288" spans="1:7" s="40" customFormat="1" ht="67.5" customHeight="1" x14ac:dyDescent="0.2">
      <c r="A288" s="146"/>
      <c r="B288" s="146"/>
      <c r="C288" s="25" t="s">
        <v>179</v>
      </c>
      <c r="D288" s="73">
        <v>37908.800000000003</v>
      </c>
      <c r="E288" s="73">
        <v>151635</v>
      </c>
      <c r="F288" s="73">
        <v>379087.6</v>
      </c>
      <c r="G288" s="73">
        <v>758175.2</v>
      </c>
    </row>
    <row r="289" spans="1:7" s="40" customFormat="1" ht="67.5" customHeight="1" x14ac:dyDescent="0.2">
      <c r="A289" s="146"/>
      <c r="B289" s="146"/>
      <c r="C289" s="25" t="s">
        <v>180</v>
      </c>
      <c r="D289" s="73">
        <v>33574</v>
      </c>
      <c r="E289" s="73">
        <v>100721.9</v>
      </c>
      <c r="F289" s="73">
        <v>201443.8</v>
      </c>
      <c r="G289" s="73">
        <v>335739.7</v>
      </c>
    </row>
    <row r="290" spans="1:7" s="40" customFormat="1" ht="67.5" customHeight="1" x14ac:dyDescent="0.2">
      <c r="A290" s="146"/>
      <c r="B290" s="146"/>
      <c r="C290" s="25" t="s">
        <v>181</v>
      </c>
      <c r="D290" s="73">
        <v>0</v>
      </c>
      <c r="E290" s="73">
        <v>67147.899999999994</v>
      </c>
      <c r="F290" s="73">
        <v>167869.8</v>
      </c>
      <c r="G290" s="73">
        <v>335739.7</v>
      </c>
    </row>
    <row r="291" spans="1:7" s="40" customFormat="1" ht="67.5" customHeight="1" x14ac:dyDescent="0.2">
      <c r="A291" s="146"/>
      <c r="B291" s="146"/>
      <c r="C291" s="25" t="s">
        <v>182</v>
      </c>
      <c r="D291" s="73">
        <v>36225.199999999997</v>
      </c>
      <c r="E291" s="73">
        <v>144900.79999999999</v>
      </c>
      <c r="F291" s="73">
        <v>362252.1</v>
      </c>
      <c r="G291" s="73">
        <v>724504.2</v>
      </c>
    </row>
    <row r="292" spans="1:7" s="40" customFormat="1" ht="27.75" customHeight="1" x14ac:dyDescent="0.2">
      <c r="A292" s="146"/>
      <c r="B292" s="146"/>
      <c r="C292" s="11" t="s">
        <v>152</v>
      </c>
      <c r="D292" s="71">
        <f>D293</f>
        <v>0</v>
      </c>
      <c r="E292" s="71">
        <f t="shared" ref="E292:G292" si="98">E293</f>
        <v>161805.20000000001</v>
      </c>
      <c r="F292" s="71">
        <f t="shared" si="98"/>
        <v>404513.1</v>
      </c>
      <c r="G292" s="71">
        <f t="shared" si="98"/>
        <v>809026.2</v>
      </c>
    </row>
    <row r="293" spans="1:7" s="40" customFormat="1" ht="63.75" customHeight="1" x14ac:dyDescent="0.2">
      <c r="A293" s="146"/>
      <c r="B293" s="146"/>
      <c r="C293" s="25" t="s">
        <v>183</v>
      </c>
      <c r="D293" s="73">
        <v>0</v>
      </c>
      <c r="E293" s="73">
        <v>161805.20000000001</v>
      </c>
      <c r="F293" s="73">
        <v>404513.1</v>
      </c>
      <c r="G293" s="73">
        <v>809026.2</v>
      </c>
    </row>
    <row r="294" spans="1:7" s="40" customFormat="1" ht="34.5" customHeight="1" x14ac:dyDescent="0.2">
      <c r="A294" s="146"/>
      <c r="B294" s="146"/>
      <c r="C294" s="11" t="s">
        <v>91</v>
      </c>
      <c r="D294" s="71">
        <f>D295+D296+D297+D298</f>
        <v>0</v>
      </c>
      <c r="E294" s="71">
        <f t="shared" ref="E294:G294" si="99">E295+E296+E297+E298</f>
        <v>345630.69999999995</v>
      </c>
      <c r="F294" s="71">
        <f t="shared" si="99"/>
        <v>864076.7</v>
      </c>
      <c r="G294" s="71">
        <f t="shared" si="99"/>
        <v>1728153.7</v>
      </c>
    </row>
    <row r="295" spans="1:7" s="40" customFormat="1" ht="61.5" customHeight="1" x14ac:dyDescent="0.2">
      <c r="A295" s="146"/>
      <c r="B295" s="146"/>
      <c r="C295" s="25" t="s">
        <v>184</v>
      </c>
      <c r="D295" s="73">
        <v>0</v>
      </c>
      <c r="E295" s="73">
        <v>149088.4</v>
      </c>
      <c r="F295" s="73">
        <v>372721</v>
      </c>
      <c r="G295" s="73">
        <v>745442</v>
      </c>
    </row>
    <row r="296" spans="1:7" s="40" customFormat="1" ht="61.5" customHeight="1" x14ac:dyDescent="0.2">
      <c r="A296" s="146"/>
      <c r="B296" s="146"/>
      <c r="C296" s="25" t="s">
        <v>185</v>
      </c>
      <c r="D296" s="73">
        <v>0</v>
      </c>
      <c r="E296" s="73">
        <v>58779.9</v>
      </c>
      <c r="F296" s="73">
        <v>146949.79999999999</v>
      </c>
      <c r="G296" s="73">
        <v>293899.7</v>
      </c>
    </row>
    <row r="297" spans="1:7" s="40" customFormat="1" ht="61.5" customHeight="1" x14ac:dyDescent="0.2">
      <c r="A297" s="146"/>
      <c r="B297" s="146"/>
      <c r="C297" s="25" t="s">
        <v>186</v>
      </c>
      <c r="D297" s="73">
        <v>0</v>
      </c>
      <c r="E297" s="73">
        <v>70614.5</v>
      </c>
      <c r="F297" s="73">
        <v>176536.1</v>
      </c>
      <c r="G297" s="73">
        <v>353072.3</v>
      </c>
    </row>
    <row r="298" spans="1:7" s="40" customFormat="1" ht="61.5" customHeight="1" x14ac:dyDescent="0.2">
      <c r="A298" s="146"/>
      <c r="B298" s="146"/>
      <c r="C298" s="25" t="s">
        <v>187</v>
      </c>
      <c r="D298" s="73">
        <v>0</v>
      </c>
      <c r="E298" s="73">
        <v>67147.899999999994</v>
      </c>
      <c r="F298" s="73">
        <v>167869.8</v>
      </c>
      <c r="G298" s="73">
        <v>335739.7</v>
      </c>
    </row>
    <row r="299" spans="1:7" s="40" customFormat="1" ht="34.5" customHeight="1" x14ac:dyDescent="0.2">
      <c r="A299" s="146"/>
      <c r="B299" s="146"/>
      <c r="C299" s="11" t="s">
        <v>148</v>
      </c>
      <c r="D299" s="71">
        <f>D300+D301</f>
        <v>0</v>
      </c>
      <c r="E299" s="71">
        <f t="shared" ref="E299:G299" si="100">E300+E301</f>
        <v>158671.29999999999</v>
      </c>
      <c r="F299" s="71">
        <f t="shared" si="100"/>
        <v>401618.4</v>
      </c>
      <c r="G299" s="71">
        <f t="shared" si="100"/>
        <v>798296.8</v>
      </c>
    </row>
    <row r="300" spans="1:7" s="40" customFormat="1" ht="69.75" customHeight="1" x14ac:dyDescent="0.2">
      <c r="A300" s="146"/>
      <c r="B300" s="146"/>
      <c r="C300" s="25" t="s">
        <v>188</v>
      </c>
      <c r="D300" s="73">
        <v>0</v>
      </c>
      <c r="E300" s="73">
        <v>158671.29999999999</v>
      </c>
      <c r="F300" s="73">
        <v>396678.40000000002</v>
      </c>
      <c r="G300" s="73">
        <v>793356.80000000005</v>
      </c>
    </row>
    <row r="301" spans="1:7" s="40" customFormat="1" ht="65.25" customHeight="1" x14ac:dyDescent="0.2">
      <c r="A301" s="146"/>
      <c r="B301" s="146"/>
      <c r="C301" s="25" t="s">
        <v>189</v>
      </c>
      <c r="D301" s="73">
        <v>0</v>
      </c>
      <c r="E301" s="73">
        <v>0</v>
      </c>
      <c r="F301" s="73">
        <v>4940</v>
      </c>
      <c r="G301" s="73">
        <v>4940</v>
      </c>
    </row>
    <row r="302" spans="1:7" s="40" customFormat="1" ht="31.5" customHeight="1" x14ac:dyDescent="0.2">
      <c r="A302" s="146"/>
      <c r="B302" s="146"/>
      <c r="C302" s="11" t="s">
        <v>155</v>
      </c>
      <c r="D302" s="71">
        <f>D303+D304</f>
        <v>0</v>
      </c>
      <c r="E302" s="71">
        <f t="shared" ref="E302:G302" si="101">E303+E304</f>
        <v>136085.5</v>
      </c>
      <c r="F302" s="71">
        <f t="shared" si="101"/>
        <v>340213.9</v>
      </c>
      <c r="G302" s="71">
        <f t="shared" si="101"/>
        <v>680427.9</v>
      </c>
    </row>
    <row r="303" spans="1:7" s="40" customFormat="1" ht="61.5" customHeight="1" x14ac:dyDescent="0.2">
      <c r="A303" s="146"/>
      <c r="B303" s="146"/>
      <c r="C303" s="25" t="s">
        <v>190</v>
      </c>
      <c r="D303" s="73">
        <v>0</v>
      </c>
      <c r="E303" s="73">
        <v>68937.600000000006</v>
      </c>
      <c r="F303" s="73">
        <v>172344.1</v>
      </c>
      <c r="G303" s="73">
        <v>344688.2</v>
      </c>
    </row>
    <row r="304" spans="1:7" s="40" customFormat="1" ht="60.75" customHeight="1" x14ac:dyDescent="0.2">
      <c r="A304" s="146"/>
      <c r="B304" s="146"/>
      <c r="C304" s="25" t="s">
        <v>191</v>
      </c>
      <c r="D304" s="73">
        <v>0</v>
      </c>
      <c r="E304" s="73">
        <v>67147.899999999994</v>
      </c>
      <c r="F304" s="73">
        <v>167869.8</v>
      </c>
      <c r="G304" s="73">
        <v>335739.7</v>
      </c>
    </row>
    <row r="305" spans="1:7" s="40" customFormat="1" ht="30.75" customHeight="1" x14ac:dyDescent="0.2">
      <c r="A305" s="146"/>
      <c r="B305" s="146"/>
      <c r="C305" s="11" t="s">
        <v>92</v>
      </c>
      <c r="D305" s="71">
        <f>D306</f>
        <v>0</v>
      </c>
      <c r="E305" s="71">
        <f t="shared" ref="E305:G305" si="102">E306</f>
        <v>0</v>
      </c>
      <c r="F305" s="71">
        <f t="shared" si="102"/>
        <v>4940</v>
      </c>
      <c r="G305" s="71">
        <f t="shared" si="102"/>
        <v>4940</v>
      </c>
    </row>
    <row r="306" spans="1:7" s="40" customFormat="1" ht="63" customHeight="1" x14ac:dyDescent="0.2">
      <c r="A306" s="146"/>
      <c r="B306" s="146"/>
      <c r="C306" s="25" t="s">
        <v>192</v>
      </c>
      <c r="D306" s="73">
        <v>0</v>
      </c>
      <c r="E306" s="73">
        <v>0</v>
      </c>
      <c r="F306" s="73">
        <v>4940</v>
      </c>
      <c r="G306" s="73">
        <v>4940</v>
      </c>
    </row>
    <row r="307" spans="1:7" s="40" customFormat="1" ht="27" customHeight="1" x14ac:dyDescent="0.2">
      <c r="A307" s="146"/>
      <c r="B307" s="146"/>
      <c r="C307" s="11" t="s">
        <v>193</v>
      </c>
      <c r="D307" s="71">
        <f>D308</f>
        <v>0</v>
      </c>
      <c r="E307" s="71">
        <f t="shared" ref="E307:G307" si="103">E308</f>
        <v>76300</v>
      </c>
      <c r="F307" s="71">
        <f t="shared" si="103"/>
        <v>190750</v>
      </c>
      <c r="G307" s="71">
        <f t="shared" si="103"/>
        <v>381500</v>
      </c>
    </row>
    <row r="308" spans="1:7" s="40" customFormat="1" ht="65.25" customHeight="1" x14ac:dyDescent="0.2">
      <c r="A308" s="146"/>
      <c r="B308" s="146"/>
      <c r="C308" s="25" t="s">
        <v>194</v>
      </c>
      <c r="D308" s="73">
        <v>0</v>
      </c>
      <c r="E308" s="73">
        <v>76300</v>
      </c>
      <c r="F308" s="73">
        <v>190750</v>
      </c>
      <c r="G308" s="73">
        <v>381500</v>
      </c>
    </row>
    <row r="309" spans="1:7" s="40" customFormat="1" ht="24.75" customHeight="1" x14ac:dyDescent="0.2">
      <c r="A309" s="146"/>
      <c r="B309" s="146"/>
      <c r="C309" s="11" t="s">
        <v>103</v>
      </c>
      <c r="D309" s="71">
        <f>D310</f>
        <v>0</v>
      </c>
      <c r="E309" s="71">
        <f t="shared" ref="E309:G309" si="104">E310</f>
        <v>159010.5</v>
      </c>
      <c r="F309" s="71">
        <f t="shared" si="104"/>
        <v>397526.3</v>
      </c>
      <c r="G309" s="71">
        <f t="shared" si="104"/>
        <v>795052.7</v>
      </c>
    </row>
    <row r="310" spans="1:7" s="40" customFormat="1" ht="84" customHeight="1" x14ac:dyDescent="0.2">
      <c r="A310" s="147"/>
      <c r="B310" s="147"/>
      <c r="C310" s="25" t="s">
        <v>195</v>
      </c>
      <c r="D310" s="73">
        <v>0</v>
      </c>
      <c r="E310" s="73">
        <v>159010.5</v>
      </c>
      <c r="F310" s="73">
        <v>397526.3</v>
      </c>
      <c r="G310" s="73">
        <v>795052.7</v>
      </c>
    </row>
    <row r="311" spans="1:7" s="40" customFormat="1" ht="23.25" customHeight="1" x14ac:dyDescent="0.2">
      <c r="A311" s="55"/>
      <c r="B311" s="55"/>
      <c r="C311" s="11" t="s">
        <v>196</v>
      </c>
      <c r="D311" s="71">
        <v>0</v>
      </c>
      <c r="E311" s="71">
        <v>0</v>
      </c>
      <c r="F311" s="71">
        <v>256289.59999999963</v>
      </c>
      <c r="G311" s="71">
        <v>256289.59999999963</v>
      </c>
    </row>
    <row r="312" spans="1:7" s="40" customFormat="1" ht="58.5" customHeight="1" x14ac:dyDescent="0.2">
      <c r="A312" s="55">
        <v>1148</v>
      </c>
      <c r="B312" s="55">
        <v>32003</v>
      </c>
      <c r="C312" s="22" t="s">
        <v>197</v>
      </c>
      <c r="D312" s="67">
        <f>D314</f>
        <v>0</v>
      </c>
      <c r="E312" s="67">
        <f t="shared" ref="E312:G312" si="105">E314</f>
        <v>0</v>
      </c>
      <c r="F312" s="67">
        <f t="shared" si="105"/>
        <v>56798.1</v>
      </c>
      <c r="G312" s="67">
        <f t="shared" si="105"/>
        <v>113596.4</v>
      </c>
    </row>
    <row r="313" spans="1:7" s="40" customFormat="1" x14ac:dyDescent="0.2">
      <c r="A313" s="55"/>
      <c r="B313" s="55"/>
      <c r="C313" s="46" t="s">
        <v>132</v>
      </c>
      <c r="D313" s="67"/>
      <c r="E313" s="67"/>
      <c r="F313" s="67"/>
      <c r="G313" s="75"/>
    </row>
    <row r="314" spans="1:7" s="40" customFormat="1" ht="49.5" customHeight="1" x14ac:dyDescent="0.2">
      <c r="A314" s="55"/>
      <c r="B314" s="55"/>
      <c r="C314" s="11" t="s">
        <v>140</v>
      </c>
      <c r="D314" s="67">
        <v>0</v>
      </c>
      <c r="E314" s="67">
        <v>0</v>
      </c>
      <c r="F314" s="67">
        <f>F316</f>
        <v>56798.1</v>
      </c>
      <c r="G314" s="67">
        <v>113596.4</v>
      </c>
    </row>
    <row r="315" spans="1:7" s="40" customFormat="1" x14ac:dyDescent="0.2">
      <c r="A315" s="26"/>
      <c r="B315" s="26"/>
      <c r="C315" s="46" t="s">
        <v>141</v>
      </c>
      <c r="D315" s="66"/>
      <c r="E315" s="66"/>
      <c r="F315" s="66"/>
      <c r="G315" s="73"/>
    </row>
    <row r="316" spans="1:7" s="40" customFormat="1" ht="28.5" customHeight="1" x14ac:dyDescent="0.2">
      <c r="A316" s="26"/>
      <c r="B316" s="26"/>
      <c r="C316" s="11" t="s">
        <v>148</v>
      </c>
      <c r="D316" s="71">
        <f>D317</f>
        <v>0</v>
      </c>
      <c r="E316" s="71">
        <f t="shared" ref="E316:G316" si="106">E317</f>
        <v>0</v>
      </c>
      <c r="F316" s="71">
        <f t="shared" si="106"/>
        <v>56798.1</v>
      </c>
      <c r="G316" s="71">
        <f t="shared" si="106"/>
        <v>113596.4</v>
      </c>
    </row>
    <row r="317" spans="1:7" s="40" customFormat="1" ht="45.75" customHeight="1" x14ac:dyDescent="0.2">
      <c r="A317" s="26"/>
      <c r="B317" s="26"/>
      <c r="C317" s="24" t="s">
        <v>198</v>
      </c>
      <c r="D317" s="73">
        <v>0</v>
      </c>
      <c r="E317" s="73">
        <v>0</v>
      </c>
      <c r="F317" s="73">
        <v>56798.1</v>
      </c>
      <c r="G317" s="73">
        <v>113596.4</v>
      </c>
    </row>
    <row r="318" spans="1:7" s="40" customFormat="1" ht="40.5" customHeight="1" x14ac:dyDescent="0.2">
      <c r="A318" s="55">
        <v>1162</v>
      </c>
      <c r="B318" s="55">
        <v>32003</v>
      </c>
      <c r="C318" s="22" t="s">
        <v>199</v>
      </c>
      <c r="D318" s="67">
        <f>D320</f>
        <v>188000</v>
      </c>
      <c r="E318" s="67">
        <f t="shared" ref="E318:G318" si="107">E320</f>
        <v>423000</v>
      </c>
      <c r="F318" s="67">
        <f t="shared" si="107"/>
        <v>658000</v>
      </c>
      <c r="G318" s="67">
        <f t="shared" si="107"/>
        <v>940000</v>
      </c>
    </row>
    <row r="319" spans="1:7" s="40" customFormat="1" x14ac:dyDescent="0.2">
      <c r="A319" s="55"/>
      <c r="B319" s="55"/>
      <c r="C319" s="46" t="s">
        <v>132</v>
      </c>
      <c r="D319" s="67"/>
      <c r="E319" s="67"/>
      <c r="F319" s="67"/>
      <c r="G319" s="75"/>
    </row>
    <row r="320" spans="1:7" s="40" customFormat="1" ht="27" customHeight="1" x14ac:dyDescent="0.2">
      <c r="A320" s="55"/>
      <c r="B320" s="55"/>
      <c r="C320" s="11" t="s">
        <v>196</v>
      </c>
      <c r="D320" s="67">
        <v>188000</v>
      </c>
      <c r="E320" s="67">
        <v>423000</v>
      </c>
      <c r="F320" s="67">
        <v>658000</v>
      </c>
      <c r="G320" s="67">
        <v>940000</v>
      </c>
    </row>
    <row r="321" spans="1:7" s="40" customFormat="1" ht="84" customHeight="1" x14ac:dyDescent="0.2">
      <c r="A321" s="55">
        <v>1162</v>
      </c>
      <c r="B321" s="55">
        <v>32004</v>
      </c>
      <c r="C321" s="22" t="s">
        <v>201</v>
      </c>
      <c r="D321" s="67">
        <v>840000</v>
      </c>
      <c r="E321" s="67">
        <v>1890000</v>
      </c>
      <c r="F321" s="67">
        <v>2940000</v>
      </c>
      <c r="G321" s="75">
        <v>4200000</v>
      </c>
    </row>
    <row r="322" spans="1:7" s="40" customFormat="1" x14ac:dyDescent="0.2">
      <c r="A322" s="55"/>
      <c r="B322" s="55"/>
      <c r="C322" s="46" t="s">
        <v>132</v>
      </c>
      <c r="D322" s="67"/>
      <c r="E322" s="67"/>
      <c r="F322" s="67"/>
      <c r="G322" s="75"/>
    </row>
    <row r="323" spans="1:7" s="40" customFormat="1" ht="50.25" customHeight="1" x14ac:dyDescent="0.2">
      <c r="A323" s="55"/>
      <c r="B323" s="55"/>
      <c r="C323" s="11" t="s">
        <v>200</v>
      </c>
      <c r="D323" s="67">
        <v>840000</v>
      </c>
      <c r="E323" s="67">
        <v>1890000</v>
      </c>
      <c r="F323" s="67">
        <v>2940000</v>
      </c>
      <c r="G323" s="67">
        <v>4200000</v>
      </c>
    </row>
    <row r="324" spans="1:7" s="40" customFormat="1" ht="66.75" customHeight="1" x14ac:dyDescent="0.2">
      <c r="A324" s="55">
        <v>1163</v>
      </c>
      <c r="B324" s="55">
        <v>12001</v>
      </c>
      <c r="C324" s="22" t="s">
        <v>202</v>
      </c>
      <c r="D324" s="67">
        <f>D326</f>
        <v>367073.5</v>
      </c>
      <c r="E324" s="67">
        <f t="shared" ref="E324:G324" si="108">E326</f>
        <v>734147.2</v>
      </c>
      <c r="F324" s="67">
        <f t="shared" si="108"/>
        <v>1123112.7000000002</v>
      </c>
      <c r="G324" s="67">
        <f t="shared" si="108"/>
        <v>1771388.5</v>
      </c>
    </row>
    <row r="325" spans="1:7" s="40" customFormat="1" x14ac:dyDescent="0.2">
      <c r="A325" s="55"/>
      <c r="B325" s="55"/>
      <c r="C325" s="46" t="s">
        <v>132</v>
      </c>
      <c r="D325" s="67"/>
      <c r="E325" s="67"/>
      <c r="F325" s="67"/>
      <c r="G325" s="75"/>
    </row>
    <row r="326" spans="1:7" s="40" customFormat="1" ht="30.75" customHeight="1" x14ac:dyDescent="0.2">
      <c r="A326" s="55"/>
      <c r="B326" s="55"/>
      <c r="C326" s="11" t="s">
        <v>136</v>
      </c>
      <c r="D326" s="67">
        <f>D328+D330</f>
        <v>367073.5</v>
      </c>
      <c r="E326" s="67">
        <f t="shared" ref="E326:G326" si="109">E328+E330</f>
        <v>734147.2</v>
      </c>
      <c r="F326" s="67">
        <f t="shared" si="109"/>
        <v>1123112.7000000002</v>
      </c>
      <c r="G326" s="67">
        <f t="shared" si="109"/>
        <v>1771388.5</v>
      </c>
    </row>
    <row r="327" spans="1:7" s="40" customFormat="1" x14ac:dyDescent="0.2">
      <c r="A327" s="131"/>
      <c r="B327" s="131"/>
      <c r="C327" s="46" t="s">
        <v>141</v>
      </c>
      <c r="D327" s="66"/>
      <c r="E327" s="66"/>
      <c r="F327" s="66"/>
      <c r="G327" s="73"/>
    </row>
    <row r="328" spans="1:7" s="40" customFormat="1" ht="24.75" customHeight="1" x14ac:dyDescent="0.2">
      <c r="A328" s="132"/>
      <c r="B328" s="132"/>
      <c r="C328" s="11" t="s">
        <v>90</v>
      </c>
      <c r="D328" s="71">
        <f>D329</f>
        <v>237418.4</v>
      </c>
      <c r="E328" s="71">
        <f t="shared" ref="E328:G328" si="110">E329</f>
        <v>474836.9</v>
      </c>
      <c r="F328" s="71">
        <f t="shared" si="110"/>
        <v>474836.9</v>
      </c>
      <c r="G328" s="71">
        <f t="shared" si="110"/>
        <v>474836.9</v>
      </c>
    </row>
    <row r="329" spans="1:7" s="40" customFormat="1" ht="38.25" customHeight="1" x14ac:dyDescent="0.2">
      <c r="A329" s="132"/>
      <c r="B329" s="132"/>
      <c r="C329" s="24" t="s">
        <v>203</v>
      </c>
      <c r="D329" s="73">
        <v>237418.4</v>
      </c>
      <c r="E329" s="73">
        <v>474836.9</v>
      </c>
      <c r="F329" s="73">
        <v>474836.9</v>
      </c>
      <c r="G329" s="73">
        <v>474836.9</v>
      </c>
    </row>
    <row r="330" spans="1:7" s="40" customFormat="1" ht="27.75" customHeight="1" x14ac:dyDescent="0.2">
      <c r="A330" s="132"/>
      <c r="B330" s="132"/>
      <c r="C330" s="11" t="s">
        <v>155</v>
      </c>
      <c r="D330" s="71">
        <f>D331</f>
        <v>129655.1</v>
      </c>
      <c r="E330" s="71">
        <f t="shared" ref="E330:G330" si="111">E331</f>
        <v>259310.3</v>
      </c>
      <c r="F330" s="71">
        <f t="shared" si="111"/>
        <v>648275.80000000005</v>
      </c>
      <c r="G330" s="71">
        <f t="shared" si="111"/>
        <v>1296551.6000000001</v>
      </c>
    </row>
    <row r="331" spans="1:7" s="40" customFormat="1" ht="42" customHeight="1" x14ac:dyDescent="0.2">
      <c r="A331" s="132"/>
      <c r="B331" s="132"/>
      <c r="C331" s="24" t="s">
        <v>204</v>
      </c>
      <c r="D331" s="73">
        <v>129655.1</v>
      </c>
      <c r="E331" s="73">
        <v>259310.3</v>
      </c>
      <c r="F331" s="73">
        <v>648275.80000000005</v>
      </c>
      <c r="G331" s="73">
        <v>1296551.6000000001</v>
      </c>
    </row>
    <row r="332" spans="1:7" s="40" customFormat="1" ht="39.75" customHeight="1" x14ac:dyDescent="0.2">
      <c r="A332" s="55">
        <v>1163</v>
      </c>
      <c r="B332" s="55">
        <v>32001</v>
      </c>
      <c r="C332" s="22" t="s">
        <v>205</v>
      </c>
      <c r="D332" s="67">
        <f>D334</f>
        <v>35812.800000000003</v>
      </c>
      <c r="E332" s="67">
        <f t="shared" ref="E332:G332" si="112">E334</f>
        <v>146985.5</v>
      </c>
      <c r="F332" s="67">
        <f t="shared" si="112"/>
        <v>365671</v>
      </c>
      <c r="G332" s="67">
        <f t="shared" si="112"/>
        <v>554070.69999999995</v>
      </c>
    </row>
    <row r="333" spans="1:7" s="40" customFormat="1" x14ac:dyDescent="0.2">
      <c r="A333" s="55"/>
      <c r="B333" s="55"/>
      <c r="C333" s="46" t="s">
        <v>132</v>
      </c>
      <c r="D333" s="67"/>
      <c r="E333" s="67"/>
      <c r="F333" s="67"/>
      <c r="G333" s="75"/>
    </row>
    <row r="334" spans="1:7" s="40" customFormat="1" ht="27" customHeight="1" x14ac:dyDescent="0.2">
      <c r="A334" s="55"/>
      <c r="B334" s="55"/>
      <c r="C334" s="11" t="s">
        <v>136</v>
      </c>
      <c r="D334" s="67">
        <f>D336+D339</f>
        <v>35812.800000000003</v>
      </c>
      <c r="E334" s="67">
        <f t="shared" ref="E334:G334" si="113">E336+E339</f>
        <v>146985.5</v>
      </c>
      <c r="F334" s="67">
        <f t="shared" si="113"/>
        <v>365671</v>
      </c>
      <c r="G334" s="67">
        <f t="shared" si="113"/>
        <v>554070.69999999995</v>
      </c>
    </row>
    <row r="335" spans="1:7" s="40" customFormat="1" x14ac:dyDescent="0.3">
      <c r="A335" s="23"/>
      <c r="B335" s="23"/>
      <c r="C335" s="46" t="s">
        <v>141</v>
      </c>
      <c r="D335" s="66"/>
      <c r="E335" s="66"/>
      <c r="F335" s="66"/>
      <c r="G335" s="66"/>
    </row>
    <row r="336" spans="1:7" s="40" customFormat="1" ht="32.25" customHeight="1" x14ac:dyDescent="0.2">
      <c r="A336" s="145"/>
      <c r="B336" s="145"/>
      <c r="C336" s="11" t="s">
        <v>90</v>
      </c>
      <c r="D336" s="71">
        <f>D337+D338</f>
        <v>0</v>
      </c>
      <c r="E336" s="71">
        <f t="shared" ref="E336:G336" si="114">E337+E338</f>
        <v>75359.899999999994</v>
      </c>
      <c r="F336" s="71">
        <f t="shared" si="114"/>
        <v>222419.69999999998</v>
      </c>
      <c r="G336" s="71">
        <f t="shared" si="114"/>
        <v>410819.39999999997</v>
      </c>
    </row>
    <row r="337" spans="1:7" s="40" customFormat="1" ht="46.5" customHeight="1" x14ac:dyDescent="0.2">
      <c r="A337" s="146"/>
      <c r="B337" s="146"/>
      <c r="C337" s="24" t="s">
        <v>206</v>
      </c>
      <c r="D337" s="73">
        <v>0</v>
      </c>
      <c r="E337" s="73">
        <v>75359.899999999994</v>
      </c>
      <c r="F337" s="73">
        <v>188399.69999999998</v>
      </c>
      <c r="G337" s="73">
        <v>376799.39999999997</v>
      </c>
    </row>
    <row r="338" spans="1:7" s="40" customFormat="1" ht="34.5" customHeight="1" x14ac:dyDescent="0.2">
      <c r="A338" s="146"/>
      <c r="B338" s="146"/>
      <c r="C338" s="24" t="s">
        <v>207</v>
      </c>
      <c r="D338" s="66">
        <v>0</v>
      </c>
      <c r="E338" s="66">
        <v>0</v>
      </c>
      <c r="F338" s="66">
        <v>34020</v>
      </c>
      <c r="G338" s="66">
        <v>34020</v>
      </c>
    </row>
    <row r="339" spans="1:7" s="40" customFormat="1" ht="29.25" customHeight="1" x14ac:dyDescent="0.2">
      <c r="A339" s="146"/>
      <c r="B339" s="146"/>
      <c r="C339" s="11" t="s">
        <v>98</v>
      </c>
      <c r="D339" s="71">
        <f>D340</f>
        <v>35812.800000000003</v>
      </c>
      <c r="E339" s="71">
        <f t="shared" ref="E339:G339" si="115">E340</f>
        <v>71625.600000000006</v>
      </c>
      <c r="F339" s="71">
        <f t="shared" si="115"/>
        <v>143251.29999999999</v>
      </c>
      <c r="G339" s="71">
        <f t="shared" si="115"/>
        <v>143251.29999999999</v>
      </c>
    </row>
    <row r="340" spans="1:7" s="40" customFormat="1" ht="61.5" customHeight="1" x14ac:dyDescent="0.2">
      <c r="A340" s="146"/>
      <c r="B340" s="146"/>
      <c r="C340" s="24" t="s">
        <v>208</v>
      </c>
      <c r="D340" s="73">
        <v>35812.800000000003</v>
      </c>
      <c r="E340" s="73">
        <v>71625.600000000006</v>
      </c>
      <c r="F340" s="73">
        <v>143251.29999999999</v>
      </c>
      <c r="G340" s="73">
        <v>143251.29999999999</v>
      </c>
    </row>
    <row r="341" spans="1:7" s="40" customFormat="1" ht="44.25" customHeight="1" x14ac:dyDescent="0.2">
      <c r="A341" s="55">
        <v>1163</v>
      </c>
      <c r="B341" s="55">
        <v>32002</v>
      </c>
      <c r="C341" s="22" t="s">
        <v>209</v>
      </c>
      <c r="D341" s="67">
        <f>D343+D350</f>
        <v>17651.7</v>
      </c>
      <c r="E341" s="67">
        <f t="shared" ref="E341:G341" si="116">E343+E350</f>
        <v>35303.4</v>
      </c>
      <c r="F341" s="67">
        <f t="shared" si="116"/>
        <v>148193</v>
      </c>
      <c r="G341" s="67">
        <f t="shared" si="116"/>
        <v>361181</v>
      </c>
    </row>
    <row r="342" spans="1:7" s="40" customFormat="1" x14ac:dyDescent="0.2">
      <c r="A342" s="55"/>
      <c r="B342" s="55"/>
      <c r="C342" s="46" t="s">
        <v>132</v>
      </c>
      <c r="D342" s="67"/>
      <c r="E342" s="67"/>
      <c r="F342" s="67"/>
      <c r="G342" s="75"/>
    </row>
    <row r="343" spans="1:7" s="40" customFormat="1" ht="30.75" customHeight="1" x14ac:dyDescent="0.2">
      <c r="A343" s="55"/>
      <c r="B343" s="55"/>
      <c r="C343" s="11" t="s">
        <v>136</v>
      </c>
      <c r="D343" s="67">
        <f>D345+D348</f>
        <v>17651.7</v>
      </c>
      <c r="E343" s="67">
        <f t="shared" ref="E343:G343" si="117">E345+E348</f>
        <v>35303.4</v>
      </c>
      <c r="F343" s="67">
        <f t="shared" si="117"/>
        <v>88258.5</v>
      </c>
      <c r="G343" s="67">
        <f t="shared" si="117"/>
        <v>241311.9</v>
      </c>
    </row>
    <row r="344" spans="1:7" s="40" customFormat="1" x14ac:dyDescent="0.3">
      <c r="A344" s="23"/>
      <c r="B344" s="23"/>
      <c r="C344" s="46" t="s">
        <v>141</v>
      </c>
      <c r="D344" s="66"/>
      <c r="E344" s="66"/>
      <c r="F344" s="66"/>
      <c r="G344" s="66"/>
    </row>
    <row r="345" spans="1:7" s="40" customFormat="1" ht="31.5" customHeight="1" x14ac:dyDescent="0.2">
      <c r="A345" s="131"/>
      <c r="B345" s="131"/>
      <c r="C345" s="11" t="s">
        <v>90</v>
      </c>
      <c r="D345" s="71">
        <f>D346+D347</f>
        <v>17651.7</v>
      </c>
      <c r="E345" s="71">
        <f t="shared" ref="E345:G345" si="118">E346+E347</f>
        <v>35303.4</v>
      </c>
      <c r="F345" s="71">
        <f t="shared" si="118"/>
        <v>88258.5</v>
      </c>
      <c r="G345" s="71">
        <f t="shared" si="118"/>
        <v>217426.4</v>
      </c>
    </row>
    <row r="346" spans="1:7" s="40" customFormat="1" ht="49.5" customHeight="1" x14ac:dyDescent="0.2">
      <c r="A346" s="132"/>
      <c r="B346" s="132"/>
      <c r="C346" s="24" t="s">
        <v>210</v>
      </c>
      <c r="D346" s="73">
        <v>17651.7</v>
      </c>
      <c r="E346" s="73">
        <v>35303.4</v>
      </c>
      <c r="F346" s="73">
        <v>88258.5</v>
      </c>
      <c r="G346" s="73">
        <v>176517</v>
      </c>
    </row>
    <row r="347" spans="1:7" s="40" customFormat="1" ht="49.5" customHeight="1" x14ac:dyDescent="0.2">
      <c r="A347" s="132"/>
      <c r="B347" s="132"/>
      <c r="C347" s="24" t="s">
        <v>211</v>
      </c>
      <c r="D347" s="66">
        <v>0</v>
      </c>
      <c r="E347" s="66">
        <v>0</v>
      </c>
      <c r="F347" s="66">
        <v>0</v>
      </c>
      <c r="G347" s="66">
        <v>40909.4</v>
      </c>
    </row>
    <row r="348" spans="1:7" s="40" customFormat="1" ht="35.25" customHeight="1" x14ac:dyDescent="0.2">
      <c r="A348" s="132"/>
      <c r="B348" s="132"/>
      <c r="C348" s="11" t="s">
        <v>155</v>
      </c>
      <c r="D348" s="71">
        <f>D349</f>
        <v>0</v>
      </c>
      <c r="E348" s="71">
        <f t="shared" ref="E348:G348" si="119">E349</f>
        <v>0</v>
      </c>
      <c r="F348" s="71">
        <f t="shared" si="119"/>
        <v>0</v>
      </c>
      <c r="G348" s="71">
        <f t="shared" si="119"/>
        <v>23885.5</v>
      </c>
    </row>
    <row r="349" spans="1:7" s="40" customFormat="1" ht="44.25" customHeight="1" x14ac:dyDescent="0.2">
      <c r="A349" s="132"/>
      <c r="B349" s="132"/>
      <c r="C349" s="24" t="s">
        <v>212</v>
      </c>
      <c r="D349" s="66">
        <v>0</v>
      </c>
      <c r="E349" s="66">
        <v>0</v>
      </c>
      <c r="F349" s="66">
        <v>0</v>
      </c>
      <c r="G349" s="66">
        <v>23885.5</v>
      </c>
    </row>
    <row r="350" spans="1:7" s="40" customFormat="1" ht="44.25" customHeight="1" x14ac:dyDescent="0.2">
      <c r="A350" s="55"/>
      <c r="B350" s="55"/>
      <c r="C350" s="11" t="s">
        <v>140</v>
      </c>
      <c r="D350" s="67">
        <f>D352</f>
        <v>0</v>
      </c>
      <c r="E350" s="67">
        <f t="shared" ref="E350:G350" si="120">E352</f>
        <v>0</v>
      </c>
      <c r="F350" s="67">
        <f t="shared" si="120"/>
        <v>59934.5</v>
      </c>
      <c r="G350" s="67">
        <f t="shared" si="120"/>
        <v>119869.1</v>
      </c>
    </row>
    <row r="351" spans="1:7" s="40" customFormat="1" x14ac:dyDescent="0.3">
      <c r="A351" s="23"/>
      <c r="B351" s="23"/>
      <c r="C351" s="46" t="s">
        <v>141</v>
      </c>
      <c r="D351" s="66"/>
      <c r="E351" s="66"/>
      <c r="F351" s="66"/>
      <c r="G351" s="66"/>
    </row>
    <row r="352" spans="1:7" s="40" customFormat="1" ht="31.5" customHeight="1" x14ac:dyDescent="0.2">
      <c r="A352" s="134"/>
      <c r="B352" s="134"/>
      <c r="C352" s="11" t="s">
        <v>90</v>
      </c>
      <c r="D352" s="71">
        <f>D353</f>
        <v>0</v>
      </c>
      <c r="E352" s="71">
        <f t="shared" ref="E352:G352" si="121">E353</f>
        <v>0</v>
      </c>
      <c r="F352" s="71">
        <f t="shared" si="121"/>
        <v>59934.5</v>
      </c>
      <c r="G352" s="71">
        <f t="shared" si="121"/>
        <v>119869.1</v>
      </c>
    </row>
    <row r="353" spans="1:7" s="40" customFormat="1" ht="42.75" customHeight="1" x14ac:dyDescent="0.2">
      <c r="A353" s="134"/>
      <c r="B353" s="134"/>
      <c r="C353" s="24" t="s">
        <v>213</v>
      </c>
      <c r="D353" s="73">
        <v>0</v>
      </c>
      <c r="E353" s="73">
        <v>0</v>
      </c>
      <c r="F353" s="73">
        <v>59934.5</v>
      </c>
      <c r="G353" s="73">
        <v>119869.1</v>
      </c>
    </row>
    <row r="354" spans="1:7" s="40" customFormat="1" ht="53.25" customHeight="1" x14ac:dyDescent="0.2">
      <c r="A354" s="55">
        <v>1168</v>
      </c>
      <c r="B354" s="55">
        <v>32001</v>
      </c>
      <c r="C354" s="22" t="s">
        <v>214</v>
      </c>
      <c r="D354" s="67">
        <f>D356+D362</f>
        <v>19984.5</v>
      </c>
      <c r="E354" s="67">
        <f t="shared" ref="E354:G354" si="122">E356+E362</f>
        <v>106050.3</v>
      </c>
      <c r="F354" s="67">
        <f t="shared" si="122"/>
        <v>337032.7</v>
      </c>
      <c r="G354" s="67">
        <f t="shared" si="122"/>
        <v>502235.99999999994</v>
      </c>
    </row>
    <row r="355" spans="1:7" s="40" customFormat="1" x14ac:dyDescent="0.2">
      <c r="A355" s="55"/>
      <c r="B355" s="55"/>
      <c r="C355" s="46" t="s">
        <v>132</v>
      </c>
      <c r="D355" s="67"/>
      <c r="E355" s="67"/>
      <c r="F355" s="67"/>
      <c r="G355" s="75"/>
    </row>
    <row r="356" spans="1:7" s="40" customFormat="1" ht="30.75" customHeight="1" x14ac:dyDescent="0.2">
      <c r="A356" s="55"/>
      <c r="B356" s="55"/>
      <c r="C356" s="11" t="s">
        <v>136</v>
      </c>
      <c r="D356" s="67">
        <f>D358+D360</f>
        <v>19984.5</v>
      </c>
      <c r="E356" s="67">
        <f t="shared" ref="E356:G356" si="123">E358+E360</f>
        <v>106050.3</v>
      </c>
      <c r="F356" s="67">
        <f t="shared" si="123"/>
        <v>245141.4</v>
      </c>
      <c r="G356" s="67">
        <f t="shared" si="123"/>
        <v>410344.69999999995</v>
      </c>
    </row>
    <row r="357" spans="1:7" s="40" customFormat="1" x14ac:dyDescent="0.3">
      <c r="A357" s="23"/>
      <c r="B357" s="23"/>
      <c r="C357" s="46" t="s">
        <v>141</v>
      </c>
      <c r="D357" s="66"/>
      <c r="E357" s="66"/>
      <c r="F357" s="66"/>
      <c r="G357" s="73"/>
    </row>
    <row r="358" spans="1:7" s="40" customFormat="1" ht="25.5" customHeight="1" x14ac:dyDescent="0.2">
      <c r="A358" s="145"/>
      <c r="B358" s="145"/>
      <c r="C358" s="11" t="s">
        <v>90</v>
      </c>
      <c r="D358" s="71">
        <f t="shared" ref="D358:G358" si="124">+D359</f>
        <v>19984.5</v>
      </c>
      <c r="E358" s="71">
        <f t="shared" si="124"/>
        <v>39969</v>
      </c>
      <c r="F358" s="71">
        <f t="shared" si="124"/>
        <v>79938.100000000006</v>
      </c>
      <c r="G358" s="71">
        <f t="shared" si="124"/>
        <v>79938.100000000006</v>
      </c>
    </row>
    <row r="359" spans="1:7" s="40" customFormat="1" ht="40.5" customHeight="1" x14ac:dyDescent="0.2">
      <c r="A359" s="146"/>
      <c r="B359" s="146"/>
      <c r="C359" s="24" t="s">
        <v>215</v>
      </c>
      <c r="D359" s="66">
        <v>19984.5</v>
      </c>
      <c r="E359" s="66">
        <v>39969</v>
      </c>
      <c r="F359" s="66">
        <v>79938.100000000006</v>
      </c>
      <c r="G359" s="66">
        <v>79938.100000000006</v>
      </c>
    </row>
    <row r="360" spans="1:7" s="40" customFormat="1" ht="34.5" customHeight="1" x14ac:dyDescent="0.2">
      <c r="A360" s="146"/>
      <c r="B360" s="146"/>
      <c r="C360" s="11" t="s">
        <v>91</v>
      </c>
      <c r="D360" s="71">
        <f>D361</f>
        <v>0</v>
      </c>
      <c r="E360" s="71">
        <f t="shared" ref="E360:G360" si="125">E361</f>
        <v>66081.3</v>
      </c>
      <c r="F360" s="71">
        <f t="shared" si="125"/>
        <v>165203.29999999999</v>
      </c>
      <c r="G360" s="71">
        <f t="shared" si="125"/>
        <v>330406.59999999998</v>
      </c>
    </row>
    <row r="361" spans="1:7" s="40" customFormat="1" ht="42" customHeight="1" x14ac:dyDescent="0.2">
      <c r="A361" s="147"/>
      <c r="B361" s="147"/>
      <c r="C361" s="24" t="s">
        <v>216</v>
      </c>
      <c r="D361" s="66">
        <v>0</v>
      </c>
      <c r="E361" s="66">
        <v>66081.3</v>
      </c>
      <c r="F361" s="66">
        <v>165203.29999999999</v>
      </c>
      <c r="G361" s="66">
        <v>330406.59999999998</v>
      </c>
    </row>
    <row r="362" spans="1:7" s="40" customFormat="1" ht="24.75" customHeight="1" x14ac:dyDescent="0.2">
      <c r="A362" s="55"/>
      <c r="B362" s="55"/>
      <c r="C362" s="11" t="s">
        <v>196</v>
      </c>
      <c r="D362" s="67">
        <v>0</v>
      </c>
      <c r="E362" s="67">
        <v>0</v>
      </c>
      <c r="F362" s="67">
        <v>91891.3</v>
      </c>
      <c r="G362" s="67">
        <v>91891.3</v>
      </c>
    </row>
    <row r="363" spans="1:7" s="40" customFormat="1" ht="39" customHeight="1" x14ac:dyDescent="0.2">
      <c r="A363" s="55">
        <v>1183</v>
      </c>
      <c r="B363" s="55">
        <v>32001</v>
      </c>
      <c r="C363" s="22" t="s">
        <v>217</v>
      </c>
      <c r="D363" s="67">
        <f>D365+D370</f>
        <v>0</v>
      </c>
      <c r="E363" s="67">
        <f t="shared" ref="E363:G363" si="126">E365+E370</f>
        <v>29020.5</v>
      </c>
      <c r="F363" s="67">
        <f t="shared" si="126"/>
        <v>117331.8</v>
      </c>
      <c r="G363" s="67">
        <f t="shared" si="126"/>
        <v>354950</v>
      </c>
    </row>
    <row r="364" spans="1:7" s="40" customFormat="1" ht="21.75" customHeight="1" x14ac:dyDescent="0.2">
      <c r="A364" s="55"/>
      <c r="B364" s="55"/>
      <c r="C364" s="46" t="s">
        <v>132</v>
      </c>
      <c r="D364" s="71"/>
      <c r="E364" s="71"/>
      <c r="F364" s="66"/>
      <c r="G364" s="73"/>
    </row>
    <row r="365" spans="1:7" s="40" customFormat="1" ht="31.5" customHeight="1" x14ac:dyDescent="0.2">
      <c r="A365" s="55"/>
      <c r="B365" s="55"/>
      <c r="C365" s="11" t="s">
        <v>136</v>
      </c>
      <c r="D365" s="71">
        <f>D367</f>
        <v>0</v>
      </c>
      <c r="E365" s="71">
        <f t="shared" ref="E365:G365" si="127">E367</f>
        <v>29020.5</v>
      </c>
      <c r="F365" s="71">
        <f t="shared" si="127"/>
        <v>116082.1</v>
      </c>
      <c r="G365" s="71">
        <f t="shared" si="127"/>
        <v>353700.3</v>
      </c>
    </row>
    <row r="366" spans="1:7" s="40" customFormat="1" x14ac:dyDescent="0.3">
      <c r="A366" s="23"/>
      <c r="B366" s="23"/>
      <c r="C366" s="46" t="s">
        <v>141</v>
      </c>
      <c r="D366" s="76"/>
      <c r="E366" s="76"/>
      <c r="F366" s="76"/>
      <c r="G366" s="77"/>
    </row>
    <row r="367" spans="1:7" s="40" customFormat="1" ht="28.5" customHeight="1" x14ac:dyDescent="0.2">
      <c r="A367" s="131"/>
      <c r="B367" s="131"/>
      <c r="C367" s="27" t="s">
        <v>90</v>
      </c>
      <c r="D367" s="71">
        <f>D368+D369</f>
        <v>0</v>
      </c>
      <c r="E367" s="71">
        <f t="shared" ref="E367:G367" si="128">E368+E369</f>
        <v>29020.5</v>
      </c>
      <c r="F367" s="71">
        <f t="shared" si="128"/>
        <v>116082.1</v>
      </c>
      <c r="G367" s="71">
        <f t="shared" si="128"/>
        <v>353700.3</v>
      </c>
    </row>
    <row r="368" spans="1:7" s="40" customFormat="1" ht="30.75" customHeight="1" x14ac:dyDescent="0.2">
      <c r="A368" s="132"/>
      <c r="B368" s="132"/>
      <c r="C368" s="24" t="s">
        <v>218</v>
      </c>
      <c r="D368" s="66">
        <v>0</v>
      </c>
      <c r="E368" s="66">
        <v>29020.5</v>
      </c>
      <c r="F368" s="66">
        <v>116082.1</v>
      </c>
      <c r="G368" s="66">
        <v>290205.2</v>
      </c>
    </row>
    <row r="369" spans="1:7" s="40" customFormat="1" ht="51" customHeight="1" x14ac:dyDescent="0.2">
      <c r="A369" s="132"/>
      <c r="B369" s="132"/>
      <c r="C369" s="24" t="s">
        <v>219</v>
      </c>
      <c r="D369" s="66">
        <v>0</v>
      </c>
      <c r="E369" s="66">
        <v>0</v>
      </c>
      <c r="F369" s="66">
        <v>0</v>
      </c>
      <c r="G369" s="66">
        <v>63495.1</v>
      </c>
    </row>
    <row r="370" spans="1:7" s="40" customFormat="1" ht="38.25" customHeight="1" x14ac:dyDescent="0.2">
      <c r="A370" s="55"/>
      <c r="B370" s="55"/>
      <c r="C370" s="11" t="s">
        <v>140</v>
      </c>
      <c r="D370" s="71">
        <v>0</v>
      </c>
      <c r="E370" s="71">
        <v>0</v>
      </c>
      <c r="F370" s="71">
        <v>1249.6999999999998</v>
      </c>
      <c r="G370" s="74">
        <v>1249.6999999999998</v>
      </c>
    </row>
    <row r="371" spans="1:7" s="40" customFormat="1" x14ac:dyDescent="0.3">
      <c r="A371" s="23"/>
      <c r="B371" s="23"/>
      <c r="C371" s="46" t="s">
        <v>141</v>
      </c>
      <c r="D371" s="76"/>
      <c r="E371" s="76"/>
      <c r="F371" s="76"/>
      <c r="G371" s="77"/>
    </row>
    <row r="372" spans="1:7" s="40" customFormat="1" ht="36.75" customHeight="1" x14ac:dyDescent="0.3">
      <c r="A372" s="52"/>
      <c r="B372" s="52"/>
      <c r="C372" s="27" t="s">
        <v>90</v>
      </c>
      <c r="D372" s="71">
        <v>0</v>
      </c>
      <c r="E372" s="71">
        <v>0</v>
      </c>
      <c r="F372" s="71">
        <v>1249.6999999999998</v>
      </c>
      <c r="G372" s="71">
        <v>1249.6999999999998</v>
      </c>
    </row>
    <row r="373" spans="1:7" s="40" customFormat="1" ht="43.5" customHeight="1" x14ac:dyDescent="0.3">
      <c r="A373" s="52"/>
      <c r="B373" s="52"/>
      <c r="C373" s="24" t="s">
        <v>220</v>
      </c>
      <c r="D373" s="66">
        <v>0</v>
      </c>
      <c r="E373" s="66">
        <v>0</v>
      </c>
      <c r="F373" s="66">
        <v>1249.6999999999998</v>
      </c>
      <c r="G373" s="66">
        <v>1249.6999999999998</v>
      </c>
    </row>
    <row r="374" spans="1:7" s="40" customFormat="1" ht="57" customHeight="1" x14ac:dyDescent="0.2">
      <c r="A374" s="55">
        <v>1183</v>
      </c>
      <c r="B374" s="55">
        <v>32002</v>
      </c>
      <c r="C374" s="22" t="s">
        <v>221</v>
      </c>
      <c r="D374" s="67">
        <f>D376</f>
        <v>38057.199999999997</v>
      </c>
      <c r="E374" s="67">
        <f t="shared" ref="E374:G374" si="129">E376</f>
        <v>852128.79999999993</v>
      </c>
      <c r="F374" s="67">
        <f t="shared" si="129"/>
        <v>2111293.4</v>
      </c>
      <c r="G374" s="67">
        <f t="shared" si="129"/>
        <v>4115577.2</v>
      </c>
    </row>
    <row r="375" spans="1:7" s="40" customFormat="1" x14ac:dyDescent="0.2">
      <c r="A375" s="55"/>
      <c r="B375" s="55"/>
      <c r="C375" s="46" t="s">
        <v>132</v>
      </c>
      <c r="D375" s="71"/>
      <c r="E375" s="71"/>
      <c r="F375" s="66"/>
      <c r="G375" s="73"/>
    </row>
    <row r="376" spans="1:7" s="40" customFormat="1" ht="29.25" customHeight="1" x14ac:dyDescent="0.2">
      <c r="A376" s="55"/>
      <c r="B376" s="55"/>
      <c r="C376" s="11" t="s">
        <v>136</v>
      </c>
      <c r="D376" s="71">
        <f>D378+D381+D385+D387+D390+D392</f>
        <v>38057.199999999997</v>
      </c>
      <c r="E376" s="71">
        <f t="shared" ref="E376:G376" si="130">E378+E381+E385+E387+E390+E392</f>
        <v>852128.79999999993</v>
      </c>
      <c r="F376" s="71">
        <f t="shared" si="130"/>
        <v>2111293.4</v>
      </c>
      <c r="G376" s="71">
        <f t="shared" si="130"/>
        <v>4115577.2</v>
      </c>
    </row>
    <row r="377" spans="1:7" s="40" customFormat="1" x14ac:dyDescent="0.3">
      <c r="A377" s="23"/>
      <c r="B377" s="23"/>
      <c r="C377" s="46" t="s">
        <v>141</v>
      </c>
      <c r="D377" s="76"/>
      <c r="E377" s="76"/>
      <c r="F377" s="76"/>
      <c r="G377" s="76"/>
    </row>
    <row r="378" spans="1:7" s="40" customFormat="1" ht="29.25" customHeight="1" x14ac:dyDescent="0.2">
      <c r="A378" s="131"/>
      <c r="B378" s="131"/>
      <c r="C378" s="27" t="s">
        <v>90</v>
      </c>
      <c r="D378" s="71">
        <f>D379+D380</f>
        <v>0</v>
      </c>
      <c r="E378" s="71">
        <f t="shared" ref="E378:G378" si="131">E379+E380</f>
        <v>88915.1</v>
      </c>
      <c r="F378" s="71">
        <f t="shared" si="131"/>
        <v>222287.69999999998</v>
      </c>
      <c r="G378" s="71">
        <f t="shared" si="131"/>
        <v>489794.3</v>
      </c>
    </row>
    <row r="379" spans="1:7" s="40" customFormat="1" ht="30.75" customHeight="1" x14ac:dyDescent="0.2">
      <c r="A379" s="132"/>
      <c r="B379" s="132"/>
      <c r="C379" s="24" t="s">
        <v>222</v>
      </c>
      <c r="D379" s="66">
        <v>0</v>
      </c>
      <c r="E379" s="66">
        <v>88915.1</v>
      </c>
      <c r="F379" s="66">
        <v>222287.69999999998</v>
      </c>
      <c r="G379" s="66">
        <v>444575.39999999997</v>
      </c>
    </row>
    <row r="380" spans="1:7" s="40" customFormat="1" ht="31.5" customHeight="1" x14ac:dyDescent="0.2">
      <c r="A380" s="132"/>
      <c r="B380" s="132"/>
      <c r="C380" s="24" t="s">
        <v>223</v>
      </c>
      <c r="D380" s="66">
        <v>0</v>
      </c>
      <c r="E380" s="66">
        <v>0</v>
      </c>
      <c r="F380" s="66">
        <v>0</v>
      </c>
      <c r="G380" s="66">
        <v>45218.9</v>
      </c>
    </row>
    <row r="381" spans="1:7" s="40" customFormat="1" ht="27" customHeight="1" x14ac:dyDescent="0.2">
      <c r="A381" s="132"/>
      <c r="B381" s="132"/>
      <c r="C381" s="27" t="s">
        <v>146</v>
      </c>
      <c r="D381" s="71">
        <f>D382+D383+D384</f>
        <v>38057.199999999997</v>
      </c>
      <c r="E381" s="71">
        <f t="shared" ref="E381:G381" si="132">E382+E383+E384</f>
        <v>307149.59999999998</v>
      </c>
      <c r="F381" s="71">
        <f t="shared" si="132"/>
        <v>748845.3</v>
      </c>
      <c r="G381" s="71">
        <f t="shared" si="132"/>
        <v>1345461.9</v>
      </c>
    </row>
    <row r="382" spans="1:7" s="40" customFormat="1" ht="27.75" customHeight="1" x14ac:dyDescent="0.2">
      <c r="A382" s="132"/>
      <c r="B382" s="132"/>
      <c r="C382" s="24" t="s">
        <v>224</v>
      </c>
      <c r="D382" s="66">
        <v>38057.199999999997</v>
      </c>
      <c r="E382" s="66">
        <v>114171.6</v>
      </c>
      <c r="F382" s="66">
        <v>266400.3</v>
      </c>
      <c r="G382" s="66">
        <v>380571.9</v>
      </c>
    </row>
    <row r="383" spans="1:7" s="40" customFormat="1" ht="27" customHeight="1" x14ac:dyDescent="0.2">
      <c r="A383" s="132"/>
      <c r="B383" s="132"/>
      <c r="C383" s="24" t="s">
        <v>225</v>
      </c>
      <c r="D383" s="66">
        <v>0</v>
      </c>
      <c r="E383" s="66">
        <v>88809.7</v>
      </c>
      <c r="F383" s="66">
        <v>222024.2</v>
      </c>
      <c r="G383" s="66">
        <v>444048.5</v>
      </c>
    </row>
    <row r="384" spans="1:7" s="40" customFormat="1" ht="30.75" customHeight="1" x14ac:dyDescent="0.2">
      <c r="A384" s="132"/>
      <c r="B384" s="132"/>
      <c r="C384" s="24" t="s">
        <v>226</v>
      </c>
      <c r="D384" s="66">
        <v>0</v>
      </c>
      <c r="E384" s="66">
        <v>104168.3</v>
      </c>
      <c r="F384" s="66">
        <v>260420.8</v>
      </c>
      <c r="G384" s="66">
        <v>520841.5</v>
      </c>
    </row>
    <row r="385" spans="1:7" s="40" customFormat="1" ht="25.5" customHeight="1" x14ac:dyDescent="0.2">
      <c r="A385" s="132"/>
      <c r="B385" s="132"/>
      <c r="C385" s="27" t="s">
        <v>98</v>
      </c>
      <c r="D385" s="71">
        <f>D386</f>
        <v>0</v>
      </c>
      <c r="E385" s="71">
        <f t="shared" ref="E385:G385" si="133">E386</f>
        <v>91290.4</v>
      </c>
      <c r="F385" s="71">
        <f t="shared" si="133"/>
        <v>228226</v>
      </c>
      <c r="G385" s="71">
        <f t="shared" si="133"/>
        <v>456452.2</v>
      </c>
    </row>
    <row r="386" spans="1:7" s="40" customFormat="1" ht="40.5" customHeight="1" x14ac:dyDescent="0.2">
      <c r="A386" s="132"/>
      <c r="B386" s="132"/>
      <c r="C386" s="24" t="s">
        <v>227</v>
      </c>
      <c r="D386" s="66">
        <v>0</v>
      </c>
      <c r="E386" s="66">
        <v>91290.4</v>
      </c>
      <c r="F386" s="66">
        <v>228226</v>
      </c>
      <c r="G386" s="66">
        <v>456452.2</v>
      </c>
    </row>
    <row r="387" spans="1:7" s="40" customFormat="1" ht="27.75" customHeight="1" x14ac:dyDescent="0.2">
      <c r="A387" s="132"/>
      <c r="B387" s="132"/>
      <c r="C387" s="27" t="s">
        <v>152</v>
      </c>
      <c r="D387" s="71">
        <f>D388+D389</f>
        <v>0</v>
      </c>
      <c r="E387" s="71">
        <f t="shared" ref="E387:G387" si="134">E388+E389</f>
        <v>214278.5</v>
      </c>
      <c r="F387" s="71">
        <f t="shared" si="134"/>
        <v>535696.30000000005</v>
      </c>
      <c r="G387" s="71">
        <f t="shared" si="134"/>
        <v>1071392.6000000001</v>
      </c>
    </row>
    <row r="388" spans="1:7" s="40" customFormat="1" ht="38.25" customHeight="1" x14ac:dyDescent="0.2">
      <c r="A388" s="132"/>
      <c r="B388" s="132"/>
      <c r="C388" s="24" t="s">
        <v>228</v>
      </c>
      <c r="D388" s="66">
        <v>0</v>
      </c>
      <c r="E388" s="66">
        <v>126146.6</v>
      </c>
      <c r="F388" s="66">
        <v>315366.5</v>
      </c>
      <c r="G388" s="66">
        <v>630733.10000000009</v>
      </c>
    </row>
    <row r="389" spans="1:7" s="40" customFormat="1" ht="39.75" customHeight="1" x14ac:dyDescent="0.2">
      <c r="A389" s="132"/>
      <c r="B389" s="132"/>
      <c r="C389" s="24" t="s">
        <v>229</v>
      </c>
      <c r="D389" s="66">
        <v>0</v>
      </c>
      <c r="E389" s="66">
        <v>88131.9</v>
      </c>
      <c r="F389" s="66">
        <v>220329.8</v>
      </c>
      <c r="G389" s="66">
        <v>440659.5</v>
      </c>
    </row>
    <row r="390" spans="1:7" s="40" customFormat="1" ht="39" customHeight="1" x14ac:dyDescent="0.2">
      <c r="A390" s="132"/>
      <c r="B390" s="132"/>
      <c r="C390" s="27" t="s">
        <v>91</v>
      </c>
      <c r="D390" s="71">
        <f>D391</f>
        <v>0</v>
      </c>
      <c r="E390" s="71">
        <f t="shared" ref="E390:G390" si="135">E391</f>
        <v>57111</v>
      </c>
      <c r="F390" s="71">
        <f t="shared" si="135"/>
        <v>142777.5</v>
      </c>
      <c r="G390" s="71">
        <f t="shared" si="135"/>
        <v>285555.09999999998</v>
      </c>
    </row>
    <row r="391" spans="1:7" s="40" customFormat="1" ht="31.5" customHeight="1" x14ac:dyDescent="0.2">
      <c r="A391" s="132"/>
      <c r="B391" s="132"/>
      <c r="C391" s="24" t="s">
        <v>230</v>
      </c>
      <c r="D391" s="66">
        <v>0</v>
      </c>
      <c r="E391" s="66">
        <v>57111</v>
      </c>
      <c r="F391" s="66">
        <v>142777.5</v>
      </c>
      <c r="G391" s="66">
        <v>285555.09999999998</v>
      </c>
    </row>
    <row r="392" spans="1:7" s="40" customFormat="1" ht="35.25" customHeight="1" x14ac:dyDescent="0.2">
      <c r="A392" s="132"/>
      <c r="B392" s="132"/>
      <c r="C392" s="27" t="s">
        <v>148</v>
      </c>
      <c r="D392" s="71">
        <f>D393</f>
        <v>0</v>
      </c>
      <c r="E392" s="71">
        <f t="shared" ref="E392:G392" si="136">E393</f>
        <v>93384.2</v>
      </c>
      <c r="F392" s="71">
        <f t="shared" si="136"/>
        <v>233460.6</v>
      </c>
      <c r="G392" s="71">
        <f t="shared" si="136"/>
        <v>466921.1</v>
      </c>
    </row>
    <row r="393" spans="1:7" s="40" customFormat="1" ht="47.25" customHeight="1" x14ac:dyDescent="0.2">
      <c r="A393" s="132"/>
      <c r="B393" s="132"/>
      <c r="C393" s="24" t="s">
        <v>231</v>
      </c>
      <c r="D393" s="66">
        <v>0</v>
      </c>
      <c r="E393" s="66">
        <v>93384.2</v>
      </c>
      <c r="F393" s="66">
        <v>233460.6</v>
      </c>
      <c r="G393" s="66">
        <v>466921.1</v>
      </c>
    </row>
    <row r="394" spans="1:7" s="40" customFormat="1" ht="84" customHeight="1" x14ac:dyDescent="0.2">
      <c r="A394" s="55">
        <v>1183</v>
      </c>
      <c r="B394" s="55">
        <v>32003</v>
      </c>
      <c r="C394" s="22" t="s">
        <v>232</v>
      </c>
      <c r="D394" s="67">
        <f>D396+D451</f>
        <v>468528.79999999993</v>
      </c>
      <c r="E394" s="67">
        <f t="shared" ref="E394:G394" si="137">E396+E451</f>
        <v>1883090.5999999999</v>
      </c>
      <c r="F394" s="67">
        <f t="shared" si="137"/>
        <v>4082024.0000000005</v>
      </c>
      <c r="G394" s="67">
        <f t="shared" si="137"/>
        <v>6823956.6999999993</v>
      </c>
    </row>
    <row r="395" spans="1:7" s="40" customFormat="1" x14ac:dyDescent="0.2">
      <c r="A395" s="55"/>
      <c r="B395" s="55"/>
      <c r="C395" s="46" t="s">
        <v>132</v>
      </c>
      <c r="D395" s="71"/>
      <c r="E395" s="71"/>
      <c r="F395" s="71"/>
      <c r="G395" s="71"/>
    </row>
    <row r="396" spans="1:7" s="40" customFormat="1" ht="28.5" customHeight="1" x14ac:dyDescent="0.2">
      <c r="A396" s="55"/>
      <c r="B396" s="55"/>
      <c r="C396" s="11" t="s">
        <v>136</v>
      </c>
      <c r="D396" s="71">
        <f>D398+D402+D404+D406+D411+D415+D419+D424+D441+D446</f>
        <v>468528.79999999993</v>
      </c>
      <c r="E396" s="71">
        <f t="shared" ref="E396:G396" si="138">E398+E402+E404+E406+E411+E415+E419+E424+E441+E446</f>
        <v>1883090.5999999999</v>
      </c>
      <c r="F396" s="71">
        <f t="shared" si="138"/>
        <v>3500661.9000000004</v>
      </c>
      <c r="G396" s="71">
        <f t="shared" si="138"/>
        <v>4886083.0999999996</v>
      </c>
    </row>
    <row r="397" spans="1:7" s="40" customFormat="1" x14ac:dyDescent="0.3">
      <c r="A397" s="23"/>
      <c r="B397" s="23"/>
      <c r="C397" s="46" t="s">
        <v>141</v>
      </c>
      <c r="D397" s="68"/>
      <c r="E397" s="68"/>
      <c r="F397" s="68"/>
      <c r="G397" s="68"/>
    </row>
    <row r="398" spans="1:7" s="40" customFormat="1" ht="36" customHeight="1" x14ac:dyDescent="0.3">
      <c r="A398" s="28"/>
      <c r="B398" s="28"/>
      <c r="C398" s="11" t="s">
        <v>158</v>
      </c>
      <c r="D398" s="67">
        <f>D399+D400+D401</f>
        <v>81256.899999999994</v>
      </c>
      <c r="E398" s="67">
        <f t="shared" ref="E398:G398" si="139">E399+E400+E401</f>
        <v>188564.8</v>
      </c>
      <c r="F398" s="67">
        <f t="shared" si="139"/>
        <v>372129.80000000005</v>
      </c>
      <c r="G398" s="67">
        <f t="shared" si="139"/>
        <v>372129.80000000005</v>
      </c>
    </row>
    <row r="399" spans="1:7" s="40" customFormat="1" ht="39" customHeight="1" x14ac:dyDescent="0.3">
      <c r="A399" s="28"/>
      <c r="B399" s="28"/>
      <c r="C399" s="24" t="s">
        <v>233</v>
      </c>
      <c r="D399" s="66">
        <v>42102.2</v>
      </c>
      <c r="E399" s="66">
        <v>105255.5</v>
      </c>
      <c r="F399" s="66">
        <v>210511.1</v>
      </c>
      <c r="G399" s="66">
        <v>210511.1</v>
      </c>
    </row>
    <row r="400" spans="1:7" s="40" customFormat="1" ht="39" customHeight="1" x14ac:dyDescent="0.3">
      <c r="A400" s="28"/>
      <c r="B400" s="28"/>
      <c r="C400" s="24" t="s">
        <v>234</v>
      </c>
      <c r="D400" s="66">
        <v>39154.699999999997</v>
      </c>
      <c r="E400" s="66">
        <v>78309.3</v>
      </c>
      <c r="F400" s="66">
        <v>156618.70000000001</v>
      </c>
      <c r="G400" s="66">
        <v>156618.70000000001</v>
      </c>
    </row>
    <row r="401" spans="1:7" s="40" customFormat="1" ht="39" customHeight="1" x14ac:dyDescent="0.3">
      <c r="A401" s="28"/>
      <c r="B401" s="28"/>
      <c r="C401" s="24" t="s">
        <v>235</v>
      </c>
      <c r="D401" s="66">
        <v>0</v>
      </c>
      <c r="E401" s="66">
        <v>5000</v>
      </c>
      <c r="F401" s="66">
        <v>5000</v>
      </c>
      <c r="G401" s="66">
        <v>5000</v>
      </c>
    </row>
    <row r="402" spans="1:7" s="40" customFormat="1" ht="31.5" customHeight="1" x14ac:dyDescent="0.3">
      <c r="A402" s="28"/>
      <c r="B402" s="28"/>
      <c r="C402" s="11" t="s">
        <v>146</v>
      </c>
      <c r="D402" s="67">
        <f>+D403</f>
        <v>0</v>
      </c>
      <c r="E402" s="67">
        <f t="shared" ref="E402:G402" si="140">+E403</f>
        <v>5000</v>
      </c>
      <c r="F402" s="67">
        <f t="shared" si="140"/>
        <v>5000</v>
      </c>
      <c r="G402" s="67">
        <f t="shared" si="140"/>
        <v>5000</v>
      </c>
    </row>
    <row r="403" spans="1:7" s="40" customFormat="1" ht="24.75" customHeight="1" x14ac:dyDescent="0.3">
      <c r="A403" s="28"/>
      <c r="B403" s="28"/>
      <c r="C403" s="24" t="s">
        <v>236</v>
      </c>
      <c r="D403" s="66"/>
      <c r="E403" s="66">
        <v>5000</v>
      </c>
      <c r="F403" s="66">
        <v>5000</v>
      </c>
      <c r="G403" s="66">
        <v>5000</v>
      </c>
    </row>
    <row r="404" spans="1:7" s="40" customFormat="1" ht="28.5" customHeight="1" x14ac:dyDescent="0.3">
      <c r="A404" s="28"/>
      <c r="B404" s="28"/>
      <c r="C404" s="11" t="s">
        <v>98</v>
      </c>
      <c r="D404" s="67">
        <f>+D405</f>
        <v>0</v>
      </c>
      <c r="E404" s="67">
        <f t="shared" ref="E404:G404" si="141">+E405</f>
        <v>5000</v>
      </c>
      <c r="F404" s="67">
        <f t="shared" si="141"/>
        <v>5000</v>
      </c>
      <c r="G404" s="67">
        <f t="shared" si="141"/>
        <v>5000</v>
      </c>
    </row>
    <row r="405" spans="1:7" s="40" customFormat="1" ht="54" customHeight="1" x14ac:dyDescent="0.3">
      <c r="A405" s="28"/>
      <c r="B405" s="28"/>
      <c r="C405" s="24" t="s">
        <v>237</v>
      </c>
      <c r="D405" s="66"/>
      <c r="E405" s="66">
        <v>5000</v>
      </c>
      <c r="F405" s="66">
        <v>5000</v>
      </c>
      <c r="G405" s="66">
        <v>5000</v>
      </c>
    </row>
    <row r="406" spans="1:7" s="40" customFormat="1" ht="31.5" customHeight="1" x14ac:dyDescent="0.3">
      <c r="A406" s="28"/>
      <c r="B406" s="28"/>
      <c r="C406" s="11" t="s">
        <v>152</v>
      </c>
      <c r="D406" s="71">
        <f>D407+D408+D409+D410</f>
        <v>39470.199999999997</v>
      </c>
      <c r="E406" s="71">
        <f t="shared" ref="E406:G406" si="142">E407+E408+E409+E410</f>
        <v>317273.79999999993</v>
      </c>
      <c r="F406" s="71">
        <f t="shared" si="142"/>
        <v>583544.6</v>
      </c>
      <c r="G406" s="71">
        <f t="shared" si="142"/>
        <v>892569.39999999991</v>
      </c>
    </row>
    <row r="407" spans="1:7" s="40" customFormat="1" ht="54" customHeight="1" x14ac:dyDescent="0.3">
      <c r="A407" s="28"/>
      <c r="B407" s="28"/>
      <c r="C407" s="24" t="s">
        <v>238</v>
      </c>
      <c r="D407" s="66">
        <v>0</v>
      </c>
      <c r="E407" s="66">
        <v>93032.699999999983</v>
      </c>
      <c r="F407" s="66">
        <v>148852.29999999999</v>
      </c>
      <c r="G407" s="66">
        <v>186065.39999999997</v>
      </c>
    </row>
    <row r="408" spans="1:7" s="40" customFormat="1" ht="39" customHeight="1" x14ac:dyDescent="0.3">
      <c r="A408" s="28"/>
      <c r="B408" s="28"/>
      <c r="C408" s="24" t="s">
        <v>239</v>
      </c>
      <c r="D408" s="66">
        <v>39470.199999999997</v>
      </c>
      <c r="E408" s="66">
        <v>131567.19999999995</v>
      </c>
      <c r="F408" s="66">
        <v>210507.5</v>
      </c>
      <c r="G408" s="66">
        <v>263134.39999999991</v>
      </c>
    </row>
    <row r="409" spans="1:7" s="40" customFormat="1" ht="39" customHeight="1" x14ac:dyDescent="0.3">
      <c r="A409" s="28"/>
      <c r="B409" s="28"/>
      <c r="C409" s="24" t="s">
        <v>240</v>
      </c>
      <c r="D409" s="66">
        <v>0</v>
      </c>
      <c r="E409" s="66">
        <v>87673.9</v>
      </c>
      <c r="F409" s="66">
        <v>219184.80000000002</v>
      </c>
      <c r="G409" s="66">
        <v>438369.60000000003</v>
      </c>
    </row>
    <row r="410" spans="1:7" s="40" customFormat="1" ht="39" customHeight="1" x14ac:dyDescent="0.3">
      <c r="A410" s="28"/>
      <c r="B410" s="28"/>
      <c r="C410" s="24" t="s">
        <v>241</v>
      </c>
      <c r="D410" s="66">
        <v>0</v>
      </c>
      <c r="E410" s="66">
        <v>5000</v>
      </c>
      <c r="F410" s="66">
        <v>5000</v>
      </c>
      <c r="G410" s="66">
        <v>5000</v>
      </c>
    </row>
    <row r="411" spans="1:7" s="40" customFormat="1" ht="24.75" customHeight="1" x14ac:dyDescent="0.3">
      <c r="A411" s="28"/>
      <c r="B411" s="28"/>
      <c r="C411" s="11" t="s">
        <v>91</v>
      </c>
      <c r="D411" s="71">
        <f>D412+D413+D414</f>
        <v>55383.3</v>
      </c>
      <c r="E411" s="71">
        <f t="shared" ref="E411:G411" si="143">E412+E413+E414</f>
        <v>130418.5</v>
      </c>
      <c r="F411" s="71">
        <f t="shared" si="143"/>
        <v>182578.3</v>
      </c>
      <c r="G411" s="71">
        <f t="shared" si="143"/>
        <v>182578.3</v>
      </c>
    </row>
    <row r="412" spans="1:7" s="40" customFormat="1" ht="39" customHeight="1" x14ac:dyDescent="0.3">
      <c r="A412" s="28"/>
      <c r="B412" s="28"/>
      <c r="C412" s="24" t="s">
        <v>242</v>
      </c>
      <c r="D412" s="66">
        <v>29303.4</v>
      </c>
      <c r="E412" s="66">
        <v>73258.600000000006</v>
      </c>
      <c r="F412" s="66">
        <v>73258.600000000006</v>
      </c>
      <c r="G412" s="66">
        <v>73258.600000000006</v>
      </c>
    </row>
    <row r="413" spans="1:7" s="40" customFormat="1" ht="39" customHeight="1" x14ac:dyDescent="0.3">
      <c r="A413" s="28"/>
      <c r="B413" s="28"/>
      <c r="C413" s="24" t="s">
        <v>243</v>
      </c>
      <c r="D413" s="66">
        <v>26079.9</v>
      </c>
      <c r="E413" s="66">
        <v>52159.9</v>
      </c>
      <c r="F413" s="66">
        <v>104319.7</v>
      </c>
      <c r="G413" s="66">
        <v>104319.7</v>
      </c>
    </row>
    <row r="414" spans="1:7" s="40" customFormat="1" ht="39" customHeight="1" x14ac:dyDescent="0.3">
      <c r="A414" s="28"/>
      <c r="B414" s="28"/>
      <c r="C414" s="24" t="s">
        <v>244</v>
      </c>
      <c r="D414" s="66">
        <v>0</v>
      </c>
      <c r="E414" s="66">
        <v>5000</v>
      </c>
      <c r="F414" s="66">
        <v>5000</v>
      </c>
      <c r="G414" s="66">
        <v>5000</v>
      </c>
    </row>
    <row r="415" spans="1:7" s="40" customFormat="1" ht="32.25" customHeight="1" x14ac:dyDescent="0.3">
      <c r="A415" s="28"/>
      <c r="B415" s="28"/>
      <c r="C415" s="11" t="s">
        <v>148</v>
      </c>
      <c r="D415" s="71">
        <f>+D416+D417+D418</f>
        <v>52264.2</v>
      </c>
      <c r="E415" s="71">
        <f t="shared" ref="E415:G415" si="144">+E416+E417+E418</f>
        <v>214056.8</v>
      </c>
      <c r="F415" s="71">
        <f t="shared" si="144"/>
        <v>214056.8</v>
      </c>
      <c r="G415" s="71">
        <f t="shared" si="144"/>
        <v>214056.8</v>
      </c>
    </row>
    <row r="416" spans="1:7" s="40" customFormat="1" ht="39" customHeight="1" x14ac:dyDescent="0.3">
      <c r="A416" s="28"/>
      <c r="B416" s="28"/>
      <c r="C416" s="24" t="s">
        <v>245</v>
      </c>
      <c r="D416" s="66">
        <v>26082</v>
      </c>
      <c r="E416" s="66">
        <v>104327.90000000001</v>
      </c>
      <c r="F416" s="66">
        <v>104327.90000000001</v>
      </c>
      <c r="G416" s="66">
        <v>104327.90000000001</v>
      </c>
    </row>
    <row r="417" spans="1:7" s="40" customFormat="1" ht="39" customHeight="1" x14ac:dyDescent="0.3">
      <c r="A417" s="28"/>
      <c r="B417" s="28"/>
      <c r="C417" s="24" t="s">
        <v>246</v>
      </c>
      <c r="D417" s="66">
        <v>26182.2</v>
      </c>
      <c r="E417" s="66">
        <v>104728.9</v>
      </c>
      <c r="F417" s="66">
        <v>104728.9</v>
      </c>
      <c r="G417" s="66">
        <v>104728.9</v>
      </c>
    </row>
    <row r="418" spans="1:7" s="40" customFormat="1" ht="39" customHeight="1" x14ac:dyDescent="0.3">
      <c r="A418" s="28"/>
      <c r="B418" s="28"/>
      <c r="C418" s="24" t="s">
        <v>247</v>
      </c>
      <c r="D418" s="66">
        <v>0</v>
      </c>
      <c r="E418" s="66">
        <v>5000</v>
      </c>
      <c r="F418" s="66">
        <v>5000</v>
      </c>
      <c r="G418" s="66">
        <v>5000</v>
      </c>
    </row>
    <row r="419" spans="1:7" s="40" customFormat="1" ht="32.25" customHeight="1" x14ac:dyDescent="0.3">
      <c r="A419" s="28"/>
      <c r="B419" s="28"/>
      <c r="C419" s="11" t="s">
        <v>155</v>
      </c>
      <c r="D419" s="71">
        <f>D420+D421+D422+D423</f>
        <v>62487.100000000006</v>
      </c>
      <c r="E419" s="71">
        <f t="shared" ref="E419:G419" si="145">E420+E421+E422+E423</f>
        <v>182965.90000000002</v>
      </c>
      <c r="F419" s="71">
        <f t="shared" si="145"/>
        <v>387427.70000000007</v>
      </c>
      <c r="G419" s="71">
        <f t="shared" si="145"/>
        <v>519907</v>
      </c>
    </row>
    <row r="420" spans="1:7" s="40" customFormat="1" ht="39" customHeight="1" x14ac:dyDescent="0.3">
      <c r="A420" s="28"/>
      <c r="B420" s="28"/>
      <c r="C420" s="24" t="s">
        <v>248</v>
      </c>
      <c r="D420" s="66">
        <v>0</v>
      </c>
      <c r="E420" s="66">
        <v>52991.7</v>
      </c>
      <c r="F420" s="66">
        <v>132479.30000000002</v>
      </c>
      <c r="G420" s="66">
        <v>264958.60000000003</v>
      </c>
    </row>
    <row r="421" spans="1:7" s="40" customFormat="1" ht="39" customHeight="1" x14ac:dyDescent="0.3">
      <c r="A421" s="28"/>
      <c r="B421" s="28"/>
      <c r="C421" s="24" t="s">
        <v>249</v>
      </c>
      <c r="D421" s="66">
        <v>30466.7</v>
      </c>
      <c r="E421" s="66">
        <v>60933.4</v>
      </c>
      <c r="F421" s="66">
        <v>121866.8</v>
      </c>
      <c r="G421" s="66">
        <v>121866.8</v>
      </c>
    </row>
    <row r="422" spans="1:7" s="40" customFormat="1" ht="39" customHeight="1" x14ac:dyDescent="0.3">
      <c r="A422" s="28"/>
      <c r="B422" s="28"/>
      <c r="C422" s="24" t="s">
        <v>250</v>
      </c>
      <c r="D422" s="66">
        <v>32020.400000000001</v>
      </c>
      <c r="E422" s="66">
        <v>64040.800000000003</v>
      </c>
      <c r="F422" s="66">
        <v>128081.60000000001</v>
      </c>
      <c r="G422" s="66">
        <v>128081.60000000001</v>
      </c>
    </row>
    <row r="423" spans="1:7" s="40" customFormat="1" ht="39" customHeight="1" x14ac:dyDescent="0.3">
      <c r="A423" s="28"/>
      <c r="B423" s="28"/>
      <c r="C423" s="24" t="s">
        <v>251</v>
      </c>
      <c r="D423" s="66">
        <v>0</v>
      </c>
      <c r="E423" s="66">
        <v>5000</v>
      </c>
      <c r="F423" s="66">
        <v>5000</v>
      </c>
      <c r="G423" s="66">
        <v>5000</v>
      </c>
    </row>
    <row r="424" spans="1:7" s="40" customFormat="1" ht="32.25" customHeight="1" x14ac:dyDescent="0.3">
      <c r="A424" s="28"/>
      <c r="B424" s="28"/>
      <c r="C424" s="11" t="s">
        <v>92</v>
      </c>
      <c r="D424" s="71">
        <f>D425+D426+D427+D428+D429+D430++D431+D432+D433+D434+D435+D436+D437+D438+D439+D440</f>
        <v>65019.599999999977</v>
      </c>
      <c r="E424" s="71">
        <f t="shared" ref="E424:G424" si="146">E425+E426+E427+E428+E429+E430++E431+E432+E433+E434+E435+E436+E437+E438+E439+E440</f>
        <v>386920.49999999988</v>
      </c>
      <c r="F424" s="71">
        <f t="shared" si="146"/>
        <v>813530.49999999988</v>
      </c>
      <c r="G424" s="71">
        <f t="shared" si="146"/>
        <v>1325432.8999999999</v>
      </c>
    </row>
    <row r="425" spans="1:7" s="40" customFormat="1" ht="39" customHeight="1" x14ac:dyDescent="0.3">
      <c r="A425" s="28"/>
      <c r="B425" s="28"/>
      <c r="C425" s="24" t="s">
        <v>252</v>
      </c>
      <c r="D425" s="66">
        <v>0</v>
      </c>
      <c r="E425" s="66">
        <v>62504.9</v>
      </c>
      <c r="F425" s="66">
        <v>156262.1</v>
      </c>
      <c r="G425" s="66">
        <v>312524.29999999987</v>
      </c>
    </row>
    <row r="426" spans="1:7" s="40" customFormat="1" ht="39" customHeight="1" x14ac:dyDescent="0.3">
      <c r="A426" s="28"/>
      <c r="B426" s="28"/>
      <c r="C426" s="24" t="s">
        <v>253</v>
      </c>
      <c r="D426" s="66">
        <v>38959.399999999994</v>
      </c>
      <c r="E426" s="66">
        <v>77918.799999999988</v>
      </c>
      <c r="F426" s="66">
        <v>155837.59999999998</v>
      </c>
      <c r="G426" s="66">
        <v>155837.79999999999</v>
      </c>
    </row>
    <row r="427" spans="1:7" s="40" customFormat="1" ht="39" customHeight="1" x14ac:dyDescent="0.3">
      <c r="A427" s="28"/>
      <c r="B427" s="28"/>
      <c r="C427" s="24" t="s">
        <v>254</v>
      </c>
      <c r="D427" s="66">
        <v>26060.199999999983</v>
      </c>
      <c r="E427" s="66">
        <v>104240.79999999993</v>
      </c>
      <c r="F427" s="66">
        <v>104240.79999999993</v>
      </c>
      <c r="G427" s="66">
        <v>104240.79999999993</v>
      </c>
    </row>
    <row r="428" spans="1:7" s="40" customFormat="1" ht="39" customHeight="1" x14ac:dyDescent="0.3">
      <c r="A428" s="28"/>
      <c r="B428" s="28"/>
      <c r="C428" s="24" t="s">
        <v>255</v>
      </c>
      <c r="D428" s="66">
        <v>0</v>
      </c>
      <c r="E428" s="66">
        <v>71128</v>
      </c>
      <c r="F428" s="66">
        <v>177820</v>
      </c>
      <c r="G428" s="66">
        <v>355640</v>
      </c>
    </row>
    <row r="429" spans="1:7" s="40" customFormat="1" ht="39" customHeight="1" x14ac:dyDescent="0.3">
      <c r="A429" s="28"/>
      <c r="B429" s="28"/>
      <c r="C429" s="24" t="s">
        <v>256</v>
      </c>
      <c r="D429" s="66">
        <v>0</v>
      </c>
      <c r="E429" s="66">
        <v>71128</v>
      </c>
      <c r="F429" s="66">
        <v>177820</v>
      </c>
      <c r="G429" s="66">
        <v>355640</v>
      </c>
    </row>
    <row r="430" spans="1:7" s="40" customFormat="1" ht="39" customHeight="1" x14ac:dyDescent="0.3">
      <c r="A430" s="28"/>
      <c r="B430" s="28"/>
      <c r="C430" s="24" t="s">
        <v>257</v>
      </c>
      <c r="D430" s="66">
        <v>0</v>
      </c>
      <c r="E430" s="66">
        <v>0</v>
      </c>
      <c r="F430" s="66">
        <v>4800</v>
      </c>
      <c r="G430" s="66">
        <v>4800</v>
      </c>
    </row>
    <row r="431" spans="1:7" s="40" customFormat="1" ht="39" customHeight="1" x14ac:dyDescent="0.3">
      <c r="A431" s="28"/>
      <c r="B431" s="28"/>
      <c r="C431" s="24" t="s">
        <v>258</v>
      </c>
      <c r="D431" s="66">
        <v>0</v>
      </c>
      <c r="E431" s="66">
        <v>0</v>
      </c>
      <c r="F431" s="66">
        <v>3675</v>
      </c>
      <c r="G431" s="66">
        <v>3675</v>
      </c>
    </row>
    <row r="432" spans="1:7" s="40" customFormat="1" ht="39" customHeight="1" x14ac:dyDescent="0.3">
      <c r="A432" s="28"/>
      <c r="B432" s="28"/>
      <c r="C432" s="24" t="s">
        <v>259</v>
      </c>
      <c r="D432" s="66">
        <v>0</v>
      </c>
      <c r="E432" s="66">
        <v>0</v>
      </c>
      <c r="F432" s="66">
        <v>3675</v>
      </c>
      <c r="G432" s="66">
        <v>3675</v>
      </c>
    </row>
    <row r="433" spans="1:7" s="40" customFormat="1" ht="39" customHeight="1" x14ac:dyDescent="0.3">
      <c r="A433" s="28"/>
      <c r="B433" s="28"/>
      <c r="C433" s="24" t="s">
        <v>260</v>
      </c>
      <c r="D433" s="66">
        <v>0</v>
      </c>
      <c r="E433" s="66">
        <v>0</v>
      </c>
      <c r="F433" s="66">
        <v>3675</v>
      </c>
      <c r="G433" s="66">
        <v>3675</v>
      </c>
    </row>
    <row r="434" spans="1:7" s="40" customFormat="1" ht="39" customHeight="1" x14ac:dyDescent="0.3">
      <c r="A434" s="28"/>
      <c r="B434" s="28"/>
      <c r="C434" s="24" t="s">
        <v>261</v>
      </c>
      <c r="D434" s="66">
        <v>0</v>
      </c>
      <c r="E434" s="66">
        <v>0</v>
      </c>
      <c r="F434" s="66">
        <v>3675</v>
      </c>
      <c r="G434" s="66">
        <v>3675</v>
      </c>
    </row>
    <row r="435" spans="1:7" s="40" customFormat="1" ht="39" customHeight="1" x14ac:dyDescent="0.3">
      <c r="A435" s="28"/>
      <c r="B435" s="28"/>
      <c r="C435" s="24" t="s">
        <v>262</v>
      </c>
      <c r="D435" s="66">
        <v>0</v>
      </c>
      <c r="E435" s="66">
        <v>0</v>
      </c>
      <c r="F435" s="66">
        <v>3675</v>
      </c>
      <c r="G435" s="66">
        <v>3675</v>
      </c>
    </row>
    <row r="436" spans="1:7" s="40" customFormat="1" ht="39" customHeight="1" x14ac:dyDescent="0.3">
      <c r="A436" s="28"/>
      <c r="B436" s="28"/>
      <c r="C436" s="24" t="s">
        <v>263</v>
      </c>
      <c r="D436" s="66">
        <v>0</v>
      </c>
      <c r="E436" s="66">
        <v>0</v>
      </c>
      <c r="F436" s="66">
        <v>3675</v>
      </c>
      <c r="G436" s="66">
        <v>3675</v>
      </c>
    </row>
    <row r="437" spans="1:7" s="40" customFormat="1" ht="39" customHeight="1" x14ac:dyDescent="0.3">
      <c r="A437" s="28"/>
      <c r="B437" s="28"/>
      <c r="C437" s="24" t="s">
        <v>264</v>
      </c>
      <c r="D437" s="66">
        <v>0</v>
      </c>
      <c r="E437" s="66">
        <v>0</v>
      </c>
      <c r="F437" s="66">
        <v>3675</v>
      </c>
      <c r="G437" s="66">
        <v>3675</v>
      </c>
    </row>
    <row r="438" spans="1:7" s="40" customFormat="1" ht="39" customHeight="1" x14ac:dyDescent="0.3">
      <c r="A438" s="28"/>
      <c r="B438" s="28"/>
      <c r="C438" s="24" t="s">
        <v>265</v>
      </c>
      <c r="D438" s="66">
        <v>0</v>
      </c>
      <c r="E438" s="66">
        <v>0</v>
      </c>
      <c r="F438" s="66">
        <v>3675</v>
      </c>
      <c r="G438" s="66">
        <v>3675</v>
      </c>
    </row>
    <row r="439" spans="1:7" s="40" customFormat="1" ht="39" customHeight="1" x14ac:dyDescent="0.3">
      <c r="A439" s="28"/>
      <c r="B439" s="28"/>
      <c r="C439" s="24" t="s">
        <v>266</v>
      </c>
      <c r="D439" s="66">
        <v>0</v>
      </c>
      <c r="E439" s="66">
        <v>0</v>
      </c>
      <c r="F439" s="66">
        <v>3675</v>
      </c>
      <c r="G439" s="66">
        <v>3675</v>
      </c>
    </row>
    <row r="440" spans="1:7" s="40" customFormat="1" ht="39" customHeight="1" x14ac:dyDescent="0.3">
      <c r="A440" s="28"/>
      <c r="B440" s="28"/>
      <c r="C440" s="24" t="s">
        <v>267</v>
      </c>
      <c r="D440" s="66">
        <v>0</v>
      </c>
      <c r="E440" s="66">
        <v>0</v>
      </c>
      <c r="F440" s="66">
        <v>3675</v>
      </c>
      <c r="G440" s="66">
        <v>3675</v>
      </c>
    </row>
    <row r="441" spans="1:7" s="40" customFormat="1" ht="39.75" customHeight="1" x14ac:dyDescent="0.3">
      <c r="A441" s="28"/>
      <c r="B441" s="28"/>
      <c r="C441" s="27" t="s">
        <v>193</v>
      </c>
      <c r="D441" s="71">
        <f>D442+D443+D444+D445</f>
        <v>79066.399999999994</v>
      </c>
      <c r="E441" s="71">
        <f t="shared" ref="E441:G441" si="147">E442+E443+E444+E445</f>
        <v>316141.59999999998</v>
      </c>
      <c r="F441" s="71">
        <f t="shared" si="147"/>
        <v>644103.6</v>
      </c>
      <c r="G441" s="71">
        <f t="shared" si="147"/>
        <v>927152.2</v>
      </c>
    </row>
    <row r="442" spans="1:7" s="40" customFormat="1" ht="39" customHeight="1" x14ac:dyDescent="0.3">
      <c r="A442" s="28"/>
      <c r="B442" s="28"/>
      <c r="C442" s="24" t="s">
        <v>268</v>
      </c>
      <c r="D442" s="66">
        <v>39277</v>
      </c>
      <c r="E442" s="66">
        <v>78554</v>
      </c>
      <c r="F442" s="66">
        <v>157108</v>
      </c>
      <c r="G442" s="66">
        <v>157108</v>
      </c>
    </row>
    <row r="443" spans="1:7" s="40" customFormat="1" ht="39" customHeight="1" x14ac:dyDescent="0.3">
      <c r="A443" s="28"/>
      <c r="B443" s="28"/>
      <c r="C443" s="24" t="s">
        <v>269</v>
      </c>
      <c r="D443" s="66">
        <v>0</v>
      </c>
      <c r="E443" s="66">
        <v>73430</v>
      </c>
      <c r="F443" s="66">
        <v>183575.1</v>
      </c>
      <c r="G443" s="66">
        <v>367150.2</v>
      </c>
    </row>
    <row r="444" spans="1:7" s="40" customFormat="1" ht="39" customHeight="1" x14ac:dyDescent="0.3">
      <c r="A444" s="28"/>
      <c r="B444" s="28"/>
      <c r="C444" s="24" t="s">
        <v>270</v>
      </c>
      <c r="D444" s="66">
        <v>39789.4</v>
      </c>
      <c r="E444" s="66">
        <v>159157.6</v>
      </c>
      <c r="F444" s="66">
        <v>298420.5</v>
      </c>
      <c r="G444" s="66">
        <v>397894</v>
      </c>
    </row>
    <row r="445" spans="1:7" s="40" customFormat="1" ht="39" customHeight="1" x14ac:dyDescent="0.3">
      <c r="A445" s="28"/>
      <c r="B445" s="28"/>
      <c r="C445" s="24" t="s">
        <v>271</v>
      </c>
      <c r="D445" s="66">
        <v>0</v>
      </c>
      <c r="E445" s="66">
        <v>5000</v>
      </c>
      <c r="F445" s="66">
        <v>5000</v>
      </c>
      <c r="G445" s="66">
        <v>5000</v>
      </c>
    </row>
    <row r="446" spans="1:7" s="40" customFormat="1" ht="39.75" customHeight="1" x14ac:dyDescent="0.3">
      <c r="A446" s="28"/>
      <c r="B446" s="28"/>
      <c r="C446" s="27" t="s">
        <v>103</v>
      </c>
      <c r="D446" s="71">
        <f>D447+D448+D449+D450</f>
        <v>33581.1</v>
      </c>
      <c r="E446" s="71">
        <f t="shared" ref="E446:G446" si="148">E447+E448+E449+E450</f>
        <v>136748.70000000001</v>
      </c>
      <c r="F446" s="71">
        <f t="shared" si="148"/>
        <v>293290.59999999998</v>
      </c>
      <c r="G446" s="71">
        <f t="shared" si="148"/>
        <v>442256.69999999995</v>
      </c>
    </row>
    <row r="447" spans="1:7" s="40" customFormat="1" ht="39" customHeight="1" x14ac:dyDescent="0.3">
      <c r="A447" s="28"/>
      <c r="B447" s="28"/>
      <c r="C447" s="24" t="s">
        <v>272</v>
      </c>
      <c r="D447" s="66">
        <v>33581.1</v>
      </c>
      <c r="E447" s="66">
        <v>67162.3</v>
      </c>
      <c r="F447" s="66">
        <v>134324.6</v>
      </c>
      <c r="G447" s="66">
        <v>134324.6</v>
      </c>
    </row>
    <row r="448" spans="1:7" s="40" customFormat="1" ht="39" customHeight="1" x14ac:dyDescent="0.3">
      <c r="A448" s="28"/>
      <c r="B448" s="28"/>
      <c r="C448" s="24" t="s">
        <v>273</v>
      </c>
      <c r="D448" s="66">
        <v>0</v>
      </c>
      <c r="E448" s="66">
        <v>59586.400000000001</v>
      </c>
      <c r="F448" s="66">
        <v>148966</v>
      </c>
      <c r="G448" s="66">
        <v>297932.09999999998</v>
      </c>
    </row>
    <row r="449" spans="1:7" s="40" customFormat="1" ht="39" customHeight="1" x14ac:dyDescent="0.3">
      <c r="A449" s="28"/>
      <c r="B449" s="28"/>
      <c r="C449" s="24" t="s">
        <v>274</v>
      </c>
      <c r="D449" s="66">
        <v>0</v>
      </c>
      <c r="E449" s="66">
        <v>5000</v>
      </c>
      <c r="F449" s="66">
        <v>5000</v>
      </c>
      <c r="G449" s="66">
        <v>5000</v>
      </c>
    </row>
    <row r="450" spans="1:7" s="40" customFormat="1" ht="39" customHeight="1" x14ac:dyDescent="0.3">
      <c r="A450" s="28"/>
      <c r="B450" s="28"/>
      <c r="C450" s="24" t="s">
        <v>275</v>
      </c>
      <c r="D450" s="66">
        <v>0</v>
      </c>
      <c r="E450" s="66">
        <v>5000</v>
      </c>
      <c r="F450" s="66">
        <v>5000</v>
      </c>
      <c r="G450" s="66">
        <v>5000</v>
      </c>
    </row>
    <row r="451" spans="1:7" s="40" customFormat="1" ht="28.5" customHeight="1" x14ac:dyDescent="0.2">
      <c r="A451" s="55"/>
      <c r="B451" s="55"/>
      <c r="C451" s="11" t="s">
        <v>196</v>
      </c>
      <c r="D451" s="71">
        <v>0</v>
      </c>
      <c r="E451" s="71">
        <v>0</v>
      </c>
      <c r="F451" s="71">
        <v>581362.1</v>
      </c>
      <c r="G451" s="71">
        <v>1937873.5999999996</v>
      </c>
    </row>
    <row r="452" spans="1:7" s="40" customFormat="1" ht="70.5" customHeight="1" x14ac:dyDescent="0.2">
      <c r="A452" s="55">
        <v>1183</v>
      </c>
      <c r="B452" s="55">
        <v>32004</v>
      </c>
      <c r="C452" s="22" t="s">
        <v>276</v>
      </c>
      <c r="D452" s="67">
        <f>D454+D458</f>
        <v>0</v>
      </c>
      <c r="E452" s="67">
        <f t="shared" ref="E452:G452" si="149">E454+E458</f>
        <v>0</v>
      </c>
      <c r="F452" s="67">
        <f t="shared" si="149"/>
        <v>47919.399999999994</v>
      </c>
      <c r="G452" s="67">
        <f t="shared" si="149"/>
        <v>69782.899999999994</v>
      </c>
    </row>
    <row r="453" spans="1:7" s="40" customFormat="1" x14ac:dyDescent="0.3">
      <c r="A453" s="28"/>
      <c r="B453" s="28"/>
      <c r="C453" s="47" t="s">
        <v>132</v>
      </c>
      <c r="D453" s="66"/>
      <c r="E453" s="66"/>
      <c r="F453" s="66"/>
      <c r="G453" s="66"/>
    </row>
    <row r="454" spans="1:7" s="40" customFormat="1" ht="33" customHeight="1" x14ac:dyDescent="0.2">
      <c r="A454" s="55"/>
      <c r="B454" s="55"/>
      <c r="C454" s="11" t="s">
        <v>136</v>
      </c>
      <c r="D454" s="71">
        <f>D456</f>
        <v>0</v>
      </c>
      <c r="E454" s="71">
        <f t="shared" ref="E454:G454" si="150">E456</f>
        <v>0</v>
      </c>
      <c r="F454" s="71">
        <f t="shared" si="150"/>
        <v>20003</v>
      </c>
      <c r="G454" s="71">
        <f t="shared" si="150"/>
        <v>20003</v>
      </c>
    </row>
    <row r="455" spans="1:7" s="40" customFormat="1" x14ac:dyDescent="0.3">
      <c r="A455" s="23"/>
      <c r="B455" s="23"/>
      <c r="C455" s="10" t="s">
        <v>141</v>
      </c>
      <c r="D455" s="68"/>
      <c r="E455" s="68"/>
      <c r="F455" s="68"/>
      <c r="G455" s="68"/>
    </row>
    <row r="456" spans="1:7" s="40" customFormat="1" ht="28.5" customHeight="1" x14ac:dyDescent="0.3">
      <c r="A456" s="28"/>
      <c r="B456" s="28"/>
      <c r="C456" s="27" t="s">
        <v>92</v>
      </c>
      <c r="D456" s="71">
        <f>D457</f>
        <v>0</v>
      </c>
      <c r="E456" s="71">
        <f t="shared" ref="E456:G456" si="151">E457</f>
        <v>0</v>
      </c>
      <c r="F456" s="71">
        <f t="shared" si="151"/>
        <v>20003</v>
      </c>
      <c r="G456" s="71">
        <f t="shared" si="151"/>
        <v>20003</v>
      </c>
    </row>
    <row r="457" spans="1:7" s="40" customFormat="1" ht="39" customHeight="1" x14ac:dyDescent="0.3">
      <c r="A457" s="28"/>
      <c r="B457" s="28"/>
      <c r="C457" s="24" t="s">
        <v>277</v>
      </c>
      <c r="D457" s="66">
        <v>0</v>
      </c>
      <c r="E457" s="66">
        <v>0</v>
      </c>
      <c r="F457" s="66">
        <v>20003</v>
      </c>
      <c r="G457" s="66">
        <v>20003</v>
      </c>
    </row>
    <row r="458" spans="1:7" s="40" customFormat="1" ht="51" customHeight="1" x14ac:dyDescent="0.2">
      <c r="A458" s="55"/>
      <c r="B458" s="55"/>
      <c r="C458" s="11" t="s">
        <v>140</v>
      </c>
      <c r="D458" s="71">
        <f>D460+D462</f>
        <v>0</v>
      </c>
      <c r="E458" s="71">
        <f t="shared" ref="E458:G458" si="152">E460+E462</f>
        <v>0</v>
      </c>
      <c r="F458" s="71">
        <f t="shared" si="152"/>
        <v>27916.399999999998</v>
      </c>
      <c r="G458" s="71">
        <f t="shared" si="152"/>
        <v>49779.9</v>
      </c>
    </row>
    <row r="459" spans="1:7" s="40" customFormat="1" x14ac:dyDescent="0.3">
      <c r="A459" s="23"/>
      <c r="B459" s="23"/>
      <c r="C459" s="46" t="s">
        <v>141</v>
      </c>
      <c r="D459" s="68"/>
      <c r="E459" s="68"/>
      <c r="F459" s="68"/>
      <c r="G459" s="68"/>
    </row>
    <row r="460" spans="1:7" s="40" customFormat="1" ht="39" customHeight="1" x14ac:dyDescent="0.3">
      <c r="A460" s="28"/>
      <c r="B460" s="28"/>
      <c r="C460" s="27" t="s">
        <v>155</v>
      </c>
      <c r="D460" s="71">
        <f>D461</f>
        <v>0</v>
      </c>
      <c r="E460" s="71">
        <f t="shared" ref="E460:G460" si="153">E461</f>
        <v>0</v>
      </c>
      <c r="F460" s="71">
        <f t="shared" si="153"/>
        <v>21863.599999999999</v>
      </c>
      <c r="G460" s="71">
        <f t="shared" si="153"/>
        <v>43727.1</v>
      </c>
    </row>
    <row r="461" spans="1:7" s="40" customFormat="1" ht="39" customHeight="1" x14ac:dyDescent="0.3">
      <c r="A461" s="28"/>
      <c r="B461" s="28"/>
      <c r="C461" s="24" t="s">
        <v>278</v>
      </c>
      <c r="D461" s="66">
        <v>0</v>
      </c>
      <c r="E461" s="66">
        <v>0</v>
      </c>
      <c r="F461" s="66">
        <v>21863.599999999999</v>
      </c>
      <c r="G461" s="66">
        <v>43727.1</v>
      </c>
    </row>
    <row r="462" spans="1:7" s="40" customFormat="1" ht="39" customHeight="1" x14ac:dyDescent="0.3">
      <c r="A462" s="28"/>
      <c r="B462" s="28"/>
      <c r="C462" s="27" t="s">
        <v>193</v>
      </c>
      <c r="D462" s="71">
        <f>D463</f>
        <v>0</v>
      </c>
      <c r="E462" s="71">
        <f t="shared" ref="E462:G462" si="154">E463</f>
        <v>0</v>
      </c>
      <c r="F462" s="71">
        <f t="shared" si="154"/>
        <v>6052.8</v>
      </c>
      <c r="G462" s="71">
        <f t="shared" si="154"/>
        <v>6052.8</v>
      </c>
    </row>
    <row r="463" spans="1:7" s="40" customFormat="1" ht="39" customHeight="1" x14ac:dyDescent="0.3">
      <c r="A463" s="28"/>
      <c r="B463" s="28"/>
      <c r="C463" s="24" t="s">
        <v>279</v>
      </c>
      <c r="D463" s="66">
        <v>0</v>
      </c>
      <c r="E463" s="66">
        <v>0</v>
      </c>
      <c r="F463" s="66">
        <v>6052.8</v>
      </c>
      <c r="G463" s="66">
        <v>6052.8</v>
      </c>
    </row>
    <row r="464" spans="1:7" s="40" customFormat="1" ht="65.25" customHeight="1" x14ac:dyDescent="0.2">
      <c r="A464" s="55">
        <v>1183</v>
      </c>
      <c r="B464" s="55">
        <v>32007</v>
      </c>
      <c r="C464" s="22" t="s">
        <v>280</v>
      </c>
      <c r="D464" s="67">
        <f>D466</f>
        <v>328461.69999999995</v>
      </c>
      <c r="E464" s="67">
        <f t="shared" ref="E464:G464" si="155">E466</f>
        <v>1017092.3999999999</v>
      </c>
      <c r="F464" s="67">
        <f t="shared" si="155"/>
        <v>1217409.8999999999</v>
      </c>
      <c r="G464" s="67">
        <f t="shared" si="155"/>
        <v>1372355</v>
      </c>
    </row>
    <row r="465" spans="1:7" s="40" customFormat="1" x14ac:dyDescent="0.3">
      <c r="A465" s="23"/>
      <c r="B465" s="23"/>
      <c r="C465" s="46" t="s">
        <v>132</v>
      </c>
      <c r="D465" s="68"/>
      <c r="E465" s="68"/>
      <c r="F465" s="68"/>
      <c r="G465" s="68"/>
    </row>
    <row r="466" spans="1:7" s="40" customFormat="1" ht="32.25" customHeight="1" x14ac:dyDescent="0.2">
      <c r="A466" s="55"/>
      <c r="B466" s="55"/>
      <c r="C466" s="11" t="s">
        <v>136</v>
      </c>
      <c r="D466" s="71">
        <f>D468+D473+D477+D484+D486+D492</f>
        <v>328461.69999999995</v>
      </c>
      <c r="E466" s="71">
        <f t="shared" ref="E466:G466" si="156">E468+E473+E477+E484+E486+E492</f>
        <v>1017092.3999999999</v>
      </c>
      <c r="F466" s="71">
        <f t="shared" si="156"/>
        <v>1217409.8999999999</v>
      </c>
      <c r="G466" s="71">
        <f t="shared" si="156"/>
        <v>1372355</v>
      </c>
    </row>
    <row r="467" spans="1:7" s="40" customFormat="1" x14ac:dyDescent="0.3">
      <c r="A467" s="30"/>
      <c r="B467" s="30"/>
      <c r="C467" s="46" t="s">
        <v>141</v>
      </c>
      <c r="D467" s="77"/>
      <c r="E467" s="77"/>
      <c r="F467" s="77"/>
      <c r="G467" s="77"/>
    </row>
    <row r="468" spans="1:7" s="40" customFormat="1" ht="36" customHeight="1" x14ac:dyDescent="0.2">
      <c r="A468" s="131"/>
      <c r="B468" s="131"/>
      <c r="C468" s="11" t="s">
        <v>90</v>
      </c>
      <c r="D468" s="71">
        <f>D469+D470+D471+D472</f>
        <v>43713.299999999996</v>
      </c>
      <c r="E468" s="71">
        <f t="shared" ref="E468:G468" si="157">E469+E470+E471+E472</f>
        <v>174853.3</v>
      </c>
      <c r="F468" s="71">
        <f t="shared" si="157"/>
        <v>174853.3</v>
      </c>
      <c r="G468" s="71">
        <f t="shared" si="157"/>
        <v>174853.3</v>
      </c>
    </row>
    <row r="469" spans="1:7" s="40" customFormat="1" ht="51" customHeight="1" x14ac:dyDescent="0.2">
      <c r="A469" s="132"/>
      <c r="B469" s="132"/>
      <c r="C469" s="24" t="s">
        <v>281</v>
      </c>
      <c r="D469" s="68">
        <v>12688.6</v>
      </c>
      <c r="E469" s="68">
        <v>50754.5</v>
      </c>
      <c r="F469" s="68">
        <v>50754.5</v>
      </c>
      <c r="G469" s="68">
        <v>50754.5</v>
      </c>
    </row>
    <row r="470" spans="1:7" s="40" customFormat="1" ht="54.75" customHeight="1" x14ac:dyDescent="0.2">
      <c r="A470" s="132"/>
      <c r="B470" s="132"/>
      <c r="C470" s="24" t="s">
        <v>282</v>
      </c>
      <c r="D470" s="68">
        <v>11856.4</v>
      </c>
      <c r="E470" s="68">
        <v>47425.599999999999</v>
      </c>
      <c r="F470" s="68">
        <v>47425.599999999999</v>
      </c>
      <c r="G470" s="68">
        <v>47425.599999999999</v>
      </c>
    </row>
    <row r="471" spans="1:7" s="40" customFormat="1" ht="48" customHeight="1" x14ac:dyDescent="0.2">
      <c r="A471" s="132"/>
      <c r="B471" s="132"/>
      <c r="C471" s="24" t="s">
        <v>283</v>
      </c>
      <c r="D471" s="68">
        <v>11197.2</v>
      </c>
      <c r="E471" s="68">
        <v>44788.7</v>
      </c>
      <c r="F471" s="68">
        <v>44788.7</v>
      </c>
      <c r="G471" s="68">
        <v>44788.7</v>
      </c>
    </row>
    <row r="472" spans="1:7" s="40" customFormat="1" ht="51" customHeight="1" x14ac:dyDescent="0.2">
      <c r="A472" s="132"/>
      <c r="B472" s="132"/>
      <c r="C472" s="24" t="s">
        <v>284</v>
      </c>
      <c r="D472" s="68">
        <v>7971.1</v>
      </c>
      <c r="E472" s="68">
        <v>31884.5</v>
      </c>
      <c r="F472" s="68">
        <v>31884.5</v>
      </c>
      <c r="G472" s="68">
        <v>31884.5</v>
      </c>
    </row>
    <row r="473" spans="1:7" s="40" customFormat="1" ht="34.5" customHeight="1" x14ac:dyDescent="0.2">
      <c r="A473" s="132"/>
      <c r="B473" s="132"/>
      <c r="C473" s="11" t="s">
        <v>158</v>
      </c>
      <c r="D473" s="71">
        <f>D474+D475+D476</f>
        <v>30997.9</v>
      </c>
      <c r="E473" s="71">
        <f t="shared" ref="E473:G473" si="158">E474+E475+E476</f>
        <v>109974.8</v>
      </c>
      <c r="F473" s="71">
        <f t="shared" si="158"/>
        <v>241027.6</v>
      </c>
      <c r="G473" s="71">
        <f t="shared" si="158"/>
        <v>289006.5</v>
      </c>
    </row>
    <row r="474" spans="1:7" s="40" customFormat="1" ht="39.75" customHeight="1" x14ac:dyDescent="0.2">
      <c r="A474" s="132"/>
      <c r="B474" s="132"/>
      <c r="C474" s="24" t="s">
        <v>285</v>
      </c>
      <c r="D474" s="68">
        <v>0</v>
      </c>
      <c r="E474" s="68">
        <v>47978.9</v>
      </c>
      <c r="F474" s="68">
        <v>111950.8</v>
      </c>
      <c r="G474" s="68">
        <v>159929.69999999998</v>
      </c>
    </row>
    <row r="475" spans="1:7" s="40" customFormat="1" ht="38.25" customHeight="1" x14ac:dyDescent="0.2">
      <c r="A475" s="132"/>
      <c r="B475" s="132"/>
      <c r="C475" s="24" t="s">
        <v>286</v>
      </c>
      <c r="D475" s="68">
        <v>30997.9</v>
      </c>
      <c r="E475" s="68">
        <v>61995.9</v>
      </c>
      <c r="F475" s="68">
        <v>123991.8</v>
      </c>
      <c r="G475" s="68">
        <v>123991.8</v>
      </c>
    </row>
    <row r="476" spans="1:7" s="40" customFormat="1" ht="38.25" customHeight="1" x14ac:dyDescent="0.2">
      <c r="A476" s="132"/>
      <c r="B476" s="132"/>
      <c r="C476" s="24" t="s">
        <v>287</v>
      </c>
      <c r="D476" s="66">
        <v>0</v>
      </c>
      <c r="E476" s="66">
        <v>0</v>
      </c>
      <c r="F476" s="66">
        <v>5085</v>
      </c>
      <c r="G476" s="66">
        <v>5085</v>
      </c>
    </row>
    <row r="477" spans="1:7" s="40" customFormat="1" ht="43.5" customHeight="1" x14ac:dyDescent="0.2">
      <c r="A477" s="132"/>
      <c r="B477" s="132"/>
      <c r="C477" s="11" t="s">
        <v>98</v>
      </c>
      <c r="D477" s="71">
        <f>D478+D479+D480+D481+D482+D483</f>
        <v>171887.80000000002</v>
      </c>
      <c r="E477" s="71">
        <f t="shared" ref="E477:G477" si="159">E478+E479+E480+E481+E482+E483</f>
        <v>362026.8</v>
      </c>
      <c r="F477" s="71">
        <f t="shared" si="159"/>
        <v>367111.8</v>
      </c>
      <c r="G477" s="71">
        <f t="shared" si="159"/>
        <v>367111.8</v>
      </c>
    </row>
    <row r="478" spans="1:7" s="40" customFormat="1" ht="33" customHeight="1" x14ac:dyDescent="0.2">
      <c r="A478" s="132"/>
      <c r="B478" s="132"/>
      <c r="C478" s="24" t="s">
        <v>288</v>
      </c>
      <c r="D478" s="68">
        <v>24267.5</v>
      </c>
      <c r="E478" s="68">
        <v>48535.1</v>
      </c>
      <c r="F478" s="68">
        <v>48535.1</v>
      </c>
      <c r="G478" s="68">
        <v>48535.1</v>
      </c>
    </row>
    <row r="479" spans="1:7" s="40" customFormat="1" ht="43.5" customHeight="1" x14ac:dyDescent="0.2">
      <c r="A479" s="132"/>
      <c r="B479" s="132"/>
      <c r="C479" s="24" t="s">
        <v>289</v>
      </c>
      <c r="D479" s="68">
        <v>36502.000000000007</v>
      </c>
      <c r="E479" s="68">
        <v>91255</v>
      </c>
      <c r="F479" s="68">
        <v>91255</v>
      </c>
      <c r="G479" s="68">
        <v>91255</v>
      </c>
    </row>
    <row r="480" spans="1:7" s="40" customFormat="1" ht="48" customHeight="1" x14ac:dyDescent="0.2">
      <c r="A480" s="132"/>
      <c r="B480" s="132"/>
      <c r="C480" s="24" t="s">
        <v>290</v>
      </c>
      <c r="D480" s="68">
        <v>35359.599999999999</v>
      </c>
      <c r="E480" s="68">
        <v>70719.199999999997</v>
      </c>
      <c r="F480" s="68">
        <v>70719.199999999997</v>
      </c>
      <c r="G480" s="68">
        <v>70719.199999999997</v>
      </c>
    </row>
    <row r="481" spans="1:7" s="40" customFormat="1" ht="44.25" customHeight="1" x14ac:dyDescent="0.2">
      <c r="A481" s="132"/>
      <c r="B481" s="132"/>
      <c r="C481" s="24" t="s">
        <v>291</v>
      </c>
      <c r="D481" s="68">
        <v>41016.300000000003</v>
      </c>
      <c r="E481" s="68">
        <v>82032.7</v>
      </c>
      <c r="F481" s="68">
        <v>82032.7</v>
      </c>
      <c r="G481" s="68">
        <v>82032.7</v>
      </c>
    </row>
    <row r="482" spans="1:7" s="40" customFormat="1" ht="39.75" customHeight="1" x14ac:dyDescent="0.2">
      <c r="A482" s="132"/>
      <c r="B482" s="132"/>
      <c r="C482" s="24" t="s">
        <v>292</v>
      </c>
      <c r="D482" s="68">
        <v>34742.400000000001</v>
      </c>
      <c r="E482" s="68">
        <v>69484.800000000003</v>
      </c>
      <c r="F482" s="68">
        <v>69484.800000000003</v>
      </c>
      <c r="G482" s="68">
        <v>69484.800000000003</v>
      </c>
    </row>
    <row r="483" spans="1:7" s="40" customFormat="1" ht="39" customHeight="1" x14ac:dyDescent="0.2">
      <c r="A483" s="132"/>
      <c r="B483" s="132"/>
      <c r="C483" s="24" t="s">
        <v>293</v>
      </c>
      <c r="D483" s="66">
        <v>0</v>
      </c>
      <c r="E483" s="66">
        <v>0</v>
      </c>
      <c r="F483" s="66">
        <v>5085</v>
      </c>
      <c r="G483" s="66">
        <v>5085</v>
      </c>
    </row>
    <row r="484" spans="1:7" s="40" customFormat="1" ht="33" customHeight="1" x14ac:dyDescent="0.2">
      <c r="A484" s="132"/>
      <c r="B484" s="132"/>
      <c r="C484" s="11" t="s">
        <v>152</v>
      </c>
      <c r="D484" s="71">
        <f>D485</f>
        <v>16425.099999999999</v>
      </c>
      <c r="E484" s="71">
        <f t="shared" ref="E484:G484" si="160">E485</f>
        <v>65700.399999999994</v>
      </c>
      <c r="F484" s="71">
        <f t="shared" si="160"/>
        <v>65700.399999999994</v>
      </c>
      <c r="G484" s="71">
        <f t="shared" si="160"/>
        <v>65700.399999999994</v>
      </c>
    </row>
    <row r="485" spans="1:7" s="40" customFormat="1" ht="51.75" customHeight="1" x14ac:dyDescent="0.2">
      <c r="A485" s="132"/>
      <c r="B485" s="132"/>
      <c r="C485" s="24" t="s">
        <v>294</v>
      </c>
      <c r="D485" s="68">
        <v>16425.099999999999</v>
      </c>
      <c r="E485" s="68">
        <v>65700.399999999994</v>
      </c>
      <c r="F485" s="68">
        <v>65700.399999999994</v>
      </c>
      <c r="G485" s="68">
        <v>65700.399999999994</v>
      </c>
    </row>
    <row r="486" spans="1:7" s="40" customFormat="1" ht="33" customHeight="1" x14ac:dyDescent="0.2">
      <c r="A486" s="132"/>
      <c r="B486" s="132"/>
      <c r="C486" s="11" t="s">
        <v>91</v>
      </c>
      <c r="D486" s="71">
        <f>D487+D488+D489+D490+D491</f>
        <v>65437.600000000006</v>
      </c>
      <c r="E486" s="71">
        <f t="shared" ref="E486:G486" si="161">E487+E488+E489+E490+E491</f>
        <v>261750.60000000003</v>
      </c>
      <c r="F486" s="71">
        <f t="shared" si="161"/>
        <v>261750.60000000003</v>
      </c>
      <c r="G486" s="71">
        <f t="shared" si="161"/>
        <v>261750.5</v>
      </c>
    </row>
    <row r="487" spans="1:7" s="40" customFormat="1" ht="47.25" customHeight="1" x14ac:dyDescent="0.2">
      <c r="A487" s="132"/>
      <c r="B487" s="132"/>
      <c r="C487" s="24" t="s">
        <v>295</v>
      </c>
      <c r="D487" s="68">
        <v>12438.4</v>
      </c>
      <c r="E487" s="68">
        <v>49753.700000000004</v>
      </c>
      <c r="F487" s="68">
        <v>49753.700000000004</v>
      </c>
      <c r="G487" s="68">
        <v>49753.700000000004</v>
      </c>
    </row>
    <row r="488" spans="1:7" s="40" customFormat="1" ht="44.25" customHeight="1" x14ac:dyDescent="0.2">
      <c r="A488" s="132"/>
      <c r="B488" s="132"/>
      <c r="C488" s="24" t="s">
        <v>296</v>
      </c>
      <c r="D488" s="68">
        <v>14556.1</v>
      </c>
      <c r="E488" s="68">
        <v>58224.499999999985</v>
      </c>
      <c r="F488" s="68">
        <v>58224.499999999985</v>
      </c>
      <c r="G488" s="68">
        <v>58224.499999999985</v>
      </c>
    </row>
    <row r="489" spans="1:7" s="40" customFormat="1" ht="39.75" customHeight="1" x14ac:dyDescent="0.2">
      <c r="A489" s="132"/>
      <c r="B489" s="132"/>
      <c r="C489" s="24" t="s">
        <v>297</v>
      </c>
      <c r="D489" s="68">
        <v>10067.799999999999</v>
      </c>
      <c r="E489" s="68">
        <v>40271.099999999991</v>
      </c>
      <c r="F489" s="68">
        <v>40271.099999999991</v>
      </c>
      <c r="G489" s="68">
        <v>40271.099999999991</v>
      </c>
    </row>
    <row r="490" spans="1:7" s="40" customFormat="1" ht="35.25" customHeight="1" x14ac:dyDescent="0.2">
      <c r="A490" s="132"/>
      <c r="B490" s="132"/>
      <c r="C490" s="24" t="s">
        <v>298</v>
      </c>
      <c r="D490" s="68">
        <v>13566</v>
      </c>
      <c r="E490" s="68">
        <v>54264.1</v>
      </c>
      <c r="F490" s="68">
        <v>54264.1</v>
      </c>
      <c r="G490" s="68">
        <v>54264</v>
      </c>
    </row>
    <row r="491" spans="1:7" s="40" customFormat="1" ht="28.5" customHeight="1" x14ac:dyDescent="0.2">
      <c r="A491" s="132"/>
      <c r="B491" s="132"/>
      <c r="C491" s="24" t="s">
        <v>299</v>
      </c>
      <c r="D491" s="68">
        <v>14809.300000000007</v>
      </c>
      <c r="E491" s="68">
        <v>59237.200000000026</v>
      </c>
      <c r="F491" s="68">
        <v>59237.200000000026</v>
      </c>
      <c r="G491" s="68">
        <v>59237.200000000026</v>
      </c>
    </row>
    <row r="492" spans="1:7" s="40" customFormat="1" ht="31.5" customHeight="1" x14ac:dyDescent="0.2">
      <c r="A492" s="132"/>
      <c r="B492" s="132"/>
      <c r="C492" s="11" t="s">
        <v>155</v>
      </c>
      <c r="D492" s="71">
        <f>D493</f>
        <v>0</v>
      </c>
      <c r="E492" s="71">
        <f t="shared" ref="E492:G492" si="162">E493</f>
        <v>42786.5</v>
      </c>
      <c r="F492" s="71">
        <f t="shared" si="162"/>
        <v>106966.2</v>
      </c>
      <c r="G492" s="71">
        <f t="shared" si="162"/>
        <v>213932.5</v>
      </c>
    </row>
    <row r="493" spans="1:7" s="40" customFormat="1" ht="50.25" customHeight="1" x14ac:dyDescent="0.2">
      <c r="A493" s="132"/>
      <c r="B493" s="132"/>
      <c r="C493" s="24" t="s">
        <v>300</v>
      </c>
      <c r="D493" s="68">
        <v>0</v>
      </c>
      <c r="E493" s="68">
        <v>42786.5</v>
      </c>
      <c r="F493" s="68">
        <v>106966.2</v>
      </c>
      <c r="G493" s="68">
        <v>213932.5</v>
      </c>
    </row>
    <row r="494" spans="1:7" s="40" customFormat="1" ht="63" customHeight="1" x14ac:dyDescent="0.2">
      <c r="A494" s="55">
        <v>1183</v>
      </c>
      <c r="B494" s="55">
        <v>32009</v>
      </c>
      <c r="C494" s="22" t="s">
        <v>301</v>
      </c>
      <c r="D494" s="67">
        <f>D496</f>
        <v>150391.70000000001</v>
      </c>
      <c r="E494" s="67">
        <f t="shared" ref="E494:G494" si="163">E496</f>
        <v>519599.29999999993</v>
      </c>
      <c r="F494" s="67">
        <f t="shared" si="163"/>
        <v>886665</v>
      </c>
      <c r="G494" s="67">
        <f t="shared" si="163"/>
        <v>1253755.1000000001</v>
      </c>
    </row>
    <row r="495" spans="1:7" s="40" customFormat="1" x14ac:dyDescent="0.2">
      <c r="A495" s="55"/>
      <c r="B495" s="55"/>
      <c r="C495" s="46" t="s">
        <v>132</v>
      </c>
      <c r="D495" s="71"/>
      <c r="E495" s="71"/>
      <c r="F495" s="66"/>
      <c r="G495" s="73"/>
    </row>
    <row r="496" spans="1:7" s="40" customFormat="1" ht="36" customHeight="1" x14ac:dyDescent="0.2">
      <c r="A496" s="55"/>
      <c r="B496" s="55"/>
      <c r="C496" s="11" t="s">
        <v>136</v>
      </c>
      <c r="D496" s="71">
        <f>D498+D503+D508+D511+D513</f>
        <v>150391.70000000001</v>
      </c>
      <c r="E496" s="71">
        <f t="shared" ref="E496:G496" si="164">E498+E503+E508+E511+E513</f>
        <v>519599.29999999993</v>
      </c>
      <c r="F496" s="71">
        <f t="shared" si="164"/>
        <v>886665</v>
      </c>
      <c r="G496" s="71">
        <f t="shared" si="164"/>
        <v>1253755.1000000001</v>
      </c>
    </row>
    <row r="497" spans="1:7" s="40" customFormat="1" x14ac:dyDescent="0.3">
      <c r="A497" s="30"/>
      <c r="B497" s="30"/>
      <c r="C497" s="46" t="s">
        <v>141</v>
      </c>
      <c r="D497" s="77"/>
      <c r="E497" s="77"/>
      <c r="F497" s="77"/>
      <c r="G497" s="77"/>
    </row>
    <row r="498" spans="1:7" s="40" customFormat="1" ht="30.75" customHeight="1" x14ac:dyDescent="0.2">
      <c r="A498" s="134"/>
      <c r="B498" s="134"/>
      <c r="C498" s="27" t="s">
        <v>90</v>
      </c>
      <c r="D498" s="71">
        <f>D499+D500+D501+D502</f>
        <v>40508.700000000004</v>
      </c>
      <c r="E498" s="71">
        <f t="shared" ref="E498:G498" si="165">E499+E500+E501+E502</f>
        <v>142892.29999999999</v>
      </c>
      <c r="F498" s="71">
        <f t="shared" si="165"/>
        <v>260854.3</v>
      </c>
      <c r="G498" s="71">
        <f t="shared" si="165"/>
        <v>424862.9</v>
      </c>
    </row>
    <row r="499" spans="1:7" s="40" customFormat="1" ht="47.25" customHeight="1" x14ac:dyDescent="0.2">
      <c r="A499" s="134"/>
      <c r="B499" s="134"/>
      <c r="C499" s="29" t="s">
        <v>302</v>
      </c>
      <c r="D499" s="68">
        <v>7914.1</v>
      </c>
      <c r="E499" s="68">
        <v>31656.5</v>
      </c>
      <c r="F499" s="68">
        <v>31656.5</v>
      </c>
      <c r="G499" s="68">
        <v>31656.5</v>
      </c>
    </row>
    <row r="500" spans="1:7" s="40" customFormat="1" ht="45.75" customHeight="1" x14ac:dyDescent="0.2">
      <c r="A500" s="134"/>
      <c r="B500" s="134"/>
      <c r="C500" s="29" t="s">
        <v>303</v>
      </c>
      <c r="D500" s="68">
        <v>20352.7</v>
      </c>
      <c r="E500" s="68">
        <v>61058.1</v>
      </c>
      <c r="F500" s="68">
        <v>122116.3</v>
      </c>
      <c r="G500" s="68">
        <v>203527.2</v>
      </c>
    </row>
    <row r="501" spans="1:7" s="40" customFormat="1" ht="39" customHeight="1" x14ac:dyDescent="0.2">
      <c r="A501" s="134"/>
      <c r="B501" s="134"/>
      <c r="C501" s="29" t="s">
        <v>304</v>
      </c>
      <c r="D501" s="68">
        <v>0</v>
      </c>
      <c r="E501" s="68">
        <v>25693.9</v>
      </c>
      <c r="F501" s="68">
        <v>64234.8</v>
      </c>
      <c r="G501" s="68">
        <v>128469.6</v>
      </c>
    </row>
    <row r="502" spans="1:7" s="40" customFormat="1" ht="32.25" customHeight="1" x14ac:dyDescent="0.2">
      <c r="A502" s="134"/>
      <c r="B502" s="134"/>
      <c r="C502" s="29" t="s">
        <v>305</v>
      </c>
      <c r="D502" s="68">
        <v>12241.9</v>
      </c>
      <c r="E502" s="68">
        <v>24483.8</v>
      </c>
      <c r="F502" s="68">
        <v>42846.7</v>
      </c>
      <c r="G502" s="68">
        <v>61209.599999999999</v>
      </c>
    </row>
    <row r="503" spans="1:7" s="40" customFormat="1" ht="31.5" customHeight="1" x14ac:dyDescent="0.2">
      <c r="A503" s="134"/>
      <c r="B503" s="134"/>
      <c r="C503" s="27" t="s">
        <v>98</v>
      </c>
      <c r="D503" s="71">
        <f>D504+D505+D506+D507</f>
        <v>95746.5</v>
      </c>
      <c r="E503" s="71">
        <f t="shared" ref="E503:G503" si="166">E504+E505+E506+E507</f>
        <v>210138.39999999997</v>
      </c>
      <c r="F503" s="71">
        <f t="shared" si="166"/>
        <v>339773.9</v>
      </c>
      <c r="G503" s="71">
        <f t="shared" si="166"/>
        <v>469409.5</v>
      </c>
    </row>
    <row r="504" spans="1:7" s="40" customFormat="1" ht="25.5" customHeight="1" x14ac:dyDescent="0.2">
      <c r="A504" s="134"/>
      <c r="B504" s="134"/>
      <c r="C504" s="29" t="s">
        <v>306</v>
      </c>
      <c r="D504" s="68">
        <v>9322.7999999999993</v>
      </c>
      <c r="E504" s="68">
        <v>37291.1</v>
      </c>
      <c r="F504" s="68">
        <v>37291.1</v>
      </c>
      <c r="G504" s="68">
        <v>37291.199999999997</v>
      </c>
    </row>
    <row r="505" spans="1:7" s="40" customFormat="1" ht="38.25" customHeight="1" x14ac:dyDescent="0.2">
      <c r="A505" s="134"/>
      <c r="B505" s="134"/>
      <c r="C505" s="29" t="s">
        <v>307</v>
      </c>
      <c r="D505" s="68">
        <v>24537.9</v>
      </c>
      <c r="E505" s="68">
        <v>49075.7</v>
      </c>
      <c r="F505" s="68">
        <v>85882.5</v>
      </c>
      <c r="G505" s="68">
        <v>122689.3</v>
      </c>
    </row>
    <row r="506" spans="1:7" s="40" customFormat="1" ht="33" customHeight="1" x14ac:dyDescent="0.2">
      <c r="A506" s="134"/>
      <c r="B506" s="134"/>
      <c r="C506" s="29" t="s">
        <v>308</v>
      </c>
      <c r="D506" s="68">
        <v>28788.2</v>
      </c>
      <c r="E506" s="68">
        <v>57576.4</v>
      </c>
      <c r="F506" s="68">
        <v>100758.8</v>
      </c>
      <c r="G506" s="68">
        <v>143941.1</v>
      </c>
    </row>
    <row r="507" spans="1:7" s="40" customFormat="1" ht="30.75" customHeight="1" x14ac:dyDescent="0.2">
      <c r="A507" s="134"/>
      <c r="B507" s="134"/>
      <c r="C507" s="29" t="s">
        <v>309</v>
      </c>
      <c r="D507" s="68">
        <v>33097.599999999999</v>
      </c>
      <c r="E507" s="68">
        <v>66195.199999999997</v>
      </c>
      <c r="F507" s="68">
        <v>115841.5</v>
      </c>
      <c r="G507" s="68">
        <v>165487.9</v>
      </c>
    </row>
    <row r="508" spans="1:7" s="40" customFormat="1" ht="30.75" customHeight="1" x14ac:dyDescent="0.2">
      <c r="A508" s="134"/>
      <c r="B508" s="134"/>
      <c r="C508" s="27" t="s">
        <v>152</v>
      </c>
      <c r="D508" s="71">
        <f>D509+D510</f>
        <v>0</v>
      </c>
      <c r="E508" s="71">
        <f t="shared" ref="E508:G508" si="167">E509+E510</f>
        <v>71668.100000000006</v>
      </c>
      <c r="F508" s="71">
        <f t="shared" si="167"/>
        <v>132683.79999999999</v>
      </c>
      <c r="G508" s="71">
        <f t="shared" si="167"/>
        <v>164641</v>
      </c>
    </row>
    <row r="509" spans="1:7" s="40" customFormat="1" ht="45.75" customHeight="1" x14ac:dyDescent="0.2">
      <c r="A509" s="134"/>
      <c r="B509" s="134"/>
      <c r="C509" s="29" t="s">
        <v>310</v>
      </c>
      <c r="D509" s="68">
        <v>0</v>
      </c>
      <c r="E509" s="68">
        <v>29058.499999999996</v>
      </c>
      <c r="F509" s="68">
        <v>58116.999999999993</v>
      </c>
      <c r="G509" s="68">
        <v>58116.999999999993</v>
      </c>
    </row>
    <row r="510" spans="1:7" s="40" customFormat="1" ht="35.25" customHeight="1" x14ac:dyDescent="0.2">
      <c r="A510" s="134"/>
      <c r="B510" s="134"/>
      <c r="C510" s="29" t="s">
        <v>311</v>
      </c>
      <c r="D510" s="68">
        <v>0</v>
      </c>
      <c r="E510" s="68">
        <v>42609.600000000006</v>
      </c>
      <c r="F510" s="68">
        <v>74566.799999999988</v>
      </c>
      <c r="G510" s="68">
        <v>106524</v>
      </c>
    </row>
    <row r="511" spans="1:7" s="40" customFormat="1" ht="28.5" customHeight="1" x14ac:dyDescent="0.2">
      <c r="A511" s="134"/>
      <c r="B511" s="134"/>
      <c r="C511" s="27" t="s">
        <v>91</v>
      </c>
      <c r="D511" s="71">
        <f>D512</f>
        <v>0</v>
      </c>
      <c r="E511" s="71">
        <f t="shared" ref="E511:G511" si="168">E512</f>
        <v>55318.2</v>
      </c>
      <c r="F511" s="71">
        <f t="shared" si="168"/>
        <v>96806.9</v>
      </c>
      <c r="G511" s="71">
        <f t="shared" si="168"/>
        <v>138295.6</v>
      </c>
    </row>
    <row r="512" spans="1:7" s="40" customFormat="1" ht="29.25" customHeight="1" x14ac:dyDescent="0.2">
      <c r="A512" s="134"/>
      <c r="B512" s="134"/>
      <c r="C512" s="29" t="s">
        <v>312</v>
      </c>
      <c r="D512" s="68">
        <v>0</v>
      </c>
      <c r="E512" s="68">
        <v>55318.2</v>
      </c>
      <c r="F512" s="68">
        <v>96806.9</v>
      </c>
      <c r="G512" s="68">
        <v>138295.6</v>
      </c>
    </row>
    <row r="513" spans="1:7" s="40" customFormat="1" ht="34.5" customHeight="1" x14ac:dyDescent="0.2">
      <c r="A513" s="134"/>
      <c r="B513" s="134"/>
      <c r="C513" s="27" t="s">
        <v>193</v>
      </c>
      <c r="D513" s="71">
        <f>D514</f>
        <v>14136.5</v>
      </c>
      <c r="E513" s="71">
        <f t="shared" ref="E513:G513" si="169">E514</f>
        <v>39582.300000000003</v>
      </c>
      <c r="F513" s="71">
        <f t="shared" si="169"/>
        <v>56546.100000000006</v>
      </c>
      <c r="G513" s="71">
        <f t="shared" si="169"/>
        <v>56546.100000000006</v>
      </c>
    </row>
    <row r="514" spans="1:7" s="40" customFormat="1" ht="39" customHeight="1" x14ac:dyDescent="0.2">
      <c r="A514" s="134"/>
      <c r="B514" s="134"/>
      <c r="C514" s="29" t="s">
        <v>313</v>
      </c>
      <c r="D514" s="68">
        <v>14136.5</v>
      </c>
      <c r="E514" s="68">
        <v>39582.300000000003</v>
      </c>
      <c r="F514" s="68">
        <v>56546.100000000006</v>
      </c>
      <c r="G514" s="68">
        <v>56546.100000000006</v>
      </c>
    </row>
    <row r="515" spans="1:7" s="40" customFormat="1" ht="54" customHeight="1" x14ac:dyDescent="0.2">
      <c r="A515" s="55">
        <v>1183</v>
      </c>
      <c r="B515" s="55">
        <v>32012</v>
      </c>
      <c r="C515" s="22" t="s">
        <v>314</v>
      </c>
      <c r="D515" s="67">
        <f>D517</f>
        <v>0</v>
      </c>
      <c r="E515" s="67">
        <f t="shared" ref="E515:G515" si="170">E517</f>
        <v>0</v>
      </c>
      <c r="F515" s="67">
        <f t="shared" si="170"/>
        <v>1111150</v>
      </c>
      <c r="G515" s="67">
        <f t="shared" si="170"/>
        <v>1111150</v>
      </c>
    </row>
    <row r="516" spans="1:7" s="40" customFormat="1" x14ac:dyDescent="0.2">
      <c r="A516" s="55"/>
      <c r="B516" s="55"/>
      <c r="C516" s="46" t="s">
        <v>132</v>
      </c>
      <c r="D516" s="71"/>
      <c r="E516" s="71"/>
      <c r="F516" s="71"/>
      <c r="G516" s="71"/>
    </row>
    <row r="517" spans="1:7" s="40" customFormat="1" ht="39.75" customHeight="1" x14ac:dyDescent="0.2">
      <c r="A517" s="55"/>
      <c r="B517" s="55"/>
      <c r="C517" s="11" t="s">
        <v>140</v>
      </c>
      <c r="D517" s="71">
        <f>D519+D528+D533+D543+D550+D559+D564+D568+D572</f>
        <v>0</v>
      </c>
      <c r="E517" s="71">
        <f t="shared" ref="E517:G517" si="171">E519+E528+E533+E543+E550+E559+E564+E568+E572</f>
        <v>0</v>
      </c>
      <c r="F517" s="71">
        <f t="shared" si="171"/>
        <v>1111150</v>
      </c>
      <c r="G517" s="71">
        <f t="shared" si="171"/>
        <v>1111150</v>
      </c>
    </row>
    <row r="518" spans="1:7" s="40" customFormat="1" x14ac:dyDescent="0.3">
      <c r="A518" s="23"/>
      <c r="B518" s="23"/>
      <c r="C518" s="46" t="s">
        <v>141</v>
      </c>
      <c r="D518" s="68"/>
      <c r="E518" s="68"/>
      <c r="F518" s="68"/>
      <c r="G518" s="68"/>
    </row>
    <row r="519" spans="1:7" s="40" customFormat="1" ht="28.5" customHeight="1" x14ac:dyDescent="0.2">
      <c r="A519" s="134"/>
      <c r="B519" s="134"/>
      <c r="C519" s="27" t="s">
        <v>90</v>
      </c>
      <c r="D519" s="71">
        <f>D520+D521+D522+D523+D524+D525+D526+D527</f>
        <v>0</v>
      </c>
      <c r="E519" s="71">
        <f t="shared" ref="E519:G519" si="172">E520+E521+E522+E523+E524+E525+E526+E527</f>
        <v>0</v>
      </c>
      <c r="F519" s="71">
        <f t="shared" si="172"/>
        <v>93200</v>
      </c>
      <c r="G519" s="71">
        <f t="shared" si="172"/>
        <v>93200</v>
      </c>
    </row>
    <row r="520" spans="1:7" s="40" customFormat="1" ht="40.5" customHeight="1" x14ac:dyDescent="0.2">
      <c r="A520" s="134"/>
      <c r="B520" s="134"/>
      <c r="C520" s="29" t="s">
        <v>302</v>
      </c>
      <c r="D520" s="73">
        <v>0</v>
      </c>
      <c r="E520" s="73">
        <v>0</v>
      </c>
      <c r="F520" s="73">
        <v>11650</v>
      </c>
      <c r="G520" s="73">
        <v>11650</v>
      </c>
    </row>
    <row r="521" spans="1:7" s="40" customFormat="1" ht="43.5" customHeight="1" x14ac:dyDescent="0.2">
      <c r="A521" s="134"/>
      <c r="B521" s="134"/>
      <c r="C521" s="29" t="s">
        <v>281</v>
      </c>
      <c r="D521" s="73">
        <v>0</v>
      </c>
      <c r="E521" s="73">
        <v>0</v>
      </c>
      <c r="F521" s="73">
        <v>11650</v>
      </c>
      <c r="G521" s="73">
        <v>11650</v>
      </c>
    </row>
    <row r="522" spans="1:7" s="40" customFormat="1" ht="40.5" customHeight="1" x14ac:dyDescent="0.2">
      <c r="A522" s="134"/>
      <c r="B522" s="134"/>
      <c r="C522" s="29" t="s">
        <v>282</v>
      </c>
      <c r="D522" s="73">
        <v>0</v>
      </c>
      <c r="E522" s="73">
        <v>0</v>
      </c>
      <c r="F522" s="73">
        <v>11650</v>
      </c>
      <c r="G522" s="73">
        <v>11650</v>
      </c>
    </row>
    <row r="523" spans="1:7" s="40" customFormat="1" ht="42" customHeight="1" x14ac:dyDescent="0.2">
      <c r="A523" s="134"/>
      <c r="B523" s="134"/>
      <c r="C523" s="29" t="s">
        <v>283</v>
      </c>
      <c r="D523" s="73">
        <v>0</v>
      </c>
      <c r="E523" s="73">
        <v>0</v>
      </c>
      <c r="F523" s="73">
        <v>11650</v>
      </c>
      <c r="G523" s="73">
        <v>11650</v>
      </c>
    </row>
    <row r="524" spans="1:7" s="40" customFormat="1" ht="43.5" customHeight="1" x14ac:dyDescent="0.2">
      <c r="A524" s="134"/>
      <c r="B524" s="134"/>
      <c r="C524" s="29" t="s">
        <v>284</v>
      </c>
      <c r="D524" s="73">
        <v>0</v>
      </c>
      <c r="E524" s="73">
        <v>0</v>
      </c>
      <c r="F524" s="73">
        <v>11650</v>
      </c>
      <c r="G524" s="73">
        <v>11650</v>
      </c>
    </row>
    <row r="525" spans="1:7" s="40" customFormat="1" ht="48.75" customHeight="1" x14ac:dyDescent="0.2">
      <c r="A525" s="134"/>
      <c r="B525" s="134"/>
      <c r="C525" s="29" t="s">
        <v>315</v>
      </c>
      <c r="D525" s="73">
        <v>0</v>
      </c>
      <c r="E525" s="73">
        <v>0</v>
      </c>
      <c r="F525" s="73">
        <v>11650</v>
      </c>
      <c r="G525" s="73">
        <v>11650</v>
      </c>
    </row>
    <row r="526" spans="1:7" s="40" customFormat="1" ht="39.75" customHeight="1" x14ac:dyDescent="0.2">
      <c r="A526" s="134"/>
      <c r="B526" s="134"/>
      <c r="C526" s="29" t="s">
        <v>316</v>
      </c>
      <c r="D526" s="73">
        <v>0</v>
      </c>
      <c r="E526" s="73">
        <v>0</v>
      </c>
      <c r="F526" s="73">
        <v>11650</v>
      </c>
      <c r="G526" s="73">
        <v>11650</v>
      </c>
    </row>
    <row r="527" spans="1:7" s="40" customFormat="1" ht="48" customHeight="1" x14ac:dyDescent="0.2">
      <c r="A527" s="134"/>
      <c r="B527" s="134"/>
      <c r="C527" s="29" t="s">
        <v>317</v>
      </c>
      <c r="D527" s="73">
        <v>0</v>
      </c>
      <c r="E527" s="73">
        <v>0</v>
      </c>
      <c r="F527" s="73">
        <v>11650</v>
      </c>
      <c r="G527" s="73">
        <v>11650</v>
      </c>
    </row>
    <row r="528" spans="1:7" s="40" customFormat="1" ht="29.25" customHeight="1" x14ac:dyDescent="0.2">
      <c r="A528" s="134"/>
      <c r="B528" s="134"/>
      <c r="C528" s="27" t="s">
        <v>158</v>
      </c>
      <c r="D528" s="71">
        <f>D529+D530+D531+D532</f>
        <v>0</v>
      </c>
      <c r="E528" s="71">
        <f t="shared" ref="E528:G528" si="173">E529+E530+E531+E532</f>
        <v>0</v>
      </c>
      <c r="F528" s="71">
        <f t="shared" si="173"/>
        <v>123300</v>
      </c>
      <c r="G528" s="71">
        <f t="shared" si="173"/>
        <v>123300</v>
      </c>
    </row>
    <row r="529" spans="1:7" s="40" customFormat="1" ht="35.25" customHeight="1" x14ac:dyDescent="0.2">
      <c r="A529" s="134"/>
      <c r="B529" s="134"/>
      <c r="C529" s="29" t="s">
        <v>234</v>
      </c>
      <c r="D529" s="73">
        <v>0</v>
      </c>
      <c r="E529" s="73">
        <v>0</v>
      </c>
      <c r="F529" s="73">
        <v>50000</v>
      </c>
      <c r="G529" s="73">
        <v>50000</v>
      </c>
    </row>
    <row r="530" spans="1:7" s="40" customFormat="1" ht="27.75" customHeight="1" x14ac:dyDescent="0.2">
      <c r="A530" s="134"/>
      <c r="B530" s="134"/>
      <c r="C530" s="29" t="s">
        <v>233</v>
      </c>
      <c r="D530" s="73">
        <v>0</v>
      </c>
      <c r="E530" s="73">
        <v>0</v>
      </c>
      <c r="F530" s="73">
        <v>50000</v>
      </c>
      <c r="G530" s="73">
        <v>50000</v>
      </c>
    </row>
    <row r="531" spans="1:7" s="40" customFormat="1" ht="38.25" customHeight="1" x14ac:dyDescent="0.2">
      <c r="A531" s="134"/>
      <c r="B531" s="134"/>
      <c r="C531" s="29" t="s">
        <v>285</v>
      </c>
      <c r="D531" s="73">
        <v>0</v>
      </c>
      <c r="E531" s="73">
        <v>0</v>
      </c>
      <c r="F531" s="73">
        <v>11650</v>
      </c>
      <c r="G531" s="73">
        <v>11650</v>
      </c>
    </row>
    <row r="532" spans="1:7" s="40" customFormat="1" ht="27.75" customHeight="1" x14ac:dyDescent="0.2">
      <c r="A532" s="134"/>
      <c r="B532" s="134"/>
      <c r="C532" s="29" t="s">
        <v>286</v>
      </c>
      <c r="D532" s="73">
        <v>0</v>
      </c>
      <c r="E532" s="73">
        <v>0</v>
      </c>
      <c r="F532" s="73">
        <v>11650</v>
      </c>
      <c r="G532" s="73">
        <v>11650</v>
      </c>
    </row>
    <row r="533" spans="1:7" s="40" customFormat="1" ht="27" customHeight="1" x14ac:dyDescent="0.2">
      <c r="A533" s="134"/>
      <c r="B533" s="134"/>
      <c r="C533" s="27" t="s">
        <v>98</v>
      </c>
      <c r="D533" s="71">
        <f>D534+D535+D536+D537+D538+D539+D540+D541+D542</f>
        <v>0</v>
      </c>
      <c r="E533" s="71">
        <f t="shared" ref="E533:G533" si="174">E534+E535+E536+E537+E538+E539+E540+E541+E542</f>
        <v>0</v>
      </c>
      <c r="F533" s="71">
        <f t="shared" si="174"/>
        <v>104850</v>
      </c>
      <c r="G533" s="71">
        <f t="shared" si="174"/>
        <v>104850</v>
      </c>
    </row>
    <row r="534" spans="1:7" s="40" customFormat="1" ht="34.5" customHeight="1" x14ac:dyDescent="0.2">
      <c r="A534" s="134"/>
      <c r="B534" s="134"/>
      <c r="C534" s="29" t="s">
        <v>288</v>
      </c>
      <c r="D534" s="73">
        <v>0</v>
      </c>
      <c r="E534" s="73">
        <v>0</v>
      </c>
      <c r="F534" s="73">
        <v>11650</v>
      </c>
      <c r="G534" s="73">
        <v>11650</v>
      </c>
    </row>
    <row r="535" spans="1:7" s="40" customFormat="1" ht="38.25" customHeight="1" x14ac:dyDescent="0.2">
      <c r="A535" s="134"/>
      <c r="B535" s="134"/>
      <c r="C535" s="29" t="s">
        <v>289</v>
      </c>
      <c r="D535" s="73">
        <v>0</v>
      </c>
      <c r="E535" s="73">
        <v>0</v>
      </c>
      <c r="F535" s="73">
        <v>11650</v>
      </c>
      <c r="G535" s="73">
        <v>11650</v>
      </c>
    </row>
    <row r="536" spans="1:7" s="40" customFormat="1" ht="40.5" customHeight="1" x14ac:dyDescent="0.2">
      <c r="A536" s="134"/>
      <c r="B536" s="134"/>
      <c r="C536" s="29" t="s">
        <v>290</v>
      </c>
      <c r="D536" s="73">
        <v>0</v>
      </c>
      <c r="E536" s="73">
        <v>0</v>
      </c>
      <c r="F536" s="73">
        <v>11650</v>
      </c>
      <c r="G536" s="73">
        <v>11650</v>
      </c>
    </row>
    <row r="537" spans="1:7" s="40" customFormat="1" ht="46.5" customHeight="1" x14ac:dyDescent="0.2">
      <c r="A537" s="134"/>
      <c r="B537" s="134"/>
      <c r="C537" s="29" t="s">
        <v>291</v>
      </c>
      <c r="D537" s="73">
        <v>0</v>
      </c>
      <c r="E537" s="73">
        <v>0</v>
      </c>
      <c r="F537" s="73">
        <v>11650</v>
      </c>
      <c r="G537" s="73">
        <v>11650</v>
      </c>
    </row>
    <row r="538" spans="1:7" s="40" customFormat="1" ht="32.25" customHeight="1" x14ac:dyDescent="0.2">
      <c r="A538" s="134"/>
      <c r="B538" s="134"/>
      <c r="C538" s="29" t="s">
        <v>292</v>
      </c>
      <c r="D538" s="73">
        <v>0</v>
      </c>
      <c r="E538" s="73">
        <v>0</v>
      </c>
      <c r="F538" s="73">
        <v>11650</v>
      </c>
      <c r="G538" s="73">
        <v>11650</v>
      </c>
    </row>
    <row r="539" spans="1:7" s="40" customFormat="1" ht="35.25" customHeight="1" x14ac:dyDescent="0.2">
      <c r="A539" s="134"/>
      <c r="B539" s="134"/>
      <c r="C539" s="29" t="s">
        <v>306</v>
      </c>
      <c r="D539" s="73">
        <v>0</v>
      </c>
      <c r="E539" s="73">
        <v>0</v>
      </c>
      <c r="F539" s="73">
        <v>11650</v>
      </c>
      <c r="G539" s="73">
        <v>11650</v>
      </c>
    </row>
    <row r="540" spans="1:7" s="40" customFormat="1" ht="47.25" customHeight="1" x14ac:dyDescent="0.2">
      <c r="A540" s="134"/>
      <c r="B540" s="134"/>
      <c r="C540" s="29" t="s">
        <v>318</v>
      </c>
      <c r="D540" s="73">
        <v>0</v>
      </c>
      <c r="E540" s="73">
        <v>0</v>
      </c>
      <c r="F540" s="73">
        <v>11650</v>
      </c>
      <c r="G540" s="73">
        <v>11650</v>
      </c>
    </row>
    <row r="541" spans="1:7" s="40" customFormat="1" ht="50.25" customHeight="1" x14ac:dyDescent="0.2">
      <c r="A541" s="134"/>
      <c r="B541" s="134"/>
      <c r="C541" s="29" t="s">
        <v>319</v>
      </c>
      <c r="D541" s="73">
        <v>0</v>
      </c>
      <c r="E541" s="73">
        <v>0</v>
      </c>
      <c r="F541" s="73">
        <v>11650</v>
      </c>
      <c r="G541" s="73">
        <v>11650</v>
      </c>
    </row>
    <row r="542" spans="1:7" s="40" customFormat="1" ht="42" customHeight="1" x14ac:dyDescent="0.2">
      <c r="A542" s="134"/>
      <c r="B542" s="134"/>
      <c r="C542" s="29" t="s">
        <v>320</v>
      </c>
      <c r="D542" s="73">
        <v>0</v>
      </c>
      <c r="E542" s="73">
        <v>0</v>
      </c>
      <c r="F542" s="73">
        <v>11650</v>
      </c>
      <c r="G542" s="73">
        <v>11650</v>
      </c>
    </row>
    <row r="543" spans="1:7" s="40" customFormat="1" ht="35.25" customHeight="1" x14ac:dyDescent="0.2">
      <c r="A543" s="134"/>
      <c r="B543" s="134"/>
      <c r="C543" s="27" t="s">
        <v>152</v>
      </c>
      <c r="D543" s="71">
        <f>D544+D545+D546+D547+D548+D549</f>
        <v>0</v>
      </c>
      <c r="E543" s="71">
        <f t="shared" ref="E543:G543" si="175">E544+E545+E546+E547+E548+E549</f>
        <v>0</v>
      </c>
      <c r="F543" s="71">
        <f t="shared" si="175"/>
        <v>184950</v>
      </c>
      <c r="G543" s="71">
        <f t="shared" si="175"/>
        <v>184950</v>
      </c>
    </row>
    <row r="544" spans="1:7" s="40" customFormat="1" ht="42" customHeight="1" x14ac:dyDescent="0.2">
      <c r="A544" s="134"/>
      <c r="B544" s="134"/>
      <c r="C544" s="29" t="s">
        <v>238</v>
      </c>
      <c r="D544" s="73">
        <v>0</v>
      </c>
      <c r="E544" s="73">
        <v>0</v>
      </c>
      <c r="F544" s="73">
        <v>50000</v>
      </c>
      <c r="G544" s="73">
        <v>50000</v>
      </c>
    </row>
    <row r="545" spans="1:7" s="40" customFormat="1" ht="35.25" customHeight="1" x14ac:dyDescent="0.2">
      <c r="A545" s="134"/>
      <c r="B545" s="134"/>
      <c r="C545" s="29" t="s">
        <v>239</v>
      </c>
      <c r="D545" s="73">
        <v>0</v>
      </c>
      <c r="E545" s="73">
        <v>0</v>
      </c>
      <c r="F545" s="73">
        <v>50000</v>
      </c>
      <c r="G545" s="73">
        <v>50000</v>
      </c>
    </row>
    <row r="546" spans="1:7" s="40" customFormat="1" ht="34.5" customHeight="1" x14ac:dyDescent="0.2">
      <c r="A546" s="134"/>
      <c r="B546" s="134"/>
      <c r="C546" s="29" t="s">
        <v>240</v>
      </c>
      <c r="D546" s="73">
        <v>0</v>
      </c>
      <c r="E546" s="73">
        <v>0</v>
      </c>
      <c r="F546" s="73">
        <v>50000</v>
      </c>
      <c r="G546" s="73">
        <v>50000</v>
      </c>
    </row>
    <row r="547" spans="1:7" s="40" customFormat="1" ht="43.5" customHeight="1" x14ac:dyDescent="0.2">
      <c r="A547" s="134"/>
      <c r="B547" s="134"/>
      <c r="C547" s="29" t="s">
        <v>321</v>
      </c>
      <c r="D547" s="73">
        <v>0</v>
      </c>
      <c r="E547" s="73">
        <v>0</v>
      </c>
      <c r="F547" s="73">
        <v>11650</v>
      </c>
      <c r="G547" s="73">
        <v>11650</v>
      </c>
    </row>
    <row r="548" spans="1:7" s="40" customFormat="1" ht="32.25" customHeight="1" x14ac:dyDescent="0.2">
      <c r="A548" s="134"/>
      <c r="B548" s="134"/>
      <c r="C548" s="29" t="s">
        <v>322</v>
      </c>
      <c r="D548" s="73">
        <v>0</v>
      </c>
      <c r="E548" s="73">
        <v>0</v>
      </c>
      <c r="F548" s="73">
        <v>11650</v>
      </c>
      <c r="G548" s="73">
        <v>11650</v>
      </c>
    </row>
    <row r="549" spans="1:7" s="40" customFormat="1" ht="43.5" customHeight="1" x14ac:dyDescent="0.2">
      <c r="A549" s="134"/>
      <c r="B549" s="134"/>
      <c r="C549" s="29" t="s">
        <v>323</v>
      </c>
      <c r="D549" s="73">
        <v>0</v>
      </c>
      <c r="E549" s="73">
        <v>0</v>
      </c>
      <c r="F549" s="73">
        <v>11650</v>
      </c>
      <c r="G549" s="73">
        <v>11650</v>
      </c>
    </row>
    <row r="550" spans="1:7" s="40" customFormat="1" ht="34.5" customHeight="1" x14ac:dyDescent="0.2">
      <c r="A550" s="134"/>
      <c r="B550" s="134"/>
      <c r="C550" s="27" t="s">
        <v>91</v>
      </c>
      <c r="D550" s="71">
        <f>D551+D552+D553+D554+D555+D556+D557+D558</f>
        <v>0</v>
      </c>
      <c r="E550" s="71">
        <f t="shared" ref="E550:G550" si="176">E551+E552+E553+E554+E555+E556+E557+E558</f>
        <v>0</v>
      </c>
      <c r="F550" s="71">
        <f t="shared" si="176"/>
        <v>131550</v>
      </c>
      <c r="G550" s="71">
        <f t="shared" si="176"/>
        <v>131550</v>
      </c>
    </row>
    <row r="551" spans="1:7" s="40" customFormat="1" ht="36" customHeight="1" x14ac:dyDescent="0.2">
      <c r="A551" s="134"/>
      <c r="B551" s="134"/>
      <c r="C551" s="29" t="s">
        <v>243</v>
      </c>
      <c r="D551" s="73">
        <v>0</v>
      </c>
      <c r="E551" s="73">
        <v>0</v>
      </c>
      <c r="F551" s="73">
        <v>50000</v>
      </c>
      <c r="G551" s="73">
        <v>50000</v>
      </c>
    </row>
    <row r="552" spans="1:7" s="40" customFormat="1" ht="38.25" customHeight="1" x14ac:dyDescent="0.2">
      <c r="A552" s="134"/>
      <c r="B552" s="134"/>
      <c r="C552" s="29" t="s">
        <v>324</v>
      </c>
      <c r="D552" s="73">
        <v>0</v>
      </c>
      <c r="E552" s="73">
        <v>0</v>
      </c>
      <c r="F552" s="73">
        <v>11650</v>
      </c>
      <c r="G552" s="73">
        <v>11650</v>
      </c>
    </row>
    <row r="553" spans="1:7" s="40" customFormat="1" ht="40.5" customHeight="1" x14ac:dyDescent="0.2">
      <c r="A553" s="134"/>
      <c r="B553" s="134"/>
      <c r="C553" s="29" t="s">
        <v>295</v>
      </c>
      <c r="D553" s="73">
        <v>0</v>
      </c>
      <c r="E553" s="73">
        <v>0</v>
      </c>
      <c r="F553" s="73">
        <v>11650</v>
      </c>
      <c r="G553" s="73">
        <v>11650</v>
      </c>
    </row>
    <row r="554" spans="1:7" s="40" customFormat="1" ht="36" customHeight="1" x14ac:dyDescent="0.2">
      <c r="A554" s="134"/>
      <c r="B554" s="134"/>
      <c r="C554" s="29" t="s">
        <v>325</v>
      </c>
      <c r="D554" s="73">
        <v>0</v>
      </c>
      <c r="E554" s="73">
        <v>0</v>
      </c>
      <c r="F554" s="73">
        <v>11650</v>
      </c>
      <c r="G554" s="73">
        <v>11650</v>
      </c>
    </row>
    <row r="555" spans="1:7" s="40" customFormat="1" ht="34.5" customHeight="1" x14ac:dyDescent="0.2">
      <c r="A555" s="134"/>
      <c r="B555" s="134"/>
      <c r="C555" s="29" t="s">
        <v>297</v>
      </c>
      <c r="D555" s="73">
        <v>0</v>
      </c>
      <c r="E555" s="73">
        <v>0</v>
      </c>
      <c r="F555" s="73">
        <v>11650</v>
      </c>
      <c r="G555" s="73">
        <v>11650</v>
      </c>
    </row>
    <row r="556" spans="1:7" s="40" customFormat="1" ht="36.75" customHeight="1" x14ac:dyDescent="0.2">
      <c r="A556" s="134"/>
      <c r="B556" s="134"/>
      <c r="C556" s="29" t="s">
        <v>298</v>
      </c>
      <c r="D556" s="73">
        <v>0</v>
      </c>
      <c r="E556" s="73">
        <v>0</v>
      </c>
      <c r="F556" s="73">
        <v>11650</v>
      </c>
      <c r="G556" s="73">
        <v>11650</v>
      </c>
    </row>
    <row r="557" spans="1:7" s="40" customFormat="1" ht="38.25" customHeight="1" x14ac:dyDescent="0.2">
      <c r="A557" s="134"/>
      <c r="B557" s="134"/>
      <c r="C557" s="29" t="s">
        <v>299</v>
      </c>
      <c r="D557" s="73">
        <v>0</v>
      </c>
      <c r="E557" s="73">
        <v>0</v>
      </c>
      <c r="F557" s="73">
        <v>11650</v>
      </c>
      <c r="G557" s="73">
        <v>11650</v>
      </c>
    </row>
    <row r="558" spans="1:7" s="40" customFormat="1" ht="51" customHeight="1" x14ac:dyDescent="0.2">
      <c r="A558" s="134"/>
      <c r="B558" s="134"/>
      <c r="C558" s="29" t="s">
        <v>326</v>
      </c>
      <c r="D558" s="73">
        <v>0</v>
      </c>
      <c r="E558" s="73">
        <v>0</v>
      </c>
      <c r="F558" s="73">
        <v>11650</v>
      </c>
      <c r="G558" s="73">
        <v>11650</v>
      </c>
    </row>
    <row r="559" spans="1:7" s="40" customFormat="1" ht="36" customHeight="1" x14ac:dyDescent="0.2">
      <c r="A559" s="134"/>
      <c r="B559" s="134"/>
      <c r="C559" s="27" t="s">
        <v>155</v>
      </c>
      <c r="D559" s="71">
        <f>D560+D561+D562+D563</f>
        <v>0</v>
      </c>
      <c r="E559" s="71">
        <f t="shared" ref="E559:G559" si="177">E560+E561+E562+E563</f>
        <v>0</v>
      </c>
      <c r="F559" s="71">
        <f t="shared" si="177"/>
        <v>161650</v>
      </c>
      <c r="G559" s="71">
        <f t="shared" si="177"/>
        <v>161650</v>
      </c>
    </row>
    <row r="560" spans="1:7" s="40" customFormat="1" ht="39" customHeight="1" x14ac:dyDescent="0.2">
      <c r="A560" s="134"/>
      <c r="B560" s="134"/>
      <c r="C560" s="29" t="s">
        <v>248</v>
      </c>
      <c r="D560" s="73">
        <v>0</v>
      </c>
      <c r="E560" s="73">
        <v>0</v>
      </c>
      <c r="F560" s="73">
        <v>50000</v>
      </c>
      <c r="G560" s="73">
        <v>50000</v>
      </c>
    </row>
    <row r="561" spans="1:7" s="40" customFormat="1" ht="36" customHeight="1" x14ac:dyDescent="0.2">
      <c r="A561" s="134"/>
      <c r="B561" s="134"/>
      <c r="C561" s="29" t="s">
        <v>249</v>
      </c>
      <c r="D561" s="73">
        <v>0</v>
      </c>
      <c r="E561" s="73">
        <v>0</v>
      </c>
      <c r="F561" s="73">
        <v>50000</v>
      </c>
      <c r="G561" s="73">
        <v>50000</v>
      </c>
    </row>
    <row r="562" spans="1:7" s="40" customFormat="1" ht="39.75" customHeight="1" x14ac:dyDescent="0.2">
      <c r="A562" s="134"/>
      <c r="B562" s="134"/>
      <c r="C562" s="29" t="s">
        <v>250</v>
      </c>
      <c r="D562" s="73">
        <v>0</v>
      </c>
      <c r="E562" s="73">
        <v>0</v>
      </c>
      <c r="F562" s="73">
        <v>50000</v>
      </c>
      <c r="G562" s="73">
        <v>50000</v>
      </c>
    </row>
    <row r="563" spans="1:7" s="40" customFormat="1" ht="49.5" customHeight="1" x14ac:dyDescent="0.2">
      <c r="A563" s="134"/>
      <c r="B563" s="134"/>
      <c r="C563" s="29" t="s">
        <v>300</v>
      </c>
      <c r="D563" s="73">
        <v>0</v>
      </c>
      <c r="E563" s="73">
        <v>0</v>
      </c>
      <c r="F563" s="73">
        <v>11650</v>
      </c>
      <c r="G563" s="73">
        <v>11650</v>
      </c>
    </row>
    <row r="564" spans="1:7" s="40" customFormat="1" ht="36" customHeight="1" x14ac:dyDescent="0.2">
      <c r="A564" s="134"/>
      <c r="B564" s="134"/>
      <c r="C564" s="27" t="s">
        <v>92</v>
      </c>
      <c r="D564" s="71">
        <f>D565+D566+D567</f>
        <v>0</v>
      </c>
      <c r="E564" s="71">
        <f t="shared" ref="E564:G564" si="178">E565+E566+E567</f>
        <v>0</v>
      </c>
      <c r="F564" s="71">
        <f t="shared" si="178"/>
        <v>150000</v>
      </c>
      <c r="G564" s="71">
        <f t="shared" si="178"/>
        <v>150000</v>
      </c>
    </row>
    <row r="565" spans="1:7" s="40" customFormat="1" ht="42.75" customHeight="1" x14ac:dyDescent="0.2">
      <c r="A565" s="134"/>
      <c r="B565" s="134"/>
      <c r="C565" s="29" t="s">
        <v>252</v>
      </c>
      <c r="D565" s="73">
        <v>0</v>
      </c>
      <c r="E565" s="73">
        <v>0</v>
      </c>
      <c r="F565" s="73">
        <v>50000</v>
      </c>
      <c r="G565" s="73">
        <v>50000</v>
      </c>
    </row>
    <row r="566" spans="1:7" s="40" customFormat="1" ht="35.25" customHeight="1" x14ac:dyDescent="0.2">
      <c r="A566" s="134"/>
      <c r="B566" s="134"/>
      <c r="C566" s="29" t="s">
        <v>253</v>
      </c>
      <c r="D566" s="73">
        <v>0</v>
      </c>
      <c r="E566" s="73">
        <v>0</v>
      </c>
      <c r="F566" s="73">
        <v>50000</v>
      </c>
      <c r="G566" s="73">
        <v>50000</v>
      </c>
    </row>
    <row r="567" spans="1:7" s="40" customFormat="1" ht="32.25" customHeight="1" x14ac:dyDescent="0.2">
      <c r="A567" s="134"/>
      <c r="B567" s="134"/>
      <c r="C567" s="29" t="s">
        <v>254</v>
      </c>
      <c r="D567" s="73">
        <v>0</v>
      </c>
      <c r="E567" s="73">
        <v>0</v>
      </c>
      <c r="F567" s="73">
        <v>50000</v>
      </c>
      <c r="G567" s="73">
        <v>50000</v>
      </c>
    </row>
    <row r="568" spans="1:7" s="40" customFormat="1" ht="27.75" customHeight="1" x14ac:dyDescent="0.2">
      <c r="A568" s="134"/>
      <c r="B568" s="134"/>
      <c r="C568" s="27" t="s">
        <v>193</v>
      </c>
      <c r="D568" s="71">
        <f>D569+D570+D571</f>
        <v>0</v>
      </c>
      <c r="E568" s="71">
        <f t="shared" ref="E568:G568" si="179">E569+E570+E571</f>
        <v>0</v>
      </c>
      <c r="F568" s="71">
        <f t="shared" si="179"/>
        <v>111650</v>
      </c>
      <c r="G568" s="71">
        <f t="shared" si="179"/>
        <v>111650</v>
      </c>
    </row>
    <row r="569" spans="1:7" s="40" customFormat="1" ht="33" customHeight="1" x14ac:dyDescent="0.2">
      <c r="A569" s="134"/>
      <c r="B569" s="134"/>
      <c r="C569" s="29" t="s">
        <v>270</v>
      </c>
      <c r="D569" s="73">
        <v>0</v>
      </c>
      <c r="E569" s="73">
        <v>0</v>
      </c>
      <c r="F569" s="73">
        <v>50000</v>
      </c>
      <c r="G569" s="73">
        <v>50000</v>
      </c>
    </row>
    <row r="570" spans="1:7" s="40" customFormat="1" ht="31.5" customHeight="1" x14ac:dyDescent="0.2">
      <c r="A570" s="134"/>
      <c r="B570" s="134"/>
      <c r="C570" s="29" t="s">
        <v>269</v>
      </c>
      <c r="D570" s="73">
        <v>0</v>
      </c>
      <c r="E570" s="73">
        <v>0</v>
      </c>
      <c r="F570" s="73">
        <v>50000</v>
      </c>
      <c r="G570" s="73">
        <v>50000</v>
      </c>
    </row>
    <row r="571" spans="1:7" s="40" customFormat="1" ht="31.5" customHeight="1" x14ac:dyDescent="0.2">
      <c r="A571" s="134"/>
      <c r="B571" s="134"/>
      <c r="C571" s="29" t="s">
        <v>327</v>
      </c>
      <c r="D571" s="73">
        <v>0</v>
      </c>
      <c r="E571" s="73">
        <v>0</v>
      </c>
      <c r="F571" s="73">
        <v>11650</v>
      </c>
      <c r="G571" s="73">
        <v>11650</v>
      </c>
    </row>
    <row r="572" spans="1:7" s="40" customFormat="1" ht="28.5" customHeight="1" x14ac:dyDescent="0.2">
      <c r="A572" s="134"/>
      <c r="B572" s="134"/>
      <c r="C572" s="27" t="s">
        <v>103</v>
      </c>
      <c r="D572" s="71">
        <f>D573</f>
        <v>0</v>
      </c>
      <c r="E572" s="71">
        <f t="shared" ref="E572:G572" si="180">E573</f>
        <v>0</v>
      </c>
      <c r="F572" s="71">
        <f t="shared" si="180"/>
        <v>50000</v>
      </c>
      <c r="G572" s="71">
        <f t="shared" si="180"/>
        <v>50000</v>
      </c>
    </row>
    <row r="573" spans="1:7" s="40" customFormat="1" ht="46.5" customHeight="1" x14ac:dyDescent="0.2">
      <c r="A573" s="134"/>
      <c r="B573" s="134"/>
      <c r="C573" s="29" t="s">
        <v>272</v>
      </c>
      <c r="D573" s="73">
        <v>0</v>
      </c>
      <c r="E573" s="73">
        <v>0</v>
      </c>
      <c r="F573" s="73">
        <v>50000</v>
      </c>
      <c r="G573" s="73">
        <v>50000</v>
      </c>
    </row>
    <row r="574" spans="1:7" s="40" customFormat="1" ht="53.25" customHeight="1" x14ac:dyDescent="0.2">
      <c r="A574" s="55">
        <v>1198</v>
      </c>
      <c r="B574" s="55">
        <v>11003</v>
      </c>
      <c r="C574" s="22" t="s">
        <v>328</v>
      </c>
      <c r="D574" s="67">
        <f>D576</f>
        <v>0</v>
      </c>
      <c r="E574" s="67">
        <f>E576</f>
        <v>15000</v>
      </c>
      <c r="F574" s="67">
        <f t="shared" ref="F574:G574" si="181">F576</f>
        <v>15000</v>
      </c>
      <c r="G574" s="67">
        <f t="shared" si="181"/>
        <v>15000</v>
      </c>
    </row>
    <row r="575" spans="1:7" s="40" customFormat="1" x14ac:dyDescent="0.2">
      <c r="A575" s="55"/>
      <c r="B575" s="55"/>
      <c r="C575" s="46" t="s">
        <v>132</v>
      </c>
      <c r="D575" s="71"/>
      <c r="E575" s="71"/>
      <c r="F575" s="66"/>
      <c r="G575" s="73"/>
    </row>
    <row r="576" spans="1:7" s="40" customFormat="1" ht="36.75" customHeight="1" x14ac:dyDescent="0.2">
      <c r="A576" s="55"/>
      <c r="B576" s="55"/>
      <c r="C576" s="11" t="s">
        <v>140</v>
      </c>
      <c r="D576" s="71">
        <v>0</v>
      </c>
      <c r="E576" s="71">
        <v>15000</v>
      </c>
      <c r="F576" s="71">
        <v>15000</v>
      </c>
      <c r="G576" s="71">
        <v>15000</v>
      </c>
    </row>
    <row r="577" spans="1:8" s="37" customFormat="1" ht="27" customHeight="1" x14ac:dyDescent="0.3">
      <c r="A577" s="148"/>
      <c r="B577" s="149"/>
      <c r="C577" s="149"/>
      <c r="D577" s="149"/>
      <c r="E577" s="149"/>
      <c r="F577" s="149"/>
      <c r="G577" s="150"/>
    </row>
    <row r="578" spans="1:8" s="3" customFormat="1" ht="59.25" customHeight="1" x14ac:dyDescent="0.2">
      <c r="A578" s="53"/>
      <c r="B578" s="7"/>
      <c r="C578" s="94" t="s">
        <v>18</v>
      </c>
      <c r="D578" s="97">
        <f>D580+D583+D586+D589+D592+D595+D598+D601</f>
        <v>260901.69999999998</v>
      </c>
      <c r="E578" s="97">
        <f t="shared" ref="E578:G578" si="182">E580+E583+E586+E589+E592+E595+E598+E601</f>
        <v>536926.69999999995</v>
      </c>
      <c r="F578" s="97">
        <f t="shared" si="182"/>
        <v>962924.2</v>
      </c>
      <c r="G578" s="97">
        <f t="shared" si="182"/>
        <v>1314276.2999999998</v>
      </c>
    </row>
    <row r="579" spans="1:8" s="3" customFormat="1" ht="17.25" customHeight="1" x14ac:dyDescent="0.2">
      <c r="A579" s="53"/>
      <c r="B579" s="53"/>
      <c r="C579" s="19" t="s">
        <v>5</v>
      </c>
      <c r="D579" s="56"/>
      <c r="E579" s="56"/>
      <c r="F579" s="56"/>
      <c r="G579" s="56"/>
    </row>
    <row r="580" spans="1:8" s="3" customFormat="1" ht="81" customHeight="1" x14ac:dyDescent="0.2">
      <c r="A580" s="54">
        <v>1016</v>
      </c>
      <c r="B580" s="54">
        <v>32003</v>
      </c>
      <c r="C580" s="9" t="s">
        <v>118</v>
      </c>
      <c r="D580" s="62">
        <f>+D582</f>
        <v>60000</v>
      </c>
      <c r="E580" s="62">
        <f>+E582</f>
        <v>200000</v>
      </c>
      <c r="F580" s="62">
        <f>+F582</f>
        <v>200000</v>
      </c>
      <c r="G580" s="62">
        <f>+G582</f>
        <v>200000</v>
      </c>
      <c r="H580" s="45"/>
    </row>
    <row r="581" spans="1:8" s="3" customFormat="1" ht="16.5" customHeight="1" x14ac:dyDescent="0.2">
      <c r="A581" s="54"/>
      <c r="B581" s="54"/>
      <c r="C581" s="47" t="s">
        <v>132</v>
      </c>
      <c r="D581" s="56"/>
      <c r="E581" s="56"/>
      <c r="F581" s="56"/>
      <c r="G581" s="56"/>
    </row>
    <row r="582" spans="1:8" s="3" customFormat="1" ht="30.75" customHeight="1" x14ac:dyDescent="0.2">
      <c r="A582" s="54"/>
      <c r="B582" s="54"/>
      <c r="C582" s="20" t="s">
        <v>451</v>
      </c>
      <c r="D582" s="64">
        <v>60000</v>
      </c>
      <c r="E582" s="64">
        <v>200000</v>
      </c>
      <c r="F582" s="64">
        <v>200000</v>
      </c>
      <c r="G582" s="64">
        <v>200000</v>
      </c>
    </row>
    <row r="583" spans="1:8" s="1" customFormat="1" ht="42.75" customHeight="1" x14ac:dyDescent="0.2">
      <c r="A583" s="54">
        <v>1071</v>
      </c>
      <c r="B583" s="54">
        <v>31001</v>
      </c>
      <c r="C583" s="9" t="s">
        <v>43</v>
      </c>
      <c r="D583" s="58">
        <v>15693</v>
      </c>
      <c r="E583" s="58">
        <v>15693</v>
      </c>
      <c r="F583" s="58">
        <v>15693</v>
      </c>
      <c r="G583" s="58">
        <v>15693</v>
      </c>
    </row>
    <row r="584" spans="1:8" s="42" customFormat="1" x14ac:dyDescent="0.2">
      <c r="A584" s="53"/>
      <c r="B584" s="53"/>
      <c r="C584" s="47" t="s">
        <v>132</v>
      </c>
      <c r="D584" s="56"/>
      <c r="E584" s="56"/>
      <c r="F584" s="56"/>
      <c r="G584" s="56"/>
    </row>
    <row r="585" spans="1:8" s="42" customFormat="1" ht="30.75" customHeight="1" x14ac:dyDescent="0.2">
      <c r="A585" s="53"/>
      <c r="B585" s="53"/>
      <c r="C585" s="49" t="s">
        <v>451</v>
      </c>
      <c r="D585" s="64">
        <v>15693</v>
      </c>
      <c r="E585" s="64">
        <v>15693</v>
      </c>
      <c r="F585" s="64">
        <v>15693</v>
      </c>
      <c r="G585" s="64">
        <v>15693</v>
      </c>
    </row>
    <row r="586" spans="1:8" s="1" customFormat="1" ht="59.25" customHeight="1" x14ac:dyDescent="0.2">
      <c r="A586" s="54">
        <v>1071</v>
      </c>
      <c r="B586" s="54">
        <v>31004</v>
      </c>
      <c r="C586" s="9" t="s">
        <v>60</v>
      </c>
      <c r="D586" s="58">
        <v>2480</v>
      </c>
      <c r="E586" s="58">
        <v>2480</v>
      </c>
      <c r="F586" s="58">
        <v>2480</v>
      </c>
      <c r="G586" s="58">
        <v>2480</v>
      </c>
    </row>
    <row r="587" spans="1:8" s="50" customFormat="1" x14ac:dyDescent="0.3">
      <c r="A587" s="116"/>
      <c r="B587" s="116"/>
      <c r="C587" s="47" t="s">
        <v>132</v>
      </c>
      <c r="D587" s="117"/>
      <c r="E587" s="117"/>
      <c r="F587" s="117"/>
      <c r="G587" s="117"/>
    </row>
    <row r="588" spans="1:8" s="50" customFormat="1" ht="30.75" customHeight="1" x14ac:dyDescent="0.3">
      <c r="A588" s="118"/>
      <c r="B588" s="118"/>
      <c r="C588" s="49" t="s">
        <v>451</v>
      </c>
      <c r="D588" s="58">
        <v>2480</v>
      </c>
      <c r="E588" s="58">
        <v>2480</v>
      </c>
      <c r="F588" s="58">
        <v>2480</v>
      </c>
      <c r="G588" s="58">
        <v>2480</v>
      </c>
    </row>
    <row r="589" spans="1:8" s="1" customFormat="1" ht="84.75" customHeight="1" x14ac:dyDescent="0.2">
      <c r="A589" s="54">
        <v>1155</v>
      </c>
      <c r="B589" s="54">
        <v>32003</v>
      </c>
      <c r="C589" s="9" t="s">
        <v>119</v>
      </c>
      <c r="D589" s="58">
        <f>+D591</f>
        <v>7700</v>
      </c>
      <c r="E589" s="58">
        <f>+E591</f>
        <v>19250</v>
      </c>
      <c r="F589" s="58">
        <f>+F591</f>
        <v>34650</v>
      </c>
      <c r="G589" s="58">
        <f>+G591</f>
        <v>46200</v>
      </c>
    </row>
    <row r="590" spans="1:8" s="1" customFormat="1" x14ac:dyDescent="0.2">
      <c r="A590" s="54"/>
      <c r="B590" s="54"/>
      <c r="C590" s="47" t="s">
        <v>132</v>
      </c>
      <c r="D590" s="57"/>
      <c r="E590" s="57"/>
      <c r="F590" s="57"/>
      <c r="G590" s="57"/>
    </row>
    <row r="591" spans="1:8" s="1" customFormat="1" ht="33" customHeight="1" x14ac:dyDescent="0.2">
      <c r="A591" s="54"/>
      <c r="B591" s="54"/>
      <c r="C591" s="49" t="s">
        <v>451</v>
      </c>
      <c r="D591" s="60">
        <v>7700</v>
      </c>
      <c r="E591" s="60">
        <v>19250</v>
      </c>
      <c r="F591" s="60">
        <v>34650</v>
      </c>
      <c r="G591" s="60">
        <v>46200</v>
      </c>
    </row>
    <row r="592" spans="1:8" s="1" customFormat="1" ht="83.25" customHeight="1" x14ac:dyDescent="0.2">
      <c r="A592" s="54">
        <v>1155</v>
      </c>
      <c r="B592" s="54">
        <v>32004</v>
      </c>
      <c r="C592" s="9" t="s">
        <v>120</v>
      </c>
      <c r="D592" s="58">
        <f>+D594</f>
        <v>22983.3</v>
      </c>
      <c r="E592" s="58">
        <f>+E594</f>
        <v>57458.3</v>
      </c>
      <c r="F592" s="58">
        <f>+F594</f>
        <v>103425</v>
      </c>
      <c r="G592" s="58">
        <f>+G594</f>
        <v>137900</v>
      </c>
    </row>
    <row r="593" spans="1:7" s="1" customFormat="1" x14ac:dyDescent="0.2">
      <c r="A593" s="54"/>
      <c r="B593" s="54"/>
      <c r="C593" s="47" t="s">
        <v>132</v>
      </c>
      <c r="D593" s="57"/>
      <c r="E593" s="57"/>
      <c r="F593" s="57"/>
      <c r="G593" s="57"/>
    </row>
    <row r="594" spans="1:7" s="1" customFormat="1" ht="39.75" customHeight="1" x14ac:dyDescent="0.2">
      <c r="A594" s="54"/>
      <c r="B594" s="54"/>
      <c r="C594" s="49" t="s">
        <v>451</v>
      </c>
      <c r="D594" s="60">
        <v>22983.3</v>
      </c>
      <c r="E594" s="60">
        <v>57458.3</v>
      </c>
      <c r="F594" s="60">
        <v>103425</v>
      </c>
      <c r="G594" s="60">
        <v>137900</v>
      </c>
    </row>
    <row r="595" spans="1:7" s="1" customFormat="1" ht="61.5" customHeight="1" x14ac:dyDescent="0.2">
      <c r="A595" s="54">
        <v>1173</v>
      </c>
      <c r="B595" s="54">
        <v>31001</v>
      </c>
      <c r="C595" s="9" t="s">
        <v>59</v>
      </c>
      <c r="D595" s="58">
        <v>9730</v>
      </c>
      <c r="E595" s="58">
        <v>9730</v>
      </c>
      <c r="F595" s="58">
        <v>9730</v>
      </c>
      <c r="G595" s="58">
        <v>9730</v>
      </c>
    </row>
    <row r="596" spans="1:7" s="1" customFormat="1" x14ac:dyDescent="0.2">
      <c r="A596" s="54"/>
      <c r="B596" s="54"/>
      <c r="C596" s="47" t="s">
        <v>132</v>
      </c>
      <c r="D596" s="57"/>
      <c r="E596" s="57"/>
      <c r="F596" s="57"/>
      <c r="G596" s="57"/>
    </row>
    <row r="597" spans="1:7" s="1" customFormat="1" ht="34.5" x14ac:dyDescent="0.2">
      <c r="A597" s="54"/>
      <c r="B597" s="54"/>
      <c r="C597" s="20" t="s">
        <v>392</v>
      </c>
      <c r="D597" s="58">
        <v>9730</v>
      </c>
      <c r="E597" s="58">
        <v>9730</v>
      </c>
      <c r="F597" s="58">
        <v>9730</v>
      </c>
      <c r="G597" s="58">
        <v>9730</v>
      </c>
    </row>
    <row r="598" spans="1:7" s="1" customFormat="1" ht="46.5" customHeight="1" x14ac:dyDescent="0.2">
      <c r="A598" s="54">
        <v>1173</v>
      </c>
      <c r="B598" s="54">
        <v>32001</v>
      </c>
      <c r="C598" s="9" t="s">
        <v>8</v>
      </c>
      <c r="D598" s="58">
        <f>D600</f>
        <v>20000</v>
      </c>
      <c r="E598" s="58">
        <f>E600</f>
        <v>110000</v>
      </c>
      <c r="F598" s="58">
        <f>F600</f>
        <v>230000</v>
      </c>
      <c r="G598" s="58">
        <f>G600</f>
        <v>413011.7</v>
      </c>
    </row>
    <row r="599" spans="1:7" s="1" customFormat="1" x14ac:dyDescent="0.2">
      <c r="A599" s="54"/>
      <c r="B599" s="54"/>
      <c r="C599" s="53" t="s">
        <v>132</v>
      </c>
      <c r="D599" s="57"/>
      <c r="E599" s="57"/>
      <c r="F599" s="57"/>
      <c r="G599" s="57"/>
    </row>
    <row r="600" spans="1:7" s="1" customFormat="1" ht="34.5" x14ac:dyDescent="0.2">
      <c r="A600" s="54"/>
      <c r="B600" s="54"/>
      <c r="C600" s="20" t="s">
        <v>392</v>
      </c>
      <c r="D600" s="60">
        <v>20000</v>
      </c>
      <c r="E600" s="60">
        <v>110000</v>
      </c>
      <c r="F600" s="60">
        <v>230000</v>
      </c>
      <c r="G600" s="60">
        <v>413011.7</v>
      </c>
    </row>
    <row r="601" spans="1:7" s="1" customFormat="1" ht="36.75" customHeight="1" x14ac:dyDescent="0.2">
      <c r="A601" s="54">
        <v>1173</v>
      </c>
      <c r="B601" s="54">
        <v>32002</v>
      </c>
      <c r="C601" s="9" t="s">
        <v>20</v>
      </c>
      <c r="D601" s="58">
        <f>D603</f>
        <v>122315.4</v>
      </c>
      <c r="E601" s="58">
        <f>E603</f>
        <v>122315.4</v>
      </c>
      <c r="F601" s="58">
        <f>F603</f>
        <v>366946.2</v>
      </c>
      <c r="G601" s="63">
        <f>G603</f>
        <v>489261.6</v>
      </c>
    </row>
    <row r="602" spans="1:7" s="1" customFormat="1" x14ac:dyDescent="0.2">
      <c r="A602" s="54"/>
      <c r="B602" s="54"/>
      <c r="C602" s="47" t="s">
        <v>132</v>
      </c>
      <c r="D602" s="57"/>
      <c r="E602" s="57"/>
      <c r="F602" s="57"/>
      <c r="G602" s="57"/>
    </row>
    <row r="603" spans="1:7" s="1" customFormat="1" ht="34.5" x14ac:dyDescent="0.2">
      <c r="A603" s="54"/>
      <c r="B603" s="54"/>
      <c r="C603" s="20" t="s">
        <v>392</v>
      </c>
      <c r="D603" s="58">
        <v>122315.4</v>
      </c>
      <c r="E603" s="58">
        <v>122315.4</v>
      </c>
      <c r="F603" s="58">
        <v>366946.2</v>
      </c>
      <c r="G603" s="58">
        <v>489261.6</v>
      </c>
    </row>
    <row r="604" spans="1:7" ht="29.25" customHeight="1" x14ac:dyDescent="0.2">
      <c r="A604" s="139"/>
      <c r="B604" s="140"/>
      <c r="C604" s="140"/>
      <c r="D604" s="140"/>
      <c r="E604" s="140"/>
      <c r="F604" s="140"/>
      <c r="G604" s="141"/>
    </row>
    <row r="605" spans="1:7" s="3" customFormat="1" ht="41.25" customHeight="1" x14ac:dyDescent="0.2">
      <c r="A605" s="53"/>
      <c r="B605" s="7"/>
      <c r="C605" s="94" t="s">
        <v>9</v>
      </c>
      <c r="D605" s="97">
        <f>D607+D610</f>
        <v>60704286.699999996</v>
      </c>
      <c r="E605" s="97">
        <f t="shared" ref="E605:G605" si="183">E607+E610</f>
        <v>134233774.19999999</v>
      </c>
      <c r="F605" s="97">
        <f t="shared" si="183"/>
        <v>219759985.60000002</v>
      </c>
      <c r="G605" s="97">
        <f t="shared" si="183"/>
        <v>280249900.60000002</v>
      </c>
    </row>
    <row r="606" spans="1:7" s="3" customFormat="1" ht="17.25" customHeight="1" x14ac:dyDescent="0.2">
      <c r="A606" s="53"/>
      <c r="B606" s="53"/>
      <c r="C606" s="19" t="s">
        <v>5</v>
      </c>
      <c r="D606" s="56"/>
      <c r="E606" s="56"/>
      <c r="F606" s="56"/>
      <c r="G606" s="56"/>
    </row>
    <row r="607" spans="1:7" s="1" customFormat="1" ht="52.5" customHeight="1" x14ac:dyDescent="0.2">
      <c r="A607" s="54">
        <v>1169</v>
      </c>
      <c r="B607" s="54">
        <v>31001</v>
      </c>
      <c r="C607" s="9" t="s">
        <v>23</v>
      </c>
      <c r="D607" s="62">
        <f t="shared" ref="D607:F607" si="184">D609</f>
        <v>60704286.699999996</v>
      </c>
      <c r="E607" s="62">
        <f t="shared" si="184"/>
        <v>133103974.19999999</v>
      </c>
      <c r="F607" s="62">
        <f t="shared" si="184"/>
        <v>218630185.60000002</v>
      </c>
      <c r="G607" s="62">
        <f>G609</f>
        <v>279120100.60000002</v>
      </c>
    </row>
    <row r="608" spans="1:7" s="1" customFormat="1" x14ac:dyDescent="0.2">
      <c r="A608" s="54"/>
      <c r="B608" s="54"/>
      <c r="C608" s="47" t="s">
        <v>132</v>
      </c>
      <c r="D608" s="58"/>
      <c r="E608" s="58"/>
      <c r="F608" s="58"/>
      <c r="G608" s="62"/>
    </row>
    <row r="609" spans="1:7" s="1" customFormat="1" ht="25.5" customHeight="1" x14ac:dyDescent="0.2">
      <c r="A609" s="54"/>
      <c r="B609" s="54"/>
      <c r="C609" s="20" t="s">
        <v>143</v>
      </c>
      <c r="D609" s="58">
        <v>60704286.699999996</v>
      </c>
      <c r="E609" s="58">
        <v>133103974.19999999</v>
      </c>
      <c r="F609" s="58">
        <v>218630185.60000002</v>
      </c>
      <c r="G609" s="62">
        <v>279120100.60000002</v>
      </c>
    </row>
    <row r="610" spans="1:7" s="1" customFormat="1" ht="51" customHeight="1" x14ac:dyDescent="0.2">
      <c r="A610" s="54">
        <v>1204</v>
      </c>
      <c r="B610" s="54">
        <v>31001</v>
      </c>
      <c r="C610" s="9" t="s">
        <v>17</v>
      </c>
      <c r="D610" s="58">
        <f>D612</f>
        <v>0</v>
      </c>
      <c r="E610" s="58">
        <f t="shared" ref="E610:G610" si="185">E612</f>
        <v>1129800</v>
      </c>
      <c r="F610" s="58">
        <f t="shared" si="185"/>
        <v>1129800</v>
      </c>
      <c r="G610" s="58">
        <f t="shared" si="185"/>
        <v>1129800</v>
      </c>
    </row>
    <row r="611" spans="1:7" s="1" customFormat="1" x14ac:dyDescent="0.2">
      <c r="A611" s="54"/>
      <c r="B611" s="54"/>
      <c r="C611" s="47" t="s">
        <v>132</v>
      </c>
      <c r="D611" s="58"/>
      <c r="E611" s="58"/>
      <c r="F611" s="58"/>
      <c r="G611" s="63"/>
    </row>
    <row r="612" spans="1:7" s="1" customFormat="1" ht="29.25" customHeight="1" x14ac:dyDescent="0.2">
      <c r="A612" s="54"/>
      <c r="B612" s="54"/>
      <c r="C612" s="20" t="s">
        <v>143</v>
      </c>
      <c r="D612" s="58">
        <v>0</v>
      </c>
      <c r="E612" s="58">
        <v>1129800</v>
      </c>
      <c r="F612" s="58">
        <v>1129800</v>
      </c>
      <c r="G612" s="63">
        <v>1129800</v>
      </c>
    </row>
    <row r="613" spans="1:7" s="1" customFormat="1" ht="28.5" customHeight="1" x14ac:dyDescent="0.2">
      <c r="A613" s="136"/>
      <c r="B613" s="137"/>
      <c r="C613" s="137"/>
      <c r="D613" s="137"/>
      <c r="E613" s="137"/>
      <c r="F613" s="137"/>
      <c r="G613" s="138"/>
    </row>
    <row r="614" spans="1:7" s="3" customFormat="1" ht="70.5" customHeight="1" x14ac:dyDescent="0.2">
      <c r="A614" s="53"/>
      <c r="B614" s="7"/>
      <c r="C614" s="94" t="s">
        <v>15</v>
      </c>
      <c r="D614" s="97">
        <f>D616+D619+D628+D631+D635+D640+D648+D651+D658+D663+D666+D669+D672+D675+D678+D681+D684+D687+D693+D701+D731+D734</f>
        <v>2800979.3</v>
      </c>
      <c r="E614" s="97">
        <f t="shared" ref="E614:F614" si="186">E616+E619+E628+E631+E635+E640+E648+E651+E658+E663+E666+E669+E672+E675+E678+E681+E684+E687+E693+E701+E731+E734</f>
        <v>10684239.800000001</v>
      </c>
      <c r="F614" s="97">
        <f t="shared" si="186"/>
        <v>36069562.100000001</v>
      </c>
      <c r="G614" s="97">
        <f>G616+G619+G628+G631+G635+G640+G648+G651+G658+G663+G666+G669+G672+G675+G678+G681+G684+G687+G693+G701+G731+G734</f>
        <v>64607175.099999994</v>
      </c>
    </row>
    <row r="615" spans="1:7" s="3" customFormat="1" ht="17.25" customHeight="1" x14ac:dyDescent="0.2">
      <c r="A615" s="53"/>
      <c r="B615" s="53"/>
      <c r="C615" s="19" t="s">
        <v>5</v>
      </c>
      <c r="D615" s="56"/>
      <c r="E615" s="56"/>
      <c r="F615" s="56"/>
      <c r="G615" s="56"/>
    </row>
    <row r="616" spans="1:7" s="1" customFormat="1" ht="66.75" customHeight="1" x14ac:dyDescent="0.2">
      <c r="A616" s="54">
        <v>1004</v>
      </c>
      <c r="B616" s="54">
        <v>11014</v>
      </c>
      <c r="C616" s="9" t="s">
        <v>57</v>
      </c>
      <c r="D616" s="58">
        <f>D618</f>
        <v>0</v>
      </c>
      <c r="E616" s="58">
        <f t="shared" ref="E616:G616" si="187">E618</f>
        <v>30000</v>
      </c>
      <c r="F616" s="58">
        <f t="shared" si="187"/>
        <v>70000</v>
      </c>
      <c r="G616" s="58">
        <f t="shared" si="187"/>
        <v>100000</v>
      </c>
    </row>
    <row r="617" spans="1:7" s="1" customFormat="1" x14ac:dyDescent="0.2">
      <c r="A617" s="54"/>
      <c r="B617" s="54"/>
      <c r="C617" s="53" t="s">
        <v>132</v>
      </c>
      <c r="D617" s="58"/>
      <c r="E617" s="58"/>
      <c r="F617" s="58"/>
      <c r="G617" s="58"/>
    </row>
    <row r="618" spans="1:7" s="1" customFormat="1" ht="27" customHeight="1" x14ac:dyDescent="0.2">
      <c r="A618" s="54"/>
      <c r="B618" s="54"/>
      <c r="C618" s="20" t="s">
        <v>196</v>
      </c>
      <c r="D618" s="58">
        <v>0</v>
      </c>
      <c r="E618" s="58">
        <v>30000</v>
      </c>
      <c r="F618" s="58">
        <v>70000</v>
      </c>
      <c r="G618" s="58">
        <v>100000</v>
      </c>
    </row>
    <row r="619" spans="1:7" s="1" customFormat="1" ht="34.5" customHeight="1" x14ac:dyDescent="0.2">
      <c r="A619" s="54">
        <v>1004</v>
      </c>
      <c r="B619" s="54">
        <v>31002</v>
      </c>
      <c r="C619" s="9" t="s">
        <v>46</v>
      </c>
      <c r="D619" s="58">
        <f t="shared" ref="D619:F619" si="188">D621</f>
        <v>0</v>
      </c>
      <c r="E619" s="58">
        <f t="shared" si="188"/>
        <v>62110.600000000006</v>
      </c>
      <c r="F619" s="58">
        <f t="shared" si="188"/>
        <v>144924.70000000001</v>
      </c>
      <c r="G619" s="58">
        <f>G621</f>
        <v>414070.7</v>
      </c>
    </row>
    <row r="620" spans="1:7" s="1" customFormat="1" x14ac:dyDescent="0.2">
      <c r="A620" s="54"/>
      <c r="B620" s="54"/>
      <c r="C620" s="53" t="s">
        <v>132</v>
      </c>
      <c r="D620" s="58"/>
      <c r="E620" s="58"/>
      <c r="F620" s="58"/>
      <c r="G620" s="58"/>
    </row>
    <row r="621" spans="1:7" s="1" customFormat="1" ht="23.25" customHeight="1" x14ac:dyDescent="0.2">
      <c r="A621" s="54"/>
      <c r="B621" s="54"/>
      <c r="C621" s="20" t="s">
        <v>196</v>
      </c>
      <c r="D621" s="60">
        <f t="shared" ref="D621" si="189">SUM(D623:D627)</f>
        <v>0</v>
      </c>
      <c r="E621" s="60">
        <f>SUM(E623:E627)</f>
        <v>62110.600000000006</v>
      </c>
      <c r="F621" s="60">
        <f>SUM(F623:F627)</f>
        <v>144924.70000000001</v>
      </c>
      <c r="G621" s="60">
        <f>SUM(G623:G627)</f>
        <v>414070.7</v>
      </c>
    </row>
    <row r="622" spans="1:7" s="1" customFormat="1" x14ac:dyDescent="0.2">
      <c r="A622" s="54"/>
      <c r="B622" s="54"/>
      <c r="C622" s="53" t="s">
        <v>348</v>
      </c>
      <c r="D622" s="58"/>
      <c r="E622" s="58"/>
      <c r="F622" s="58"/>
      <c r="G622" s="58"/>
    </row>
    <row r="623" spans="1:7" s="1" customFormat="1" ht="46.5" customHeight="1" x14ac:dyDescent="0.2">
      <c r="A623" s="54"/>
      <c r="B623" s="54"/>
      <c r="C623" s="19" t="s">
        <v>63</v>
      </c>
      <c r="D623" s="57">
        <v>0</v>
      </c>
      <c r="E623" s="57">
        <v>5926.7</v>
      </c>
      <c r="F623" s="57">
        <v>13828.9</v>
      </c>
      <c r="G623" s="57">
        <v>39511.199999999997</v>
      </c>
    </row>
    <row r="624" spans="1:7" s="1" customFormat="1" ht="46.5" customHeight="1" x14ac:dyDescent="0.2">
      <c r="A624" s="54"/>
      <c r="B624" s="54"/>
      <c r="C624" s="19" t="s">
        <v>64</v>
      </c>
      <c r="D624" s="57">
        <v>0</v>
      </c>
      <c r="E624" s="57">
        <v>15899.6</v>
      </c>
      <c r="F624" s="57">
        <v>37099.1</v>
      </c>
      <c r="G624" s="57">
        <v>105997.3</v>
      </c>
    </row>
    <row r="625" spans="1:7" s="1" customFormat="1" ht="46.5" customHeight="1" x14ac:dyDescent="0.2">
      <c r="A625" s="54"/>
      <c r="B625" s="54"/>
      <c r="C625" s="19" t="s">
        <v>65</v>
      </c>
      <c r="D625" s="57">
        <v>0</v>
      </c>
      <c r="E625" s="57">
        <v>33447.5</v>
      </c>
      <c r="F625" s="57">
        <v>78044.2</v>
      </c>
      <c r="G625" s="57">
        <v>222983.4</v>
      </c>
    </row>
    <row r="626" spans="1:7" s="1" customFormat="1" ht="63.75" customHeight="1" x14ac:dyDescent="0.2">
      <c r="A626" s="54"/>
      <c r="B626" s="54"/>
      <c r="C626" s="13" t="s">
        <v>66</v>
      </c>
      <c r="D626" s="57">
        <v>0</v>
      </c>
      <c r="E626" s="57">
        <v>4196.8</v>
      </c>
      <c r="F626" s="57">
        <v>9792.5</v>
      </c>
      <c r="G626" s="57">
        <v>27978.5</v>
      </c>
    </row>
    <row r="627" spans="1:7" s="1" customFormat="1" ht="46.5" customHeight="1" x14ac:dyDescent="0.2">
      <c r="A627" s="54"/>
      <c r="B627" s="54"/>
      <c r="C627" s="13" t="s">
        <v>67</v>
      </c>
      <c r="D627" s="57">
        <v>0</v>
      </c>
      <c r="E627" s="57">
        <v>2640</v>
      </c>
      <c r="F627" s="57">
        <v>6160</v>
      </c>
      <c r="G627" s="57">
        <v>17600.3</v>
      </c>
    </row>
    <row r="628" spans="1:7" s="1" customFormat="1" ht="62.25" customHeight="1" x14ac:dyDescent="0.2">
      <c r="A628" s="54">
        <v>1004</v>
      </c>
      <c r="B628" s="54">
        <v>31007</v>
      </c>
      <c r="C628" s="9" t="s">
        <v>21</v>
      </c>
      <c r="D628" s="62">
        <f t="shared" ref="D628:G628" si="190">D630</f>
        <v>136213</v>
      </c>
      <c r="E628" s="62">
        <f t="shared" si="190"/>
        <v>250000</v>
      </c>
      <c r="F628" s="62">
        <f t="shared" si="190"/>
        <v>450000</v>
      </c>
      <c r="G628" s="62">
        <f t="shared" si="190"/>
        <v>908086.7</v>
      </c>
    </row>
    <row r="629" spans="1:7" s="1" customFormat="1" x14ac:dyDescent="0.2">
      <c r="A629" s="54"/>
      <c r="B629" s="54"/>
      <c r="C629" s="47" t="s">
        <v>132</v>
      </c>
      <c r="D629" s="58"/>
      <c r="E629" s="58"/>
      <c r="F629" s="58"/>
      <c r="G629" s="58"/>
    </row>
    <row r="630" spans="1:7" s="1" customFormat="1" ht="70.5" customHeight="1" x14ac:dyDescent="0.2">
      <c r="A630" s="54"/>
      <c r="B630" s="54"/>
      <c r="C630" s="36" t="s">
        <v>349</v>
      </c>
      <c r="D630" s="60">
        <v>136213</v>
      </c>
      <c r="E630" s="60">
        <v>250000</v>
      </c>
      <c r="F630" s="60">
        <v>450000</v>
      </c>
      <c r="G630" s="60">
        <v>908086.7</v>
      </c>
    </row>
    <row r="631" spans="1:7" s="1" customFormat="1" ht="47.25" customHeight="1" x14ac:dyDescent="0.2">
      <c r="A631" s="54">
        <v>1004</v>
      </c>
      <c r="B631" s="54">
        <v>31009</v>
      </c>
      <c r="C631" s="9" t="s">
        <v>51</v>
      </c>
      <c r="D631" s="78">
        <f t="shared" ref="D631:F631" si="191">D633+D634</f>
        <v>147000</v>
      </c>
      <c r="E631" s="78">
        <f t="shared" si="191"/>
        <v>147000</v>
      </c>
      <c r="F631" s="78">
        <f t="shared" si="191"/>
        <v>514400</v>
      </c>
      <c r="G631" s="78">
        <f>G633+G634</f>
        <v>1500000</v>
      </c>
    </row>
    <row r="632" spans="1:7" s="1" customFormat="1" x14ac:dyDescent="0.2">
      <c r="A632" s="54"/>
      <c r="B632" s="54"/>
      <c r="C632" s="21" t="s">
        <v>132</v>
      </c>
      <c r="D632" s="58"/>
      <c r="E632" s="58"/>
      <c r="F632" s="58"/>
      <c r="G632" s="58"/>
    </row>
    <row r="633" spans="1:7" s="1" customFormat="1" ht="66" customHeight="1" x14ac:dyDescent="0.2">
      <c r="A633" s="54"/>
      <c r="B633" s="54"/>
      <c r="C633" s="36" t="s">
        <v>349</v>
      </c>
      <c r="D633" s="79">
        <v>14400</v>
      </c>
      <c r="E633" s="79">
        <v>14400</v>
      </c>
      <c r="F633" s="79">
        <v>14400</v>
      </c>
      <c r="G633" s="79">
        <v>14400</v>
      </c>
    </row>
    <row r="634" spans="1:7" s="1" customFormat="1" ht="27.75" customHeight="1" x14ac:dyDescent="0.2">
      <c r="A634" s="54"/>
      <c r="B634" s="54"/>
      <c r="C634" s="20" t="s">
        <v>196</v>
      </c>
      <c r="D634" s="79">
        <v>132600</v>
      </c>
      <c r="E634" s="79">
        <v>132600</v>
      </c>
      <c r="F634" s="79">
        <v>500000</v>
      </c>
      <c r="G634" s="79">
        <v>1485600</v>
      </c>
    </row>
    <row r="635" spans="1:7" s="1" customFormat="1" ht="36" customHeight="1" x14ac:dyDescent="0.2">
      <c r="A635" s="54">
        <v>1004</v>
      </c>
      <c r="B635" s="54">
        <v>31011</v>
      </c>
      <c r="C635" s="9" t="s">
        <v>47</v>
      </c>
      <c r="D635" s="58">
        <f>D637</f>
        <v>0</v>
      </c>
      <c r="E635" s="58">
        <f t="shared" ref="E635:G635" si="192">E637</f>
        <v>13856.3</v>
      </c>
      <c r="F635" s="58">
        <f t="shared" si="192"/>
        <v>32331.3</v>
      </c>
      <c r="G635" s="58">
        <f t="shared" si="192"/>
        <v>92375.1</v>
      </c>
    </row>
    <row r="636" spans="1:7" s="1" customFormat="1" ht="19.5" customHeight="1" x14ac:dyDescent="0.2">
      <c r="A636" s="54"/>
      <c r="B636" s="54"/>
      <c r="C636" s="47" t="s">
        <v>132</v>
      </c>
      <c r="D636" s="58"/>
      <c r="E636" s="58"/>
      <c r="F636" s="58"/>
      <c r="G636" s="58"/>
    </row>
    <row r="637" spans="1:7" s="1" customFormat="1" ht="30.75" customHeight="1" x14ac:dyDescent="0.2">
      <c r="A637" s="54"/>
      <c r="B637" s="54"/>
      <c r="C637" s="20" t="s">
        <v>196</v>
      </c>
      <c r="D637" s="58">
        <f>D639</f>
        <v>0</v>
      </c>
      <c r="E637" s="58">
        <f t="shared" ref="E637:G637" si="193">E639</f>
        <v>13856.3</v>
      </c>
      <c r="F637" s="58">
        <f t="shared" si="193"/>
        <v>32331.3</v>
      </c>
      <c r="G637" s="58">
        <f t="shared" si="193"/>
        <v>92375.1</v>
      </c>
    </row>
    <row r="638" spans="1:7" s="1" customFormat="1" x14ac:dyDescent="0.2">
      <c r="A638" s="54"/>
      <c r="B638" s="54"/>
      <c r="C638" s="47" t="s">
        <v>348</v>
      </c>
      <c r="D638" s="58"/>
      <c r="E638" s="58"/>
      <c r="F638" s="58"/>
      <c r="G638" s="58"/>
    </row>
    <row r="639" spans="1:7" s="1" customFormat="1" ht="63.75" customHeight="1" x14ac:dyDescent="0.2">
      <c r="A639" s="54"/>
      <c r="B639" s="54"/>
      <c r="C639" s="13" t="s">
        <v>68</v>
      </c>
      <c r="D639" s="58">
        <v>0</v>
      </c>
      <c r="E639" s="58">
        <v>13856.3</v>
      </c>
      <c r="F639" s="58">
        <v>32331.3</v>
      </c>
      <c r="G639" s="58">
        <v>92375.1</v>
      </c>
    </row>
    <row r="640" spans="1:7" s="1" customFormat="1" ht="48" customHeight="1" x14ac:dyDescent="0.2">
      <c r="A640" s="54">
        <v>1004</v>
      </c>
      <c r="B640" s="54">
        <v>31012</v>
      </c>
      <c r="C640" s="9" t="s">
        <v>48</v>
      </c>
      <c r="D640" s="58">
        <f t="shared" ref="D640:F640" si="194">D642</f>
        <v>27400</v>
      </c>
      <c r="E640" s="58">
        <f t="shared" si="194"/>
        <v>46620.2</v>
      </c>
      <c r="F640" s="58">
        <f t="shared" si="194"/>
        <v>110976</v>
      </c>
      <c r="G640" s="58">
        <f>G642</f>
        <v>475658.60000000003</v>
      </c>
    </row>
    <row r="641" spans="1:7" s="1" customFormat="1" x14ac:dyDescent="0.2">
      <c r="A641" s="54"/>
      <c r="B641" s="54"/>
      <c r="C641" s="47" t="s">
        <v>132</v>
      </c>
      <c r="D641" s="58"/>
      <c r="E641" s="58"/>
      <c r="F641" s="58"/>
      <c r="G641" s="58"/>
    </row>
    <row r="642" spans="1:7" s="1" customFormat="1" ht="59.25" customHeight="1" x14ac:dyDescent="0.2">
      <c r="A642" s="54"/>
      <c r="B642" s="54"/>
      <c r="C642" s="36" t="s">
        <v>349</v>
      </c>
      <c r="D642" s="60">
        <f t="shared" ref="D642:F642" si="195">SUM(D644:D647)</f>
        <v>27400</v>
      </c>
      <c r="E642" s="60">
        <f t="shared" si="195"/>
        <v>46620.2</v>
      </c>
      <c r="F642" s="60">
        <f t="shared" si="195"/>
        <v>110976</v>
      </c>
      <c r="G642" s="60">
        <f>SUM(G644:G647)</f>
        <v>475658.60000000003</v>
      </c>
    </row>
    <row r="643" spans="1:7" s="1" customFormat="1" x14ac:dyDescent="0.2">
      <c r="A643" s="54"/>
      <c r="B643" s="54"/>
      <c r="C643" s="47" t="s">
        <v>348</v>
      </c>
      <c r="D643" s="58"/>
      <c r="E643" s="58"/>
      <c r="F643" s="58"/>
      <c r="G643" s="58"/>
    </row>
    <row r="644" spans="1:7" s="1" customFormat="1" ht="67.5" customHeight="1" x14ac:dyDescent="0.2">
      <c r="A644" s="54"/>
      <c r="B644" s="54"/>
      <c r="C644" s="19" t="s">
        <v>69</v>
      </c>
      <c r="D644" s="80">
        <v>0</v>
      </c>
      <c r="E644" s="80">
        <v>0</v>
      </c>
      <c r="F644" s="80">
        <v>64355.8</v>
      </c>
      <c r="G644" s="80">
        <v>429038.4</v>
      </c>
    </row>
    <row r="645" spans="1:7" s="1" customFormat="1" ht="162.75" customHeight="1" x14ac:dyDescent="0.2">
      <c r="A645" s="54"/>
      <c r="B645" s="54"/>
      <c r="C645" s="19" t="s">
        <v>350</v>
      </c>
      <c r="D645" s="80">
        <v>2400</v>
      </c>
      <c r="E645" s="80">
        <v>2400</v>
      </c>
      <c r="F645" s="80">
        <v>2400</v>
      </c>
      <c r="G645" s="80">
        <v>2400</v>
      </c>
    </row>
    <row r="646" spans="1:7" s="1" customFormat="1" ht="42.75" customHeight="1" x14ac:dyDescent="0.2">
      <c r="A646" s="54"/>
      <c r="B646" s="54"/>
      <c r="C646" s="19" t="s">
        <v>123</v>
      </c>
      <c r="D646" s="80">
        <v>20000</v>
      </c>
      <c r="E646" s="80">
        <v>36117.699999999997</v>
      </c>
      <c r="F646" s="80">
        <v>36117.699999999997</v>
      </c>
      <c r="G646" s="80">
        <v>36117.699999999997</v>
      </c>
    </row>
    <row r="647" spans="1:7" s="1" customFormat="1" ht="49.5" customHeight="1" x14ac:dyDescent="0.2">
      <c r="A647" s="54"/>
      <c r="B647" s="54"/>
      <c r="C647" s="19" t="s">
        <v>124</v>
      </c>
      <c r="D647" s="80">
        <v>5000</v>
      </c>
      <c r="E647" s="80">
        <v>8102.5</v>
      </c>
      <c r="F647" s="80">
        <v>8102.5</v>
      </c>
      <c r="G647" s="80">
        <v>8102.5</v>
      </c>
    </row>
    <row r="648" spans="1:7" s="1" customFormat="1" ht="42" customHeight="1" x14ac:dyDescent="0.2">
      <c r="A648" s="54">
        <v>1004</v>
      </c>
      <c r="B648" s="54">
        <v>31013</v>
      </c>
      <c r="C648" s="9" t="s">
        <v>49</v>
      </c>
      <c r="D648" s="58">
        <f>D650</f>
        <v>70000</v>
      </c>
      <c r="E648" s="58">
        <f t="shared" ref="E648:G648" si="196">E650</f>
        <v>350000</v>
      </c>
      <c r="F648" s="58">
        <f t="shared" si="196"/>
        <v>450000</v>
      </c>
      <c r="G648" s="58">
        <f t="shared" si="196"/>
        <v>700000</v>
      </c>
    </row>
    <row r="649" spans="1:7" s="1" customFormat="1" ht="20.25" customHeight="1" x14ac:dyDescent="0.2">
      <c r="A649" s="54"/>
      <c r="B649" s="54"/>
      <c r="C649" s="47" t="s">
        <v>132</v>
      </c>
      <c r="D649" s="58"/>
      <c r="E649" s="58"/>
      <c r="F649" s="58"/>
      <c r="G649" s="58"/>
    </row>
    <row r="650" spans="1:7" s="1" customFormat="1" ht="53.25" customHeight="1" x14ac:dyDescent="0.2">
      <c r="A650" s="54"/>
      <c r="B650" s="54"/>
      <c r="C650" s="36" t="s">
        <v>349</v>
      </c>
      <c r="D650" s="60">
        <v>70000</v>
      </c>
      <c r="E650" s="60">
        <v>350000</v>
      </c>
      <c r="F650" s="60">
        <v>450000</v>
      </c>
      <c r="G650" s="60">
        <v>700000</v>
      </c>
    </row>
    <row r="651" spans="1:7" s="1" customFormat="1" ht="46.5" customHeight="1" x14ac:dyDescent="0.2">
      <c r="A651" s="54">
        <v>1004</v>
      </c>
      <c r="B651" s="54">
        <v>31014</v>
      </c>
      <c r="C651" s="9" t="s">
        <v>50</v>
      </c>
      <c r="D651" s="58">
        <f>D653</f>
        <v>112795.29999999999</v>
      </c>
      <c r="E651" s="58">
        <f t="shared" ref="E651:G651" si="197">E653</f>
        <v>173525.30000000002</v>
      </c>
      <c r="F651" s="58">
        <f t="shared" si="197"/>
        <v>222959.1</v>
      </c>
      <c r="G651" s="58">
        <f t="shared" si="197"/>
        <v>238525.30000000002</v>
      </c>
    </row>
    <row r="652" spans="1:7" s="1" customFormat="1" ht="21.75" customHeight="1" x14ac:dyDescent="0.2">
      <c r="A652" s="54"/>
      <c r="B652" s="54"/>
      <c r="C652" s="47" t="s">
        <v>132</v>
      </c>
      <c r="D652" s="58"/>
      <c r="E652" s="58"/>
      <c r="F652" s="58"/>
      <c r="G652" s="58"/>
    </row>
    <row r="653" spans="1:7" s="1" customFormat="1" ht="63.75" customHeight="1" x14ac:dyDescent="0.2">
      <c r="A653" s="54"/>
      <c r="B653" s="54"/>
      <c r="C653" s="36" t="s">
        <v>349</v>
      </c>
      <c r="D653" s="60">
        <f t="shared" ref="D653:G653" si="198">SUM(D655:D657)</f>
        <v>112795.29999999999</v>
      </c>
      <c r="E653" s="60">
        <f t="shared" si="198"/>
        <v>173525.30000000002</v>
      </c>
      <c r="F653" s="60">
        <f t="shared" si="198"/>
        <v>222959.1</v>
      </c>
      <c r="G653" s="60">
        <f t="shared" si="198"/>
        <v>238525.30000000002</v>
      </c>
    </row>
    <row r="654" spans="1:7" s="1" customFormat="1" ht="21" customHeight="1" x14ac:dyDescent="0.2">
      <c r="A654" s="54"/>
      <c r="B654" s="54"/>
      <c r="C654" s="47" t="s">
        <v>348</v>
      </c>
      <c r="D654" s="58"/>
      <c r="E654" s="58"/>
      <c r="F654" s="58"/>
      <c r="G654" s="58"/>
    </row>
    <row r="655" spans="1:7" s="1" customFormat="1" ht="46.5" customHeight="1" x14ac:dyDescent="0.2">
      <c r="A655" s="53"/>
      <c r="B655" s="53"/>
      <c r="C655" s="19" t="s">
        <v>70</v>
      </c>
      <c r="D655" s="80">
        <v>24113.200000000001</v>
      </c>
      <c r="E655" s="80">
        <v>55566.2</v>
      </c>
      <c r="F655" s="80">
        <v>105000</v>
      </c>
      <c r="G655" s="57">
        <v>120566.2</v>
      </c>
    </row>
    <row r="656" spans="1:7" s="1" customFormat="1" ht="46.5" customHeight="1" x14ac:dyDescent="0.2">
      <c r="A656" s="53"/>
      <c r="B656" s="53"/>
      <c r="C656" s="19" t="s">
        <v>71</v>
      </c>
      <c r="D656" s="80">
        <v>62000</v>
      </c>
      <c r="E656" s="80">
        <v>91277</v>
      </c>
      <c r="F656" s="80">
        <v>91277</v>
      </c>
      <c r="G656" s="57">
        <v>91277</v>
      </c>
    </row>
    <row r="657" spans="1:7" s="1" customFormat="1" ht="76.5" customHeight="1" x14ac:dyDescent="0.2">
      <c r="A657" s="53"/>
      <c r="B657" s="53"/>
      <c r="C657" s="19" t="s">
        <v>125</v>
      </c>
      <c r="D657" s="80">
        <v>26682.1</v>
      </c>
      <c r="E657" s="80">
        <v>26682.1</v>
      </c>
      <c r="F657" s="80">
        <v>26682.1</v>
      </c>
      <c r="G657" s="57">
        <v>26682.1</v>
      </c>
    </row>
    <row r="658" spans="1:7" s="1" customFormat="1" ht="34.5" customHeight="1" x14ac:dyDescent="0.2">
      <c r="A658" s="54">
        <v>1004</v>
      </c>
      <c r="B658" s="54">
        <v>31020</v>
      </c>
      <c r="C658" s="9" t="s">
        <v>79</v>
      </c>
      <c r="D658" s="58">
        <f>D660</f>
        <v>80000</v>
      </c>
      <c r="E658" s="58">
        <f t="shared" ref="E658:G658" si="199">E660</f>
        <v>122617</v>
      </c>
      <c r="F658" s="58">
        <f t="shared" si="199"/>
        <v>122617</v>
      </c>
      <c r="G658" s="58">
        <f t="shared" si="199"/>
        <v>122617</v>
      </c>
    </row>
    <row r="659" spans="1:7" s="1" customFormat="1" x14ac:dyDescent="0.2">
      <c r="A659" s="54"/>
      <c r="B659" s="54"/>
      <c r="C659" s="47" t="s">
        <v>132</v>
      </c>
      <c r="D659" s="58"/>
      <c r="E659" s="58"/>
      <c r="F659" s="58"/>
      <c r="G659" s="58"/>
    </row>
    <row r="660" spans="1:7" s="1" customFormat="1" ht="59.25" customHeight="1" x14ac:dyDescent="0.2">
      <c r="A660" s="54"/>
      <c r="B660" s="54"/>
      <c r="C660" s="36" t="s">
        <v>349</v>
      </c>
      <c r="D660" s="60">
        <f>D662</f>
        <v>80000</v>
      </c>
      <c r="E660" s="60">
        <f t="shared" ref="E660:G660" si="200">E662</f>
        <v>122617</v>
      </c>
      <c r="F660" s="60">
        <f t="shared" si="200"/>
        <v>122617</v>
      </c>
      <c r="G660" s="60">
        <f t="shared" si="200"/>
        <v>122617</v>
      </c>
    </row>
    <row r="661" spans="1:7" s="1" customFormat="1" x14ac:dyDescent="0.2">
      <c r="A661" s="54"/>
      <c r="B661" s="54"/>
      <c r="C661" s="47" t="s">
        <v>348</v>
      </c>
      <c r="D661" s="58"/>
      <c r="E661" s="58"/>
      <c r="F661" s="58"/>
      <c r="G661" s="58"/>
    </row>
    <row r="662" spans="1:7" s="1" customFormat="1" ht="60.75" customHeight="1" x14ac:dyDescent="0.2">
      <c r="A662" s="54"/>
      <c r="B662" s="54"/>
      <c r="C662" s="19" t="s">
        <v>115</v>
      </c>
      <c r="D662" s="57">
        <v>80000</v>
      </c>
      <c r="E662" s="57">
        <v>122617</v>
      </c>
      <c r="F662" s="57">
        <v>122617</v>
      </c>
      <c r="G662" s="57">
        <v>122617</v>
      </c>
    </row>
    <row r="663" spans="1:7" s="1" customFormat="1" ht="44.25" customHeight="1" x14ac:dyDescent="0.2">
      <c r="A663" s="54">
        <v>1017</v>
      </c>
      <c r="B663" s="54">
        <v>21001</v>
      </c>
      <c r="C663" s="9" t="s">
        <v>52</v>
      </c>
      <c r="D663" s="58">
        <f>D665</f>
        <v>820000</v>
      </c>
      <c r="E663" s="58">
        <f t="shared" ref="E663:G663" si="201">E665</f>
        <v>820000</v>
      </c>
      <c r="F663" s="58">
        <f t="shared" si="201"/>
        <v>820000</v>
      </c>
      <c r="G663" s="58">
        <f t="shared" si="201"/>
        <v>820000</v>
      </c>
    </row>
    <row r="664" spans="1:7" s="1" customFormat="1" ht="20.25" customHeight="1" x14ac:dyDescent="0.2">
      <c r="A664" s="54"/>
      <c r="B664" s="54"/>
      <c r="C664" s="47" t="s">
        <v>132</v>
      </c>
      <c r="D664" s="58"/>
      <c r="E664" s="58"/>
      <c r="F664" s="58"/>
      <c r="G664" s="58"/>
    </row>
    <row r="665" spans="1:7" s="1" customFormat="1" ht="62.25" customHeight="1" x14ac:dyDescent="0.2">
      <c r="A665" s="54"/>
      <c r="B665" s="54"/>
      <c r="C665" s="36" t="s">
        <v>349</v>
      </c>
      <c r="D665" s="60">
        <v>820000</v>
      </c>
      <c r="E665" s="60">
        <v>820000</v>
      </c>
      <c r="F665" s="60">
        <v>820000</v>
      </c>
      <c r="G665" s="60">
        <v>820000</v>
      </c>
    </row>
    <row r="666" spans="1:7" s="1" customFormat="1" ht="60" customHeight="1" x14ac:dyDescent="0.2">
      <c r="A666" s="54">
        <v>1040</v>
      </c>
      <c r="B666" s="54">
        <v>12003</v>
      </c>
      <c r="C666" s="9" t="s">
        <v>344</v>
      </c>
      <c r="D666" s="58">
        <f>D668</f>
        <v>0</v>
      </c>
      <c r="E666" s="72">
        <f>E668</f>
        <v>25000</v>
      </c>
      <c r="F666" s="72">
        <f t="shared" ref="F666:G666" si="202">F668</f>
        <v>70000</v>
      </c>
      <c r="G666" s="72">
        <f t="shared" si="202"/>
        <v>172862</v>
      </c>
    </row>
    <row r="667" spans="1:7" s="1" customFormat="1" ht="22.5" customHeight="1" x14ac:dyDescent="0.2">
      <c r="A667" s="54"/>
      <c r="B667" s="54"/>
      <c r="C667" s="47" t="s">
        <v>132</v>
      </c>
      <c r="D667" s="58"/>
      <c r="E667" s="72"/>
      <c r="F667" s="72"/>
      <c r="G667" s="72"/>
    </row>
    <row r="668" spans="1:7" s="1" customFormat="1" ht="24.75" customHeight="1" x14ac:dyDescent="0.2">
      <c r="A668" s="54"/>
      <c r="B668" s="54"/>
      <c r="C668" s="20" t="s">
        <v>196</v>
      </c>
      <c r="D668" s="60"/>
      <c r="E668" s="81">
        <v>25000</v>
      </c>
      <c r="F668" s="81">
        <v>70000</v>
      </c>
      <c r="G668" s="81">
        <v>172862</v>
      </c>
    </row>
    <row r="669" spans="1:7" s="1" customFormat="1" ht="39" customHeight="1" x14ac:dyDescent="0.2">
      <c r="A669" s="54">
        <v>1049</v>
      </c>
      <c r="B669" s="54">
        <v>21001</v>
      </c>
      <c r="C669" s="9" t="s">
        <v>377</v>
      </c>
      <c r="D669" s="58">
        <f>D671</f>
        <v>300000</v>
      </c>
      <c r="E669" s="58">
        <f t="shared" ref="E669:G669" si="203">E671</f>
        <v>5000000</v>
      </c>
      <c r="F669" s="58">
        <f t="shared" si="203"/>
        <v>25000000</v>
      </c>
      <c r="G669" s="58">
        <f t="shared" si="203"/>
        <v>45102324.5</v>
      </c>
    </row>
    <row r="670" spans="1:7" s="1" customFormat="1" x14ac:dyDescent="0.2">
      <c r="A670" s="54"/>
      <c r="B670" s="54"/>
      <c r="C670" s="47" t="s">
        <v>132</v>
      </c>
      <c r="D670" s="58"/>
      <c r="E670" s="72"/>
      <c r="F670" s="72"/>
      <c r="G670" s="72"/>
    </row>
    <row r="671" spans="1:7" s="1" customFormat="1" ht="26.25" customHeight="1" x14ac:dyDescent="0.2">
      <c r="A671" s="54"/>
      <c r="B671" s="54"/>
      <c r="C671" s="20" t="s">
        <v>196</v>
      </c>
      <c r="D671" s="58">
        <v>300000</v>
      </c>
      <c r="E671" s="72">
        <v>5000000</v>
      </c>
      <c r="F671" s="72">
        <v>25000000</v>
      </c>
      <c r="G671" s="59">
        <v>45102324.5</v>
      </c>
    </row>
    <row r="672" spans="1:7" s="1" customFormat="1" ht="34.5" customHeight="1" x14ac:dyDescent="0.2">
      <c r="A672" s="54">
        <v>1049</v>
      </c>
      <c r="B672" s="54">
        <v>21002</v>
      </c>
      <c r="C672" s="9" t="s">
        <v>378</v>
      </c>
      <c r="D672" s="58">
        <f>D674</f>
        <v>52453.9</v>
      </c>
      <c r="E672" s="58">
        <f t="shared" ref="E672:G672" si="204">E674</f>
        <v>405325.6</v>
      </c>
      <c r="F672" s="58">
        <f t="shared" si="204"/>
        <v>1502089.1</v>
      </c>
      <c r="G672" s="58">
        <f t="shared" si="204"/>
        <v>4768536.8</v>
      </c>
    </row>
    <row r="673" spans="1:7" s="1" customFormat="1" x14ac:dyDescent="0.2">
      <c r="A673" s="54"/>
      <c r="B673" s="54"/>
      <c r="C673" s="47" t="s">
        <v>132</v>
      </c>
      <c r="D673" s="58"/>
      <c r="E673" s="72"/>
      <c r="F673" s="72"/>
      <c r="G673" s="72"/>
    </row>
    <row r="674" spans="1:7" s="1" customFormat="1" ht="26.25" customHeight="1" x14ac:dyDescent="0.2">
      <c r="A674" s="54"/>
      <c r="B674" s="54"/>
      <c r="C674" s="20" t="s">
        <v>196</v>
      </c>
      <c r="D674" s="58">
        <v>52453.9</v>
      </c>
      <c r="E674" s="72">
        <v>405325.6</v>
      </c>
      <c r="F674" s="72">
        <v>1502089.1</v>
      </c>
      <c r="G674" s="59">
        <v>4768536.8</v>
      </c>
    </row>
    <row r="675" spans="1:7" s="1" customFormat="1" ht="58.5" customHeight="1" x14ac:dyDescent="0.2">
      <c r="A675" s="54">
        <v>1049</v>
      </c>
      <c r="B675" s="54">
        <v>21019</v>
      </c>
      <c r="C675" s="9" t="s">
        <v>380</v>
      </c>
      <c r="D675" s="58">
        <f>D677</f>
        <v>0</v>
      </c>
      <c r="E675" s="58">
        <f t="shared" ref="E675:G675" si="205">E677</f>
        <v>270000</v>
      </c>
      <c r="F675" s="58">
        <f t="shared" si="205"/>
        <v>540000</v>
      </c>
      <c r="G675" s="58">
        <f t="shared" si="205"/>
        <v>900000</v>
      </c>
    </row>
    <row r="676" spans="1:7" s="1" customFormat="1" x14ac:dyDescent="0.2">
      <c r="A676" s="54"/>
      <c r="B676" s="54"/>
      <c r="C676" s="47" t="s">
        <v>132</v>
      </c>
      <c r="D676" s="58"/>
      <c r="E676" s="72"/>
      <c r="F676" s="72"/>
      <c r="G676" s="72"/>
    </row>
    <row r="677" spans="1:7" s="1" customFormat="1" ht="65.25" customHeight="1" x14ac:dyDescent="0.2">
      <c r="A677" s="54"/>
      <c r="B677" s="54"/>
      <c r="C677" s="36" t="s">
        <v>349</v>
      </c>
      <c r="D677" s="58"/>
      <c r="E677" s="72">
        <v>270000</v>
      </c>
      <c r="F677" s="72">
        <v>540000</v>
      </c>
      <c r="G677" s="59">
        <v>900000</v>
      </c>
    </row>
    <row r="678" spans="1:7" s="1" customFormat="1" ht="64.5" customHeight="1" x14ac:dyDescent="0.2">
      <c r="A678" s="54">
        <v>1049</v>
      </c>
      <c r="B678" s="54">
        <v>21020</v>
      </c>
      <c r="C678" s="9" t="s">
        <v>379</v>
      </c>
      <c r="D678" s="58">
        <f>D680</f>
        <v>0</v>
      </c>
      <c r="E678" s="58">
        <f t="shared" ref="E678:G678" si="206">E680</f>
        <v>200000</v>
      </c>
      <c r="F678" s="58">
        <f t="shared" si="206"/>
        <v>1800000</v>
      </c>
      <c r="G678" s="58">
        <f t="shared" si="206"/>
        <v>3485491.3</v>
      </c>
    </row>
    <row r="679" spans="1:7" s="1" customFormat="1" x14ac:dyDescent="0.2">
      <c r="A679" s="54"/>
      <c r="B679" s="54"/>
      <c r="C679" s="47" t="s">
        <v>132</v>
      </c>
      <c r="D679" s="58"/>
      <c r="E679" s="72"/>
      <c r="F679" s="72"/>
      <c r="G679" s="72"/>
    </row>
    <row r="680" spans="1:7" s="1" customFormat="1" ht="26.25" customHeight="1" x14ac:dyDescent="0.2">
      <c r="A680" s="54"/>
      <c r="B680" s="54"/>
      <c r="C680" s="20" t="s">
        <v>196</v>
      </c>
      <c r="D680" s="58"/>
      <c r="E680" s="72">
        <v>200000</v>
      </c>
      <c r="F680" s="72">
        <v>1800000</v>
      </c>
      <c r="G680" s="59">
        <v>3485491.3</v>
      </c>
    </row>
    <row r="681" spans="1:7" s="1" customFormat="1" ht="60" customHeight="1" x14ac:dyDescent="0.2">
      <c r="A681" s="54">
        <v>1049</v>
      </c>
      <c r="B681" s="54">
        <v>31002</v>
      </c>
      <c r="C681" s="9" t="s">
        <v>384</v>
      </c>
      <c r="D681" s="58">
        <f>D683</f>
        <v>0</v>
      </c>
      <c r="E681" s="58">
        <f t="shared" ref="E681:G681" si="207">E683</f>
        <v>4500</v>
      </c>
      <c r="F681" s="58">
        <f t="shared" si="207"/>
        <v>50000</v>
      </c>
      <c r="G681" s="58">
        <f t="shared" si="207"/>
        <v>50000</v>
      </c>
    </row>
    <row r="682" spans="1:7" s="1" customFormat="1" x14ac:dyDescent="0.2">
      <c r="A682" s="54"/>
      <c r="B682" s="54"/>
      <c r="C682" s="47" t="s">
        <v>132</v>
      </c>
      <c r="D682" s="58"/>
      <c r="E682" s="72"/>
      <c r="F682" s="72"/>
      <c r="G682" s="72"/>
    </row>
    <row r="683" spans="1:7" s="1" customFormat="1" ht="58.5" customHeight="1" x14ac:dyDescent="0.2">
      <c r="A683" s="54"/>
      <c r="B683" s="54"/>
      <c r="C683" s="36" t="s">
        <v>349</v>
      </c>
      <c r="D683" s="58"/>
      <c r="E683" s="72">
        <v>4500</v>
      </c>
      <c r="F683" s="72">
        <v>50000</v>
      </c>
      <c r="G683" s="59">
        <v>50000</v>
      </c>
    </row>
    <row r="684" spans="1:7" s="1" customFormat="1" ht="48.75" customHeight="1" x14ac:dyDescent="0.2">
      <c r="A684" s="54">
        <v>1157</v>
      </c>
      <c r="B684" s="54">
        <v>21002</v>
      </c>
      <c r="C684" s="9" t="s">
        <v>385</v>
      </c>
      <c r="D684" s="58">
        <f>D686</f>
        <v>110000</v>
      </c>
      <c r="E684" s="58">
        <f t="shared" ref="E684:G684" si="208">E686</f>
        <v>550000</v>
      </c>
      <c r="F684" s="58">
        <f t="shared" si="208"/>
        <v>990000</v>
      </c>
      <c r="G684" s="58">
        <f t="shared" si="208"/>
        <v>1100000</v>
      </c>
    </row>
    <row r="685" spans="1:7" s="1" customFormat="1" x14ac:dyDescent="0.2">
      <c r="A685" s="54"/>
      <c r="B685" s="54"/>
      <c r="C685" s="53" t="s">
        <v>132</v>
      </c>
      <c r="D685" s="58"/>
      <c r="E685" s="72"/>
      <c r="F685" s="72"/>
      <c r="G685" s="59"/>
    </row>
    <row r="686" spans="1:7" s="1" customFormat="1" ht="30" customHeight="1" x14ac:dyDescent="0.2">
      <c r="A686" s="54"/>
      <c r="B686" s="54"/>
      <c r="C686" s="20" t="s">
        <v>196</v>
      </c>
      <c r="D686" s="58">
        <v>110000</v>
      </c>
      <c r="E686" s="72">
        <v>550000</v>
      </c>
      <c r="F686" s="72">
        <v>990000</v>
      </c>
      <c r="G686" s="72">
        <v>1100000</v>
      </c>
    </row>
    <row r="687" spans="1:7" s="1" customFormat="1" ht="84.75" customHeight="1" x14ac:dyDescent="0.2">
      <c r="A687" s="54">
        <v>1072</v>
      </c>
      <c r="B687" s="54">
        <v>31008</v>
      </c>
      <c r="C687" s="9" t="s">
        <v>62</v>
      </c>
      <c r="D687" s="58">
        <f>D689</f>
        <v>0</v>
      </c>
      <c r="E687" s="58">
        <f t="shared" ref="E687:G687" si="209">E689</f>
        <v>30000</v>
      </c>
      <c r="F687" s="58">
        <f t="shared" si="209"/>
        <v>182573.7</v>
      </c>
      <c r="G687" s="58">
        <f t="shared" si="209"/>
        <v>182573.7</v>
      </c>
    </row>
    <row r="688" spans="1:7" s="1" customFormat="1" x14ac:dyDescent="0.2">
      <c r="A688" s="54"/>
      <c r="B688" s="54"/>
      <c r="C688" s="47" t="s">
        <v>132</v>
      </c>
      <c r="D688" s="58"/>
      <c r="E688" s="58"/>
      <c r="F688" s="58"/>
      <c r="G688" s="58"/>
    </row>
    <row r="689" spans="1:7" s="1" customFormat="1" ht="27" customHeight="1" x14ac:dyDescent="0.2">
      <c r="A689" s="54"/>
      <c r="B689" s="54"/>
      <c r="C689" s="20" t="s">
        <v>196</v>
      </c>
      <c r="D689" s="60">
        <f>SUM(D691:D692)</f>
        <v>0</v>
      </c>
      <c r="E689" s="60">
        <f t="shared" ref="E689:G689" si="210">SUM(E691:E692)</f>
        <v>30000</v>
      </c>
      <c r="F689" s="60">
        <f t="shared" si="210"/>
        <v>182573.7</v>
      </c>
      <c r="G689" s="60">
        <f t="shared" si="210"/>
        <v>182573.7</v>
      </c>
    </row>
    <row r="690" spans="1:7" s="1" customFormat="1" ht="22.5" customHeight="1" x14ac:dyDescent="0.2">
      <c r="A690" s="54"/>
      <c r="B690" s="54"/>
      <c r="C690" s="47" t="s">
        <v>348</v>
      </c>
      <c r="D690" s="58"/>
      <c r="E690" s="58"/>
      <c r="F690" s="58"/>
      <c r="G690" s="58"/>
    </row>
    <row r="691" spans="1:7" s="1" customFormat="1" ht="58.5" customHeight="1" x14ac:dyDescent="0.2">
      <c r="A691" s="54"/>
      <c r="B691" s="54"/>
      <c r="C691" s="14" t="s">
        <v>72</v>
      </c>
      <c r="D691" s="58"/>
      <c r="E691" s="80">
        <v>30000</v>
      </c>
      <c r="F691" s="80">
        <v>81603.899999999994</v>
      </c>
      <c r="G691" s="57">
        <v>81603.899999999994</v>
      </c>
    </row>
    <row r="692" spans="1:7" s="1" customFormat="1" ht="60.75" customHeight="1" x14ac:dyDescent="0.2">
      <c r="A692" s="54"/>
      <c r="B692" s="54"/>
      <c r="C692" s="14" t="s">
        <v>73</v>
      </c>
      <c r="D692" s="58"/>
      <c r="E692" s="58"/>
      <c r="F692" s="57">
        <v>100969.8</v>
      </c>
      <c r="G692" s="57">
        <v>100969.8</v>
      </c>
    </row>
    <row r="693" spans="1:7" s="1" customFormat="1" ht="74.25" customHeight="1" x14ac:dyDescent="0.2">
      <c r="A693" s="54">
        <v>1072</v>
      </c>
      <c r="B693" s="54">
        <v>31009</v>
      </c>
      <c r="C693" s="15" t="s">
        <v>74</v>
      </c>
      <c r="D693" s="58">
        <f>D695+D698</f>
        <v>0</v>
      </c>
      <c r="E693" s="58">
        <f t="shared" ref="E693:G693" si="211">E695+E698</f>
        <v>27360</v>
      </c>
      <c r="F693" s="58">
        <f t="shared" si="211"/>
        <v>118560</v>
      </c>
      <c r="G693" s="58">
        <f t="shared" si="211"/>
        <v>208348.79999999999</v>
      </c>
    </row>
    <row r="694" spans="1:7" s="1" customFormat="1" x14ac:dyDescent="0.2">
      <c r="A694" s="54"/>
      <c r="B694" s="54"/>
      <c r="C694" s="47" t="s">
        <v>132</v>
      </c>
      <c r="D694" s="58"/>
      <c r="E694" s="58"/>
      <c r="F694" s="58"/>
      <c r="G694" s="58"/>
    </row>
    <row r="695" spans="1:7" s="1" customFormat="1" ht="59.25" customHeight="1" x14ac:dyDescent="0.2">
      <c r="A695" s="54"/>
      <c r="B695" s="54"/>
      <c r="C695" s="36" t="s">
        <v>349</v>
      </c>
      <c r="D695" s="58">
        <f>D697</f>
        <v>0</v>
      </c>
      <c r="E695" s="58">
        <f t="shared" ref="E695:G695" si="212">E697</f>
        <v>0</v>
      </c>
      <c r="F695" s="58">
        <f t="shared" si="212"/>
        <v>0</v>
      </c>
      <c r="G695" s="58">
        <f t="shared" si="212"/>
        <v>25948.799999999999</v>
      </c>
    </row>
    <row r="696" spans="1:7" s="1" customFormat="1" x14ac:dyDescent="0.2">
      <c r="A696" s="54"/>
      <c r="B696" s="54"/>
      <c r="C696" s="47" t="s">
        <v>348</v>
      </c>
      <c r="D696" s="58"/>
      <c r="E696" s="58"/>
      <c r="F696" s="58"/>
      <c r="G696" s="58"/>
    </row>
    <row r="697" spans="1:7" s="1" customFormat="1" ht="61.5" customHeight="1" x14ac:dyDescent="0.2">
      <c r="A697" s="54"/>
      <c r="B697" s="54"/>
      <c r="C697" s="14" t="s">
        <v>75</v>
      </c>
      <c r="D697" s="58"/>
      <c r="E697" s="58"/>
      <c r="F697" s="58"/>
      <c r="G697" s="57">
        <v>25948.799999999999</v>
      </c>
    </row>
    <row r="698" spans="1:7" s="1" customFormat="1" ht="24" customHeight="1" x14ac:dyDescent="0.2">
      <c r="A698" s="54"/>
      <c r="B698" s="54"/>
      <c r="C698" s="20" t="s">
        <v>196</v>
      </c>
      <c r="D698" s="60">
        <f>D700</f>
        <v>0</v>
      </c>
      <c r="E698" s="60">
        <f t="shared" ref="E698:G698" si="213">E700</f>
        <v>27360</v>
      </c>
      <c r="F698" s="60">
        <f t="shared" si="213"/>
        <v>118560</v>
      </c>
      <c r="G698" s="60">
        <f t="shared" si="213"/>
        <v>182400</v>
      </c>
    </row>
    <row r="699" spans="1:7" s="1" customFormat="1" x14ac:dyDescent="0.2">
      <c r="A699" s="54"/>
      <c r="B699" s="54"/>
      <c r="C699" s="47" t="s">
        <v>348</v>
      </c>
      <c r="D699" s="58"/>
      <c r="E699" s="80"/>
      <c r="F699" s="80"/>
      <c r="G699" s="57"/>
    </row>
    <row r="700" spans="1:7" s="1" customFormat="1" ht="74.25" customHeight="1" x14ac:dyDescent="0.2">
      <c r="A700" s="54"/>
      <c r="B700" s="54"/>
      <c r="C700" s="14" t="s">
        <v>76</v>
      </c>
      <c r="D700" s="58"/>
      <c r="E700" s="56">
        <v>27360</v>
      </c>
      <c r="F700" s="56">
        <v>118560</v>
      </c>
      <c r="G700" s="57">
        <v>182400</v>
      </c>
    </row>
    <row r="701" spans="1:7" s="1" customFormat="1" ht="74.25" customHeight="1" x14ac:dyDescent="0.2">
      <c r="A701" s="54">
        <v>1072</v>
      </c>
      <c r="B701" s="54">
        <v>31010</v>
      </c>
      <c r="C701" s="15" t="s">
        <v>78</v>
      </c>
      <c r="D701" s="58">
        <f t="shared" ref="D701:F701" si="214">D703</f>
        <v>940422.10000000009</v>
      </c>
      <c r="E701" s="58">
        <f t="shared" si="214"/>
        <v>2142554.7999999998</v>
      </c>
      <c r="F701" s="58">
        <f t="shared" si="214"/>
        <v>2861771.1999999997</v>
      </c>
      <c r="G701" s="58">
        <f>G703</f>
        <v>3246754.5999999996</v>
      </c>
    </row>
    <row r="702" spans="1:7" s="1" customFormat="1" x14ac:dyDescent="0.2">
      <c r="A702" s="54"/>
      <c r="B702" s="54"/>
      <c r="C702" s="47" t="s">
        <v>132</v>
      </c>
      <c r="D702" s="58"/>
      <c r="E702" s="58"/>
      <c r="F702" s="58"/>
      <c r="G702" s="58"/>
    </row>
    <row r="703" spans="1:7" s="1" customFormat="1" ht="61.5" customHeight="1" x14ac:dyDescent="0.2">
      <c r="A703" s="54"/>
      <c r="B703" s="54"/>
      <c r="C703" s="36" t="s">
        <v>349</v>
      </c>
      <c r="D703" s="60">
        <f t="shared" ref="D703:G703" si="215">SUM(D705:D730)</f>
        <v>940422.10000000009</v>
      </c>
      <c r="E703" s="60">
        <f t="shared" si="215"/>
        <v>2142554.7999999998</v>
      </c>
      <c r="F703" s="60">
        <f t="shared" si="215"/>
        <v>2861771.1999999997</v>
      </c>
      <c r="G703" s="60">
        <f t="shared" si="215"/>
        <v>3246754.5999999996</v>
      </c>
    </row>
    <row r="704" spans="1:7" s="1" customFormat="1" x14ac:dyDescent="0.2">
      <c r="A704" s="54"/>
      <c r="B704" s="54"/>
      <c r="C704" s="47" t="s">
        <v>348</v>
      </c>
      <c r="D704" s="58"/>
      <c r="E704" s="58"/>
      <c r="F704" s="58"/>
      <c r="G704" s="58"/>
    </row>
    <row r="705" spans="1:7" s="1" customFormat="1" ht="68.25" customHeight="1" x14ac:dyDescent="0.2">
      <c r="A705" s="54"/>
      <c r="B705" s="54"/>
      <c r="C705" s="88" t="s">
        <v>351</v>
      </c>
      <c r="D705" s="57">
        <v>56210</v>
      </c>
      <c r="E705" s="57">
        <v>137970</v>
      </c>
      <c r="F705" s="57">
        <v>214620</v>
      </c>
      <c r="G705" s="57">
        <v>281050</v>
      </c>
    </row>
    <row r="706" spans="1:7" s="1" customFormat="1" ht="68.25" customHeight="1" x14ac:dyDescent="0.2">
      <c r="A706" s="54"/>
      <c r="B706" s="54"/>
      <c r="C706" s="89" t="s">
        <v>352</v>
      </c>
      <c r="D706" s="57">
        <v>46444.5</v>
      </c>
      <c r="E706" s="57">
        <v>149654.5</v>
      </c>
      <c r="F706" s="57">
        <v>252864.5</v>
      </c>
      <c r="G706" s="57">
        <v>345720</v>
      </c>
    </row>
    <row r="707" spans="1:7" s="1" customFormat="1" ht="68.25" customHeight="1" x14ac:dyDescent="0.2">
      <c r="A707" s="54"/>
      <c r="B707" s="54"/>
      <c r="C707" s="89" t="s">
        <v>353</v>
      </c>
      <c r="D707" s="57">
        <v>23055.200000000001</v>
      </c>
      <c r="E707" s="57">
        <v>23055.200000000001</v>
      </c>
      <c r="F707" s="57">
        <v>23055.200000000001</v>
      </c>
      <c r="G707" s="57">
        <v>23055.200000000001</v>
      </c>
    </row>
    <row r="708" spans="1:7" s="1" customFormat="1" ht="68.25" customHeight="1" x14ac:dyDescent="0.2">
      <c r="A708" s="54"/>
      <c r="B708" s="54"/>
      <c r="C708" s="89" t="s">
        <v>354</v>
      </c>
      <c r="D708" s="57">
        <v>13050.5</v>
      </c>
      <c r="E708" s="57">
        <v>13050.5</v>
      </c>
      <c r="F708" s="57">
        <v>13050.5</v>
      </c>
      <c r="G708" s="57">
        <v>13050.5</v>
      </c>
    </row>
    <row r="709" spans="1:7" s="1" customFormat="1" ht="68.25" customHeight="1" x14ac:dyDescent="0.2">
      <c r="A709" s="54"/>
      <c r="B709" s="54"/>
      <c r="C709" s="89" t="s">
        <v>355</v>
      </c>
      <c r="D709" s="57">
        <v>23333.5</v>
      </c>
      <c r="E709" s="57">
        <v>23333.5</v>
      </c>
      <c r="F709" s="57">
        <v>23333.5</v>
      </c>
      <c r="G709" s="57">
        <v>23333.5</v>
      </c>
    </row>
    <row r="710" spans="1:7" s="1" customFormat="1" ht="68.25" customHeight="1" x14ac:dyDescent="0.2">
      <c r="A710" s="54"/>
      <c r="B710" s="54"/>
      <c r="C710" s="88" t="s">
        <v>356</v>
      </c>
      <c r="D710" s="57">
        <v>35871.5</v>
      </c>
      <c r="E710" s="57">
        <v>87116.5</v>
      </c>
      <c r="F710" s="57">
        <v>138361.5</v>
      </c>
      <c r="G710" s="57">
        <v>188581.6</v>
      </c>
    </row>
    <row r="711" spans="1:7" s="1" customFormat="1" ht="68.25" customHeight="1" x14ac:dyDescent="0.2">
      <c r="A711" s="54"/>
      <c r="B711" s="54"/>
      <c r="C711" s="89" t="s">
        <v>357</v>
      </c>
      <c r="D711" s="57">
        <v>40984</v>
      </c>
      <c r="E711" s="57">
        <v>97365.5</v>
      </c>
      <c r="F711" s="57">
        <v>138361.5</v>
      </c>
      <c r="G711" s="57">
        <v>168546.7</v>
      </c>
    </row>
    <row r="712" spans="1:7" s="1" customFormat="1" ht="68.25" customHeight="1" x14ac:dyDescent="0.2">
      <c r="A712" s="54"/>
      <c r="B712" s="54"/>
      <c r="C712" s="89" t="s">
        <v>358</v>
      </c>
      <c r="D712" s="57">
        <v>35889</v>
      </c>
      <c r="E712" s="57">
        <v>41016</v>
      </c>
      <c r="F712" s="57">
        <v>41016</v>
      </c>
      <c r="G712" s="57">
        <v>41016</v>
      </c>
    </row>
    <row r="713" spans="1:7" s="1" customFormat="1" ht="68.25" customHeight="1" x14ac:dyDescent="0.2">
      <c r="A713" s="54"/>
      <c r="B713" s="54"/>
      <c r="C713" s="89" t="s">
        <v>359</v>
      </c>
      <c r="D713" s="57">
        <v>40864</v>
      </c>
      <c r="E713" s="57">
        <v>81728</v>
      </c>
      <c r="F713" s="57">
        <v>100116.8</v>
      </c>
      <c r="G713" s="57">
        <v>100116.8</v>
      </c>
    </row>
    <row r="714" spans="1:7" s="1" customFormat="1" ht="68.25" customHeight="1" x14ac:dyDescent="0.2">
      <c r="A714" s="54"/>
      <c r="B714" s="54"/>
      <c r="C714" s="89" t="s">
        <v>360</v>
      </c>
      <c r="D714" s="57">
        <v>64288.4</v>
      </c>
      <c r="E714" s="57">
        <v>64288.4</v>
      </c>
      <c r="F714" s="57">
        <v>64288.4</v>
      </c>
      <c r="G714" s="57">
        <v>64288.4</v>
      </c>
    </row>
    <row r="715" spans="1:7" s="1" customFormat="1" ht="100.5" customHeight="1" x14ac:dyDescent="0.2">
      <c r="A715" s="54"/>
      <c r="B715" s="54"/>
      <c r="C715" s="89" t="s">
        <v>366</v>
      </c>
      <c r="D715" s="57">
        <v>117450.3</v>
      </c>
      <c r="E715" s="57">
        <v>117450.3</v>
      </c>
      <c r="F715" s="57">
        <v>117450.3</v>
      </c>
      <c r="G715" s="57">
        <v>117450.3</v>
      </c>
    </row>
    <row r="716" spans="1:7" s="1" customFormat="1" ht="68.25" customHeight="1" x14ac:dyDescent="0.2">
      <c r="A716" s="54"/>
      <c r="B716" s="54"/>
      <c r="C716" s="89" t="s">
        <v>488</v>
      </c>
      <c r="D716" s="57">
        <v>51185</v>
      </c>
      <c r="E716" s="57">
        <v>102370</v>
      </c>
      <c r="F716" s="57">
        <v>165225.20000000001</v>
      </c>
      <c r="G716" s="57">
        <v>165225.20000000001</v>
      </c>
    </row>
    <row r="717" spans="1:7" s="1" customFormat="1" ht="68.25" customHeight="1" x14ac:dyDescent="0.2">
      <c r="A717" s="54"/>
      <c r="B717" s="54"/>
      <c r="C717" s="89" t="s">
        <v>361</v>
      </c>
      <c r="D717" s="57">
        <v>35749</v>
      </c>
      <c r="E717" s="57">
        <v>90904.60000000002</v>
      </c>
      <c r="F717" s="57">
        <v>90904.60000000002</v>
      </c>
      <c r="G717" s="57">
        <v>90904.60000000002</v>
      </c>
    </row>
    <row r="718" spans="1:7" s="1" customFormat="1" ht="68.25" customHeight="1" x14ac:dyDescent="0.2">
      <c r="A718" s="54"/>
      <c r="B718" s="54"/>
      <c r="C718" s="89" t="s">
        <v>362</v>
      </c>
      <c r="D718" s="57">
        <v>40748</v>
      </c>
      <c r="E718" s="57">
        <v>105944.8</v>
      </c>
      <c r="F718" s="57">
        <v>105944.8</v>
      </c>
      <c r="G718" s="57">
        <v>105944.8</v>
      </c>
    </row>
    <row r="719" spans="1:7" s="1" customFormat="1" ht="68.25" customHeight="1" x14ac:dyDescent="0.2">
      <c r="A719" s="54"/>
      <c r="B719" s="54"/>
      <c r="C719" s="89" t="s">
        <v>363</v>
      </c>
      <c r="D719" s="57">
        <v>30792</v>
      </c>
      <c r="E719" s="57">
        <v>43336.9</v>
      </c>
      <c r="F719" s="57">
        <v>43336.9</v>
      </c>
      <c r="G719" s="57">
        <v>43336.9</v>
      </c>
    </row>
    <row r="720" spans="1:7" s="1" customFormat="1" ht="68.25" customHeight="1" x14ac:dyDescent="0.2">
      <c r="A720" s="54"/>
      <c r="B720" s="54"/>
      <c r="C720" s="89" t="s">
        <v>364</v>
      </c>
      <c r="D720" s="57">
        <v>0</v>
      </c>
      <c r="E720" s="57">
        <v>101440</v>
      </c>
      <c r="F720" s="57">
        <v>202880</v>
      </c>
      <c r="G720" s="57">
        <v>295870.59999999998</v>
      </c>
    </row>
    <row r="721" spans="1:7" s="1" customFormat="1" ht="68.25" customHeight="1" x14ac:dyDescent="0.2">
      <c r="A721" s="54"/>
      <c r="B721" s="54"/>
      <c r="C721" s="89" t="s">
        <v>365</v>
      </c>
      <c r="D721" s="57">
        <v>0</v>
      </c>
      <c r="E721" s="57">
        <v>91332</v>
      </c>
      <c r="F721" s="57">
        <v>162368</v>
      </c>
      <c r="G721" s="57">
        <v>197101.4</v>
      </c>
    </row>
    <row r="722" spans="1:7" s="1" customFormat="1" ht="68.25" customHeight="1" x14ac:dyDescent="0.2">
      <c r="A722" s="54"/>
      <c r="B722" s="54"/>
      <c r="C722" s="89" t="s">
        <v>367</v>
      </c>
      <c r="D722" s="57">
        <v>45985.5</v>
      </c>
      <c r="E722" s="57">
        <v>105411</v>
      </c>
      <c r="F722" s="57">
        <v>158116.5</v>
      </c>
      <c r="G722" s="57">
        <v>175685.1</v>
      </c>
    </row>
    <row r="723" spans="1:7" s="1" customFormat="1" ht="68.25" customHeight="1" x14ac:dyDescent="0.2">
      <c r="A723" s="54"/>
      <c r="B723" s="54"/>
      <c r="C723" s="89" t="s">
        <v>368</v>
      </c>
      <c r="D723" s="57">
        <v>51215</v>
      </c>
      <c r="E723" s="57">
        <v>97308.5</v>
      </c>
      <c r="F723" s="57">
        <v>122916</v>
      </c>
      <c r="G723" s="57">
        <v>122916</v>
      </c>
    </row>
    <row r="724" spans="1:7" s="1" customFormat="1" ht="68.25" customHeight="1" x14ac:dyDescent="0.2">
      <c r="A724" s="54"/>
      <c r="B724" s="54"/>
      <c r="C724" s="90" t="s">
        <v>369</v>
      </c>
      <c r="D724" s="57">
        <v>20312.900000000001</v>
      </c>
      <c r="E724" s="57">
        <v>20312.900000000001</v>
      </c>
      <c r="F724" s="57">
        <v>20312.900000000001</v>
      </c>
      <c r="G724" s="57">
        <v>20312.900000000001</v>
      </c>
    </row>
    <row r="725" spans="1:7" s="1" customFormat="1" ht="68.25" customHeight="1" x14ac:dyDescent="0.2">
      <c r="A725" s="54"/>
      <c r="B725" s="54"/>
      <c r="C725" s="89" t="s">
        <v>370</v>
      </c>
      <c r="D725" s="57">
        <v>35791</v>
      </c>
      <c r="E725" s="57">
        <v>80017.399999999994</v>
      </c>
      <c r="F725" s="57">
        <v>80017.399999999994</v>
      </c>
      <c r="G725" s="57">
        <v>80017.399999999994</v>
      </c>
    </row>
    <row r="726" spans="1:7" s="1" customFormat="1" ht="68.25" customHeight="1" x14ac:dyDescent="0.2">
      <c r="A726" s="54"/>
      <c r="B726" s="54"/>
      <c r="C726" s="89" t="s">
        <v>371</v>
      </c>
      <c r="D726" s="57">
        <v>30924</v>
      </c>
      <c r="E726" s="57">
        <v>70609.8</v>
      </c>
      <c r="F726" s="57">
        <v>70609.8</v>
      </c>
      <c r="G726" s="57">
        <v>70609.8</v>
      </c>
    </row>
    <row r="727" spans="1:7" s="1" customFormat="1" ht="68.25" customHeight="1" x14ac:dyDescent="0.2">
      <c r="A727" s="54"/>
      <c r="B727" s="54"/>
      <c r="C727" s="89" t="s">
        <v>372</v>
      </c>
      <c r="D727" s="57">
        <v>27873</v>
      </c>
      <c r="E727" s="57">
        <v>94963.4</v>
      </c>
      <c r="F727" s="57">
        <v>142445.1</v>
      </c>
      <c r="G727" s="57">
        <v>142445.1</v>
      </c>
    </row>
    <row r="728" spans="1:7" s="1" customFormat="1" ht="68.25" customHeight="1" x14ac:dyDescent="0.2">
      <c r="A728" s="54"/>
      <c r="B728" s="54"/>
      <c r="C728" s="89" t="s">
        <v>373</v>
      </c>
      <c r="D728" s="57">
        <v>24756.1</v>
      </c>
      <c r="E728" s="57">
        <v>95026.4</v>
      </c>
      <c r="F728" s="57">
        <v>126701.9</v>
      </c>
      <c r="G728" s="57">
        <v>126701.9</v>
      </c>
    </row>
    <row r="729" spans="1:7" s="1" customFormat="1" ht="68.25" customHeight="1" x14ac:dyDescent="0.2">
      <c r="A729" s="54"/>
      <c r="B729" s="54"/>
      <c r="C729" s="89" t="s">
        <v>374</v>
      </c>
      <c r="D729" s="57">
        <v>24620.799999999999</v>
      </c>
      <c r="E729" s="57">
        <v>89813.2</v>
      </c>
      <c r="F729" s="57">
        <v>125738.4</v>
      </c>
      <c r="G729" s="57">
        <v>125738.4</v>
      </c>
    </row>
    <row r="730" spans="1:7" s="1" customFormat="1" ht="68.25" customHeight="1" x14ac:dyDescent="0.2">
      <c r="A730" s="54"/>
      <c r="B730" s="54"/>
      <c r="C730" s="89" t="s">
        <v>375</v>
      </c>
      <c r="D730" s="57">
        <v>23028.9</v>
      </c>
      <c r="E730" s="57">
        <v>117735.5</v>
      </c>
      <c r="F730" s="57">
        <v>117735.5</v>
      </c>
      <c r="G730" s="57">
        <v>117735.5</v>
      </c>
    </row>
    <row r="731" spans="1:7" s="1" customFormat="1" ht="40.5" customHeight="1" x14ac:dyDescent="0.2">
      <c r="A731" s="54">
        <v>1079</v>
      </c>
      <c r="B731" s="54">
        <v>31001</v>
      </c>
      <c r="C731" s="9" t="s">
        <v>403</v>
      </c>
      <c r="D731" s="58">
        <f>+D733</f>
        <v>3400</v>
      </c>
      <c r="E731" s="58">
        <f t="shared" ref="E731:G731" si="216">+E733</f>
        <v>6000</v>
      </c>
      <c r="F731" s="58">
        <f t="shared" si="216"/>
        <v>6000</v>
      </c>
      <c r="G731" s="58">
        <f t="shared" si="216"/>
        <v>6000</v>
      </c>
    </row>
    <row r="732" spans="1:7" s="1" customFormat="1" x14ac:dyDescent="0.2">
      <c r="A732" s="54"/>
      <c r="B732" s="54"/>
      <c r="C732" s="47" t="s">
        <v>132</v>
      </c>
      <c r="D732" s="57"/>
      <c r="E732" s="57"/>
      <c r="F732" s="57"/>
      <c r="G732" s="59"/>
    </row>
    <row r="733" spans="1:7" s="1" customFormat="1" ht="26.25" customHeight="1" x14ac:dyDescent="0.2">
      <c r="A733" s="49"/>
      <c r="B733" s="49"/>
      <c r="C733" s="20" t="s">
        <v>471</v>
      </c>
      <c r="D733" s="60">
        <v>3400</v>
      </c>
      <c r="E733" s="60">
        <v>6000</v>
      </c>
      <c r="F733" s="60">
        <v>6000</v>
      </c>
      <c r="G733" s="61">
        <v>6000</v>
      </c>
    </row>
    <row r="734" spans="1:7" s="1" customFormat="1" ht="44.25" customHeight="1" x14ac:dyDescent="0.2">
      <c r="A734" s="54">
        <v>1109</v>
      </c>
      <c r="B734" s="54">
        <v>31001</v>
      </c>
      <c r="C734" s="9" t="s">
        <v>404</v>
      </c>
      <c r="D734" s="58">
        <f>+D736</f>
        <v>1295</v>
      </c>
      <c r="E734" s="58">
        <f t="shared" ref="E734:G734" si="217">+E736</f>
        <v>7770</v>
      </c>
      <c r="F734" s="58">
        <f t="shared" si="217"/>
        <v>10360</v>
      </c>
      <c r="G734" s="58">
        <f t="shared" si="217"/>
        <v>12950</v>
      </c>
    </row>
    <row r="735" spans="1:7" s="1" customFormat="1" x14ac:dyDescent="0.2">
      <c r="A735" s="54"/>
      <c r="B735" s="54"/>
      <c r="C735" s="47" t="s">
        <v>132</v>
      </c>
      <c r="D735" s="57"/>
      <c r="E735" s="57"/>
      <c r="F735" s="57"/>
      <c r="G735" s="59"/>
    </row>
    <row r="736" spans="1:7" s="1" customFormat="1" ht="62.25" customHeight="1" x14ac:dyDescent="0.2">
      <c r="A736" s="49"/>
      <c r="B736" s="49"/>
      <c r="C736" s="20" t="s">
        <v>349</v>
      </c>
      <c r="D736" s="60">
        <v>1295</v>
      </c>
      <c r="E736" s="60">
        <v>7770</v>
      </c>
      <c r="F736" s="60">
        <v>10360</v>
      </c>
      <c r="G736" s="61">
        <v>12950</v>
      </c>
    </row>
    <row r="737" spans="1:7" s="1" customFormat="1" ht="24" customHeight="1" x14ac:dyDescent="0.2">
      <c r="A737" s="136"/>
      <c r="B737" s="137"/>
      <c r="C737" s="137"/>
      <c r="D737" s="137"/>
      <c r="E737" s="137"/>
      <c r="F737" s="137"/>
      <c r="G737" s="138"/>
    </row>
    <row r="738" spans="1:7" s="1" customFormat="1" ht="48" customHeight="1" x14ac:dyDescent="0.2">
      <c r="A738" s="53"/>
      <c r="B738" s="7"/>
      <c r="C738" s="94" t="s">
        <v>409</v>
      </c>
      <c r="D738" s="96">
        <f>+D740</f>
        <v>0</v>
      </c>
      <c r="E738" s="96">
        <f t="shared" ref="E738:G738" si="218">+E740</f>
        <v>33025</v>
      </c>
      <c r="F738" s="96">
        <f t="shared" si="218"/>
        <v>33025</v>
      </c>
      <c r="G738" s="96">
        <f t="shared" si="218"/>
        <v>33025</v>
      </c>
    </row>
    <row r="739" spans="1:7" s="1" customFormat="1" x14ac:dyDescent="0.2">
      <c r="A739" s="53"/>
      <c r="B739" s="53"/>
      <c r="C739" s="19" t="s">
        <v>5</v>
      </c>
      <c r="D739" s="57"/>
      <c r="E739" s="57"/>
      <c r="F739" s="57"/>
      <c r="G739" s="57"/>
    </row>
    <row r="740" spans="1:7" s="1" customFormat="1" ht="62.25" customHeight="1" x14ac:dyDescent="0.2">
      <c r="A740" s="54">
        <v>1096</v>
      </c>
      <c r="B740" s="54">
        <v>31003</v>
      </c>
      <c r="C740" s="9" t="s">
        <v>410</v>
      </c>
      <c r="D740" s="58">
        <f>+D742</f>
        <v>0</v>
      </c>
      <c r="E740" s="58">
        <f t="shared" ref="E740:G740" si="219">+E742</f>
        <v>33025</v>
      </c>
      <c r="F740" s="58">
        <f t="shared" si="219"/>
        <v>33025</v>
      </c>
      <c r="G740" s="58">
        <f t="shared" si="219"/>
        <v>33025</v>
      </c>
    </row>
    <row r="741" spans="1:7" s="1" customFormat="1" x14ac:dyDescent="0.2">
      <c r="A741" s="54"/>
      <c r="B741" s="54"/>
      <c r="C741" s="47" t="s">
        <v>132</v>
      </c>
      <c r="D741" s="57"/>
      <c r="E741" s="57"/>
      <c r="F741" s="57"/>
      <c r="G741" s="59"/>
    </row>
    <row r="742" spans="1:7" s="1" customFormat="1" ht="36.75" customHeight="1" x14ac:dyDescent="0.2">
      <c r="A742" s="54"/>
      <c r="B742" s="54"/>
      <c r="C742" s="9" t="s">
        <v>470</v>
      </c>
      <c r="D742" s="57">
        <v>0</v>
      </c>
      <c r="E742" s="57">
        <v>33025</v>
      </c>
      <c r="F742" s="57">
        <v>33025</v>
      </c>
      <c r="G742" s="80">
        <v>33025</v>
      </c>
    </row>
    <row r="743" spans="1:7" s="1" customFormat="1" ht="28.5" customHeight="1" x14ac:dyDescent="0.2">
      <c r="A743" s="136"/>
      <c r="B743" s="137"/>
      <c r="C743" s="137"/>
      <c r="D743" s="137"/>
      <c r="E743" s="137"/>
      <c r="F743" s="137"/>
      <c r="G743" s="138"/>
    </row>
    <row r="744" spans="1:7" s="1" customFormat="1" ht="39" customHeight="1" x14ac:dyDescent="0.2">
      <c r="A744" s="53"/>
      <c r="B744" s="7"/>
      <c r="C744" s="94" t="s">
        <v>411</v>
      </c>
      <c r="D744" s="96">
        <f t="shared" ref="D744:F744" si="220">D746</f>
        <v>9861</v>
      </c>
      <c r="E744" s="96">
        <f t="shared" si="220"/>
        <v>24652.5</v>
      </c>
      <c r="F744" s="96">
        <f t="shared" si="220"/>
        <v>39444</v>
      </c>
      <c r="G744" s="96">
        <f>G746</f>
        <v>49305</v>
      </c>
    </row>
    <row r="745" spans="1:7" s="1" customFormat="1" x14ac:dyDescent="0.2">
      <c r="A745" s="53"/>
      <c r="B745" s="53"/>
      <c r="C745" s="19" t="s">
        <v>5</v>
      </c>
      <c r="D745" s="57"/>
      <c r="E745" s="57"/>
      <c r="F745" s="57"/>
      <c r="G745" s="57"/>
    </row>
    <row r="746" spans="1:7" s="1" customFormat="1" ht="48.75" customHeight="1" x14ac:dyDescent="0.2">
      <c r="A746" s="54">
        <v>1108</v>
      </c>
      <c r="B746" s="54">
        <v>31001</v>
      </c>
      <c r="C746" s="9" t="s">
        <v>412</v>
      </c>
      <c r="D746" s="58">
        <f>+D748</f>
        <v>9861</v>
      </c>
      <c r="E746" s="58">
        <f t="shared" ref="E746:G746" si="221">+E748</f>
        <v>24652.5</v>
      </c>
      <c r="F746" s="58">
        <f t="shared" si="221"/>
        <v>39444</v>
      </c>
      <c r="G746" s="58">
        <f t="shared" si="221"/>
        <v>49305</v>
      </c>
    </row>
    <row r="747" spans="1:7" s="1" customFormat="1" x14ac:dyDescent="0.2">
      <c r="A747" s="54"/>
      <c r="B747" s="54"/>
      <c r="C747" s="47" t="s">
        <v>132</v>
      </c>
      <c r="D747" s="57"/>
      <c r="E747" s="57"/>
      <c r="F747" s="57"/>
      <c r="G747" s="59"/>
    </row>
    <row r="748" spans="1:7" s="1" customFormat="1" ht="24.75" customHeight="1" x14ac:dyDescent="0.2">
      <c r="A748" s="54"/>
      <c r="B748" s="54"/>
      <c r="C748" s="20" t="s">
        <v>469</v>
      </c>
      <c r="D748" s="60">
        <v>9861</v>
      </c>
      <c r="E748" s="60">
        <v>24652.5</v>
      </c>
      <c r="F748" s="60">
        <v>39444</v>
      </c>
      <c r="G748" s="61">
        <v>49305</v>
      </c>
    </row>
    <row r="749" spans="1:7" s="1" customFormat="1" ht="25.5" customHeight="1" x14ac:dyDescent="0.2">
      <c r="A749" s="136"/>
      <c r="B749" s="137"/>
      <c r="C749" s="137"/>
      <c r="D749" s="137"/>
      <c r="E749" s="137"/>
      <c r="F749" s="137"/>
      <c r="G749" s="138"/>
    </row>
    <row r="750" spans="1:7" s="3" customFormat="1" ht="52.5" customHeight="1" x14ac:dyDescent="0.2">
      <c r="A750" s="53"/>
      <c r="B750" s="7"/>
      <c r="C750" s="94" t="s">
        <v>29</v>
      </c>
      <c r="D750" s="96">
        <f>D752+D755</f>
        <v>6388</v>
      </c>
      <c r="E750" s="96">
        <f t="shared" ref="E750:G750" si="222">E752+E755</f>
        <v>13425.9</v>
      </c>
      <c r="F750" s="96">
        <f t="shared" si="222"/>
        <v>20463.900000000001</v>
      </c>
      <c r="G750" s="96">
        <f t="shared" si="222"/>
        <v>27610</v>
      </c>
    </row>
    <row r="751" spans="1:7" s="3" customFormat="1" ht="17.25" customHeight="1" x14ac:dyDescent="0.2">
      <c r="A751" s="53"/>
      <c r="B751" s="53"/>
      <c r="C751" s="19" t="s">
        <v>5</v>
      </c>
      <c r="D751" s="56"/>
      <c r="E751" s="56"/>
      <c r="F751" s="56"/>
      <c r="G751" s="56"/>
    </row>
    <row r="752" spans="1:7" s="3" customFormat="1" ht="64.5" customHeight="1" x14ac:dyDescent="0.2">
      <c r="A752" s="54">
        <v>1060</v>
      </c>
      <c r="B752" s="54">
        <v>31001</v>
      </c>
      <c r="C752" s="9" t="s">
        <v>413</v>
      </c>
      <c r="D752" s="62">
        <f>+D754</f>
        <v>350</v>
      </c>
      <c r="E752" s="62">
        <f t="shared" ref="E752:G752" si="223">+E754</f>
        <v>1350</v>
      </c>
      <c r="F752" s="62">
        <f t="shared" si="223"/>
        <v>2350</v>
      </c>
      <c r="G752" s="62">
        <f t="shared" si="223"/>
        <v>3458.2</v>
      </c>
    </row>
    <row r="753" spans="1:7" s="3" customFormat="1" x14ac:dyDescent="0.2">
      <c r="A753" s="54"/>
      <c r="B753" s="54"/>
      <c r="C753" s="47" t="s">
        <v>132</v>
      </c>
      <c r="D753" s="56"/>
      <c r="E753" s="56"/>
      <c r="F753" s="56"/>
      <c r="G753" s="59"/>
    </row>
    <row r="754" spans="1:7" s="3" customFormat="1" ht="40.5" customHeight="1" x14ac:dyDescent="0.2">
      <c r="A754" s="54"/>
      <c r="B754" s="54"/>
      <c r="C754" s="20" t="s">
        <v>376</v>
      </c>
      <c r="D754" s="64">
        <v>350</v>
      </c>
      <c r="E754" s="64">
        <v>1350</v>
      </c>
      <c r="F754" s="64">
        <v>2350</v>
      </c>
      <c r="G754" s="61">
        <v>3458.2</v>
      </c>
    </row>
    <row r="755" spans="1:7" s="1" customFormat="1" ht="63" customHeight="1" x14ac:dyDescent="0.2">
      <c r="A755" s="54">
        <v>1060</v>
      </c>
      <c r="B755" s="54">
        <v>31003</v>
      </c>
      <c r="C755" s="9" t="s">
        <v>82</v>
      </c>
      <c r="D755" s="58">
        <v>6038</v>
      </c>
      <c r="E755" s="58">
        <v>12075.9</v>
      </c>
      <c r="F755" s="58">
        <v>18113.900000000001</v>
      </c>
      <c r="G755" s="58">
        <v>24151.8</v>
      </c>
    </row>
    <row r="756" spans="1:7" s="1" customFormat="1" x14ac:dyDescent="0.2">
      <c r="A756" s="54"/>
      <c r="B756" s="54"/>
      <c r="C756" s="47" t="s">
        <v>132</v>
      </c>
      <c r="D756" s="58"/>
      <c r="E756" s="58"/>
      <c r="F756" s="58"/>
      <c r="G756" s="58"/>
    </row>
    <row r="757" spans="1:7" s="1" customFormat="1" ht="46.5" customHeight="1" x14ac:dyDescent="0.2">
      <c r="A757" s="54"/>
      <c r="B757" s="54"/>
      <c r="C757" s="20" t="s">
        <v>376</v>
      </c>
      <c r="D757" s="60">
        <v>6038</v>
      </c>
      <c r="E757" s="60">
        <v>12075.9</v>
      </c>
      <c r="F757" s="60">
        <v>18113.900000000001</v>
      </c>
      <c r="G757" s="60">
        <v>24151.8</v>
      </c>
    </row>
    <row r="758" spans="1:7" s="1" customFormat="1" ht="29.25" customHeight="1" x14ac:dyDescent="0.2">
      <c r="A758" s="136"/>
      <c r="B758" s="137"/>
      <c r="C758" s="137"/>
      <c r="D758" s="137"/>
      <c r="E758" s="137"/>
      <c r="F758" s="137"/>
      <c r="G758" s="138"/>
    </row>
    <row r="759" spans="1:7" s="3" customFormat="1" ht="42.75" customHeight="1" x14ac:dyDescent="0.2">
      <c r="A759" s="53"/>
      <c r="B759" s="91"/>
      <c r="C759" s="103" t="s">
        <v>28</v>
      </c>
      <c r="D759" s="97">
        <f>D761+D764</f>
        <v>2812</v>
      </c>
      <c r="E759" s="97">
        <f t="shared" ref="E759:G759" si="224">E761+E764</f>
        <v>143786.1</v>
      </c>
      <c r="F759" s="97">
        <f t="shared" si="224"/>
        <v>412382.4</v>
      </c>
      <c r="G759" s="97">
        <f t="shared" si="224"/>
        <v>548905.9</v>
      </c>
    </row>
    <row r="760" spans="1:7" s="3" customFormat="1" ht="17.25" customHeight="1" x14ac:dyDescent="0.2">
      <c r="A760" s="53"/>
      <c r="B760" s="53"/>
      <c r="C760" s="19" t="s">
        <v>5</v>
      </c>
      <c r="D760" s="56"/>
      <c r="E760" s="56"/>
      <c r="F760" s="56"/>
      <c r="G760" s="56"/>
    </row>
    <row r="761" spans="1:7" s="3" customFormat="1" ht="44.25" customHeight="1" x14ac:dyDescent="0.2">
      <c r="A761" s="54">
        <v>1203</v>
      </c>
      <c r="B761" s="54">
        <v>31001</v>
      </c>
      <c r="C761" s="9" t="s">
        <v>414</v>
      </c>
      <c r="D761" s="82">
        <f>+D763</f>
        <v>2812</v>
      </c>
      <c r="E761" s="82">
        <f t="shared" ref="E761:G761" si="225">+E763</f>
        <v>2812</v>
      </c>
      <c r="F761" s="82">
        <f t="shared" si="225"/>
        <v>2812</v>
      </c>
      <c r="G761" s="82">
        <f t="shared" si="225"/>
        <v>2812</v>
      </c>
    </row>
    <row r="762" spans="1:7" s="3" customFormat="1" ht="17.25" customHeight="1" x14ac:dyDescent="0.2">
      <c r="A762" s="53"/>
      <c r="B762" s="53"/>
      <c r="C762" s="47" t="s">
        <v>132</v>
      </c>
      <c r="D762" s="122"/>
      <c r="E762" s="83"/>
      <c r="F762" s="83"/>
      <c r="G762" s="83"/>
    </row>
    <row r="763" spans="1:7" s="3" customFormat="1" ht="29.25" customHeight="1" x14ac:dyDescent="0.2">
      <c r="A763" s="53"/>
      <c r="B763" s="53"/>
      <c r="C763" s="20" t="s">
        <v>468</v>
      </c>
      <c r="D763" s="121">
        <v>2812</v>
      </c>
      <c r="E763" s="121">
        <v>2812</v>
      </c>
      <c r="F763" s="121">
        <v>2812</v>
      </c>
      <c r="G763" s="121">
        <v>2812</v>
      </c>
    </row>
    <row r="764" spans="1:7" s="1" customFormat="1" ht="44.25" customHeight="1" x14ac:dyDescent="0.2">
      <c r="A764" s="54">
        <v>1203</v>
      </c>
      <c r="B764" s="54">
        <v>31003</v>
      </c>
      <c r="C764" s="9" t="s">
        <v>126</v>
      </c>
      <c r="D764" s="84">
        <f>D766</f>
        <v>0</v>
      </c>
      <c r="E764" s="84">
        <f t="shared" ref="E764:G764" si="226">E766</f>
        <v>140974.1</v>
      </c>
      <c r="F764" s="84">
        <f t="shared" si="226"/>
        <v>409570.4</v>
      </c>
      <c r="G764" s="84">
        <f t="shared" si="226"/>
        <v>546093.9</v>
      </c>
    </row>
    <row r="765" spans="1:7" ht="21" customHeight="1" x14ac:dyDescent="0.2">
      <c r="A765" s="53"/>
      <c r="B765" s="53"/>
      <c r="C765" s="47" t="s">
        <v>132</v>
      </c>
      <c r="D765" s="57"/>
      <c r="E765" s="57"/>
      <c r="F765" s="57"/>
      <c r="G765" s="57"/>
    </row>
    <row r="766" spans="1:7" s="1" customFormat="1" ht="24" customHeight="1" x14ac:dyDescent="0.2">
      <c r="A766" s="54"/>
      <c r="B766" s="54"/>
      <c r="C766" s="20" t="s">
        <v>136</v>
      </c>
      <c r="D766" s="60">
        <f>D768</f>
        <v>0</v>
      </c>
      <c r="E766" s="60">
        <f t="shared" ref="E766:G766" si="227">E768</f>
        <v>140974.1</v>
      </c>
      <c r="F766" s="60">
        <f t="shared" si="227"/>
        <v>409570.4</v>
      </c>
      <c r="G766" s="60">
        <f t="shared" si="227"/>
        <v>546093.9</v>
      </c>
    </row>
    <row r="767" spans="1:7" s="1" customFormat="1" ht="19.5" customHeight="1" x14ac:dyDescent="0.2">
      <c r="A767" s="54"/>
      <c r="B767" s="54"/>
      <c r="C767" s="47" t="s">
        <v>348</v>
      </c>
      <c r="D767" s="58"/>
      <c r="E767" s="58"/>
      <c r="F767" s="58"/>
      <c r="G767" s="58"/>
    </row>
    <row r="768" spans="1:7" s="1" customFormat="1" ht="46.5" customHeight="1" x14ac:dyDescent="0.2">
      <c r="A768" s="54"/>
      <c r="B768" s="54"/>
      <c r="C768" s="19" t="s">
        <v>116</v>
      </c>
      <c r="D768" s="57">
        <v>0</v>
      </c>
      <c r="E768" s="57">
        <v>140974.1</v>
      </c>
      <c r="F768" s="57">
        <v>409570.4</v>
      </c>
      <c r="G768" s="57">
        <v>546093.9</v>
      </c>
    </row>
    <row r="769" spans="1:7" s="1" customFormat="1" ht="28.5" customHeight="1" x14ac:dyDescent="0.2">
      <c r="A769" s="136"/>
      <c r="B769" s="137"/>
      <c r="C769" s="137"/>
      <c r="D769" s="137"/>
      <c r="E769" s="137"/>
      <c r="F769" s="137"/>
      <c r="G769" s="138"/>
    </row>
    <row r="770" spans="1:7" s="1" customFormat="1" ht="48" customHeight="1" x14ac:dyDescent="0.2">
      <c r="A770" s="53"/>
      <c r="B770" s="7"/>
      <c r="C770" s="94" t="s">
        <v>415</v>
      </c>
      <c r="D770" s="96">
        <f>+D772+D775+D778+D781</f>
        <v>381000</v>
      </c>
      <c r="E770" s="96">
        <f t="shared" ref="E770:F770" si="228">+E772+E775+E778+E781</f>
        <v>1278402.1000000001</v>
      </c>
      <c r="F770" s="96">
        <f t="shared" si="228"/>
        <v>2453077.1</v>
      </c>
      <c r="G770" s="96">
        <f>+G772+G775+G778+G781</f>
        <v>3466877.1</v>
      </c>
    </row>
    <row r="771" spans="1:7" s="1" customFormat="1" x14ac:dyDescent="0.2">
      <c r="A771" s="53"/>
      <c r="B771" s="53"/>
      <c r="C771" s="19" t="s">
        <v>5</v>
      </c>
      <c r="D771" s="57"/>
      <c r="E771" s="57"/>
      <c r="F771" s="57"/>
      <c r="G771" s="57"/>
    </row>
    <row r="772" spans="1:7" s="1" customFormat="1" ht="45.75" customHeight="1" x14ac:dyDescent="0.2">
      <c r="A772" s="54">
        <v>1036</v>
      </c>
      <c r="B772" s="54">
        <v>31001</v>
      </c>
      <c r="C772" s="9" t="s">
        <v>416</v>
      </c>
      <c r="D772" s="59">
        <f t="shared" ref="D772:F772" si="229">D774</f>
        <v>0</v>
      </c>
      <c r="E772" s="59">
        <f t="shared" si="229"/>
        <v>45000</v>
      </c>
      <c r="F772" s="59">
        <f t="shared" si="229"/>
        <v>45000</v>
      </c>
      <c r="G772" s="59">
        <f>G774</f>
        <v>45000</v>
      </c>
    </row>
    <row r="773" spans="1:7" x14ac:dyDescent="0.3">
      <c r="A773" s="53"/>
      <c r="B773" s="53"/>
      <c r="C773" s="47" t="s">
        <v>132</v>
      </c>
      <c r="D773" s="57"/>
      <c r="E773" s="57"/>
      <c r="F773" s="57"/>
      <c r="G773" s="92"/>
    </row>
    <row r="774" spans="1:7" s="1" customFormat="1" ht="32.25" customHeight="1" x14ac:dyDescent="0.2">
      <c r="A774" s="54"/>
      <c r="B774" s="54"/>
      <c r="C774" s="20" t="s">
        <v>479</v>
      </c>
      <c r="D774" s="60">
        <v>0</v>
      </c>
      <c r="E774" s="60">
        <v>45000</v>
      </c>
      <c r="F774" s="60">
        <v>45000</v>
      </c>
      <c r="G774" s="60">
        <v>45000</v>
      </c>
    </row>
    <row r="775" spans="1:7" s="1" customFormat="1" ht="45" customHeight="1" x14ac:dyDescent="0.2">
      <c r="A775" s="54">
        <v>1036</v>
      </c>
      <c r="B775" s="54">
        <v>31002</v>
      </c>
      <c r="C775" s="9" t="s">
        <v>417</v>
      </c>
      <c r="D775" s="62">
        <f>+D777</f>
        <v>0</v>
      </c>
      <c r="E775" s="62">
        <f>+E777</f>
        <v>23877.100000000002</v>
      </c>
      <c r="F775" s="62">
        <f>+F777</f>
        <v>23877.1</v>
      </c>
      <c r="G775" s="59">
        <f>+G777</f>
        <v>23877.1</v>
      </c>
    </row>
    <row r="776" spans="1:7" ht="21.75" customHeight="1" x14ac:dyDescent="0.3">
      <c r="A776" s="53"/>
      <c r="B776" s="53"/>
      <c r="C776" s="47" t="s">
        <v>132</v>
      </c>
      <c r="D776" s="57"/>
      <c r="E776" s="57"/>
      <c r="F776" s="57"/>
      <c r="G776" s="92"/>
    </row>
    <row r="777" spans="1:7" s="1" customFormat="1" ht="27" customHeight="1" x14ac:dyDescent="0.3">
      <c r="A777" s="54"/>
      <c r="B777" s="54"/>
      <c r="C777" s="20" t="s">
        <v>479</v>
      </c>
      <c r="D777" s="60">
        <v>0</v>
      </c>
      <c r="E777" s="60">
        <v>23877.100000000002</v>
      </c>
      <c r="F777" s="60">
        <v>23877.1</v>
      </c>
      <c r="G777" s="93">
        <v>23877.1</v>
      </c>
    </row>
    <row r="778" spans="1:7" s="1" customFormat="1" ht="45.75" customHeight="1" x14ac:dyDescent="0.2">
      <c r="A778" s="54">
        <v>1138</v>
      </c>
      <c r="B778" s="54">
        <v>31001</v>
      </c>
      <c r="C778" s="9" t="s">
        <v>418</v>
      </c>
      <c r="D778" s="62">
        <f>+D780</f>
        <v>50000</v>
      </c>
      <c r="E778" s="62">
        <f>+E780</f>
        <v>761525</v>
      </c>
      <c r="F778" s="62">
        <f>+F780</f>
        <v>1344000</v>
      </c>
      <c r="G778" s="59">
        <f>+G780</f>
        <v>1994000</v>
      </c>
    </row>
    <row r="779" spans="1:7" x14ac:dyDescent="0.3">
      <c r="A779" s="53"/>
      <c r="B779" s="53"/>
      <c r="C779" s="47" t="s">
        <v>132</v>
      </c>
      <c r="D779" s="57"/>
      <c r="E779" s="57"/>
      <c r="F779" s="57"/>
      <c r="G779" s="92"/>
    </row>
    <row r="780" spans="1:7" s="1" customFormat="1" ht="28.5" customHeight="1" x14ac:dyDescent="0.2">
      <c r="A780" s="54"/>
      <c r="B780" s="54"/>
      <c r="C780" s="20" t="s">
        <v>480</v>
      </c>
      <c r="D780" s="60">
        <v>50000</v>
      </c>
      <c r="E780" s="60">
        <v>761525</v>
      </c>
      <c r="F780" s="60">
        <v>1344000</v>
      </c>
      <c r="G780" s="60">
        <v>1994000</v>
      </c>
    </row>
    <row r="781" spans="1:7" s="1" customFormat="1" ht="50.25" customHeight="1" x14ac:dyDescent="0.2">
      <c r="A781" s="54">
        <v>1138</v>
      </c>
      <c r="B781" s="54">
        <v>31002</v>
      </c>
      <c r="C781" s="9" t="s">
        <v>419</v>
      </c>
      <c r="D781" s="62">
        <f>+D783</f>
        <v>331000</v>
      </c>
      <c r="E781" s="62">
        <f>+E783</f>
        <v>448000</v>
      </c>
      <c r="F781" s="62">
        <f>+F783</f>
        <v>1040200</v>
      </c>
      <c r="G781" s="62">
        <f>+G783</f>
        <v>1404000</v>
      </c>
    </row>
    <row r="782" spans="1:7" x14ac:dyDescent="0.2">
      <c r="A782" s="53"/>
      <c r="B782" s="53"/>
      <c r="C782" s="47" t="s">
        <v>132</v>
      </c>
      <c r="D782" s="57"/>
      <c r="E782" s="57"/>
      <c r="F782" s="57"/>
      <c r="G782" s="57"/>
    </row>
    <row r="783" spans="1:7" s="1" customFormat="1" ht="33" customHeight="1" x14ac:dyDescent="0.2">
      <c r="A783" s="54"/>
      <c r="B783" s="54"/>
      <c r="C783" s="20" t="s">
        <v>480</v>
      </c>
      <c r="D783" s="60">
        <v>331000</v>
      </c>
      <c r="E783" s="60">
        <v>448000</v>
      </c>
      <c r="F783" s="60">
        <v>1040200</v>
      </c>
      <c r="G783" s="60">
        <v>1404000</v>
      </c>
    </row>
    <row r="784" spans="1:7" s="1" customFormat="1" ht="28.5" customHeight="1" x14ac:dyDescent="0.2">
      <c r="A784" s="136"/>
      <c r="B784" s="137"/>
      <c r="C784" s="137"/>
      <c r="D784" s="137"/>
      <c r="E784" s="137"/>
      <c r="F784" s="137"/>
      <c r="G784" s="138"/>
    </row>
    <row r="785" spans="1:7" s="1" customFormat="1" ht="36" customHeight="1" x14ac:dyDescent="0.2">
      <c r="A785" s="53"/>
      <c r="B785" s="7"/>
      <c r="C785" s="94" t="s">
        <v>420</v>
      </c>
      <c r="D785" s="96">
        <f t="shared" ref="D785:F785" si="230">D787</f>
        <v>4107194.2</v>
      </c>
      <c r="E785" s="96">
        <f t="shared" si="230"/>
        <v>5128652.7</v>
      </c>
      <c r="F785" s="96">
        <f t="shared" si="230"/>
        <v>6160533.4000000004</v>
      </c>
      <c r="G785" s="96">
        <f>G787</f>
        <v>6871269.7000000002</v>
      </c>
    </row>
    <row r="786" spans="1:7" s="1" customFormat="1" x14ac:dyDescent="0.2">
      <c r="A786" s="53"/>
      <c r="B786" s="53"/>
      <c r="C786" s="19" t="s">
        <v>5</v>
      </c>
      <c r="D786" s="58"/>
      <c r="E786" s="58"/>
      <c r="F786" s="58"/>
      <c r="G786" s="58"/>
    </row>
    <row r="787" spans="1:7" s="1" customFormat="1" ht="45.75" customHeight="1" x14ac:dyDescent="0.2">
      <c r="A787" s="54">
        <v>1158</v>
      </c>
      <c r="B787" s="54">
        <v>31001</v>
      </c>
      <c r="C787" s="9" t="s">
        <v>421</v>
      </c>
      <c r="D787" s="58">
        <f>+D789</f>
        <v>4107194.2</v>
      </c>
      <c r="E787" s="58">
        <f>+E789</f>
        <v>5128652.7</v>
      </c>
      <c r="F787" s="58">
        <f>+F789</f>
        <v>6160533.4000000004</v>
      </c>
      <c r="G787" s="58">
        <f>+G789</f>
        <v>6871269.7000000002</v>
      </c>
    </row>
    <row r="788" spans="1:7" x14ac:dyDescent="0.2">
      <c r="A788" s="53"/>
      <c r="B788" s="53"/>
      <c r="C788" s="47" t="s">
        <v>132</v>
      </c>
      <c r="D788" s="57"/>
      <c r="E788" s="57"/>
      <c r="F788" s="57"/>
      <c r="G788" s="57"/>
    </row>
    <row r="789" spans="1:7" s="1" customFormat="1" ht="23.25" customHeight="1" x14ac:dyDescent="0.2">
      <c r="A789" s="54"/>
      <c r="B789" s="54"/>
      <c r="C789" s="20" t="s">
        <v>478</v>
      </c>
      <c r="D789" s="60">
        <v>4107194.2</v>
      </c>
      <c r="E789" s="60">
        <v>5128652.7</v>
      </c>
      <c r="F789" s="60">
        <v>6160533.4000000004</v>
      </c>
      <c r="G789" s="60">
        <v>6871269.7000000002</v>
      </c>
    </row>
    <row r="790" spans="1:7" s="1" customFormat="1" ht="27" customHeight="1" x14ac:dyDescent="0.2">
      <c r="A790" s="136"/>
      <c r="B790" s="137"/>
      <c r="C790" s="137"/>
      <c r="D790" s="137"/>
      <c r="E790" s="137"/>
      <c r="F790" s="137"/>
      <c r="G790" s="138"/>
    </row>
    <row r="791" spans="1:7" s="1" customFormat="1" ht="34.5" customHeight="1" x14ac:dyDescent="0.2">
      <c r="A791" s="54"/>
      <c r="B791" s="54"/>
      <c r="C791" s="94" t="s">
        <v>393</v>
      </c>
      <c r="D791" s="96">
        <f>+D793+D796+D799+D802+D805</f>
        <v>54536.5</v>
      </c>
      <c r="E791" s="96">
        <f t="shared" ref="E791:G791" si="231">+E793+E796+E799+E802+E805</f>
        <v>166080.20000000001</v>
      </c>
      <c r="F791" s="96">
        <f t="shared" si="231"/>
        <v>241167.2</v>
      </c>
      <c r="G791" s="96">
        <f t="shared" si="231"/>
        <v>370506.30000000005</v>
      </c>
    </row>
    <row r="792" spans="1:7" s="1" customFormat="1" x14ac:dyDescent="0.2">
      <c r="A792" s="54"/>
      <c r="B792" s="54"/>
      <c r="C792" s="19" t="s">
        <v>5</v>
      </c>
      <c r="D792" s="57"/>
      <c r="E792" s="57"/>
      <c r="F792" s="57"/>
      <c r="G792" s="57"/>
    </row>
    <row r="793" spans="1:7" s="1" customFormat="1" ht="46.5" customHeight="1" x14ac:dyDescent="0.2">
      <c r="A793" s="54">
        <v>1012</v>
      </c>
      <c r="B793" s="54">
        <v>31002</v>
      </c>
      <c r="C793" s="9" t="s">
        <v>394</v>
      </c>
      <c r="D793" s="60">
        <f>+D795</f>
        <v>0</v>
      </c>
      <c r="E793" s="60">
        <f t="shared" ref="E793:G793" si="232">+E795</f>
        <v>30995.4</v>
      </c>
      <c r="F793" s="60">
        <f t="shared" si="232"/>
        <v>30995.4</v>
      </c>
      <c r="G793" s="60">
        <f t="shared" si="232"/>
        <v>30995.4</v>
      </c>
    </row>
    <row r="794" spans="1:7" s="43" customFormat="1" x14ac:dyDescent="0.2">
      <c r="A794" s="53"/>
      <c r="B794" s="53"/>
      <c r="C794" s="47" t="s">
        <v>132</v>
      </c>
      <c r="D794" s="57"/>
      <c r="E794" s="57"/>
      <c r="F794" s="57"/>
      <c r="G794" s="57"/>
    </row>
    <row r="795" spans="1:7" s="1" customFormat="1" ht="32.25" customHeight="1" x14ac:dyDescent="0.2">
      <c r="A795" s="54"/>
      <c r="B795" s="54"/>
      <c r="C795" s="20" t="s">
        <v>399</v>
      </c>
      <c r="D795" s="60">
        <v>0</v>
      </c>
      <c r="E795" s="60">
        <v>30995.4</v>
      </c>
      <c r="F795" s="60">
        <v>30995.4</v>
      </c>
      <c r="G795" s="60">
        <v>30995.4</v>
      </c>
    </row>
    <row r="796" spans="1:7" s="1" customFormat="1" ht="72" customHeight="1" x14ac:dyDescent="0.2">
      <c r="A796" s="54">
        <v>1012</v>
      </c>
      <c r="B796" s="54">
        <v>31003</v>
      </c>
      <c r="C796" s="9" t="s">
        <v>395</v>
      </c>
      <c r="D796" s="58">
        <f>+D798</f>
        <v>0</v>
      </c>
      <c r="E796" s="58">
        <f t="shared" ref="E796:G796" si="233">+E798</f>
        <v>0</v>
      </c>
      <c r="F796" s="58">
        <f t="shared" si="233"/>
        <v>0</v>
      </c>
      <c r="G796" s="58">
        <f t="shared" si="233"/>
        <v>60000</v>
      </c>
    </row>
    <row r="797" spans="1:7" s="43" customFormat="1" x14ac:dyDescent="0.2">
      <c r="A797" s="53"/>
      <c r="B797" s="53"/>
      <c r="C797" s="47" t="s">
        <v>132</v>
      </c>
      <c r="D797" s="57"/>
      <c r="E797" s="57"/>
      <c r="F797" s="57"/>
      <c r="G797" s="57"/>
    </row>
    <row r="798" spans="1:7" s="1" customFormat="1" ht="28.5" customHeight="1" x14ac:dyDescent="0.2">
      <c r="A798" s="54"/>
      <c r="B798" s="54"/>
      <c r="C798" s="20" t="s">
        <v>399</v>
      </c>
      <c r="D798" s="60">
        <v>0</v>
      </c>
      <c r="E798" s="60">
        <v>0</v>
      </c>
      <c r="F798" s="60">
        <v>0</v>
      </c>
      <c r="G798" s="60">
        <v>60000</v>
      </c>
    </row>
    <row r="799" spans="1:7" s="1" customFormat="1" ht="65.25" customHeight="1" x14ac:dyDescent="0.2">
      <c r="A799" s="54">
        <v>1012</v>
      </c>
      <c r="B799" s="54">
        <v>31004</v>
      </c>
      <c r="C799" s="9" t="s">
        <v>396</v>
      </c>
      <c r="D799" s="58">
        <f>D801</f>
        <v>31986.5</v>
      </c>
      <c r="E799" s="58">
        <f>E801</f>
        <v>82734.8</v>
      </c>
      <c r="F799" s="58">
        <f>F801</f>
        <v>128021.8</v>
      </c>
      <c r="G799" s="58">
        <f>G801</f>
        <v>174789</v>
      </c>
    </row>
    <row r="800" spans="1:7" s="43" customFormat="1" x14ac:dyDescent="0.2">
      <c r="A800" s="53"/>
      <c r="B800" s="53"/>
      <c r="C800" s="47" t="s">
        <v>132</v>
      </c>
      <c r="D800" s="57"/>
      <c r="E800" s="57"/>
      <c r="F800" s="57"/>
      <c r="G800" s="57"/>
    </row>
    <row r="801" spans="1:7" s="1" customFormat="1" ht="35.25" customHeight="1" x14ac:dyDescent="0.2">
      <c r="A801" s="54"/>
      <c r="B801" s="54"/>
      <c r="C801" s="20" t="s">
        <v>399</v>
      </c>
      <c r="D801" s="60">
        <v>31986.5</v>
      </c>
      <c r="E801" s="60">
        <v>82734.8</v>
      </c>
      <c r="F801" s="60">
        <v>128021.8</v>
      </c>
      <c r="G801" s="60">
        <v>174789</v>
      </c>
    </row>
    <row r="802" spans="1:7" s="1" customFormat="1" ht="58.5" customHeight="1" x14ac:dyDescent="0.2">
      <c r="A802" s="54">
        <v>1012</v>
      </c>
      <c r="B802" s="54">
        <v>31014</v>
      </c>
      <c r="C802" s="9" t="s">
        <v>397</v>
      </c>
      <c r="D802" s="58">
        <f>D804</f>
        <v>20000</v>
      </c>
      <c r="E802" s="58">
        <f>E804</f>
        <v>40000</v>
      </c>
      <c r="F802" s="58">
        <f>F804</f>
        <v>60000</v>
      </c>
      <c r="G802" s="58">
        <f>G804</f>
        <v>80001.7</v>
      </c>
    </row>
    <row r="803" spans="1:7" s="43" customFormat="1" ht="24.75" customHeight="1" x14ac:dyDescent="0.2">
      <c r="A803" s="53"/>
      <c r="B803" s="53"/>
      <c r="C803" s="47" t="s">
        <v>132</v>
      </c>
      <c r="D803" s="57"/>
      <c r="E803" s="57"/>
      <c r="F803" s="57"/>
      <c r="G803" s="57"/>
    </row>
    <row r="804" spans="1:7" s="43" customFormat="1" ht="31.5" customHeight="1" x14ac:dyDescent="0.2">
      <c r="A804" s="53"/>
      <c r="B804" s="53"/>
      <c r="C804" s="20" t="s">
        <v>399</v>
      </c>
      <c r="D804" s="60">
        <v>20000</v>
      </c>
      <c r="E804" s="60">
        <v>40000</v>
      </c>
      <c r="F804" s="60">
        <v>60000</v>
      </c>
      <c r="G804" s="60">
        <v>80001.7</v>
      </c>
    </row>
    <row r="805" spans="1:7" s="1" customFormat="1" ht="97.5" customHeight="1" x14ac:dyDescent="0.2">
      <c r="A805" s="54">
        <v>1012</v>
      </c>
      <c r="B805" s="54">
        <v>31015</v>
      </c>
      <c r="C805" s="9" t="s">
        <v>398</v>
      </c>
      <c r="D805" s="58">
        <v>2550</v>
      </c>
      <c r="E805" s="58">
        <v>12350</v>
      </c>
      <c r="F805" s="58">
        <v>22150</v>
      </c>
      <c r="G805" s="58">
        <f>G807</f>
        <v>24720.2</v>
      </c>
    </row>
    <row r="806" spans="1:7" ht="17.25" customHeight="1" x14ac:dyDescent="0.2">
      <c r="A806" s="53"/>
      <c r="B806" s="53"/>
      <c r="C806" s="47" t="s">
        <v>132</v>
      </c>
      <c r="D806" s="57"/>
      <c r="E806" s="57"/>
      <c r="F806" s="57"/>
      <c r="G806" s="57"/>
    </row>
    <row r="807" spans="1:7" ht="30.75" customHeight="1" x14ac:dyDescent="0.2">
      <c r="A807" s="14"/>
      <c r="B807" s="14"/>
      <c r="C807" s="119" t="s">
        <v>399</v>
      </c>
      <c r="D807" s="60">
        <v>3669.9</v>
      </c>
      <c r="E807" s="60">
        <v>14725.2</v>
      </c>
      <c r="F807" s="60">
        <v>24338.5</v>
      </c>
      <c r="G807" s="60">
        <v>24720.2</v>
      </c>
    </row>
    <row r="808" spans="1:7" ht="30.75" customHeight="1" x14ac:dyDescent="0.2">
      <c r="A808" s="139"/>
      <c r="B808" s="140"/>
      <c r="C808" s="140"/>
      <c r="D808" s="140"/>
      <c r="E808" s="140"/>
      <c r="F808" s="140"/>
      <c r="G808" s="141"/>
    </row>
    <row r="809" spans="1:7" ht="42.75" customHeight="1" x14ac:dyDescent="0.2">
      <c r="A809" s="14"/>
      <c r="B809" s="14"/>
      <c r="C809" s="94" t="s">
        <v>10</v>
      </c>
      <c r="D809" s="96">
        <f>D811+D814</f>
        <v>0</v>
      </c>
      <c r="E809" s="96">
        <f t="shared" ref="E809:G809" si="234">E811+E814</f>
        <v>307403.40000000002</v>
      </c>
      <c r="F809" s="96">
        <f t="shared" si="234"/>
        <v>803266.3</v>
      </c>
      <c r="G809" s="96">
        <f t="shared" si="234"/>
        <v>3225400.8</v>
      </c>
    </row>
    <row r="810" spans="1:7" s="3" customFormat="1" x14ac:dyDescent="0.2">
      <c r="A810" s="53"/>
      <c r="B810" s="53"/>
      <c r="C810" s="19" t="s">
        <v>5</v>
      </c>
      <c r="D810" s="56"/>
      <c r="E810" s="56"/>
      <c r="F810" s="56"/>
      <c r="G810" s="56"/>
    </row>
    <row r="811" spans="1:7" s="3" customFormat="1" ht="49.5" customHeight="1" x14ac:dyDescent="0.2">
      <c r="A811" s="54">
        <v>1023</v>
      </c>
      <c r="B811" s="54">
        <v>31001</v>
      </c>
      <c r="C811" s="9" t="s">
        <v>422</v>
      </c>
      <c r="D811" s="62">
        <f>+D813</f>
        <v>0</v>
      </c>
      <c r="E811" s="62">
        <f t="shared" ref="E811:G811" si="235">+E813</f>
        <v>264403.40000000002</v>
      </c>
      <c r="F811" s="62">
        <f t="shared" si="235"/>
        <v>545266.30000000005</v>
      </c>
      <c r="G811" s="62">
        <f t="shared" si="235"/>
        <v>1075400.8</v>
      </c>
    </row>
    <row r="812" spans="1:7" s="3" customFormat="1" x14ac:dyDescent="0.2">
      <c r="A812" s="53"/>
      <c r="B812" s="53"/>
      <c r="C812" s="47" t="s">
        <v>348</v>
      </c>
      <c r="D812" s="62"/>
      <c r="E812" s="62"/>
      <c r="F812" s="62"/>
      <c r="G812" s="62"/>
    </row>
    <row r="813" spans="1:7" s="3" customFormat="1" ht="35.25" customHeight="1" x14ac:dyDescent="0.2">
      <c r="A813" s="53"/>
      <c r="B813" s="53"/>
      <c r="C813" s="20" t="s">
        <v>381</v>
      </c>
      <c r="D813" s="64">
        <v>0</v>
      </c>
      <c r="E813" s="64">
        <v>264403.40000000002</v>
      </c>
      <c r="F813" s="64">
        <v>545266.30000000005</v>
      </c>
      <c r="G813" s="64">
        <v>1075400.8</v>
      </c>
    </row>
    <row r="814" spans="1:7" s="1" customFormat="1" ht="45.75" customHeight="1" x14ac:dyDescent="0.2">
      <c r="A814" s="54">
        <v>1023</v>
      </c>
      <c r="B814" s="54">
        <v>31003</v>
      </c>
      <c r="C814" s="9" t="s">
        <v>11</v>
      </c>
      <c r="D814" s="58">
        <f>D816</f>
        <v>0</v>
      </c>
      <c r="E814" s="58">
        <f>E816</f>
        <v>43000</v>
      </c>
      <c r="F814" s="58">
        <f>F816</f>
        <v>258000</v>
      </c>
      <c r="G814" s="58">
        <f>G816</f>
        <v>2150000</v>
      </c>
    </row>
    <row r="815" spans="1:7" s="1" customFormat="1" x14ac:dyDescent="0.2">
      <c r="A815" s="54"/>
      <c r="B815" s="54"/>
      <c r="C815" s="47" t="s">
        <v>132</v>
      </c>
      <c r="D815" s="58"/>
      <c r="E815" s="58"/>
      <c r="F815" s="58"/>
      <c r="G815" s="58"/>
    </row>
    <row r="816" spans="1:7" s="1" customFormat="1" ht="24" customHeight="1" x14ac:dyDescent="0.2">
      <c r="A816" s="54"/>
      <c r="B816" s="54"/>
      <c r="C816" s="20" t="s">
        <v>381</v>
      </c>
      <c r="D816" s="60">
        <f t="shared" ref="D816:F816" si="236">SUM(D818:D819)</f>
        <v>0</v>
      </c>
      <c r="E816" s="60">
        <f t="shared" si="236"/>
        <v>43000</v>
      </c>
      <c r="F816" s="60">
        <f t="shared" si="236"/>
        <v>258000</v>
      </c>
      <c r="G816" s="60">
        <f>SUM(G818:G819)</f>
        <v>2150000</v>
      </c>
    </row>
    <row r="817" spans="1:7" s="1" customFormat="1" x14ac:dyDescent="0.2">
      <c r="A817" s="54"/>
      <c r="B817" s="54"/>
      <c r="C817" s="47" t="s">
        <v>348</v>
      </c>
      <c r="D817" s="58"/>
      <c r="E817" s="58"/>
      <c r="F817" s="58"/>
      <c r="G817" s="58"/>
    </row>
    <row r="818" spans="1:7" s="1" customFormat="1" ht="69.75" customHeight="1" x14ac:dyDescent="0.2">
      <c r="A818" s="54"/>
      <c r="B818" s="54"/>
      <c r="C818" s="14" t="s">
        <v>80</v>
      </c>
      <c r="D818" s="58"/>
      <c r="E818" s="58"/>
      <c r="F818" s="58"/>
      <c r="G818" s="57">
        <v>1775000</v>
      </c>
    </row>
    <row r="819" spans="1:7" s="1" customFormat="1" ht="64.5" customHeight="1" x14ac:dyDescent="0.2">
      <c r="A819" s="54"/>
      <c r="B819" s="54"/>
      <c r="C819" s="14" t="s">
        <v>81</v>
      </c>
      <c r="D819" s="58"/>
      <c r="E819" s="56">
        <v>43000</v>
      </c>
      <c r="F819" s="56">
        <v>258000</v>
      </c>
      <c r="G819" s="56">
        <v>375000</v>
      </c>
    </row>
    <row r="820" spans="1:7" ht="27.75" customHeight="1" x14ac:dyDescent="0.2">
      <c r="A820" s="139"/>
      <c r="B820" s="140"/>
      <c r="C820" s="140"/>
      <c r="D820" s="140"/>
      <c r="E820" s="140"/>
      <c r="F820" s="140"/>
      <c r="G820" s="141"/>
    </row>
    <row r="821" spans="1:7" s="3" customFormat="1" ht="38.25" customHeight="1" x14ac:dyDescent="0.2">
      <c r="A821" s="53"/>
      <c r="B821" s="7"/>
      <c r="C821" s="94" t="s">
        <v>83</v>
      </c>
      <c r="D821" s="97">
        <f>D823+D826+D829</f>
        <v>20404.5</v>
      </c>
      <c r="E821" s="97">
        <f t="shared" ref="E821:G821" si="237">E823+E826+E829</f>
        <v>352479.5</v>
      </c>
      <c r="F821" s="97">
        <f t="shared" si="237"/>
        <v>531054.5</v>
      </c>
      <c r="G821" s="97">
        <f t="shared" si="237"/>
        <v>537601.69999999995</v>
      </c>
    </row>
    <row r="822" spans="1:7" s="3" customFormat="1" ht="17.25" customHeight="1" x14ac:dyDescent="0.2">
      <c r="A822" s="53"/>
      <c r="B822" s="53"/>
      <c r="C822" s="19" t="s">
        <v>5</v>
      </c>
      <c r="D822" s="56"/>
      <c r="E822" s="56"/>
      <c r="F822" s="56"/>
      <c r="G822" s="56"/>
    </row>
    <row r="823" spans="1:7" s="3" customFormat="1" ht="42.75" customHeight="1" x14ac:dyDescent="0.2">
      <c r="A823" s="54">
        <v>1180</v>
      </c>
      <c r="B823" s="54">
        <v>31001</v>
      </c>
      <c r="C823" s="9" t="s">
        <v>423</v>
      </c>
      <c r="D823" s="62">
        <f>+D825</f>
        <v>0</v>
      </c>
      <c r="E823" s="62">
        <f t="shared" ref="E823:G823" si="238">+E825</f>
        <v>127575</v>
      </c>
      <c r="F823" s="62">
        <f t="shared" si="238"/>
        <v>255150</v>
      </c>
      <c r="G823" s="62">
        <f t="shared" si="238"/>
        <v>255150</v>
      </c>
    </row>
    <row r="824" spans="1:7" s="3" customFormat="1" x14ac:dyDescent="0.2">
      <c r="A824" s="54"/>
      <c r="B824" s="54"/>
      <c r="C824" s="47" t="s">
        <v>132</v>
      </c>
      <c r="D824" s="56"/>
      <c r="E824" s="56"/>
      <c r="F824" s="56"/>
      <c r="G824" s="62"/>
    </row>
    <row r="825" spans="1:7" s="3" customFormat="1" ht="24.75" customHeight="1" x14ac:dyDescent="0.2">
      <c r="A825" s="54"/>
      <c r="B825" s="54"/>
      <c r="C825" s="20" t="s">
        <v>383</v>
      </c>
      <c r="D825" s="64">
        <v>0</v>
      </c>
      <c r="E825" s="64">
        <v>127575</v>
      </c>
      <c r="F825" s="64">
        <v>255150</v>
      </c>
      <c r="G825" s="64">
        <v>255150</v>
      </c>
    </row>
    <row r="826" spans="1:7" s="3" customFormat="1" ht="42.75" customHeight="1" x14ac:dyDescent="0.2">
      <c r="A826" s="54">
        <v>1180</v>
      </c>
      <c r="B826" s="54">
        <v>31003</v>
      </c>
      <c r="C826" s="9" t="s">
        <v>424</v>
      </c>
      <c r="D826" s="62">
        <f>+D828</f>
        <v>0</v>
      </c>
      <c r="E826" s="62">
        <f t="shared" ref="E826:G826" si="239">+E828</f>
        <v>174000</v>
      </c>
      <c r="F826" s="62">
        <f t="shared" si="239"/>
        <v>174000</v>
      </c>
      <c r="G826" s="62">
        <f t="shared" si="239"/>
        <v>174000</v>
      </c>
    </row>
    <row r="827" spans="1:7" s="3" customFormat="1" x14ac:dyDescent="0.2">
      <c r="A827" s="54"/>
      <c r="B827" s="54"/>
      <c r="C827" s="47" t="s">
        <v>132</v>
      </c>
      <c r="D827" s="56"/>
      <c r="E827" s="56"/>
      <c r="F827" s="56"/>
      <c r="G827" s="62"/>
    </row>
    <row r="828" spans="1:7" s="3" customFormat="1" ht="25.5" customHeight="1" x14ac:dyDescent="0.2">
      <c r="A828" s="54"/>
      <c r="B828" s="54"/>
      <c r="C828" s="20" t="s">
        <v>383</v>
      </c>
      <c r="D828" s="64">
        <v>0</v>
      </c>
      <c r="E828" s="64">
        <v>174000</v>
      </c>
      <c r="F828" s="64">
        <v>174000</v>
      </c>
      <c r="G828" s="64">
        <v>174000</v>
      </c>
    </row>
    <row r="829" spans="1:7" s="1" customFormat="1" ht="44.25" customHeight="1" x14ac:dyDescent="0.2">
      <c r="A829" s="54">
        <v>1180</v>
      </c>
      <c r="B829" s="54">
        <v>31004</v>
      </c>
      <c r="C829" s="9" t="s">
        <v>84</v>
      </c>
      <c r="D829" s="58">
        <f t="shared" ref="D829:F829" si="240">D831</f>
        <v>20404.5</v>
      </c>
      <c r="E829" s="58">
        <f t="shared" si="240"/>
        <v>50904.5</v>
      </c>
      <c r="F829" s="58">
        <f t="shared" si="240"/>
        <v>101904.5</v>
      </c>
      <c r="G829" s="58">
        <f>G831</f>
        <v>108451.7</v>
      </c>
    </row>
    <row r="830" spans="1:7" s="1" customFormat="1" x14ac:dyDescent="0.2">
      <c r="A830" s="54"/>
      <c r="B830" s="54"/>
      <c r="C830" s="47" t="s">
        <v>132</v>
      </c>
      <c r="D830" s="58"/>
      <c r="E830" s="58"/>
      <c r="F830" s="58"/>
      <c r="G830" s="58"/>
    </row>
    <row r="831" spans="1:7" s="1" customFormat="1" ht="23.25" customHeight="1" x14ac:dyDescent="0.2">
      <c r="A831" s="54"/>
      <c r="B831" s="54"/>
      <c r="C831" s="20" t="s">
        <v>383</v>
      </c>
      <c r="D831" s="60">
        <f t="shared" ref="D831:F831" si="241">SUM(D833:D835)</f>
        <v>20404.5</v>
      </c>
      <c r="E831" s="60">
        <f t="shared" si="241"/>
        <v>50904.5</v>
      </c>
      <c r="F831" s="60">
        <f t="shared" si="241"/>
        <v>101904.5</v>
      </c>
      <c r="G831" s="60">
        <f>SUM(G833:G835)</f>
        <v>108451.7</v>
      </c>
    </row>
    <row r="832" spans="1:7" s="1" customFormat="1" x14ac:dyDescent="0.2">
      <c r="A832" s="54"/>
      <c r="B832" s="54"/>
      <c r="C832" s="47" t="s">
        <v>348</v>
      </c>
      <c r="D832" s="58"/>
      <c r="E832" s="58"/>
      <c r="F832" s="58"/>
      <c r="G832" s="58"/>
    </row>
    <row r="833" spans="1:7" s="1" customFormat="1" ht="67.5" customHeight="1" x14ac:dyDescent="0.2">
      <c r="A833" s="54"/>
      <c r="B833" s="54"/>
      <c r="C833" s="19" t="s">
        <v>121</v>
      </c>
      <c r="D833" s="85"/>
      <c r="E833" s="85">
        <v>12500</v>
      </c>
      <c r="F833" s="85">
        <v>51500</v>
      </c>
      <c r="G833" s="85">
        <v>58047.199999999997</v>
      </c>
    </row>
    <row r="834" spans="1:7" s="1" customFormat="1" ht="61.5" customHeight="1" x14ac:dyDescent="0.2">
      <c r="A834" s="54"/>
      <c r="B834" s="54"/>
      <c r="C834" s="19" t="s">
        <v>85</v>
      </c>
      <c r="D834" s="85"/>
      <c r="E834" s="85">
        <v>18000</v>
      </c>
      <c r="F834" s="85">
        <v>30000</v>
      </c>
      <c r="G834" s="85">
        <v>30000</v>
      </c>
    </row>
    <row r="835" spans="1:7" s="1" customFormat="1" ht="83.25" customHeight="1" thickBot="1" x14ac:dyDescent="0.25">
      <c r="A835" s="54"/>
      <c r="B835" s="54"/>
      <c r="C835" s="41" t="s">
        <v>382</v>
      </c>
      <c r="D835" s="57">
        <v>20404.5</v>
      </c>
      <c r="E835" s="57">
        <v>20404.5</v>
      </c>
      <c r="F835" s="57">
        <v>20404.5</v>
      </c>
      <c r="G835" s="57">
        <v>20404.5</v>
      </c>
    </row>
    <row r="836" spans="1:7" s="1" customFormat="1" ht="29.25" customHeight="1" x14ac:dyDescent="0.2">
      <c r="A836" s="151"/>
      <c r="B836" s="152"/>
      <c r="C836" s="152"/>
      <c r="D836" s="152"/>
      <c r="E836" s="152"/>
      <c r="F836" s="152"/>
      <c r="G836" s="153"/>
    </row>
    <row r="837" spans="1:7" s="3" customFormat="1" ht="39.75" customHeight="1" x14ac:dyDescent="0.2">
      <c r="A837" s="53"/>
      <c r="B837" s="7"/>
      <c r="C837" s="94" t="s">
        <v>12</v>
      </c>
      <c r="D837" s="97">
        <f>D839+D842+D849+D857+D860</f>
        <v>97030.7</v>
      </c>
      <c r="E837" s="97">
        <f t="shared" ref="E837:G837" si="242">E839+E842+E849+E857+E860</f>
        <v>441986.19999999995</v>
      </c>
      <c r="F837" s="97">
        <f t="shared" si="242"/>
        <v>883953.29999999993</v>
      </c>
      <c r="G837" s="97">
        <f t="shared" si="242"/>
        <v>1649401.9</v>
      </c>
    </row>
    <row r="838" spans="1:7" s="3" customFormat="1" ht="20.25" customHeight="1" x14ac:dyDescent="0.2">
      <c r="A838" s="53"/>
      <c r="B838" s="53"/>
      <c r="C838" s="19" t="s">
        <v>5</v>
      </c>
      <c r="D838" s="56"/>
      <c r="E838" s="56"/>
      <c r="F838" s="56"/>
      <c r="G838" s="56"/>
    </row>
    <row r="839" spans="1:7" s="1" customFormat="1" ht="53.25" customHeight="1" x14ac:dyDescent="0.2">
      <c r="A839" s="54">
        <v>1103</v>
      </c>
      <c r="B839" s="54">
        <v>11002</v>
      </c>
      <c r="C839" s="9" t="s">
        <v>13</v>
      </c>
      <c r="D839" s="58"/>
      <c r="E839" s="58"/>
      <c r="F839" s="58">
        <v>74500</v>
      </c>
      <c r="G839" s="58">
        <v>74500</v>
      </c>
    </row>
    <row r="840" spans="1:7" s="1" customFormat="1" x14ac:dyDescent="0.2">
      <c r="A840" s="54"/>
      <c r="B840" s="54"/>
      <c r="C840" s="47" t="s">
        <v>132</v>
      </c>
      <c r="D840" s="58"/>
      <c r="E840" s="58"/>
      <c r="F840" s="58"/>
      <c r="G840" s="58"/>
    </row>
    <row r="841" spans="1:7" s="1" customFormat="1" ht="30" customHeight="1" x14ac:dyDescent="0.2">
      <c r="A841" s="54"/>
      <c r="B841" s="54"/>
      <c r="C841" s="20" t="s">
        <v>136</v>
      </c>
      <c r="D841" s="60"/>
      <c r="E841" s="60"/>
      <c r="F841" s="60">
        <v>74500</v>
      </c>
      <c r="G841" s="60">
        <v>74500</v>
      </c>
    </row>
    <row r="842" spans="1:7" s="1" customFormat="1" ht="61.5" customHeight="1" x14ac:dyDescent="0.2">
      <c r="A842" s="54">
        <v>1103</v>
      </c>
      <c r="B842" s="54">
        <v>11003</v>
      </c>
      <c r="C842" s="9" t="s">
        <v>14</v>
      </c>
      <c r="D842" s="58">
        <f t="shared" ref="D842:F842" si="243">D844</f>
        <v>0</v>
      </c>
      <c r="E842" s="58">
        <f t="shared" si="243"/>
        <v>7837.6</v>
      </c>
      <c r="F842" s="58">
        <f t="shared" si="243"/>
        <v>7837.6</v>
      </c>
      <c r="G842" s="58">
        <f>G844</f>
        <v>502906.2</v>
      </c>
    </row>
    <row r="843" spans="1:7" s="1" customFormat="1" ht="21" customHeight="1" x14ac:dyDescent="0.2">
      <c r="A843" s="54"/>
      <c r="B843" s="54"/>
      <c r="C843" s="47" t="s">
        <v>132</v>
      </c>
      <c r="D843" s="58"/>
      <c r="E843" s="58"/>
      <c r="F843" s="58"/>
      <c r="G843" s="58"/>
    </row>
    <row r="844" spans="1:7" s="1" customFormat="1" ht="30.75" customHeight="1" x14ac:dyDescent="0.2">
      <c r="A844" s="54"/>
      <c r="B844" s="54"/>
      <c r="C844" s="20" t="s">
        <v>136</v>
      </c>
      <c r="D844" s="58">
        <f t="shared" ref="D844:F844" si="244">SUM(D846:D848)</f>
        <v>0</v>
      </c>
      <c r="E844" s="58">
        <f t="shared" si="244"/>
        <v>7837.6</v>
      </c>
      <c r="F844" s="58">
        <f t="shared" si="244"/>
        <v>7837.6</v>
      </c>
      <c r="G844" s="58">
        <f>SUM(G846:G848)</f>
        <v>502906.2</v>
      </c>
    </row>
    <row r="845" spans="1:7" s="1" customFormat="1" ht="21" customHeight="1" x14ac:dyDescent="0.2">
      <c r="A845" s="54"/>
      <c r="B845" s="54"/>
      <c r="C845" s="21" t="s">
        <v>134</v>
      </c>
      <c r="D845" s="58"/>
      <c r="E845" s="58"/>
      <c r="F845" s="58"/>
      <c r="G845" s="58"/>
    </row>
    <row r="846" spans="1:7" s="1" customFormat="1" ht="75.75" customHeight="1" x14ac:dyDescent="0.2">
      <c r="A846" s="54"/>
      <c r="B846" s="54"/>
      <c r="C846" s="14" t="s">
        <v>137</v>
      </c>
      <c r="D846" s="156"/>
      <c r="E846" s="80">
        <v>7837.6</v>
      </c>
      <c r="F846" s="80">
        <v>7837.6</v>
      </c>
      <c r="G846" s="80">
        <v>7837.6</v>
      </c>
    </row>
    <row r="847" spans="1:7" s="1" customFormat="1" ht="73.5" customHeight="1" x14ac:dyDescent="0.2">
      <c r="A847" s="54"/>
      <c r="B847" s="54"/>
      <c r="C847" s="14" t="s">
        <v>138</v>
      </c>
      <c r="D847" s="156"/>
      <c r="E847" s="102"/>
      <c r="F847" s="102"/>
      <c r="G847" s="80">
        <v>196064.1</v>
      </c>
    </row>
    <row r="848" spans="1:7" s="1" customFormat="1" ht="78" customHeight="1" x14ac:dyDescent="0.2">
      <c r="A848" s="54"/>
      <c r="B848" s="54"/>
      <c r="C848" s="14" t="s">
        <v>139</v>
      </c>
      <c r="D848" s="156"/>
      <c r="E848" s="102"/>
      <c r="F848" s="102"/>
      <c r="G848" s="80">
        <v>299004.5</v>
      </c>
    </row>
    <row r="849" spans="1:7" s="1" customFormat="1" ht="50.25" customHeight="1" x14ac:dyDescent="0.2">
      <c r="A849" s="54">
        <v>1103</v>
      </c>
      <c r="B849" s="54">
        <v>21001</v>
      </c>
      <c r="C849" s="9" t="s">
        <v>53</v>
      </c>
      <c r="D849" s="58">
        <f t="shared" ref="D849:F849" si="245">D851</f>
        <v>91270.7</v>
      </c>
      <c r="E849" s="58">
        <f t="shared" si="245"/>
        <v>363388.6</v>
      </c>
      <c r="F849" s="58">
        <f t="shared" si="245"/>
        <v>708855.7</v>
      </c>
      <c r="G849" s="58">
        <f>G851</f>
        <v>979235.7</v>
      </c>
    </row>
    <row r="850" spans="1:7" s="1" customFormat="1" x14ac:dyDescent="0.2">
      <c r="A850" s="54"/>
      <c r="B850" s="54"/>
      <c r="C850" s="47" t="s">
        <v>132</v>
      </c>
      <c r="D850" s="58"/>
      <c r="E850" s="58"/>
      <c r="F850" s="58"/>
      <c r="G850" s="58"/>
    </row>
    <row r="851" spans="1:7" s="1" customFormat="1" ht="31.5" customHeight="1" x14ac:dyDescent="0.2">
      <c r="A851" s="54"/>
      <c r="B851" s="54"/>
      <c r="C851" s="20" t="s">
        <v>136</v>
      </c>
      <c r="D851" s="58">
        <f t="shared" ref="D851:F851" si="246">SUM(D853:D856)</f>
        <v>91270.7</v>
      </c>
      <c r="E851" s="58">
        <f t="shared" si="246"/>
        <v>363388.6</v>
      </c>
      <c r="F851" s="58">
        <f t="shared" si="246"/>
        <v>708855.7</v>
      </c>
      <c r="G851" s="58">
        <f>SUM(G853:G856)</f>
        <v>979235.7</v>
      </c>
    </row>
    <row r="852" spans="1:7" s="1" customFormat="1" x14ac:dyDescent="0.2">
      <c r="A852" s="54"/>
      <c r="B852" s="54"/>
      <c r="C852" s="47" t="s">
        <v>134</v>
      </c>
      <c r="D852" s="58"/>
      <c r="E852" s="58"/>
      <c r="F852" s="58"/>
      <c r="G852" s="58"/>
    </row>
    <row r="853" spans="1:7" s="1" customFormat="1" ht="58.5" customHeight="1" x14ac:dyDescent="0.2">
      <c r="A853" s="53"/>
      <c r="B853" s="53"/>
      <c r="C853" s="19" t="s">
        <v>87</v>
      </c>
      <c r="D853" s="80"/>
      <c r="E853" s="80">
        <v>120000</v>
      </c>
      <c r="F853" s="80">
        <v>354400</v>
      </c>
      <c r="G853" s="80">
        <v>600000</v>
      </c>
    </row>
    <row r="854" spans="1:7" s="1" customFormat="1" ht="59.25" customHeight="1" x14ac:dyDescent="0.2">
      <c r="A854" s="53"/>
      <c r="B854" s="53"/>
      <c r="C854" s="19" t="s">
        <v>88</v>
      </c>
      <c r="D854" s="80"/>
      <c r="E854" s="80"/>
      <c r="F854" s="80">
        <v>29470</v>
      </c>
      <c r="G854" s="80">
        <v>29470</v>
      </c>
    </row>
    <row r="855" spans="1:7" s="1" customFormat="1" ht="59.25" customHeight="1" x14ac:dyDescent="0.2">
      <c r="A855" s="53"/>
      <c r="B855" s="53"/>
      <c r="C855" s="19" t="s">
        <v>117</v>
      </c>
      <c r="D855" s="80">
        <v>91270.7</v>
      </c>
      <c r="E855" s="80">
        <v>243388.6</v>
      </c>
      <c r="F855" s="80">
        <v>304235.7</v>
      </c>
      <c r="G855" s="57">
        <v>304235.7</v>
      </c>
    </row>
    <row r="856" spans="1:7" s="1" customFormat="1" ht="78.75" customHeight="1" x14ac:dyDescent="0.2">
      <c r="A856" s="53"/>
      <c r="B856" s="53"/>
      <c r="C856" s="14" t="s">
        <v>89</v>
      </c>
      <c r="D856" s="58"/>
      <c r="E856" s="58"/>
      <c r="F856" s="57">
        <v>20750</v>
      </c>
      <c r="G856" s="57">
        <v>45530</v>
      </c>
    </row>
    <row r="857" spans="1:7" s="1" customFormat="1" ht="61.5" customHeight="1" x14ac:dyDescent="0.2">
      <c r="A857" s="54">
        <v>1103</v>
      </c>
      <c r="B857" s="54">
        <v>21003</v>
      </c>
      <c r="C857" s="9" t="s">
        <v>86</v>
      </c>
      <c r="D857" s="58">
        <f>+D859</f>
        <v>0</v>
      </c>
      <c r="E857" s="58">
        <f t="shared" ref="E857:G857" si="247">+E859</f>
        <v>65000</v>
      </c>
      <c r="F857" s="58">
        <f t="shared" si="247"/>
        <v>87000</v>
      </c>
      <c r="G857" s="58">
        <f t="shared" si="247"/>
        <v>87000</v>
      </c>
    </row>
    <row r="858" spans="1:7" s="1" customFormat="1" x14ac:dyDescent="0.2">
      <c r="A858" s="54"/>
      <c r="B858" s="54"/>
      <c r="C858" s="47" t="s">
        <v>132</v>
      </c>
      <c r="D858" s="58"/>
      <c r="E858" s="58"/>
      <c r="F858" s="58"/>
      <c r="G858" s="58"/>
    </row>
    <row r="859" spans="1:7" s="1" customFormat="1" ht="28.5" customHeight="1" x14ac:dyDescent="0.2">
      <c r="A859" s="54"/>
      <c r="B859" s="54"/>
      <c r="C859" s="20" t="s">
        <v>136</v>
      </c>
      <c r="D859" s="60"/>
      <c r="E859" s="60">
        <v>65000</v>
      </c>
      <c r="F859" s="60">
        <v>87000</v>
      </c>
      <c r="G859" s="60">
        <v>87000</v>
      </c>
    </row>
    <row r="860" spans="1:7" s="1" customFormat="1" ht="72.75" customHeight="1" x14ac:dyDescent="0.2">
      <c r="A860" s="54">
        <v>1103</v>
      </c>
      <c r="B860" s="54">
        <v>31001</v>
      </c>
      <c r="C860" s="9" t="s">
        <v>27</v>
      </c>
      <c r="D860" s="58">
        <f>+D862</f>
        <v>5760</v>
      </c>
      <c r="E860" s="58">
        <f t="shared" ref="E860:G860" si="248">+E862</f>
        <v>5760</v>
      </c>
      <c r="F860" s="58">
        <f t="shared" si="248"/>
        <v>5760</v>
      </c>
      <c r="G860" s="58">
        <f t="shared" si="248"/>
        <v>5760</v>
      </c>
    </row>
    <row r="861" spans="1:7" s="1" customFormat="1" x14ac:dyDescent="0.2">
      <c r="A861" s="15"/>
      <c r="B861" s="15"/>
      <c r="C861" s="53" t="s">
        <v>132</v>
      </c>
      <c r="D861" s="58"/>
      <c r="E861" s="58"/>
      <c r="F861" s="58"/>
      <c r="G861" s="58"/>
    </row>
    <row r="862" spans="1:7" s="1" customFormat="1" ht="24" customHeight="1" x14ac:dyDescent="0.2">
      <c r="A862" s="15"/>
      <c r="B862" s="15"/>
      <c r="C862" s="20" t="s">
        <v>136</v>
      </c>
      <c r="D862" s="60">
        <v>5760</v>
      </c>
      <c r="E862" s="60">
        <v>5760</v>
      </c>
      <c r="F862" s="60">
        <v>5760</v>
      </c>
      <c r="G862" s="60">
        <v>5760</v>
      </c>
    </row>
    <row r="863" spans="1:7" s="1" customFormat="1" ht="24" customHeight="1" x14ac:dyDescent="0.2">
      <c r="A863" s="136"/>
      <c r="B863" s="137"/>
      <c r="C863" s="137"/>
      <c r="D863" s="137"/>
      <c r="E863" s="137"/>
      <c r="F863" s="137"/>
      <c r="G863" s="138"/>
    </row>
    <row r="864" spans="1:7" s="1" customFormat="1" ht="42" customHeight="1" x14ac:dyDescent="0.2">
      <c r="A864" s="53"/>
      <c r="B864" s="7"/>
      <c r="C864" s="94" t="s">
        <v>425</v>
      </c>
      <c r="D864" s="96">
        <f>+D866</f>
        <v>15000</v>
      </c>
      <c r="E864" s="96">
        <f t="shared" ref="E864:G864" si="249">+E866</f>
        <v>35000</v>
      </c>
      <c r="F864" s="96">
        <f t="shared" si="249"/>
        <v>88080.8</v>
      </c>
      <c r="G864" s="96">
        <f t="shared" si="249"/>
        <v>88080.8</v>
      </c>
    </row>
    <row r="865" spans="1:7" s="1" customFormat="1" x14ac:dyDescent="0.2">
      <c r="A865" s="53"/>
      <c r="B865" s="53"/>
      <c r="C865" s="19" t="s">
        <v>5</v>
      </c>
      <c r="D865" s="58"/>
      <c r="E865" s="58"/>
      <c r="F865" s="58"/>
      <c r="G865" s="58"/>
    </row>
    <row r="866" spans="1:7" s="1" customFormat="1" ht="50.25" customHeight="1" x14ac:dyDescent="0.2">
      <c r="A866" s="54">
        <v>1231</v>
      </c>
      <c r="B866" s="54">
        <v>31001</v>
      </c>
      <c r="C866" s="9" t="s">
        <v>426</v>
      </c>
      <c r="D866" s="58">
        <f>+D868</f>
        <v>15000</v>
      </c>
      <c r="E866" s="58">
        <f t="shared" ref="E866:G866" si="250">+E868</f>
        <v>35000</v>
      </c>
      <c r="F866" s="58">
        <f t="shared" si="250"/>
        <v>88080.8</v>
      </c>
      <c r="G866" s="58">
        <f t="shared" si="250"/>
        <v>88080.8</v>
      </c>
    </row>
    <row r="867" spans="1:7" s="1" customFormat="1" x14ac:dyDescent="0.2">
      <c r="A867" s="54"/>
      <c r="B867" s="54"/>
      <c r="C867" s="47" t="s">
        <v>132</v>
      </c>
      <c r="D867" s="58"/>
      <c r="E867" s="58"/>
      <c r="F867" s="58"/>
      <c r="G867" s="62"/>
    </row>
    <row r="868" spans="1:7" s="1" customFormat="1" ht="29.25" customHeight="1" x14ac:dyDescent="0.2">
      <c r="A868" s="54"/>
      <c r="B868" s="54"/>
      <c r="C868" s="9" t="s">
        <v>467</v>
      </c>
      <c r="D868" s="60">
        <v>15000</v>
      </c>
      <c r="E868" s="60">
        <v>35000</v>
      </c>
      <c r="F868" s="60">
        <v>88080.8</v>
      </c>
      <c r="G868" s="64">
        <v>88080.8</v>
      </c>
    </row>
    <row r="869" spans="1:7" s="1" customFormat="1" ht="24" customHeight="1" x14ac:dyDescent="0.2">
      <c r="A869" s="136"/>
      <c r="B869" s="137"/>
      <c r="C869" s="137"/>
      <c r="D869" s="137"/>
      <c r="E869" s="137"/>
      <c r="F869" s="137"/>
      <c r="G869" s="138"/>
    </row>
    <row r="870" spans="1:7" s="1" customFormat="1" ht="37.5" customHeight="1" x14ac:dyDescent="0.2">
      <c r="A870" s="53"/>
      <c r="B870" s="7"/>
      <c r="C870" s="94" t="s">
        <v>427</v>
      </c>
      <c r="D870" s="96">
        <f>+D872</f>
        <v>0</v>
      </c>
      <c r="E870" s="96">
        <f t="shared" ref="E870:G870" si="251">+E872</f>
        <v>24450</v>
      </c>
      <c r="F870" s="96">
        <f t="shared" si="251"/>
        <v>24450</v>
      </c>
      <c r="G870" s="96">
        <f t="shared" si="251"/>
        <v>24450</v>
      </c>
    </row>
    <row r="871" spans="1:7" s="1" customFormat="1" ht="24" customHeight="1" x14ac:dyDescent="0.2">
      <c r="A871" s="53"/>
      <c r="B871" s="53"/>
      <c r="C871" s="19" t="s">
        <v>5</v>
      </c>
      <c r="D871" s="58"/>
      <c r="E871" s="58"/>
      <c r="F871" s="58"/>
      <c r="G871" s="58"/>
    </row>
    <row r="872" spans="1:7" s="1" customFormat="1" ht="42" customHeight="1" x14ac:dyDescent="0.2">
      <c r="A872" s="54">
        <v>1143</v>
      </c>
      <c r="B872" s="54">
        <v>31003</v>
      </c>
      <c r="C872" s="9" t="s">
        <v>484</v>
      </c>
      <c r="D872" s="58">
        <f>+D874</f>
        <v>0</v>
      </c>
      <c r="E872" s="58">
        <f t="shared" ref="E872:G872" si="252">+E874</f>
        <v>24450</v>
      </c>
      <c r="F872" s="58">
        <f t="shared" si="252"/>
        <v>24450</v>
      </c>
      <c r="G872" s="58">
        <f t="shared" si="252"/>
        <v>24450</v>
      </c>
    </row>
    <row r="873" spans="1:7" s="1" customFormat="1" x14ac:dyDescent="0.2">
      <c r="A873" s="54"/>
      <c r="B873" s="54"/>
      <c r="C873" s="47" t="s">
        <v>132</v>
      </c>
      <c r="D873" s="60"/>
      <c r="E873" s="60"/>
      <c r="F873" s="60"/>
      <c r="G873" s="64"/>
    </row>
    <row r="874" spans="1:7" s="1" customFormat="1" ht="38.25" customHeight="1" x14ac:dyDescent="0.2">
      <c r="A874" s="54"/>
      <c r="B874" s="54"/>
      <c r="C874" s="20" t="s">
        <v>458</v>
      </c>
      <c r="D874" s="60">
        <v>0</v>
      </c>
      <c r="E874" s="60">
        <v>24450</v>
      </c>
      <c r="F874" s="60">
        <v>24450</v>
      </c>
      <c r="G874" s="64">
        <v>24450</v>
      </c>
    </row>
    <row r="875" spans="1:7" s="1" customFormat="1" ht="24" customHeight="1" x14ac:dyDescent="0.2">
      <c r="A875" s="136"/>
      <c r="B875" s="137"/>
      <c r="C875" s="137"/>
      <c r="D875" s="137"/>
      <c r="E875" s="137"/>
      <c r="F875" s="137"/>
      <c r="G875" s="138"/>
    </row>
    <row r="876" spans="1:7" s="1" customFormat="1" ht="45" customHeight="1" x14ac:dyDescent="0.2">
      <c r="A876" s="53"/>
      <c r="B876" s="7"/>
      <c r="C876" s="94" t="s">
        <v>428</v>
      </c>
      <c r="D876" s="96">
        <f>+D878</f>
        <v>0</v>
      </c>
      <c r="E876" s="96">
        <f t="shared" ref="E876:G876" si="253">+E878</f>
        <v>0</v>
      </c>
      <c r="F876" s="96">
        <f t="shared" si="253"/>
        <v>179043.8</v>
      </c>
      <c r="G876" s="96">
        <f t="shared" si="253"/>
        <v>358087.5</v>
      </c>
    </row>
    <row r="877" spans="1:7" s="1" customFormat="1" x14ac:dyDescent="0.2">
      <c r="A877" s="53"/>
      <c r="B877" s="53"/>
      <c r="C877" s="19" t="s">
        <v>5</v>
      </c>
      <c r="D877" s="58"/>
      <c r="E877" s="58"/>
      <c r="F877" s="58"/>
      <c r="G877" s="58"/>
    </row>
    <row r="878" spans="1:7" s="1" customFormat="1" ht="66.75" customHeight="1" x14ac:dyDescent="0.2">
      <c r="A878" s="54">
        <v>1181</v>
      </c>
      <c r="B878" s="54">
        <v>31001</v>
      </c>
      <c r="C878" s="9" t="s">
        <v>429</v>
      </c>
      <c r="D878" s="58">
        <f>+D880</f>
        <v>0</v>
      </c>
      <c r="E878" s="58">
        <f t="shared" ref="E878:G878" si="254">+E880</f>
        <v>0</v>
      </c>
      <c r="F878" s="58">
        <f t="shared" si="254"/>
        <v>179043.8</v>
      </c>
      <c r="G878" s="58">
        <f t="shared" si="254"/>
        <v>358087.5</v>
      </c>
    </row>
    <row r="879" spans="1:7" s="1" customFormat="1" x14ac:dyDescent="0.2">
      <c r="A879" s="54"/>
      <c r="B879" s="54"/>
      <c r="C879" s="47" t="s">
        <v>132</v>
      </c>
      <c r="D879" s="58"/>
      <c r="E879" s="58"/>
      <c r="F879" s="58"/>
      <c r="G879" s="62"/>
    </row>
    <row r="880" spans="1:7" s="1" customFormat="1" ht="46.5" customHeight="1" x14ac:dyDescent="0.2">
      <c r="A880" s="54"/>
      <c r="B880" s="54"/>
      <c r="C880" s="20" t="s">
        <v>463</v>
      </c>
      <c r="D880" s="60">
        <v>0</v>
      </c>
      <c r="E880" s="60">
        <v>0</v>
      </c>
      <c r="F880" s="60">
        <v>179043.8</v>
      </c>
      <c r="G880" s="64">
        <v>358087.5</v>
      </c>
    </row>
    <row r="881" spans="1:7" s="1" customFormat="1" ht="24" customHeight="1" x14ac:dyDescent="0.2">
      <c r="A881" s="136"/>
      <c r="B881" s="137"/>
      <c r="C881" s="137"/>
      <c r="D881" s="137"/>
      <c r="E881" s="137"/>
      <c r="F881" s="137"/>
      <c r="G881" s="138"/>
    </row>
    <row r="882" spans="1:7" s="1" customFormat="1" ht="42" customHeight="1" x14ac:dyDescent="0.2">
      <c r="A882" s="53"/>
      <c r="B882" s="54"/>
      <c r="C882" s="94" t="s">
        <v>430</v>
      </c>
      <c r="D882" s="96">
        <f>+D884+D887</f>
        <v>0</v>
      </c>
      <c r="E882" s="96">
        <f>+E884+E887</f>
        <v>7816.5</v>
      </c>
      <c r="F882" s="96">
        <f>+F884+F887</f>
        <v>14224.8</v>
      </c>
      <c r="G882" s="96">
        <f>+G884+G887</f>
        <v>15633</v>
      </c>
    </row>
    <row r="883" spans="1:7" s="1" customFormat="1" x14ac:dyDescent="0.2">
      <c r="A883" s="53"/>
      <c r="B883" s="53"/>
      <c r="C883" s="19" t="s">
        <v>5</v>
      </c>
      <c r="D883" s="58"/>
      <c r="E883" s="58"/>
      <c r="F883" s="58"/>
      <c r="G883" s="58"/>
    </row>
    <row r="884" spans="1:7" s="1" customFormat="1" ht="64.5" customHeight="1" x14ac:dyDescent="0.2">
      <c r="A884" s="54">
        <v>1064</v>
      </c>
      <c r="B884" s="54">
        <v>31001</v>
      </c>
      <c r="C884" s="9" t="s">
        <v>431</v>
      </c>
      <c r="D884" s="58">
        <f>+D886</f>
        <v>0</v>
      </c>
      <c r="E884" s="58">
        <f t="shared" ref="E884:G884" si="255">+E886</f>
        <v>2816.5</v>
      </c>
      <c r="F884" s="58">
        <f t="shared" si="255"/>
        <v>4224.8</v>
      </c>
      <c r="G884" s="58">
        <f t="shared" si="255"/>
        <v>5633</v>
      </c>
    </row>
    <row r="885" spans="1:7" s="1" customFormat="1" x14ac:dyDescent="0.2">
      <c r="A885" s="54"/>
      <c r="B885" s="54"/>
      <c r="C885" s="47" t="s">
        <v>132</v>
      </c>
      <c r="D885" s="58"/>
      <c r="E885" s="58"/>
      <c r="F885" s="58"/>
      <c r="G885" s="62"/>
    </row>
    <row r="886" spans="1:7" s="1" customFormat="1" ht="45.75" customHeight="1" x14ac:dyDescent="0.2">
      <c r="A886" s="54"/>
      <c r="B886" s="54"/>
      <c r="C886" s="20" t="s">
        <v>459</v>
      </c>
      <c r="D886" s="60">
        <v>0</v>
      </c>
      <c r="E886" s="60">
        <v>2816.5</v>
      </c>
      <c r="F886" s="60">
        <v>4224.8</v>
      </c>
      <c r="G886" s="64">
        <v>5633</v>
      </c>
    </row>
    <row r="887" spans="1:7" s="1" customFormat="1" ht="68.25" customHeight="1" x14ac:dyDescent="0.2">
      <c r="A887" s="54">
        <v>1064</v>
      </c>
      <c r="B887" s="54">
        <v>31002</v>
      </c>
      <c r="C887" s="9" t="s">
        <v>432</v>
      </c>
      <c r="D887" s="58">
        <f>+D889</f>
        <v>0</v>
      </c>
      <c r="E887" s="58">
        <f t="shared" ref="E887:G887" si="256">+E889</f>
        <v>5000</v>
      </c>
      <c r="F887" s="58">
        <f t="shared" si="256"/>
        <v>10000</v>
      </c>
      <c r="G887" s="58">
        <f t="shared" si="256"/>
        <v>10000</v>
      </c>
    </row>
    <row r="888" spans="1:7" s="1" customFormat="1" x14ac:dyDescent="0.2">
      <c r="A888" s="54"/>
      <c r="B888" s="54"/>
      <c r="C888" s="47" t="s">
        <v>132</v>
      </c>
      <c r="D888" s="58"/>
      <c r="E888" s="58"/>
      <c r="F888" s="58"/>
      <c r="G888" s="62"/>
    </row>
    <row r="889" spans="1:7" s="1" customFormat="1" ht="42" customHeight="1" x14ac:dyDescent="0.2">
      <c r="A889" s="54"/>
      <c r="B889" s="54"/>
      <c r="C889" s="20" t="s">
        <v>459</v>
      </c>
      <c r="D889" s="60">
        <v>0</v>
      </c>
      <c r="E889" s="60">
        <v>5000</v>
      </c>
      <c r="F889" s="60">
        <v>10000</v>
      </c>
      <c r="G889" s="64">
        <v>10000</v>
      </c>
    </row>
    <row r="890" spans="1:7" s="1" customFormat="1" ht="24" customHeight="1" x14ac:dyDescent="0.2">
      <c r="A890" s="136"/>
      <c r="B890" s="137"/>
      <c r="C890" s="137"/>
      <c r="D890" s="137"/>
      <c r="E890" s="137"/>
      <c r="F890" s="137"/>
      <c r="G890" s="138"/>
    </row>
    <row r="891" spans="1:7" s="1" customFormat="1" ht="47.25" customHeight="1" x14ac:dyDescent="0.2">
      <c r="A891" s="53"/>
      <c r="B891" s="54"/>
      <c r="C891" s="94" t="s">
        <v>487</v>
      </c>
      <c r="D891" s="96">
        <f>+D893</f>
        <v>0</v>
      </c>
      <c r="E891" s="96">
        <f t="shared" ref="E891:G891" si="257">+E893</f>
        <v>3600</v>
      </c>
      <c r="F891" s="96">
        <f t="shared" si="257"/>
        <v>7355</v>
      </c>
      <c r="G891" s="96">
        <f t="shared" si="257"/>
        <v>7355</v>
      </c>
    </row>
    <row r="892" spans="1:7" s="1" customFormat="1" x14ac:dyDescent="0.2">
      <c r="A892" s="53"/>
      <c r="B892" s="53"/>
      <c r="C892" s="19" t="s">
        <v>5</v>
      </c>
      <c r="D892" s="58"/>
      <c r="E892" s="58"/>
      <c r="F892" s="58"/>
      <c r="G892" s="58"/>
    </row>
    <row r="893" spans="1:7" s="1" customFormat="1" ht="58.5" customHeight="1" x14ac:dyDescent="0.2">
      <c r="A893" s="54">
        <v>1007</v>
      </c>
      <c r="B893" s="54">
        <v>31001</v>
      </c>
      <c r="C893" s="9" t="s">
        <v>433</v>
      </c>
      <c r="D893" s="58">
        <f>+D895</f>
        <v>0</v>
      </c>
      <c r="E893" s="58">
        <f t="shared" ref="E893:G893" si="258">+E895</f>
        <v>3600</v>
      </c>
      <c r="F893" s="58">
        <f t="shared" si="258"/>
        <v>7355</v>
      </c>
      <c r="G893" s="58">
        <f t="shared" si="258"/>
        <v>7355</v>
      </c>
    </row>
    <row r="894" spans="1:7" s="1" customFormat="1" ht="19.5" customHeight="1" x14ac:dyDescent="0.2">
      <c r="A894" s="54"/>
      <c r="B894" s="54"/>
      <c r="C894" s="47" t="s">
        <v>132</v>
      </c>
      <c r="D894" s="58"/>
      <c r="E894" s="58"/>
      <c r="F894" s="58"/>
      <c r="G894" s="62"/>
    </row>
    <row r="895" spans="1:7" s="1" customFormat="1" ht="50.25" customHeight="1" x14ac:dyDescent="0.2">
      <c r="A895" s="54"/>
      <c r="B895" s="54"/>
      <c r="C895" s="20" t="s">
        <v>460</v>
      </c>
      <c r="D895" s="60">
        <v>0</v>
      </c>
      <c r="E895" s="60">
        <v>3600</v>
      </c>
      <c r="F895" s="60">
        <v>7355</v>
      </c>
      <c r="G895" s="60">
        <v>7355</v>
      </c>
    </row>
    <row r="896" spans="1:7" s="1" customFormat="1" ht="24" customHeight="1" x14ac:dyDescent="0.2">
      <c r="A896" s="136"/>
      <c r="B896" s="137"/>
      <c r="C896" s="137"/>
      <c r="D896" s="137"/>
      <c r="E896" s="137"/>
      <c r="F896" s="137"/>
      <c r="G896" s="138"/>
    </row>
    <row r="897" spans="1:7" s="1" customFormat="1" ht="35.25" customHeight="1" x14ac:dyDescent="0.2">
      <c r="A897" s="53"/>
      <c r="B897" s="7"/>
      <c r="C897" s="94" t="s">
        <v>434</v>
      </c>
      <c r="D897" s="96">
        <f>+D899</f>
        <v>0</v>
      </c>
      <c r="E897" s="96">
        <f t="shared" ref="E897:G897" si="259">+E899</f>
        <v>2808</v>
      </c>
      <c r="F897" s="96">
        <f t="shared" si="259"/>
        <v>2808</v>
      </c>
      <c r="G897" s="96">
        <f t="shared" si="259"/>
        <v>2808</v>
      </c>
    </row>
    <row r="898" spans="1:7" s="1" customFormat="1" x14ac:dyDescent="0.2">
      <c r="A898" s="53"/>
      <c r="B898" s="53"/>
      <c r="C898" s="19" t="s">
        <v>5</v>
      </c>
      <c r="D898" s="58"/>
      <c r="E898" s="58"/>
      <c r="F898" s="58"/>
      <c r="G898" s="58"/>
    </row>
    <row r="899" spans="1:7" s="1" customFormat="1" ht="51" customHeight="1" x14ac:dyDescent="0.2">
      <c r="A899" s="54">
        <v>1161</v>
      </c>
      <c r="B899" s="54">
        <v>31001</v>
      </c>
      <c r="C899" s="9" t="s">
        <v>435</v>
      </c>
      <c r="D899" s="58">
        <f>+D901</f>
        <v>0</v>
      </c>
      <c r="E899" s="58">
        <f t="shared" ref="E899:G899" si="260">+E901</f>
        <v>2808</v>
      </c>
      <c r="F899" s="58">
        <f t="shared" si="260"/>
        <v>2808</v>
      </c>
      <c r="G899" s="58">
        <f t="shared" si="260"/>
        <v>2808</v>
      </c>
    </row>
    <row r="900" spans="1:7" s="1" customFormat="1" x14ac:dyDescent="0.2">
      <c r="A900" s="54"/>
      <c r="B900" s="54"/>
      <c r="C900" s="47" t="s">
        <v>132</v>
      </c>
      <c r="D900" s="58"/>
      <c r="E900" s="58"/>
      <c r="F900" s="58"/>
      <c r="G900" s="62"/>
    </row>
    <row r="901" spans="1:7" s="1" customFormat="1" ht="26.25" customHeight="1" x14ac:dyDescent="0.2">
      <c r="A901" s="54"/>
      <c r="B901" s="54"/>
      <c r="C901" s="20" t="s">
        <v>461</v>
      </c>
      <c r="D901" s="60">
        <v>0</v>
      </c>
      <c r="E901" s="60">
        <v>2808</v>
      </c>
      <c r="F901" s="60">
        <v>2808</v>
      </c>
      <c r="G901" s="64">
        <v>2808</v>
      </c>
    </row>
    <row r="902" spans="1:7" s="1" customFormat="1" ht="24" customHeight="1" x14ac:dyDescent="0.2">
      <c r="A902" s="136"/>
      <c r="B902" s="137"/>
      <c r="C902" s="137"/>
      <c r="D902" s="137"/>
      <c r="E902" s="137"/>
      <c r="F902" s="137"/>
      <c r="G902" s="138"/>
    </row>
    <row r="903" spans="1:7" s="1" customFormat="1" ht="50.25" customHeight="1" x14ac:dyDescent="0.2">
      <c r="A903" s="53"/>
      <c r="B903" s="7"/>
      <c r="C903" s="94" t="s">
        <v>436</v>
      </c>
      <c r="D903" s="96">
        <f>+D905</f>
        <v>1130</v>
      </c>
      <c r="E903" s="96">
        <f t="shared" ref="E903:G903" si="261">+E905</f>
        <v>1130</v>
      </c>
      <c r="F903" s="96">
        <f t="shared" si="261"/>
        <v>1590</v>
      </c>
      <c r="G903" s="96">
        <f t="shared" si="261"/>
        <v>1730</v>
      </c>
    </row>
    <row r="904" spans="1:7" s="1" customFormat="1" x14ac:dyDescent="0.2">
      <c r="A904" s="53"/>
      <c r="B904" s="53"/>
      <c r="C904" s="14" t="s">
        <v>5</v>
      </c>
      <c r="D904" s="58"/>
      <c r="E904" s="58"/>
      <c r="F904" s="58"/>
      <c r="G904" s="58"/>
    </row>
    <row r="905" spans="1:7" s="1" customFormat="1" ht="62.25" customHeight="1" x14ac:dyDescent="0.2">
      <c r="A905" s="54">
        <v>1042</v>
      </c>
      <c r="B905" s="54">
        <v>31001</v>
      </c>
      <c r="C905" s="15" t="s">
        <v>437</v>
      </c>
      <c r="D905" s="58">
        <f>+D907</f>
        <v>1130</v>
      </c>
      <c r="E905" s="58">
        <f t="shared" ref="E905:G905" si="262">+E907</f>
        <v>1130</v>
      </c>
      <c r="F905" s="58">
        <f t="shared" si="262"/>
        <v>1590</v>
      </c>
      <c r="G905" s="58">
        <f t="shared" si="262"/>
        <v>1730</v>
      </c>
    </row>
    <row r="906" spans="1:7" s="1" customFormat="1" x14ac:dyDescent="0.2">
      <c r="A906" s="54"/>
      <c r="B906" s="54"/>
      <c r="C906" s="47" t="s">
        <v>132</v>
      </c>
      <c r="D906" s="58"/>
      <c r="E906" s="58"/>
      <c r="F906" s="58"/>
      <c r="G906" s="62"/>
    </row>
    <row r="907" spans="1:7" s="1" customFormat="1" ht="36" customHeight="1" x14ac:dyDescent="0.2">
      <c r="A907" s="54"/>
      <c r="B907" s="54"/>
      <c r="C907" s="20" t="s">
        <v>462</v>
      </c>
      <c r="D907" s="60">
        <v>1130</v>
      </c>
      <c r="E907" s="60">
        <v>1130</v>
      </c>
      <c r="F907" s="60">
        <v>1590</v>
      </c>
      <c r="G907" s="64">
        <v>1730</v>
      </c>
    </row>
    <row r="908" spans="1:7" s="1" customFormat="1" ht="24" customHeight="1" x14ac:dyDescent="0.2">
      <c r="A908" s="136"/>
      <c r="B908" s="137"/>
      <c r="C908" s="137"/>
      <c r="D908" s="137"/>
      <c r="E908" s="137"/>
      <c r="F908" s="137"/>
      <c r="G908" s="138"/>
    </row>
    <row r="909" spans="1:7" s="1" customFormat="1" ht="27" customHeight="1" x14ac:dyDescent="0.2">
      <c r="A909" s="53"/>
      <c r="B909" s="7"/>
      <c r="C909" s="94" t="s">
        <v>438</v>
      </c>
      <c r="D909" s="96">
        <f>+D911</f>
        <v>1300</v>
      </c>
      <c r="E909" s="96">
        <f t="shared" ref="E909:G909" si="263">+E911</f>
        <v>2600</v>
      </c>
      <c r="F909" s="96">
        <f t="shared" si="263"/>
        <v>3900</v>
      </c>
      <c r="G909" s="96">
        <f t="shared" si="263"/>
        <v>5200</v>
      </c>
    </row>
    <row r="910" spans="1:7" s="1" customFormat="1" x14ac:dyDescent="0.2">
      <c r="A910" s="53"/>
      <c r="B910" s="53"/>
      <c r="C910" s="19" t="s">
        <v>5</v>
      </c>
      <c r="D910" s="58"/>
      <c r="E910" s="58"/>
      <c r="F910" s="58"/>
      <c r="G910" s="58"/>
    </row>
    <row r="911" spans="1:7" s="1" customFormat="1" ht="60" customHeight="1" x14ac:dyDescent="0.2">
      <c r="A911" s="54">
        <v>1002</v>
      </c>
      <c r="B911" s="54">
        <v>31001</v>
      </c>
      <c r="C911" s="9" t="s">
        <v>439</v>
      </c>
      <c r="D911" s="58">
        <f>+D913</f>
        <v>1300</v>
      </c>
      <c r="E911" s="58">
        <f t="shared" ref="E911:G911" si="264">+E913</f>
        <v>2600</v>
      </c>
      <c r="F911" s="58">
        <f t="shared" si="264"/>
        <v>3900</v>
      </c>
      <c r="G911" s="58">
        <f t="shared" si="264"/>
        <v>5200</v>
      </c>
    </row>
    <row r="912" spans="1:7" s="1" customFormat="1" x14ac:dyDescent="0.2">
      <c r="A912" s="54"/>
      <c r="B912" s="54"/>
      <c r="C912" s="47" t="s">
        <v>132</v>
      </c>
      <c r="D912" s="58"/>
      <c r="E912" s="58"/>
      <c r="F912" s="58"/>
      <c r="G912" s="62"/>
    </row>
    <row r="913" spans="1:7" s="1" customFormat="1" ht="28.5" customHeight="1" x14ac:dyDescent="0.2">
      <c r="A913" s="54"/>
      <c r="B913" s="54"/>
      <c r="C913" s="20" t="s">
        <v>457</v>
      </c>
      <c r="D913" s="60">
        <v>1300</v>
      </c>
      <c r="E913" s="60">
        <v>2600</v>
      </c>
      <c r="F913" s="60">
        <v>3900</v>
      </c>
      <c r="G913" s="64">
        <v>5200</v>
      </c>
    </row>
    <row r="914" spans="1:7" s="1" customFormat="1" ht="24" customHeight="1" x14ac:dyDescent="0.2">
      <c r="A914" s="136"/>
      <c r="B914" s="137"/>
      <c r="C914" s="137"/>
      <c r="D914" s="137"/>
      <c r="E914" s="137"/>
      <c r="F914" s="137"/>
      <c r="G914" s="138"/>
    </row>
    <row r="915" spans="1:7" s="1" customFormat="1" ht="24" customHeight="1" x14ac:dyDescent="0.2">
      <c r="A915" s="53"/>
      <c r="B915" s="7"/>
      <c r="C915" s="94" t="s">
        <v>440</v>
      </c>
      <c r="D915" s="96">
        <f>+D917</f>
        <v>0</v>
      </c>
      <c r="E915" s="96">
        <f t="shared" ref="E915:G915" si="265">+E917</f>
        <v>1500</v>
      </c>
      <c r="F915" s="96">
        <f t="shared" si="265"/>
        <v>3000</v>
      </c>
      <c r="G915" s="96">
        <f t="shared" si="265"/>
        <v>3000</v>
      </c>
    </row>
    <row r="916" spans="1:7" s="1" customFormat="1" x14ac:dyDescent="0.2">
      <c r="A916" s="53"/>
      <c r="B916" s="53"/>
      <c r="C916" s="19" t="s">
        <v>5</v>
      </c>
      <c r="D916" s="58"/>
      <c r="E916" s="58"/>
      <c r="F916" s="58"/>
      <c r="G916" s="58"/>
    </row>
    <row r="917" spans="1:7" s="1" customFormat="1" ht="47.25" customHeight="1" x14ac:dyDescent="0.2">
      <c r="A917" s="54">
        <v>1030</v>
      </c>
      <c r="B917" s="54">
        <v>31001</v>
      </c>
      <c r="C917" s="9" t="s">
        <v>441</v>
      </c>
      <c r="D917" s="58">
        <f>+D919</f>
        <v>0</v>
      </c>
      <c r="E917" s="58">
        <f t="shared" ref="E917:G917" si="266">+E919</f>
        <v>1500</v>
      </c>
      <c r="F917" s="58">
        <f t="shared" si="266"/>
        <v>3000</v>
      </c>
      <c r="G917" s="58">
        <f t="shared" si="266"/>
        <v>3000</v>
      </c>
    </row>
    <row r="918" spans="1:7" s="1" customFormat="1" ht="21" customHeight="1" x14ac:dyDescent="0.2">
      <c r="A918" s="54"/>
      <c r="B918" s="54"/>
      <c r="C918" s="47" t="s">
        <v>132</v>
      </c>
      <c r="D918" s="58"/>
      <c r="E918" s="58"/>
      <c r="F918" s="58"/>
      <c r="G918" s="62"/>
    </row>
    <row r="919" spans="1:7" s="1" customFormat="1" ht="26.25" customHeight="1" x14ac:dyDescent="0.2">
      <c r="A919" s="15"/>
      <c r="B919" s="15"/>
      <c r="C919" s="20" t="s">
        <v>452</v>
      </c>
      <c r="D919" s="60">
        <v>0</v>
      </c>
      <c r="E919" s="60">
        <v>1500</v>
      </c>
      <c r="F919" s="60">
        <v>3000</v>
      </c>
      <c r="G919" s="64">
        <v>3000</v>
      </c>
    </row>
    <row r="920" spans="1:7" s="1" customFormat="1" ht="30.75" customHeight="1" x14ac:dyDescent="0.2">
      <c r="A920" s="136"/>
      <c r="B920" s="137"/>
      <c r="C920" s="137"/>
      <c r="D920" s="137"/>
      <c r="E920" s="137"/>
      <c r="F920" s="137"/>
      <c r="G920" s="138"/>
    </row>
    <row r="921" spans="1:7" s="1" customFormat="1" ht="24" customHeight="1" x14ac:dyDescent="0.2">
      <c r="A921" s="53"/>
      <c r="B921" s="7"/>
      <c r="C921" s="94" t="s">
        <v>442</v>
      </c>
      <c r="D921" s="96">
        <f>+D923</f>
        <v>2000</v>
      </c>
      <c r="E921" s="96">
        <f t="shared" ref="E921:G921" si="267">+E923</f>
        <v>4000</v>
      </c>
      <c r="F921" s="96">
        <f t="shared" si="267"/>
        <v>4000</v>
      </c>
      <c r="G921" s="96">
        <f t="shared" si="267"/>
        <v>4000</v>
      </c>
    </row>
    <row r="922" spans="1:7" s="1" customFormat="1" x14ac:dyDescent="0.2">
      <c r="A922" s="53"/>
      <c r="B922" s="53"/>
      <c r="C922" s="19" t="s">
        <v>5</v>
      </c>
      <c r="D922" s="58"/>
      <c r="E922" s="58"/>
      <c r="F922" s="58"/>
      <c r="G922" s="58"/>
    </row>
    <row r="923" spans="1:7" s="1" customFormat="1" ht="38.25" customHeight="1" x14ac:dyDescent="0.2">
      <c r="A923" s="54">
        <v>1037</v>
      </c>
      <c r="B923" s="54">
        <v>31001</v>
      </c>
      <c r="C923" s="9" t="s">
        <v>443</v>
      </c>
      <c r="D923" s="58">
        <f>+D925</f>
        <v>2000</v>
      </c>
      <c r="E923" s="58">
        <f t="shared" ref="E923:G923" si="268">+E925</f>
        <v>4000</v>
      </c>
      <c r="F923" s="58">
        <f t="shared" si="268"/>
        <v>4000</v>
      </c>
      <c r="G923" s="58">
        <f t="shared" si="268"/>
        <v>4000</v>
      </c>
    </row>
    <row r="924" spans="1:7" s="1" customFormat="1" x14ac:dyDescent="0.2">
      <c r="A924" s="54"/>
      <c r="B924" s="54"/>
      <c r="C924" s="47" t="s">
        <v>132</v>
      </c>
      <c r="D924" s="58"/>
      <c r="E924" s="58"/>
      <c r="F924" s="58"/>
      <c r="G924" s="62"/>
    </row>
    <row r="925" spans="1:7" s="1" customFormat="1" ht="24" customHeight="1" x14ac:dyDescent="0.2">
      <c r="A925" s="15"/>
      <c r="B925" s="15"/>
      <c r="C925" s="20" t="s">
        <v>453</v>
      </c>
      <c r="D925" s="60">
        <v>2000</v>
      </c>
      <c r="E925" s="60">
        <v>4000</v>
      </c>
      <c r="F925" s="60">
        <v>4000</v>
      </c>
      <c r="G925" s="60">
        <v>4000</v>
      </c>
    </row>
    <row r="926" spans="1:7" s="1" customFormat="1" ht="27.75" customHeight="1" x14ac:dyDescent="0.2">
      <c r="A926" s="136"/>
      <c r="B926" s="137"/>
      <c r="C926" s="137"/>
      <c r="D926" s="137"/>
      <c r="E926" s="137"/>
      <c r="F926" s="137"/>
      <c r="G926" s="138"/>
    </row>
    <row r="927" spans="1:7" s="1" customFormat="1" ht="28.5" customHeight="1" x14ac:dyDescent="0.2">
      <c r="A927" s="53"/>
      <c r="B927" s="7"/>
      <c r="C927" s="94" t="s">
        <v>444</v>
      </c>
      <c r="D927" s="96">
        <f>+D929</f>
        <v>6060</v>
      </c>
      <c r="E927" s="96">
        <f t="shared" ref="E927:G927" si="269">+E929</f>
        <v>6280</v>
      </c>
      <c r="F927" s="96">
        <f t="shared" si="269"/>
        <v>6280</v>
      </c>
      <c r="G927" s="96">
        <f t="shared" si="269"/>
        <v>6280</v>
      </c>
    </row>
    <row r="928" spans="1:7" s="1" customFormat="1" x14ac:dyDescent="0.2">
      <c r="A928" s="53"/>
      <c r="B928" s="53"/>
      <c r="C928" s="19" t="s">
        <v>5</v>
      </c>
      <c r="D928" s="58"/>
      <c r="E928" s="58"/>
      <c r="F928" s="58"/>
      <c r="G928" s="58"/>
    </row>
    <row r="929" spans="1:7" s="1" customFormat="1" ht="52.5" customHeight="1" x14ac:dyDescent="0.2">
      <c r="A929" s="54">
        <v>1039</v>
      </c>
      <c r="B929" s="54">
        <v>31001</v>
      </c>
      <c r="C929" s="9" t="s">
        <v>445</v>
      </c>
      <c r="D929" s="58">
        <f>+D931</f>
        <v>6060</v>
      </c>
      <c r="E929" s="58">
        <f t="shared" ref="E929:F929" si="270">+E931</f>
        <v>6280</v>
      </c>
      <c r="F929" s="58">
        <f t="shared" si="270"/>
        <v>6280</v>
      </c>
      <c r="G929" s="58">
        <f>+G931</f>
        <v>6280</v>
      </c>
    </row>
    <row r="930" spans="1:7" s="1" customFormat="1" ht="15" customHeight="1" x14ac:dyDescent="0.2">
      <c r="A930" s="54"/>
      <c r="B930" s="54"/>
      <c r="C930" s="47" t="s">
        <v>132</v>
      </c>
      <c r="D930" s="58"/>
      <c r="E930" s="58"/>
      <c r="F930" s="58"/>
      <c r="G930" s="62"/>
    </row>
    <row r="931" spans="1:7" s="1" customFormat="1" ht="27" customHeight="1" x14ac:dyDescent="0.2">
      <c r="A931" s="54"/>
      <c r="B931" s="54"/>
      <c r="C931" s="20" t="s">
        <v>454</v>
      </c>
      <c r="D931" s="60">
        <v>6060</v>
      </c>
      <c r="E931" s="60">
        <v>6280</v>
      </c>
      <c r="F931" s="60">
        <v>6280</v>
      </c>
      <c r="G931" s="64">
        <v>6280</v>
      </c>
    </row>
    <row r="932" spans="1:7" s="1" customFormat="1" ht="32.25" customHeight="1" x14ac:dyDescent="0.2">
      <c r="A932" s="136"/>
      <c r="B932" s="137"/>
      <c r="C932" s="137"/>
      <c r="D932" s="137"/>
      <c r="E932" s="137"/>
      <c r="F932" s="137"/>
      <c r="G932" s="138"/>
    </row>
    <row r="933" spans="1:7" s="1" customFormat="1" ht="33.75" customHeight="1" x14ac:dyDescent="0.2">
      <c r="A933" s="53"/>
      <c r="B933" s="7"/>
      <c r="C933" s="94" t="s">
        <v>446</v>
      </c>
      <c r="D933" s="96">
        <f>+D935</f>
        <v>0</v>
      </c>
      <c r="E933" s="96">
        <f t="shared" ref="E933:G933" si="271">+E935</f>
        <v>4960</v>
      </c>
      <c r="F933" s="96">
        <f t="shared" si="271"/>
        <v>9920</v>
      </c>
      <c r="G933" s="96">
        <f t="shared" si="271"/>
        <v>9920</v>
      </c>
    </row>
    <row r="934" spans="1:7" s="1" customFormat="1" x14ac:dyDescent="0.2">
      <c r="A934" s="53"/>
      <c r="B934" s="53"/>
      <c r="C934" s="19" t="s">
        <v>5</v>
      </c>
      <c r="D934" s="58"/>
      <c r="E934" s="58"/>
      <c r="F934" s="58"/>
      <c r="G934" s="58"/>
    </row>
    <row r="935" spans="1:7" s="1" customFormat="1" ht="45" customHeight="1" x14ac:dyDescent="0.2">
      <c r="A935" s="54">
        <v>1051</v>
      </c>
      <c r="B935" s="54">
        <v>31001</v>
      </c>
      <c r="C935" s="9" t="s">
        <v>447</v>
      </c>
      <c r="D935" s="58">
        <f>+D937</f>
        <v>0</v>
      </c>
      <c r="E935" s="58">
        <f t="shared" ref="E935:G935" si="272">+E937</f>
        <v>4960</v>
      </c>
      <c r="F935" s="58">
        <f t="shared" si="272"/>
        <v>9920</v>
      </c>
      <c r="G935" s="58">
        <f t="shared" si="272"/>
        <v>9920</v>
      </c>
    </row>
    <row r="936" spans="1:7" s="1" customFormat="1" x14ac:dyDescent="0.2">
      <c r="A936" s="54"/>
      <c r="B936" s="54"/>
      <c r="C936" s="47" t="s">
        <v>132</v>
      </c>
      <c r="D936" s="58"/>
      <c r="E936" s="58"/>
      <c r="F936" s="58"/>
      <c r="G936" s="62"/>
    </row>
    <row r="937" spans="1:7" s="1" customFormat="1" ht="27" customHeight="1" x14ac:dyDescent="0.2">
      <c r="A937" s="54"/>
      <c r="B937" s="54"/>
      <c r="C937" s="20" t="s">
        <v>455</v>
      </c>
      <c r="D937" s="60">
        <v>0</v>
      </c>
      <c r="E937" s="60">
        <v>4960</v>
      </c>
      <c r="F937" s="60">
        <v>9920</v>
      </c>
      <c r="G937" s="64">
        <v>9920</v>
      </c>
    </row>
    <row r="938" spans="1:7" s="1" customFormat="1" ht="30.75" customHeight="1" x14ac:dyDescent="0.2">
      <c r="A938" s="136"/>
      <c r="B938" s="137"/>
      <c r="C938" s="137"/>
      <c r="D938" s="137"/>
      <c r="E938" s="137"/>
      <c r="F938" s="137"/>
      <c r="G938" s="138"/>
    </row>
    <row r="939" spans="1:7" s="1" customFormat="1" ht="30" customHeight="1" x14ac:dyDescent="0.2">
      <c r="A939" s="53"/>
      <c r="B939" s="7"/>
      <c r="C939" s="94" t="s">
        <v>448</v>
      </c>
      <c r="D939" s="97">
        <f>+D941</f>
        <v>0</v>
      </c>
      <c r="E939" s="97">
        <f t="shared" ref="E939:G939" si="273">+E941</f>
        <v>4650</v>
      </c>
      <c r="F939" s="97">
        <f t="shared" si="273"/>
        <v>4650</v>
      </c>
      <c r="G939" s="97">
        <f t="shared" si="273"/>
        <v>4650</v>
      </c>
    </row>
    <row r="940" spans="1:7" s="1" customFormat="1" x14ac:dyDescent="0.2">
      <c r="A940" s="53"/>
      <c r="B940" s="53"/>
      <c r="C940" s="19" t="s">
        <v>5</v>
      </c>
      <c r="D940" s="58"/>
      <c r="E940" s="58"/>
      <c r="F940" s="58"/>
      <c r="G940" s="62"/>
    </row>
    <row r="941" spans="1:7" s="1" customFormat="1" ht="51" customHeight="1" x14ac:dyDescent="0.2">
      <c r="A941" s="54">
        <v>1055</v>
      </c>
      <c r="B941" s="54">
        <v>31001</v>
      </c>
      <c r="C941" s="9" t="s">
        <v>449</v>
      </c>
      <c r="D941" s="58">
        <f>+D943</f>
        <v>0</v>
      </c>
      <c r="E941" s="58">
        <f t="shared" ref="E941:G941" si="274">+E943</f>
        <v>4650</v>
      </c>
      <c r="F941" s="58">
        <f t="shared" si="274"/>
        <v>4650</v>
      </c>
      <c r="G941" s="58">
        <f t="shared" si="274"/>
        <v>4650</v>
      </c>
    </row>
    <row r="942" spans="1:7" s="1" customFormat="1" ht="17.25" customHeight="1" x14ac:dyDescent="0.2">
      <c r="A942" s="54"/>
      <c r="B942" s="54"/>
      <c r="C942" s="47" t="s">
        <v>132</v>
      </c>
      <c r="D942" s="58"/>
      <c r="E942" s="58"/>
      <c r="F942" s="58"/>
      <c r="G942" s="62"/>
    </row>
    <row r="943" spans="1:7" s="1" customFormat="1" ht="28.5" customHeight="1" x14ac:dyDescent="0.2">
      <c r="A943" s="54"/>
      <c r="B943" s="54"/>
      <c r="C943" s="20" t="s">
        <v>456</v>
      </c>
      <c r="D943" s="60">
        <v>0</v>
      </c>
      <c r="E943" s="60">
        <v>4650</v>
      </c>
      <c r="F943" s="60">
        <v>4650</v>
      </c>
      <c r="G943" s="64">
        <v>4650</v>
      </c>
    </row>
    <row r="944" spans="1:7" s="1" customFormat="1" ht="27" customHeight="1" x14ac:dyDescent="0.2">
      <c r="A944" s="136"/>
      <c r="B944" s="137"/>
      <c r="C944" s="137"/>
      <c r="D944" s="137"/>
      <c r="E944" s="137"/>
      <c r="F944" s="137"/>
      <c r="G944" s="138"/>
    </row>
    <row r="945" spans="1:7" s="3" customFormat="1" ht="36.75" customHeight="1" x14ac:dyDescent="0.2">
      <c r="A945" s="53"/>
      <c r="B945" s="7"/>
      <c r="C945" s="94" t="s">
        <v>112</v>
      </c>
      <c r="D945" s="97">
        <f t="shared" ref="D945:F945" si="275">D947</f>
        <v>1000000</v>
      </c>
      <c r="E945" s="97">
        <f t="shared" si="275"/>
        <v>2000000</v>
      </c>
      <c r="F945" s="97">
        <f t="shared" si="275"/>
        <v>3000000</v>
      </c>
      <c r="G945" s="97">
        <f>G947</f>
        <v>12848252.800000001</v>
      </c>
    </row>
    <row r="946" spans="1:7" s="3" customFormat="1" ht="17.25" customHeight="1" x14ac:dyDescent="0.2">
      <c r="A946" s="53"/>
      <c r="B946" s="53"/>
      <c r="C946" s="19" t="s">
        <v>5</v>
      </c>
      <c r="D946" s="56"/>
      <c r="E946" s="56"/>
      <c r="F946" s="56"/>
      <c r="G946" s="56"/>
    </row>
    <row r="947" spans="1:7" s="1" customFormat="1" ht="36" customHeight="1" x14ac:dyDescent="0.2">
      <c r="A947" s="54">
        <v>1139</v>
      </c>
      <c r="B947" s="54">
        <v>11001</v>
      </c>
      <c r="C947" s="9" t="s">
        <v>127</v>
      </c>
      <c r="D947" s="58">
        <v>1000000</v>
      </c>
      <c r="E947" s="58">
        <v>2000000</v>
      </c>
      <c r="F947" s="58">
        <v>3000000</v>
      </c>
      <c r="G947" s="58">
        <v>12848252.800000001</v>
      </c>
    </row>
    <row r="949" spans="1:7" ht="31.5" customHeight="1" x14ac:dyDescent="0.2">
      <c r="D949" s="44"/>
      <c r="E949" s="44"/>
      <c r="F949" s="44"/>
      <c r="G949" s="44"/>
    </row>
    <row r="962" ht="49.5" customHeight="1" x14ac:dyDescent="0.2"/>
  </sheetData>
  <customSheetViews>
    <customSheetView guid="{155F7499-2150-4D1D-A33C-609506E2BE56}" scale="80" showPageBreaks="1" topLeftCell="A868">
      <selection activeCell="J876" sqref="J876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"/>
      <headerFooter>
        <oddFooter>&amp;C&amp;P</oddFooter>
      </headerFooter>
    </customSheetView>
    <customSheetView guid="{66ACA2A0-5497-464F-A2B9-E665E2C63449}" scale="80" showPageBreaks="1" view="pageBreakPreview" topLeftCell="A599">
      <selection activeCell="I610" sqref="I610"/>
      <rowBreaks count="2" manualBreakCount="2">
        <brk id="113" max="14" man="1"/>
        <brk id="133" max="16383" man="1"/>
      </rowBreaks>
      <colBreaks count="1" manualBreakCount="1">
        <brk id="7" max="1048575" man="1"/>
      </colBreaks>
      <pageMargins left="0.36" right="0.3" top="0.28999999999999998" bottom="0.36" header="0.17" footer="0.17"/>
      <printOptions horizontalCentered="1"/>
      <pageSetup paperSize="9" scale="81" firstPageNumber="233" orientation="landscape" useFirstPageNumber="1" r:id="rId2"/>
      <headerFooter>
        <oddFooter>&amp;C&amp;P</oddFooter>
      </headerFooter>
    </customSheetView>
    <customSheetView guid="{F4C891B9-3F43-46AF-8B03-0753DD6111E3}" scale="80" printArea="1" topLeftCell="A767">
      <selection activeCell="D775" sqref="D775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3"/>
      <headerFooter>
        <oddFooter>&amp;C&amp;P</oddFooter>
      </headerFooter>
    </customSheetView>
    <customSheetView guid="{EB2EF30C-265C-47BC-B42B-29190B74E1D6}" scale="80" topLeftCell="A772">
      <selection activeCell="J787" sqref="J78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4"/>
      <headerFooter>
        <oddFooter>&amp;C&amp;P</oddFooter>
      </headerFooter>
    </customSheetView>
    <customSheetView guid="{D5065BAC-6656-4ED5-B71F-4EDF481EC199}" scale="80" showPageBreaks="1" printArea="1">
      <selection activeCell="L10" sqref="L10"/>
      <rowBreaks count="2" manualBreakCount="2">
        <brk id="104" max="6" man="1"/>
        <brk id="121" max="16383" man="1"/>
      </rowBreaks>
      <colBreaks count="1" manualBreakCount="1">
        <brk id="7" max="1048575" man="1"/>
      </colBreaks>
      <pageMargins left="0.36" right="0.3" top="0.28999999999999998" bottom="0.36" header="0.17" footer="0.17"/>
      <printOptions horizontalCentered="1"/>
      <pageSetup paperSize="9" scale="81" firstPageNumber="233" orientation="landscape" useFirstPageNumber="1" horizontalDpi="96" verticalDpi="96" r:id="rId5"/>
      <headerFooter>
        <oddFooter>&amp;C&amp;P</oddFooter>
      </headerFooter>
    </customSheetView>
    <customSheetView guid="{E6FFFF8A-057D-4ED2-98F7-3B3A40E48F3D}" scale="80" showPageBreaks="1" printArea="1" topLeftCell="A97">
      <selection activeCell="J112" sqref="J112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6"/>
      <headerFooter>
        <oddFooter>&amp;C&amp;P</oddFooter>
      </headerFooter>
    </customSheetView>
    <customSheetView guid="{D60067B0-229E-41F9-99A4-D4C9CBF87C42}" scale="80" topLeftCell="A491">
      <selection activeCell="H496" sqref="H496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7"/>
      <headerFooter>
        <oddFooter>&amp;C&amp;P</oddFooter>
      </headerFooter>
    </customSheetView>
    <customSheetView guid="{C2B771FF-7EA5-48FE-AC7B-8F46ADB6509C}" scale="80" showPageBreaks="1" printArea="1">
      <selection activeCell="F7" sqref="F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8"/>
      <headerFooter>
        <oddFooter>&amp;C&amp;P</oddFooter>
      </headerFooter>
    </customSheetView>
    <customSheetView guid="{807A9DB3-E8A2-4037-A3EC-44B1EBF12653}" scale="80">
      <selection activeCell="I8" sqref="I8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9"/>
      <headerFooter>
        <oddFooter>&amp;C&amp;P</oddFooter>
      </headerFooter>
    </customSheetView>
    <customSheetView guid="{BE11D70C-0A32-4A5B-9D2F-765F56149BBD}" scale="80" printArea="1" topLeftCell="A433">
      <selection activeCell="I438" sqref="I438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0"/>
      <headerFooter>
        <oddFooter>&amp;C&amp;P</oddFooter>
      </headerFooter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3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14"/>
      <headerFooter>
        <oddFooter>&amp;C&amp;P</oddFooter>
      </headerFooter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15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16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17"/>
    </customSheetView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8"/>
    </customSheetView>
    <customSheetView guid="{12DAAD19-5FB5-49AC-9911-3B49AE81185F}" scale="80" topLeftCell="A16">
      <selection activeCell="A17" sqref="A17:H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9"/>
      <headerFooter>
        <oddFooter>&amp;C&amp;P</oddFooter>
      </headerFooter>
    </customSheetView>
    <customSheetView guid="{9AEE56AF-E97D-459E-B252-24AE4B0340F2}" scale="80" topLeftCell="A828">
      <selection activeCell="E848" sqref="E848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20"/>
      <headerFooter>
        <oddFooter>&amp;C&amp;P</oddFooter>
      </headerFooter>
    </customSheetView>
    <customSheetView guid="{8A68503D-EAEE-49D7-B957-F867E305B493}" scale="80" showPageBreaks="1" printArea="1" topLeftCell="A5">
      <selection activeCell="L20" sqref="L20:N2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21"/>
      <headerFooter>
        <oddFooter>&amp;C&amp;P</oddFooter>
      </headerFooter>
    </customSheetView>
    <customSheetView guid="{B7797A7D-B43B-4BCE-9978-823BFE2C3964}" scale="80" showPageBreaks="1">
      <pane ySplit="7" topLeftCell="A592" activePane="bottomLeft" state="frozen"/>
      <selection pane="bottomLeft" activeCell="A595" sqref="A595:XFD59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22"/>
      <headerFooter>
        <oddFooter>&amp;C&amp;P</oddFooter>
      </headerFooter>
    </customSheetView>
    <customSheetView guid="{E7299FF9-9BFD-4228-A75B-920C4DDCA7D1}" scale="80" showPageBreaks="1" view="pageBreakPreview">
      <selection activeCell="J5" sqref="J5"/>
      <rowBreaks count="2" manualBreakCount="2">
        <brk id="113" max="14" man="1"/>
        <brk id="133" max="16383" man="1"/>
      </rowBreaks>
      <colBreaks count="1" manualBreakCount="1">
        <brk id="7" max="1048575" man="1"/>
      </colBreaks>
      <pageMargins left="0.36" right="0.3" top="0.28999999999999998" bottom="0.36" header="0.17" footer="0.17"/>
      <printOptions horizontalCentered="1"/>
      <pageSetup paperSize="9" scale="81" firstPageNumber="233" orientation="landscape" useFirstPageNumber="1" r:id="rId23"/>
      <headerFooter>
        <oddFooter>&amp;C&amp;P</oddFooter>
      </headerFooter>
    </customSheetView>
  </customSheetViews>
  <mergeCells count="91">
    <mergeCell ref="A926:G926"/>
    <mergeCell ref="A932:G932"/>
    <mergeCell ref="A938:G938"/>
    <mergeCell ref="A944:G944"/>
    <mergeCell ref="F5:G5"/>
    <mergeCell ref="A896:G896"/>
    <mergeCell ref="A902:G902"/>
    <mergeCell ref="A908:G908"/>
    <mergeCell ref="A914:G914"/>
    <mergeCell ref="A920:G920"/>
    <mergeCell ref="A863:G863"/>
    <mergeCell ref="A869:G869"/>
    <mergeCell ref="A875:G875"/>
    <mergeCell ref="A881:G881"/>
    <mergeCell ref="A890:G890"/>
    <mergeCell ref="A784:G784"/>
    <mergeCell ref="A808:G808"/>
    <mergeCell ref="A820:G820"/>
    <mergeCell ref="A836:G836"/>
    <mergeCell ref="A737:G737"/>
    <mergeCell ref="A743:G743"/>
    <mergeCell ref="A749:G749"/>
    <mergeCell ref="A758:G758"/>
    <mergeCell ref="A769:G769"/>
    <mergeCell ref="A336:A340"/>
    <mergeCell ref="B336:B340"/>
    <mergeCell ref="A255:A258"/>
    <mergeCell ref="B255:B258"/>
    <mergeCell ref="A790:G790"/>
    <mergeCell ref="A378:A393"/>
    <mergeCell ref="B378:B393"/>
    <mergeCell ref="A468:A493"/>
    <mergeCell ref="B468:B493"/>
    <mergeCell ref="A498:A514"/>
    <mergeCell ref="B498:B514"/>
    <mergeCell ref="A577:G577"/>
    <mergeCell ref="A604:G604"/>
    <mergeCell ref="A613:G613"/>
    <mergeCell ref="A519:A573"/>
    <mergeCell ref="B519:B573"/>
    <mergeCell ref="A279:A310"/>
    <mergeCell ref="B279:B310"/>
    <mergeCell ref="A327:A331"/>
    <mergeCell ref="B327:B331"/>
    <mergeCell ref="A98:G98"/>
    <mergeCell ref="A104:G104"/>
    <mergeCell ref="A133:G133"/>
    <mergeCell ref="A147:G147"/>
    <mergeCell ref="A159:G159"/>
    <mergeCell ref="A165:G165"/>
    <mergeCell ref="A182:G182"/>
    <mergeCell ref="A260:A262"/>
    <mergeCell ref="B260:B262"/>
    <mergeCell ref="A267:A268"/>
    <mergeCell ref="B267:B268"/>
    <mergeCell ref="A243:A250"/>
    <mergeCell ref="A367:A369"/>
    <mergeCell ref="B367:B369"/>
    <mergeCell ref="A345:A349"/>
    <mergeCell ref="B345:B349"/>
    <mergeCell ref="A352:A353"/>
    <mergeCell ref="B352:B353"/>
    <mergeCell ref="A358:A361"/>
    <mergeCell ref="B358:B361"/>
    <mergeCell ref="A25:C25"/>
    <mergeCell ref="A58:G58"/>
    <mergeCell ref="A64:G64"/>
    <mergeCell ref="A73:G73"/>
    <mergeCell ref="A10:G10"/>
    <mergeCell ref="A16:G16"/>
    <mergeCell ref="D25:G25"/>
    <mergeCell ref="B243:B250"/>
    <mergeCell ref="A228:A240"/>
    <mergeCell ref="B228:B240"/>
    <mergeCell ref="A189:A194"/>
    <mergeCell ref="B189:B194"/>
    <mergeCell ref="A197:A205"/>
    <mergeCell ref="B220:B221"/>
    <mergeCell ref="B197:B201"/>
    <mergeCell ref="A210:A217"/>
    <mergeCell ref="B210:B217"/>
    <mergeCell ref="A220:A221"/>
    <mergeCell ref="A2:G2"/>
    <mergeCell ref="A3:G3"/>
    <mergeCell ref="A4:G4"/>
    <mergeCell ref="D6:D7"/>
    <mergeCell ref="E6:E7"/>
    <mergeCell ref="F6:F7"/>
    <mergeCell ref="G6:G7"/>
    <mergeCell ref="A6:B6"/>
    <mergeCell ref="C6:C7"/>
  </mergeCells>
  <printOptions horizontalCentered="1"/>
  <pageMargins left="0.36" right="0.3" top="0.28999999999999998" bottom="0.36" header="0.17" footer="0.17"/>
  <pageSetup paperSize="9" scale="81" firstPageNumber="233" orientation="landscape" useFirstPageNumber="1" r:id="rId24"/>
  <headerFooter>
    <oddFooter>&amp;C&amp;P</oddFooter>
  </headerFooter>
  <rowBreaks count="30" manualBreakCount="30">
    <brk id="113" max="6" man="1"/>
    <brk id="133" max="16383" man="1"/>
    <brk id="175" max="6" man="1"/>
    <brk id="190" max="6" man="1"/>
    <brk id="574" max="6" man="1"/>
    <brk id="588" max="6" man="1"/>
    <brk id="601" max="6" man="1"/>
    <brk id="617" max="6" man="1"/>
    <brk id="630" max="6" man="1"/>
    <brk id="643" max="6" man="1"/>
    <brk id="652" max="6" man="1"/>
    <brk id="664" max="6" man="1"/>
    <brk id="678" max="6" man="1"/>
    <brk id="691" max="6" man="1"/>
    <brk id="702" max="6" man="1"/>
    <brk id="717" max="6" man="1"/>
    <brk id="724" max="6" man="1"/>
    <brk id="734" max="6" man="1"/>
    <brk id="750" max="6" man="1"/>
    <brk id="766" max="6" man="1"/>
    <brk id="783" max="6" man="1"/>
    <brk id="799" max="6" man="1"/>
    <brk id="814" max="6" man="1"/>
    <brk id="831" max="6" man="1"/>
    <brk id="844" max="6" man="1"/>
    <brk id="854" max="6" man="1"/>
    <brk id="868" max="6" man="1"/>
    <brk id="900" max="6" man="1"/>
    <brk id="918" max="6" man="1"/>
    <brk id="9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Artak Karapetyan</cp:lastModifiedBy>
  <cp:lastPrinted>2022-12-28T16:49:00Z</cp:lastPrinted>
  <dcterms:created xsi:type="dcterms:W3CDTF">2019-07-04T05:37:23Z</dcterms:created>
  <dcterms:modified xsi:type="dcterms:W3CDTF">2022-12-29T05:27:02Z</dcterms:modified>
</cp:coreProperties>
</file>