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gran\Desktop\hima\YEREVAN N-er 30.06.2025\370\"/>
    </mc:Choice>
  </mc:AlternateContent>
  <xr:revisionPtr revIDLastSave="0" documentId="13_ncr:1_{C88FA68D-68F4-4B5A-96EA-3A7255E56B7E}" xr6:coauthVersionLast="47" xr6:coauthVersionMax="47" xr10:uidLastSave="{00000000-0000-0000-0000-000000000000}"/>
  <bookViews>
    <workbookView xWindow="2250" yWindow="2250" windowWidth="21600" windowHeight="11385" tabRatio="942" firstSheet="4" activeTab="4" xr2:uid="{00000000-000D-0000-FFFF-FFFF00000000}"/>
  </bookViews>
  <sheets>
    <sheet name="CP" sheetId="1" state="hidden" r:id="rId1"/>
    <sheet name="havelvac 3" sheetId="5" state="hidden" r:id="rId2"/>
    <sheet name="Hashvt" sheetId="43" state="hidden" r:id="rId3"/>
    <sheet name="havelvac 6 varchakan" sheetId="19" state="hidden" r:id="rId4"/>
    <sheet name="havelvac 1" sheetId="222" r:id="rId5"/>
    <sheet name="havelvac 2" sheetId="218" state="hidden" r:id="rId6"/>
    <sheet name="havelvac3" sheetId="219" state="hidden" r:id="rId7"/>
    <sheet name="havelvac4" sheetId="220" state="hidden" r:id="rId8"/>
    <sheet name="havelvac5" sheetId="221" state="hidden" r:id="rId9"/>
    <sheet name="havelvac 6" sheetId="217" state="hidden" r:id="rId10"/>
    <sheet name="havelvac 7.1" sheetId="199" state="hidden" r:id="rId11"/>
    <sheet name="havelvac 7.2" sheetId="200" state="hidden" r:id="rId12"/>
    <sheet name="havelvac 7.3" sheetId="201" state="hidden" r:id="rId13"/>
    <sheet name="havelvac 7.4" sheetId="202" state="hidden" r:id="rId14"/>
    <sheet name="havelvac 7.5" sheetId="203" state="hidden" r:id="rId15"/>
    <sheet name="havelvac 7.6" sheetId="204" state="hidden" r:id="rId16"/>
    <sheet name="havelvac 7.7" sheetId="205" state="hidden" r:id="rId17"/>
    <sheet name="havelvac 7.8" sheetId="207" state="hidden" r:id="rId18"/>
    <sheet name="havelvac 7.9" sheetId="206" state="hidden" r:id="rId19"/>
    <sheet name="havelvac 7.10" sheetId="208" state="hidden" r:id="rId20"/>
    <sheet name="havelvac 7.11" sheetId="210" state="hidden" r:id="rId21"/>
    <sheet name="havelvac 7.12" sheetId="211" state="hidden" r:id="rId22"/>
    <sheet name="havelvac 7.13" sheetId="212" state="hidden" r:id="rId23"/>
  </sheets>
  <definedNames>
    <definedName name="_xlnm._FilterDatabase" localSheetId="3" hidden="1">'havelvac 6 varchakan'!$H$7:$M$7</definedName>
    <definedName name="_xlnm._FilterDatabase" localSheetId="10" hidden="1">'havelvac 7.1'!$H$12:$M$41</definedName>
    <definedName name="_xlnm._FilterDatabase" localSheetId="19" hidden="1">'havelvac 7.10'!$H$12:$M$41</definedName>
    <definedName name="_xlnm._FilterDatabase" localSheetId="20" hidden="1">'havelvac 7.11'!$H$12:$M$41</definedName>
    <definedName name="_xlnm._FilterDatabase" localSheetId="21" hidden="1">'havelvac 7.12'!$H$12:$M$41</definedName>
    <definedName name="_xlnm._FilterDatabase" localSheetId="22" hidden="1">'havelvac 7.13'!$H$12:$M$41</definedName>
    <definedName name="_xlnm._FilterDatabase" localSheetId="11" hidden="1">'havelvac 7.2'!$H$12:$M$41</definedName>
    <definedName name="_xlnm._FilterDatabase" localSheetId="12" hidden="1">'havelvac 7.3'!$H$12:$M$41</definedName>
    <definedName name="_xlnm._FilterDatabase" localSheetId="13" hidden="1">'havelvac 7.4'!$H$12:$M$41</definedName>
    <definedName name="_xlnm._FilterDatabase" localSheetId="14" hidden="1">'havelvac 7.5'!$H$12:$M$41</definedName>
    <definedName name="_xlnm._FilterDatabase" localSheetId="15" hidden="1">'havelvac 7.6'!$H$12:$M$41</definedName>
    <definedName name="_xlnm._FilterDatabase" localSheetId="16" hidden="1">'havelvac 7.7'!$H$12:$M$41</definedName>
    <definedName name="_xlnm._FilterDatabase" localSheetId="17" hidden="1">'havelvac 7.8'!$H$12:$M$41</definedName>
    <definedName name="_xlnm._FilterDatabase" localSheetId="18" hidden="1">'havelvac 7.9'!$H$12:$M$41</definedName>
    <definedName name="_xlnm.Print_Area" localSheetId="2">Hashvt!$A$1:$C$19</definedName>
    <definedName name="_xlnm.Print_Area" localSheetId="4">'havelvac 1'!$A$1:$F$126</definedName>
    <definedName name="_xlnm.Print_Area" localSheetId="5">'havelvac 2'!$A$1:$H$139</definedName>
    <definedName name="_xlnm.Print_Area" localSheetId="1">'havelvac 3'!$A$1:$M$130</definedName>
    <definedName name="_xlnm.Print_Area" localSheetId="9">'havelvac 6'!$H$1:$P$759</definedName>
    <definedName name="_xlnm.Print_Area" localSheetId="3">'havelvac 6 varchakan'!$H$1:$AB$623</definedName>
    <definedName name="_xlnm.Print_Area" localSheetId="10">'havelvac 7.1'!$H$1:$P$759</definedName>
    <definedName name="_xlnm.Print_Area" localSheetId="19">'havelvac 7.10'!$H$1:$P$754</definedName>
    <definedName name="_xlnm.Print_Area" localSheetId="20">'havelvac 7.11'!$F$1:$P$602</definedName>
    <definedName name="_xlnm.Print_Area" localSheetId="21">'havelvac 7.12'!$H$1:$P$748</definedName>
    <definedName name="_xlnm.Print_Area" localSheetId="22">'havelvac 7.13'!$H$1:$P$599</definedName>
    <definedName name="_xlnm.Print_Area" localSheetId="11">'havelvac 7.2'!$H$1:$P$754</definedName>
    <definedName name="_xlnm.Print_Area" localSheetId="12">'havelvac 7.3'!$H$1:$P$754</definedName>
    <definedName name="_xlnm.Print_Area" localSheetId="13">'havelvac 7.4'!$H$1:$P$754</definedName>
    <definedName name="_xlnm.Print_Area" localSheetId="14">'havelvac 7.5'!$H$1:$P$754</definedName>
    <definedName name="_xlnm.Print_Area" localSheetId="15">'havelvac 7.6'!$A$1:$P$752</definedName>
    <definedName name="_xlnm.Print_Area" localSheetId="16">'havelvac 7.7'!$H$1:$P$754</definedName>
    <definedName name="_xlnm.Print_Area" localSheetId="17">'havelvac 7.8'!$H$1:$P$754</definedName>
    <definedName name="_xlnm.Print_Area" localSheetId="18">'havelvac 7.9'!$H$1:$P$754</definedName>
    <definedName name="_xlnm.Print_Area" localSheetId="6">havelvac3!$A$1:$F$133</definedName>
    <definedName name="_xlnm.Print_Area" localSheetId="7">havelvac4!$A$1:$E$13</definedName>
    <definedName name="_xlnm.Print_Area" localSheetId="8">havelvac5!$A$1:$F$81</definedName>
    <definedName name="_xlnm.Print_Titles" localSheetId="4">'havelvac 1'!$9:$11</definedName>
    <definedName name="_xlnm.Print_Titles" localSheetId="5">'havelvac 2'!$9:$11</definedName>
    <definedName name="_xlnm.Print_Titles" localSheetId="1">'havelvac 3'!$9:$12</definedName>
    <definedName name="_xlnm.Print_Titles" localSheetId="9">'havelvac 6'!$10:$12</definedName>
    <definedName name="_xlnm.Print_Titles" localSheetId="3">'havelvac 6 varchakan'!$4:$7</definedName>
    <definedName name="_xlnm.Print_Titles" localSheetId="10">'havelvac 7.1'!$10:$12</definedName>
    <definedName name="_xlnm.Print_Titles" localSheetId="19">'havelvac 7.10'!$10:$12</definedName>
    <definedName name="_xlnm.Print_Titles" localSheetId="20">'havelvac 7.11'!$10:$12</definedName>
    <definedName name="_xlnm.Print_Titles" localSheetId="21">'havelvac 7.12'!$10:$12</definedName>
    <definedName name="_xlnm.Print_Titles" localSheetId="22">'havelvac 7.13'!$10:$12</definedName>
    <definedName name="_xlnm.Print_Titles" localSheetId="11">'havelvac 7.2'!$10:$12</definedName>
    <definedName name="_xlnm.Print_Titles" localSheetId="12">'havelvac 7.3'!$10:$12</definedName>
    <definedName name="_xlnm.Print_Titles" localSheetId="13">'havelvac 7.4'!$10:$12</definedName>
    <definedName name="_xlnm.Print_Titles" localSheetId="14">'havelvac 7.5'!$10:$12</definedName>
    <definedName name="_xlnm.Print_Titles" localSheetId="15">'havelvac 7.6'!$10:$12</definedName>
    <definedName name="_xlnm.Print_Titles" localSheetId="16">'havelvac 7.7'!$10:$12</definedName>
    <definedName name="_xlnm.Print_Titles" localSheetId="17">'havelvac 7.8'!$10:$12</definedName>
    <definedName name="_xlnm.Print_Titles" localSheetId="18">'havelvac 7.9'!$10:$12</definedName>
    <definedName name="_xlnm.Print_Titles" localSheetId="6">havelvac3!$9:$11</definedName>
    <definedName name="_xlnm.Print_Titles">#N/A</definedName>
    <definedName name="Ա29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59" i="200" l="1"/>
  <c r="N659" i="200" s="1"/>
  <c r="P659" i="201"/>
  <c r="P659" i="202"/>
  <c r="P659" i="203"/>
  <c r="P659" i="204"/>
  <c r="N659" i="204" s="1"/>
  <c r="P659" i="205"/>
  <c r="P659" i="207"/>
  <c r="P659" i="206"/>
  <c r="P659" i="208"/>
  <c r="N659" i="208" s="1"/>
  <c r="P659" i="210"/>
  <c r="P659" i="211"/>
  <c r="P659" i="212"/>
  <c r="P659" i="199"/>
  <c r="O659" i="200"/>
  <c r="O659" i="201"/>
  <c r="O659" i="202"/>
  <c r="O659" i="203"/>
  <c r="N659" i="203" s="1"/>
  <c r="O659" i="204"/>
  <c r="O659" i="205"/>
  <c r="O659" i="207"/>
  <c r="O659" i="206"/>
  <c r="N659" i="206" s="1"/>
  <c r="O659" i="208"/>
  <c r="O659" i="210"/>
  <c r="O659" i="211"/>
  <c r="O659" i="212"/>
  <c r="N659" i="212" s="1"/>
  <c r="O659" i="199"/>
  <c r="N659" i="201"/>
  <c r="N659" i="202"/>
  <c r="N659" i="205"/>
  <c r="N659" i="207"/>
  <c r="N659" i="210"/>
  <c r="N659" i="211"/>
  <c r="P660" i="217"/>
  <c r="O660" i="217"/>
  <c r="E79" i="219" s="1"/>
  <c r="N660" i="200"/>
  <c r="N660" i="201"/>
  <c r="N660" i="202"/>
  <c r="N660" i="203"/>
  <c r="N660" i="204"/>
  <c r="N660" i="205"/>
  <c r="N660" i="207"/>
  <c r="N660" i="206"/>
  <c r="N660" i="208"/>
  <c r="N660" i="210"/>
  <c r="N660" i="211"/>
  <c r="N660" i="212"/>
  <c r="N660" i="199"/>
  <c r="N659" i="199" l="1"/>
  <c r="O659" i="217"/>
  <c r="N660" i="217"/>
  <c r="P659" i="217"/>
  <c r="N659" i="217" s="1"/>
  <c r="F79" i="219"/>
  <c r="D79" i="219" s="1"/>
  <c r="O237" i="217"/>
  <c r="O758" i="199"/>
  <c r="N758" i="199" l="1"/>
  <c r="N759" i="199"/>
  <c r="O755" i="199" l="1"/>
  <c r="A13" i="217" l="1"/>
  <c r="S16" i="205" l="1"/>
  <c r="O219" i="217" l="1"/>
  <c r="O218" i="217"/>
  <c r="N219" i="206" l="1"/>
  <c r="N233" i="199"/>
  <c r="P232" i="217"/>
  <c r="O232" i="217"/>
  <c r="O217" i="199"/>
  <c r="O180" i="217"/>
  <c r="O178" i="217"/>
  <c r="P178" i="217"/>
  <c r="P244" i="200"/>
  <c r="P244" i="201"/>
  <c r="P244" i="202"/>
  <c r="P244" i="203"/>
  <c r="P244" i="204"/>
  <c r="P244" i="205"/>
  <c r="P244" i="207"/>
  <c r="P244" i="206"/>
  <c r="P244" i="208"/>
  <c r="P244" i="210"/>
  <c r="P244" i="211"/>
  <c r="P244" i="212"/>
  <c r="P244" i="199"/>
  <c r="O244" i="200"/>
  <c r="O244" i="201"/>
  <c r="O244" i="202"/>
  <c r="O244" i="203"/>
  <c r="O244" i="204"/>
  <c r="O244" i="205"/>
  <c r="O244" i="207"/>
  <c r="O244" i="206"/>
  <c r="O244" i="208"/>
  <c r="O244" i="210"/>
  <c r="O244" i="211"/>
  <c r="O244" i="212"/>
  <c r="O244" i="199"/>
  <c r="N244" i="199" s="1"/>
  <c r="O217" i="217" l="1"/>
  <c r="O213" i="199"/>
  <c r="O285" i="199"/>
  <c r="N676" i="199"/>
  <c r="N677" i="199"/>
  <c r="N678" i="199"/>
  <c r="N679" i="199"/>
  <c r="O337" i="199"/>
  <c r="O115" i="199"/>
  <c r="O55" i="199"/>
  <c r="P234" i="200"/>
  <c r="O737" i="217"/>
  <c r="P737" i="217"/>
  <c r="P738" i="217"/>
  <c r="O739" i="217"/>
  <c r="P739" i="217"/>
  <c r="O718" i="217"/>
  <c r="P718" i="217"/>
  <c r="O719" i="217"/>
  <c r="P719" i="217"/>
  <c r="O720" i="217"/>
  <c r="P720" i="217"/>
  <c r="O721" i="217"/>
  <c r="P721" i="217"/>
  <c r="O722" i="217"/>
  <c r="P722" i="217"/>
  <c r="O704" i="217"/>
  <c r="P704" i="217"/>
  <c r="O705" i="217"/>
  <c r="P705" i="217"/>
  <c r="O706" i="217"/>
  <c r="P706" i="217"/>
  <c r="O707" i="217"/>
  <c r="P707" i="217"/>
  <c r="O696" i="217"/>
  <c r="P696" i="217"/>
  <c r="O697" i="217"/>
  <c r="P697" i="217"/>
  <c r="O698" i="217"/>
  <c r="P698" i="217"/>
  <c r="O699" i="217"/>
  <c r="P699" i="217"/>
  <c r="O700" i="217"/>
  <c r="P700" i="217"/>
  <c r="O701" i="217"/>
  <c r="P701" i="217"/>
  <c r="O675" i="217"/>
  <c r="P675" i="217"/>
  <c r="O676" i="217"/>
  <c r="P676" i="217"/>
  <c r="O677" i="217"/>
  <c r="P677" i="217"/>
  <c r="O678" i="217"/>
  <c r="P678" i="217"/>
  <c r="O679" i="217"/>
  <c r="P679" i="217"/>
  <c r="O680" i="217"/>
  <c r="P680" i="217"/>
  <c r="O645" i="217"/>
  <c r="P645" i="217"/>
  <c r="O646" i="217"/>
  <c r="O647" i="217"/>
  <c r="O581" i="217"/>
  <c r="P581" i="217"/>
  <c r="O582" i="217"/>
  <c r="P582" i="217"/>
  <c r="O576" i="217"/>
  <c r="P576" i="217"/>
  <c r="O577" i="217"/>
  <c r="P577" i="217"/>
  <c r="O578" i="217"/>
  <c r="P578" i="217"/>
  <c r="O556" i="217"/>
  <c r="P556" i="217"/>
  <c r="O557" i="217"/>
  <c r="P557" i="217"/>
  <c r="O558" i="217"/>
  <c r="O542" i="217"/>
  <c r="P542" i="217"/>
  <c r="O531" i="217"/>
  <c r="P531" i="217"/>
  <c r="P532" i="217"/>
  <c r="O533" i="217"/>
  <c r="P533" i="217"/>
  <c r="O534" i="217"/>
  <c r="P534" i="217"/>
  <c r="O535" i="217"/>
  <c r="P535" i="217"/>
  <c r="O536" i="217"/>
  <c r="P536" i="217"/>
  <c r="O537" i="217"/>
  <c r="P537" i="217"/>
  <c r="O496" i="217"/>
  <c r="P496" i="217"/>
  <c r="O497" i="217"/>
  <c r="P497" i="217"/>
  <c r="O498" i="217"/>
  <c r="P498" i="217"/>
  <c r="O499" i="217"/>
  <c r="P499" i="217"/>
  <c r="O500" i="217"/>
  <c r="P500" i="217"/>
  <c r="O501" i="217"/>
  <c r="O502" i="217"/>
  <c r="P502" i="217"/>
  <c r="O503" i="217"/>
  <c r="P503" i="217"/>
  <c r="P460" i="217"/>
  <c r="O461" i="217"/>
  <c r="P461" i="217"/>
  <c r="O462" i="217"/>
  <c r="P462" i="217"/>
  <c r="O463" i="217"/>
  <c r="P463" i="217"/>
  <c r="P464" i="217"/>
  <c r="O465" i="217"/>
  <c r="P465" i="217"/>
  <c r="O466" i="217"/>
  <c r="P466" i="217"/>
  <c r="P451" i="217"/>
  <c r="O452" i="217"/>
  <c r="P452" i="217"/>
  <c r="O453" i="217"/>
  <c r="P453" i="217"/>
  <c r="O454" i="217"/>
  <c r="P454" i="217"/>
  <c r="O455" i="217"/>
  <c r="P455" i="217"/>
  <c r="O456" i="217"/>
  <c r="O457" i="217"/>
  <c r="P457" i="217"/>
  <c r="O395" i="217"/>
  <c r="P395" i="217"/>
  <c r="O339" i="217"/>
  <c r="P339" i="217"/>
  <c r="O340" i="217"/>
  <c r="P340" i="217"/>
  <c r="O341" i="217"/>
  <c r="P341" i="217"/>
  <c r="O342" i="217"/>
  <c r="P342" i="217"/>
  <c r="O343" i="217"/>
  <c r="P343" i="217"/>
  <c r="O344" i="217"/>
  <c r="P344" i="217"/>
  <c r="O345" i="217"/>
  <c r="P345" i="217"/>
  <c r="O346" i="217"/>
  <c r="P346" i="217"/>
  <c r="O347" i="217"/>
  <c r="P347" i="217"/>
  <c r="O348" i="217"/>
  <c r="P348" i="217"/>
  <c r="O349" i="217"/>
  <c r="P349" i="217"/>
  <c r="O350" i="217"/>
  <c r="P350" i="217"/>
  <c r="O351" i="217"/>
  <c r="P351" i="217"/>
  <c r="O352" i="217"/>
  <c r="P352" i="217"/>
  <c r="O353" i="217"/>
  <c r="P353" i="217"/>
  <c r="O354" i="217"/>
  <c r="P354" i="217"/>
  <c r="O355" i="217"/>
  <c r="P355" i="217"/>
  <c r="O356" i="217"/>
  <c r="P356" i="217"/>
  <c r="O357" i="217"/>
  <c r="P357" i="217"/>
  <c r="O358" i="217"/>
  <c r="P358" i="217"/>
  <c r="O359" i="217"/>
  <c r="P359" i="217"/>
  <c r="O318" i="217"/>
  <c r="P318" i="217"/>
  <c r="O287" i="217"/>
  <c r="P287" i="217"/>
  <c r="O288" i="217"/>
  <c r="P288" i="217"/>
  <c r="O289" i="217"/>
  <c r="P289" i="217"/>
  <c r="O290" i="217"/>
  <c r="P290" i="217"/>
  <c r="P245" i="217"/>
  <c r="O208" i="217"/>
  <c r="P208" i="217"/>
  <c r="O209" i="217"/>
  <c r="P209" i="217"/>
  <c r="O210" i="217"/>
  <c r="P210" i="217"/>
  <c r="O211" i="217"/>
  <c r="P211" i="217"/>
  <c r="O212" i="217"/>
  <c r="P212" i="217"/>
  <c r="P207" i="217"/>
  <c r="O207" i="217"/>
  <c r="O202" i="217"/>
  <c r="P202" i="217"/>
  <c r="O203" i="217"/>
  <c r="O204" i="217"/>
  <c r="O205" i="217"/>
  <c r="P205" i="217"/>
  <c r="O117" i="217"/>
  <c r="P117" i="217"/>
  <c r="O118" i="217"/>
  <c r="P118" i="217"/>
  <c r="O119" i="217"/>
  <c r="P119" i="217"/>
  <c r="O120" i="217"/>
  <c r="P120" i="217"/>
  <c r="O121" i="217"/>
  <c r="P121" i="217"/>
  <c r="O122" i="217"/>
  <c r="P122" i="217"/>
  <c r="O123" i="217"/>
  <c r="P123" i="217"/>
  <c r="O124" i="217"/>
  <c r="P124" i="217"/>
  <c r="O125" i="217"/>
  <c r="P125" i="217"/>
  <c r="O126" i="217"/>
  <c r="P126" i="217"/>
  <c r="O127" i="217"/>
  <c r="P127" i="217"/>
  <c r="O90" i="217"/>
  <c r="O72" i="217"/>
  <c r="P72" i="217"/>
  <c r="O73" i="217"/>
  <c r="P73" i="217"/>
  <c r="O74" i="217"/>
  <c r="P74" i="217"/>
  <c r="O75" i="217"/>
  <c r="P75" i="217"/>
  <c r="O76" i="217"/>
  <c r="P76" i="217"/>
  <c r="O77" i="217"/>
  <c r="P77" i="217"/>
  <c r="O78" i="217"/>
  <c r="P78" i="217"/>
  <c r="O79" i="217"/>
  <c r="P79" i="217"/>
  <c r="O80" i="217"/>
  <c r="P80" i="217"/>
  <c r="O81" i="217"/>
  <c r="P81" i="217"/>
  <c r="O82" i="217"/>
  <c r="P82" i="217"/>
  <c r="O83" i="217"/>
  <c r="P83" i="217"/>
  <c r="O57" i="217"/>
  <c r="P57" i="217"/>
  <c r="O58" i="217"/>
  <c r="P58" i="217"/>
  <c r="O59" i="217"/>
  <c r="P59" i="217"/>
  <c r="O22" i="217"/>
  <c r="P22" i="217"/>
  <c r="O23" i="217"/>
  <c r="P23" i="217"/>
  <c r="O24" i="217"/>
  <c r="P24" i="217"/>
  <c r="P25" i="217"/>
  <c r="O26" i="217"/>
  <c r="P26" i="217"/>
  <c r="O27" i="217"/>
  <c r="P27" i="217"/>
  <c r="O28" i="217"/>
  <c r="P28" i="217"/>
  <c r="O29" i="217"/>
  <c r="P29" i="217"/>
  <c r="O30" i="217"/>
  <c r="P30" i="217"/>
  <c r="O31" i="217"/>
  <c r="P31" i="217"/>
  <c r="O32" i="217"/>
  <c r="P32" i="217"/>
  <c r="O33" i="217"/>
  <c r="P33" i="217"/>
  <c r="O34" i="217"/>
  <c r="P34" i="217"/>
  <c r="O35" i="217"/>
  <c r="P35" i="217"/>
  <c r="O36" i="217"/>
  <c r="P36" i="217"/>
  <c r="P37" i="217"/>
  <c r="O38" i="217"/>
  <c r="P38" i="217"/>
  <c r="O39" i="217"/>
  <c r="P39" i="217"/>
  <c r="O40" i="217"/>
  <c r="P40" i="217"/>
  <c r="P41" i="217"/>
  <c r="P42" i="217"/>
  <c r="O43" i="217"/>
  <c r="P43" i="217"/>
  <c r="O44" i="217"/>
  <c r="P44" i="217"/>
  <c r="O45" i="217"/>
  <c r="P45" i="217"/>
  <c r="O46" i="217"/>
  <c r="P46" i="217"/>
  <c r="O47" i="217"/>
  <c r="P47" i="217"/>
  <c r="O48" i="217"/>
  <c r="P48" i="217"/>
  <c r="O49" i="217"/>
  <c r="P49" i="217"/>
  <c r="O50" i="217"/>
  <c r="P50" i="217"/>
  <c r="O51" i="217"/>
  <c r="O52" i="217"/>
  <c r="P52" i="217"/>
  <c r="O53" i="217"/>
  <c r="P53" i="217"/>
  <c r="O54" i="217"/>
  <c r="P54" i="217"/>
  <c r="O215" i="217"/>
  <c r="P215" i="217"/>
  <c r="P239" i="217"/>
  <c r="O239" i="217"/>
  <c r="P647" i="217" l="1"/>
  <c r="N677" i="217"/>
  <c r="O234" i="200"/>
  <c r="N676" i="217"/>
  <c r="N679" i="217"/>
  <c r="N678" i="217"/>
  <c r="E43" i="219"/>
  <c r="E38" i="219"/>
  <c r="E34" i="219"/>
  <c r="E54" i="219"/>
  <c r="E21" i="219"/>
  <c r="E39" i="219"/>
  <c r="E37" i="219"/>
  <c r="E33" i="219"/>
  <c r="E80" i="219"/>
  <c r="E51" i="219"/>
  <c r="P244" i="217"/>
  <c r="O206" i="217"/>
  <c r="P206" i="217"/>
  <c r="P238" i="200" l="1"/>
  <c r="P238" i="201"/>
  <c r="P238" i="202"/>
  <c r="P238" i="203"/>
  <c r="P238" i="204"/>
  <c r="P238" i="205"/>
  <c r="P238" i="207"/>
  <c r="P238" i="206"/>
  <c r="P238" i="208"/>
  <c r="P238" i="210"/>
  <c r="P238" i="211"/>
  <c r="P238" i="212"/>
  <c r="O238" i="200"/>
  <c r="N238" i="200" s="1"/>
  <c r="O238" i="201"/>
  <c r="N238" i="201" s="1"/>
  <c r="O238" i="202"/>
  <c r="N238" i="202" s="1"/>
  <c r="O238" i="203"/>
  <c r="O238" i="204"/>
  <c r="O238" i="205"/>
  <c r="N238" i="205" s="1"/>
  <c r="O238" i="207"/>
  <c r="N238" i="207" s="1"/>
  <c r="O238" i="206"/>
  <c r="O238" i="208"/>
  <c r="O238" i="210"/>
  <c r="N238" i="210" s="1"/>
  <c r="O238" i="211"/>
  <c r="N238" i="211" s="1"/>
  <c r="O238" i="212"/>
  <c r="N238" i="212" s="1"/>
  <c r="O238" i="199"/>
  <c r="N239" i="217"/>
  <c r="N239" i="200"/>
  <c r="N239" i="201"/>
  <c r="N239" i="202"/>
  <c r="N239" i="203"/>
  <c r="N239" i="204"/>
  <c r="N239" i="205"/>
  <c r="N239" i="207"/>
  <c r="N239" i="206"/>
  <c r="N239" i="208"/>
  <c r="N239" i="210"/>
  <c r="N239" i="211"/>
  <c r="N239" i="212"/>
  <c r="N239" i="199"/>
  <c r="N238" i="206" l="1"/>
  <c r="N238" i="208"/>
  <c r="N238" i="203"/>
  <c r="O738" i="217"/>
  <c r="O460" i="217"/>
  <c r="O451" i="217"/>
  <c r="N238" i="204"/>
  <c r="N215" i="200"/>
  <c r="N215" i="201"/>
  <c r="N215" i="202"/>
  <c r="N215" i="203"/>
  <c r="N215" i="204"/>
  <c r="N215" i="205"/>
  <c r="N215" i="207"/>
  <c r="N215" i="206"/>
  <c r="N215" i="208"/>
  <c r="N215" i="210"/>
  <c r="N215" i="211"/>
  <c r="N215" i="212"/>
  <c r="N215" i="199"/>
  <c r="P213" i="200"/>
  <c r="P213" i="201"/>
  <c r="P213" i="202"/>
  <c r="P213" i="203"/>
  <c r="P213" i="204"/>
  <c r="P213" i="205"/>
  <c r="P213" i="207"/>
  <c r="P213" i="206"/>
  <c r="P213" i="208"/>
  <c r="P213" i="210"/>
  <c r="P213" i="211"/>
  <c r="P213" i="212"/>
  <c r="P213" i="199"/>
  <c r="O213" i="200"/>
  <c r="O213" i="201"/>
  <c r="O213" i="202"/>
  <c r="O213" i="203"/>
  <c r="O213" i="204"/>
  <c r="O213" i="205"/>
  <c r="O213" i="207"/>
  <c r="O213" i="206"/>
  <c r="O213" i="208"/>
  <c r="N213" i="208" s="1"/>
  <c r="O213" i="210"/>
  <c r="O213" i="211"/>
  <c r="O213" i="212"/>
  <c r="N213" i="200"/>
  <c r="N213" i="205" l="1"/>
  <c r="N213" i="211"/>
  <c r="N213" i="202"/>
  <c r="N213" i="210"/>
  <c r="N213" i="201"/>
  <c r="N213" i="207"/>
  <c r="N213" i="203"/>
  <c r="N213" i="212"/>
  <c r="N213" i="206"/>
  <c r="N213" i="204"/>
  <c r="N215" i="217"/>
  <c r="N213" i="199"/>
  <c r="P558" i="217" l="1"/>
  <c r="N257" i="199"/>
  <c r="P317" i="217" l="1"/>
  <c r="P317" i="200"/>
  <c r="P317" i="201"/>
  <c r="P317" i="202"/>
  <c r="P317" i="203"/>
  <c r="P317" i="204"/>
  <c r="P317" i="205"/>
  <c r="P317" i="207"/>
  <c r="P317" i="206"/>
  <c r="P317" i="208"/>
  <c r="P317" i="210"/>
  <c r="P317" i="211"/>
  <c r="P317" i="212"/>
  <c r="P317" i="199"/>
  <c r="O317" i="217"/>
  <c r="O317" i="200"/>
  <c r="O317" i="201"/>
  <c r="O317" i="202"/>
  <c r="O317" i="203"/>
  <c r="N317" i="203" s="1"/>
  <c r="O317" i="204"/>
  <c r="O317" i="205"/>
  <c r="O317" i="207"/>
  <c r="O317" i="206"/>
  <c r="N317" i="206" s="1"/>
  <c r="O317" i="208"/>
  <c r="O317" i="210"/>
  <c r="O317" i="211"/>
  <c r="O317" i="212"/>
  <c r="N317" i="212" s="1"/>
  <c r="O317" i="199"/>
  <c r="A318" i="217"/>
  <c r="A317" i="217"/>
  <c r="N318" i="200"/>
  <c r="A318" i="200"/>
  <c r="A317" i="200"/>
  <c r="N318" i="201"/>
  <c r="A318" i="201"/>
  <c r="A317" i="201"/>
  <c r="N318" i="202"/>
  <c r="A318" i="202"/>
  <c r="A317" i="202"/>
  <c r="N318" i="203"/>
  <c r="A318" i="203"/>
  <c r="A317" i="203"/>
  <c r="N318" i="204"/>
  <c r="A318" i="204"/>
  <c r="A317" i="204"/>
  <c r="N318" i="205"/>
  <c r="A318" i="205"/>
  <c r="A317" i="205"/>
  <c r="N318" i="207"/>
  <c r="A318" i="207"/>
  <c r="A317" i="207"/>
  <c r="N318" i="206"/>
  <c r="A318" i="206"/>
  <c r="A317" i="206"/>
  <c r="N318" i="208"/>
  <c r="A318" i="208"/>
  <c r="A317" i="208"/>
  <c r="N318" i="210"/>
  <c r="A318" i="210"/>
  <c r="A317" i="210"/>
  <c r="N318" i="211"/>
  <c r="A318" i="211"/>
  <c r="A317" i="211"/>
  <c r="N318" i="212"/>
  <c r="A318" i="212"/>
  <c r="A317" i="212"/>
  <c r="N318" i="199"/>
  <c r="A318" i="199"/>
  <c r="A317" i="199"/>
  <c r="N317" i="210" l="1"/>
  <c r="N317" i="201"/>
  <c r="N317" i="207"/>
  <c r="N317" i="204"/>
  <c r="N317" i="211"/>
  <c r="N317" i="199"/>
  <c r="N317" i="208"/>
  <c r="N317" i="205"/>
  <c r="N317" i="202"/>
  <c r="N317" i="200"/>
  <c r="N318" i="217"/>
  <c r="N585" i="199" l="1"/>
  <c r="N586" i="199"/>
  <c r="N748" i="199"/>
  <c r="N750" i="199"/>
  <c r="O643" i="199"/>
  <c r="O554" i="199"/>
  <c r="P554" i="199"/>
  <c r="P422" i="199"/>
  <c r="P337" i="199"/>
  <c r="O276" i="199"/>
  <c r="P55" i="199"/>
  <c r="O37" i="217" l="1"/>
  <c r="O42" i="217"/>
  <c r="O648" i="199"/>
  <c r="P636" i="199"/>
  <c r="P579" i="199"/>
  <c r="P540" i="199"/>
  <c r="P404" i="199"/>
  <c r="P393" i="199"/>
  <c r="O264" i="199"/>
  <c r="O231" i="199"/>
  <c r="O200" i="199"/>
  <c r="P176" i="199"/>
  <c r="P115" i="199"/>
  <c r="O476" i="199"/>
  <c r="O479" i="199"/>
  <c r="O481" i="199"/>
  <c r="P476" i="200"/>
  <c r="P476" i="201"/>
  <c r="P476" i="202"/>
  <c r="P476" i="203"/>
  <c r="P476" i="204"/>
  <c r="P476" i="205"/>
  <c r="P476" i="207"/>
  <c r="P476" i="206"/>
  <c r="P476" i="208"/>
  <c r="P476" i="210"/>
  <c r="P476" i="211"/>
  <c r="P476" i="212"/>
  <c r="P476" i="199"/>
  <c r="O476" i="200"/>
  <c r="O476" i="201"/>
  <c r="O476" i="202"/>
  <c r="O476" i="203"/>
  <c r="O476" i="204"/>
  <c r="O476" i="205"/>
  <c r="O476" i="207"/>
  <c r="O476" i="206"/>
  <c r="O476" i="208"/>
  <c r="O476" i="210"/>
  <c r="O476" i="211"/>
  <c r="O476" i="212"/>
  <c r="P529" i="199"/>
  <c r="P481" i="200"/>
  <c r="P481" i="201"/>
  <c r="P481" i="202"/>
  <c r="P481" i="203"/>
  <c r="P481" i="204"/>
  <c r="P481" i="205"/>
  <c r="P481" i="207"/>
  <c r="P481" i="206"/>
  <c r="P481" i="208"/>
  <c r="P481" i="210"/>
  <c r="P481" i="211"/>
  <c r="P481" i="212"/>
  <c r="O481" i="200"/>
  <c r="O481" i="201"/>
  <c r="O481" i="202"/>
  <c r="O481" i="203"/>
  <c r="O481" i="204"/>
  <c r="O481" i="205"/>
  <c r="O481" i="207"/>
  <c r="O481" i="206"/>
  <c r="O481" i="208"/>
  <c r="O481" i="210"/>
  <c r="O481" i="211"/>
  <c r="O481" i="212"/>
  <c r="O482" i="217"/>
  <c r="P481" i="199" l="1"/>
  <c r="N481" i="199" s="1"/>
  <c r="P482" i="217"/>
  <c r="O474" i="199"/>
  <c r="P481" i="217" l="1"/>
  <c r="O307" i="199"/>
  <c r="P169" i="199" l="1"/>
  <c r="P203" i="217"/>
  <c r="O458" i="199"/>
  <c r="O464" i="217"/>
  <c r="P194" i="199"/>
  <c r="P540" i="200"/>
  <c r="P540" i="201"/>
  <c r="P540" i="202"/>
  <c r="P540" i="203"/>
  <c r="P540" i="204"/>
  <c r="P540" i="205"/>
  <c r="P540" i="207"/>
  <c r="P540" i="206"/>
  <c r="P540" i="208"/>
  <c r="P540" i="210"/>
  <c r="P540" i="211"/>
  <c r="P540" i="212"/>
  <c r="O540" i="200"/>
  <c r="O540" i="201"/>
  <c r="O540" i="202"/>
  <c r="O540" i="203"/>
  <c r="O540" i="204"/>
  <c r="O540" i="205"/>
  <c r="O540" i="207"/>
  <c r="O540" i="206"/>
  <c r="O540" i="208"/>
  <c r="O540" i="210"/>
  <c r="O540" i="211"/>
  <c r="O540" i="212"/>
  <c r="O540" i="199"/>
  <c r="A542" i="217"/>
  <c r="N542" i="200"/>
  <c r="A542" i="200"/>
  <c r="N542" i="201"/>
  <c r="A542" i="201"/>
  <c r="N542" i="202"/>
  <c r="A542" i="202"/>
  <c r="N542" i="203"/>
  <c r="A542" i="203"/>
  <c r="N542" i="204"/>
  <c r="A542" i="204"/>
  <c r="N542" i="205"/>
  <c r="A542" i="205"/>
  <c r="N542" i="207"/>
  <c r="A542" i="207"/>
  <c r="N542" i="206"/>
  <c r="A542" i="206"/>
  <c r="N542" i="208"/>
  <c r="A542" i="208"/>
  <c r="N542" i="210"/>
  <c r="A542" i="210"/>
  <c r="N542" i="211"/>
  <c r="A542" i="211"/>
  <c r="N542" i="212"/>
  <c r="A542" i="212"/>
  <c r="N542" i="199"/>
  <c r="A542" i="199"/>
  <c r="P646" i="217" l="1"/>
  <c r="P398" i="199"/>
  <c r="P217" i="199"/>
  <c r="P366" i="199"/>
  <c r="P364" i="199" s="1"/>
  <c r="P549" i="199"/>
  <c r="O176" i="199"/>
  <c r="P200" i="199"/>
  <c r="N200" i="199" s="1"/>
  <c r="P449" i="199"/>
  <c r="P494" i="199"/>
  <c r="P501" i="217"/>
  <c r="N542" i="217"/>
  <c r="P238" i="199"/>
  <c r="P643" i="199"/>
  <c r="N643" i="199" l="1"/>
  <c r="N238" i="199"/>
  <c r="O458" i="200"/>
  <c r="O458" i="201"/>
  <c r="O458" i="202"/>
  <c r="O458" i="203"/>
  <c r="O458" i="204"/>
  <c r="O458" i="205"/>
  <c r="O458" i="207"/>
  <c r="O458" i="206"/>
  <c r="O458" i="208"/>
  <c r="O458" i="210"/>
  <c r="O458" i="211"/>
  <c r="O458" i="212"/>
  <c r="A464" i="217"/>
  <c r="N464" i="200"/>
  <c r="A464" i="200"/>
  <c r="N464" i="201"/>
  <c r="A464" i="201"/>
  <c r="N464" i="202"/>
  <c r="A464" i="202"/>
  <c r="N464" i="203"/>
  <c r="A464" i="203"/>
  <c r="N464" i="204"/>
  <c r="A464" i="204"/>
  <c r="N464" i="205"/>
  <c r="A464" i="205"/>
  <c r="N464" i="207"/>
  <c r="A464" i="207"/>
  <c r="N464" i="206"/>
  <c r="A464" i="206"/>
  <c r="N464" i="208"/>
  <c r="A464" i="208"/>
  <c r="N464" i="210"/>
  <c r="A464" i="210"/>
  <c r="N464" i="211"/>
  <c r="A464" i="211"/>
  <c r="N464" i="212"/>
  <c r="A464" i="212"/>
  <c r="N464" i="199"/>
  <c r="A464" i="199"/>
  <c r="O245" i="217"/>
  <c r="N245" i="200"/>
  <c r="N245" i="201"/>
  <c r="N245" i="202"/>
  <c r="N245" i="203"/>
  <c r="N245" i="204"/>
  <c r="N245" i="205"/>
  <c r="N245" i="207"/>
  <c r="N245" i="206"/>
  <c r="N245" i="208"/>
  <c r="N245" i="210"/>
  <c r="N245" i="211"/>
  <c r="N245" i="212"/>
  <c r="N245" i="199"/>
  <c r="N244" i="200"/>
  <c r="N244" i="202"/>
  <c r="N244" i="204"/>
  <c r="N244" i="207"/>
  <c r="N244" i="208"/>
  <c r="N244" i="211"/>
  <c r="O481" i="217"/>
  <c r="N481" i="200"/>
  <c r="N481" i="205"/>
  <c r="N481" i="208"/>
  <c r="N481" i="210"/>
  <c r="A482" i="217"/>
  <c r="N482" i="200"/>
  <c r="A482" i="200"/>
  <c r="N482" i="201"/>
  <c r="A482" i="201"/>
  <c r="N482" i="202"/>
  <c r="A482" i="202"/>
  <c r="N482" i="203"/>
  <c r="A482" i="203"/>
  <c r="N482" i="204"/>
  <c r="A482" i="204"/>
  <c r="N482" i="205"/>
  <c r="A482" i="205"/>
  <c r="N482" i="207"/>
  <c r="A482" i="207"/>
  <c r="N482" i="206"/>
  <c r="A482" i="206"/>
  <c r="N482" i="208"/>
  <c r="A482" i="208"/>
  <c r="N482" i="210"/>
  <c r="A482" i="210"/>
  <c r="N482" i="211"/>
  <c r="A482" i="211"/>
  <c r="N482" i="212"/>
  <c r="A482" i="212"/>
  <c r="N482" i="199"/>
  <c r="A482" i="199"/>
  <c r="A481" i="217"/>
  <c r="A481" i="200"/>
  <c r="A481" i="201"/>
  <c r="A481" i="202"/>
  <c r="A481" i="203"/>
  <c r="N481" i="204"/>
  <c r="A481" i="204"/>
  <c r="A481" i="205"/>
  <c r="A481" i="207"/>
  <c r="A481" i="206"/>
  <c r="A481" i="208"/>
  <c r="A481" i="210"/>
  <c r="A481" i="211"/>
  <c r="A481" i="212"/>
  <c r="A481" i="199"/>
  <c r="P90" i="217" l="1"/>
  <c r="O244" i="217"/>
  <c r="N464" i="217"/>
  <c r="P88" i="199"/>
  <c r="N481" i="201"/>
  <c r="N245" i="217"/>
  <c r="N244" i="212"/>
  <c r="N244" i="206"/>
  <c r="N244" i="203"/>
  <c r="N244" i="201"/>
  <c r="N244" i="210"/>
  <c r="N244" i="205"/>
  <c r="N482" i="217"/>
  <c r="N481" i="212"/>
  <c r="N481" i="206"/>
  <c r="N481" i="203"/>
  <c r="N481" i="211"/>
  <c r="N481" i="202"/>
  <c r="N481" i="207"/>
  <c r="N481" i="217" l="1"/>
  <c r="P20" i="199"/>
  <c r="P51" i="217"/>
  <c r="O20" i="199"/>
  <c r="O25" i="217"/>
  <c r="P393" i="200"/>
  <c r="P393" i="201"/>
  <c r="P393" i="202"/>
  <c r="P393" i="203"/>
  <c r="P393" i="204"/>
  <c r="P393" i="205"/>
  <c r="P393" i="207"/>
  <c r="P393" i="206"/>
  <c r="P393" i="208"/>
  <c r="P393" i="210"/>
  <c r="P393" i="211"/>
  <c r="P393" i="212"/>
  <c r="O393" i="200"/>
  <c r="O393" i="201"/>
  <c r="O393" i="202"/>
  <c r="O393" i="203"/>
  <c r="N393" i="203" s="1"/>
  <c r="O393" i="204"/>
  <c r="N393" i="204" s="1"/>
  <c r="O393" i="205"/>
  <c r="N393" i="205" s="1"/>
  <c r="O393" i="207"/>
  <c r="N393" i="207" s="1"/>
  <c r="O393" i="206"/>
  <c r="O393" i="208"/>
  <c r="N393" i="208" s="1"/>
  <c r="O393" i="210"/>
  <c r="N393" i="210" s="1"/>
  <c r="O393" i="211"/>
  <c r="N393" i="211" s="1"/>
  <c r="O393" i="212"/>
  <c r="O393" i="199"/>
  <c r="A395" i="217"/>
  <c r="N395" i="200"/>
  <c r="A395" i="200"/>
  <c r="N395" i="201"/>
  <c r="A395" i="201"/>
  <c r="N395" i="202"/>
  <c r="A395" i="202"/>
  <c r="N395" i="203"/>
  <c r="A395" i="203"/>
  <c r="N395" i="204"/>
  <c r="A395" i="204"/>
  <c r="N395" i="205"/>
  <c r="A395" i="205"/>
  <c r="N395" i="207"/>
  <c r="A395" i="207"/>
  <c r="N395" i="206"/>
  <c r="A395" i="206"/>
  <c r="N395" i="208"/>
  <c r="A395" i="208"/>
  <c r="N395" i="210"/>
  <c r="A395" i="210"/>
  <c r="N395" i="211"/>
  <c r="A395" i="211"/>
  <c r="N395" i="212"/>
  <c r="A395" i="212"/>
  <c r="N395" i="199"/>
  <c r="A395" i="199"/>
  <c r="N393" i="206" l="1"/>
  <c r="N393" i="200"/>
  <c r="N393" i="202"/>
  <c r="N20" i="199"/>
  <c r="N393" i="201"/>
  <c r="O529" i="199"/>
  <c r="O532" i="217"/>
  <c r="N395" i="217"/>
  <c r="N393" i="199"/>
  <c r="N393" i="212"/>
  <c r="P554" i="200" l="1"/>
  <c r="P554" i="201"/>
  <c r="P554" i="202"/>
  <c r="P554" i="203"/>
  <c r="P554" i="204"/>
  <c r="P554" i="205"/>
  <c r="P554" i="207"/>
  <c r="P554" i="206"/>
  <c r="P554" i="208"/>
  <c r="P554" i="210"/>
  <c r="P554" i="211"/>
  <c r="P554" i="212"/>
  <c r="O554" i="200"/>
  <c r="O554" i="201"/>
  <c r="O554" i="202"/>
  <c r="O554" i="203"/>
  <c r="N554" i="203" s="1"/>
  <c r="O554" i="204"/>
  <c r="N554" i="204" s="1"/>
  <c r="O554" i="205"/>
  <c r="N554" i="205" s="1"/>
  <c r="O554" i="207"/>
  <c r="O554" i="206"/>
  <c r="N554" i="206" s="1"/>
  <c r="O554" i="208"/>
  <c r="O554" i="210"/>
  <c r="N554" i="210" s="1"/>
  <c r="O554" i="211"/>
  <c r="O554" i="212"/>
  <c r="N554" i="212" s="1"/>
  <c r="N554" i="200"/>
  <c r="N554" i="201"/>
  <c r="N554" i="199"/>
  <c r="A558" i="217"/>
  <c r="N558" i="200"/>
  <c r="A558" i="200"/>
  <c r="N558" i="201"/>
  <c r="A558" i="201"/>
  <c r="N558" i="202"/>
  <c r="A558" i="202"/>
  <c r="N558" i="203"/>
  <c r="A558" i="203"/>
  <c r="N558" i="204"/>
  <c r="A558" i="204"/>
  <c r="N558" i="205"/>
  <c r="A558" i="205"/>
  <c r="N558" i="207"/>
  <c r="A558" i="207"/>
  <c r="N558" i="206"/>
  <c r="A558" i="206"/>
  <c r="N558" i="208"/>
  <c r="A558" i="208"/>
  <c r="N558" i="210"/>
  <c r="A558" i="210"/>
  <c r="N558" i="211"/>
  <c r="A558" i="211"/>
  <c r="N558" i="212"/>
  <c r="A558" i="212"/>
  <c r="N558" i="199"/>
  <c r="A558" i="199"/>
  <c r="P404" i="200"/>
  <c r="P404" i="201"/>
  <c r="P404" i="202"/>
  <c r="P404" i="203"/>
  <c r="P404" i="204"/>
  <c r="P404" i="205"/>
  <c r="P404" i="207"/>
  <c r="P404" i="206"/>
  <c r="P404" i="208"/>
  <c r="P404" i="210"/>
  <c r="P404" i="211"/>
  <c r="P404" i="212"/>
  <c r="O404" i="200"/>
  <c r="O404" i="201"/>
  <c r="O404" i="202"/>
  <c r="N404" i="202" s="1"/>
  <c r="O404" i="203"/>
  <c r="N404" i="203" s="1"/>
  <c r="O404" i="204"/>
  <c r="N404" i="204" s="1"/>
  <c r="O404" i="205"/>
  <c r="O404" i="207"/>
  <c r="N404" i="207" s="1"/>
  <c r="O404" i="206"/>
  <c r="N404" i="206" s="1"/>
  <c r="O404" i="208"/>
  <c r="O404" i="210"/>
  <c r="N404" i="210" s="1"/>
  <c r="O404" i="211"/>
  <c r="N404" i="211" s="1"/>
  <c r="O404" i="212"/>
  <c r="N404" i="212" s="1"/>
  <c r="O404" i="199"/>
  <c r="N404" i="199" s="1"/>
  <c r="N404" i="201"/>
  <c r="P405" i="217"/>
  <c r="O405" i="217"/>
  <c r="A405" i="217"/>
  <c r="N405" i="200"/>
  <c r="A405" i="200"/>
  <c r="N405" i="201"/>
  <c r="A405" i="201"/>
  <c r="N405" i="202"/>
  <c r="A405" i="202"/>
  <c r="N405" i="203"/>
  <c r="A405" i="203"/>
  <c r="N405" i="204"/>
  <c r="A405" i="204"/>
  <c r="N405" i="205"/>
  <c r="A405" i="205"/>
  <c r="N405" i="207"/>
  <c r="A405" i="207"/>
  <c r="N405" i="206"/>
  <c r="A405" i="206"/>
  <c r="N405" i="208"/>
  <c r="A405" i="208"/>
  <c r="N405" i="210"/>
  <c r="A405" i="210"/>
  <c r="N405" i="211"/>
  <c r="A405" i="211"/>
  <c r="N405" i="212"/>
  <c r="A405" i="212"/>
  <c r="N405" i="199"/>
  <c r="A405" i="199"/>
  <c r="N404" i="205" l="1"/>
  <c r="N404" i="200"/>
  <c r="N404" i="208"/>
  <c r="N405" i="217"/>
  <c r="N554" i="208"/>
  <c r="N554" i="202"/>
  <c r="N558" i="217"/>
  <c r="N554" i="211"/>
  <c r="N554" i="207"/>
  <c r="O404" i="217"/>
  <c r="P404" i="217"/>
  <c r="N404" i="217" l="1"/>
  <c r="O41" i="217" l="1"/>
  <c r="P204" i="217"/>
  <c r="O176" i="203" l="1"/>
  <c r="O176" i="201"/>
  <c r="O234" i="203"/>
  <c r="O231" i="203"/>
  <c r="O224" i="203"/>
  <c r="O220" i="203"/>
  <c r="O217" i="203"/>
  <c r="O206" i="203"/>
  <c r="O200" i="203"/>
  <c r="O198" i="203"/>
  <c r="O194" i="203"/>
  <c r="O189" i="203"/>
  <c r="O185" i="203"/>
  <c r="O181" i="203"/>
  <c r="O179" i="203"/>
  <c r="P456" i="217" l="1"/>
  <c r="N738" i="199"/>
  <c r="N739" i="199"/>
  <c r="N740" i="199"/>
  <c r="N738" i="200"/>
  <c r="N739" i="200"/>
  <c r="N740" i="200"/>
  <c r="N738" i="201"/>
  <c r="N739" i="201"/>
  <c r="N740" i="201"/>
  <c r="N738" i="202"/>
  <c r="N739" i="202"/>
  <c r="N740" i="202"/>
  <c r="N738" i="203"/>
  <c r="N739" i="203"/>
  <c r="N740" i="203"/>
  <c r="N738" i="204"/>
  <c r="N739" i="204"/>
  <c r="N740" i="204"/>
  <c r="N738" i="205"/>
  <c r="N739" i="205"/>
  <c r="N740" i="205"/>
  <c r="N738" i="206"/>
  <c r="N739" i="206"/>
  <c r="N740" i="206"/>
  <c r="N738" i="207"/>
  <c r="N739" i="207"/>
  <c r="N740" i="207"/>
  <c r="N738" i="208"/>
  <c r="N739" i="208"/>
  <c r="N740" i="208"/>
  <c r="N738" i="210"/>
  <c r="N739" i="210"/>
  <c r="N740" i="210"/>
  <c r="N738" i="211"/>
  <c r="N739" i="211"/>
  <c r="N740" i="211"/>
  <c r="N738" i="212"/>
  <c r="N739" i="212"/>
  <c r="N740" i="212"/>
  <c r="O740" i="217"/>
  <c r="P740" i="217"/>
  <c r="N737" i="199"/>
  <c r="N737" i="200"/>
  <c r="N737" i="201"/>
  <c r="N737" i="202"/>
  <c r="N737" i="203"/>
  <c r="N737" i="204"/>
  <c r="N737" i="205"/>
  <c r="N737" i="206"/>
  <c r="N737" i="207"/>
  <c r="N737" i="208"/>
  <c r="N737" i="210"/>
  <c r="N737" i="211"/>
  <c r="N737" i="212"/>
  <c r="P735" i="199"/>
  <c r="P735" i="200"/>
  <c r="P735" i="201"/>
  <c r="P735" i="202"/>
  <c r="P735" i="203"/>
  <c r="P735" i="204"/>
  <c r="P735" i="205"/>
  <c r="P735" i="206"/>
  <c r="P735" i="207"/>
  <c r="P735" i="208"/>
  <c r="P735" i="210"/>
  <c r="P735" i="211"/>
  <c r="P735" i="212"/>
  <c r="O735" i="199"/>
  <c r="O735" i="200"/>
  <c r="O735" i="201"/>
  <c r="O735" i="202"/>
  <c r="O735" i="203"/>
  <c r="O735" i="204"/>
  <c r="O735" i="205"/>
  <c r="O735" i="206"/>
  <c r="O735" i="207"/>
  <c r="O735" i="208"/>
  <c r="O735" i="210"/>
  <c r="O735" i="211"/>
  <c r="O735" i="212"/>
  <c r="N731" i="199"/>
  <c r="N731" i="200"/>
  <c r="N731" i="201"/>
  <c r="N731" i="202"/>
  <c r="N731" i="203"/>
  <c r="N731" i="204"/>
  <c r="N731" i="205"/>
  <c r="N731" i="206"/>
  <c r="N731" i="207"/>
  <c r="N731" i="208"/>
  <c r="N731" i="210"/>
  <c r="N731" i="211"/>
  <c r="N731" i="212"/>
  <c r="P731" i="217"/>
  <c r="O731" i="217"/>
  <c r="N720" i="199"/>
  <c r="N720" i="200"/>
  <c r="N720" i="201"/>
  <c r="N720" i="202"/>
  <c r="N720" i="203"/>
  <c r="N720" i="204"/>
  <c r="N720" i="205"/>
  <c r="N720" i="206"/>
  <c r="N720" i="207"/>
  <c r="N720" i="208"/>
  <c r="N720" i="210"/>
  <c r="N720" i="211"/>
  <c r="N720" i="212"/>
  <c r="N719" i="199"/>
  <c r="N719" i="200"/>
  <c r="N719" i="201"/>
  <c r="N719" i="202"/>
  <c r="N719" i="203"/>
  <c r="N719" i="204"/>
  <c r="N719" i="205"/>
  <c r="N719" i="206"/>
  <c r="N719" i="207"/>
  <c r="N719" i="208"/>
  <c r="N719" i="210"/>
  <c r="N719" i="211"/>
  <c r="N719" i="212"/>
  <c r="O710" i="199"/>
  <c r="O710" i="200"/>
  <c r="O710" i="201"/>
  <c r="O710" i="202"/>
  <c r="O710" i="203"/>
  <c r="O710" i="204"/>
  <c r="O710" i="205"/>
  <c r="O710" i="206"/>
  <c r="O710" i="207"/>
  <c r="O710" i="208"/>
  <c r="O710" i="210"/>
  <c r="O710" i="211"/>
  <c r="O710" i="212"/>
  <c r="N714" i="199"/>
  <c r="N714" i="200"/>
  <c r="N714" i="201"/>
  <c r="N714" i="202"/>
  <c r="N714" i="203"/>
  <c r="N714" i="204"/>
  <c r="N714" i="205"/>
  <c r="N714" i="206"/>
  <c r="N714" i="207"/>
  <c r="N714" i="208"/>
  <c r="N714" i="210"/>
  <c r="N714" i="211"/>
  <c r="N714" i="212"/>
  <c r="P714" i="217"/>
  <c r="O714" i="217"/>
  <c r="O702" i="199"/>
  <c r="O702" i="200"/>
  <c r="O702" i="201"/>
  <c r="O702" i="202"/>
  <c r="O702" i="203"/>
  <c r="O702" i="204"/>
  <c r="O702" i="205"/>
  <c r="O702" i="206"/>
  <c r="O702" i="207"/>
  <c r="O702" i="208"/>
  <c r="O702" i="210"/>
  <c r="O702" i="211"/>
  <c r="O702" i="212"/>
  <c r="N706" i="199"/>
  <c r="N706" i="200"/>
  <c r="N706" i="201"/>
  <c r="N706" i="202"/>
  <c r="N706" i="203"/>
  <c r="N706" i="204"/>
  <c r="N706" i="205"/>
  <c r="N706" i="206"/>
  <c r="N706" i="207"/>
  <c r="N706" i="208"/>
  <c r="N706" i="210"/>
  <c r="N706" i="211"/>
  <c r="N706" i="212"/>
  <c r="N738" i="217" l="1"/>
  <c r="N719" i="217"/>
  <c r="N737" i="217"/>
  <c r="N706" i="217"/>
  <c r="N720" i="217"/>
  <c r="N739" i="217"/>
  <c r="N740" i="217"/>
  <c r="O563" i="199"/>
  <c r="P563" i="199"/>
  <c r="O563" i="200"/>
  <c r="P563" i="200"/>
  <c r="O563" i="201"/>
  <c r="P563" i="201"/>
  <c r="O563" i="202"/>
  <c r="P563" i="202"/>
  <c r="O563" i="203"/>
  <c r="P563" i="203"/>
  <c r="O563" i="204"/>
  <c r="P563" i="204"/>
  <c r="O563" i="205"/>
  <c r="P563" i="205"/>
  <c r="O563" i="206"/>
  <c r="P563" i="206"/>
  <c r="O563" i="207"/>
  <c r="P563" i="207"/>
  <c r="O563" i="208"/>
  <c r="P563" i="208"/>
  <c r="O563" i="210"/>
  <c r="P563" i="210"/>
  <c r="O563" i="211"/>
  <c r="P563" i="211"/>
  <c r="O563" i="212"/>
  <c r="P563" i="212"/>
  <c r="N565" i="199"/>
  <c r="A565" i="199"/>
  <c r="N565" i="200"/>
  <c r="A565" i="200"/>
  <c r="N565" i="201"/>
  <c r="A565" i="201"/>
  <c r="N565" i="202"/>
  <c r="A565" i="202"/>
  <c r="N565" i="203"/>
  <c r="A565" i="203"/>
  <c r="N565" i="204"/>
  <c r="A565" i="204"/>
  <c r="N565" i="205"/>
  <c r="A565" i="205"/>
  <c r="N565" i="206"/>
  <c r="A565" i="206"/>
  <c r="N565" i="207"/>
  <c r="A565" i="207"/>
  <c r="N565" i="208"/>
  <c r="A565" i="208"/>
  <c r="N565" i="210"/>
  <c r="A565" i="210"/>
  <c r="N565" i="211"/>
  <c r="A565" i="211"/>
  <c r="N565" i="212"/>
  <c r="A565" i="212"/>
  <c r="P565" i="217"/>
  <c r="O565" i="217"/>
  <c r="N565" i="217"/>
  <c r="A565" i="217"/>
  <c r="N541" i="199"/>
  <c r="A541" i="199"/>
  <c r="N541" i="200"/>
  <c r="A541" i="200"/>
  <c r="N541" i="201"/>
  <c r="A541" i="201"/>
  <c r="N541" i="202"/>
  <c r="A541" i="202"/>
  <c r="N541" i="203"/>
  <c r="A541" i="203"/>
  <c r="N541" i="204"/>
  <c r="A541" i="204"/>
  <c r="N541" i="205"/>
  <c r="A541" i="205"/>
  <c r="N541" i="206"/>
  <c r="A541" i="206"/>
  <c r="N541" i="207"/>
  <c r="A541" i="207"/>
  <c r="N541" i="208"/>
  <c r="A541" i="208"/>
  <c r="N541" i="210"/>
  <c r="A541" i="210"/>
  <c r="N541" i="211"/>
  <c r="A541" i="211"/>
  <c r="N541" i="212"/>
  <c r="A541" i="212"/>
  <c r="P541" i="217"/>
  <c r="O541" i="217"/>
  <c r="A541" i="217"/>
  <c r="N530" i="199"/>
  <c r="N531" i="199"/>
  <c r="N532" i="199"/>
  <c r="N533" i="199"/>
  <c r="N530" i="200"/>
  <c r="N531" i="200"/>
  <c r="N532" i="200"/>
  <c r="N533" i="200"/>
  <c r="N530" i="201"/>
  <c r="N531" i="201"/>
  <c r="N532" i="201"/>
  <c r="N533" i="201"/>
  <c r="N530" i="202"/>
  <c r="N531" i="202"/>
  <c r="N532" i="202"/>
  <c r="N533" i="202"/>
  <c r="N530" i="203"/>
  <c r="N531" i="203"/>
  <c r="N532" i="203"/>
  <c r="N533" i="203"/>
  <c r="N530" i="204"/>
  <c r="N531" i="204"/>
  <c r="N532" i="204"/>
  <c r="N533" i="204"/>
  <c r="N530" i="205"/>
  <c r="N531" i="205"/>
  <c r="N532" i="205"/>
  <c r="N533" i="205"/>
  <c r="N530" i="206"/>
  <c r="N531" i="206"/>
  <c r="N532" i="206"/>
  <c r="N533" i="206"/>
  <c r="N530" i="207"/>
  <c r="N531" i="207"/>
  <c r="N532" i="207"/>
  <c r="N533" i="207"/>
  <c r="N530" i="208"/>
  <c r="N531" i="208"/>
  <c r="N532" i="208"/>
  <c r="N533" i="208"/>
  <c r="N530" i="210"/>
  <c r="N531" i="210"/>
  <c r="N532" i="210"/>
  <c r="N533" i="210"/>
  <c r="N530" i="211"/>
  <c r="N531" i="211"/>
  <c r="N532" i="211"/>
  <c r="N533" i="211"/>
  <c r="N530" i="212"/>
  <c r="N531" i="212"/>
  <c r="N532" i="212"/>
  <c r="N533" i="212"/>
  <c r="O530" i="217"/>
  <c r="P530" i="217"/>
  <c r="O529" i="200"/>
  <c r="P529" i="200"/>
  <c r="O529" i="201"/>
  <c r="P529" i="201"/>
  <c r="O529" i="202"/>
  <c r="P529" i="202"/>
  <c r="O529" i="203"/>
  <c r="P529" i="203"/>
  <c r="O529" i="204"/>
  <c r="P529" i="204"/>
  <c r="O529" i="205"/>
  <c r="P529" i="205"/>
  <c r="O529" i="206"/>
  <c r="P529" i="206"/>
  <c r="O529" i="207"/>
  <c r="P529" i="207"/>
  <c r="O529" i="208"/>
  <c r="P529" i="208"/>
  <c r="O529" i="210"/>
  <c r="P529" i="210"/>
  <c r="O529" i="211"/>
  <c r="P529" i="211"/>
  <c r="O529" i="212"/>
  <c r="P529" i="212"/>
  <c r="N536" i="199"/>
  <c r="A536" i="199"/>
  <c r="N536" i="200"/>
  <c r="A536" i="200"/>
  <c r="N536" i="201"/>
  <c r="A536" i="201"/>
  <c r="N536" i="202"/>
  <c r="A536" i="202"/>
  <c r="N536" i="203"/>
  <c r="A536" i="203"/>
  <c r="N536" i="204"/>
  <c r="A536" i="204"/>
  <c r="N536" i="205"/>
  <c r="A536" i="205"/>
  <c r="N536" i="206"/>
  <c r="A536" i="206"/>
  <c r="N536" i="207"/>
  <c r="A536" i="207"/>
  <c r="N536" i="208"/>
  <c r="A536" i="208"/>
  <c r="N536" i="210"/>
  <c r="A536" i="210"/>
  <c r="N536" i="211"/>
  <c r="A536" i="211"/>
  <c r="N536" i="212"/>
  <c r="A536" i="212"/>
  <c r="A536" i="217"/>
  <c r="N492" i="199"/>
  <c r="N493" i="199"/>
  <c r="N492" i="200"/>
  <c r="N493" i="200"/>
  <c r="N492" i="201"/>
  <c r="N493" i="201"/>
  <c r="N492" i="202"/>
  <c r="N493" i="202"/>
  <c r="N492" i="203"/>
  <c r="N493" i="203"/>
  <c r="N492" i="204"/>
  <c r="N493" i="204"/>
  <c r="N492" i="205"/>
  <c r="N493" i="205"/>
  <c r="N492" i="206"/>
  <c r="N493" i="206"/>
  <c r="N492" i="207"/>
  <c r="N493" i="207"/>
  <c r="N492" i="208"/>
  <c r="N493" i="208"/>
  <c r="N492" i="210"/>
  <c r="N493" i="210"/>
  <c r="N492" i="211"/>
  <c r="N493" i="211"/>
  <c r="N492" i="212"/>
  <c r="N493" i="212"/>
  <c r="O492" i="217"/>
  <c r="P492" i="217"/>
  <c r="O493" i="217"/>
  <c r="P493" i="217"/>
  <c r="N509" i="199"/>
  <c r="A509" i="199"/>
  <c r="N509" i="200"/>
  <c r="A509" i="200"/>
  <c r="N509" i="201"/>
  <c r="A509" i="201"/>
  <c r="N509" i="202"/>
  <c r="A509" i="202"/>
  <c r="N509" i="203"/>
  <c r="A509" i="203"/>
  <c r="N509" i="204"/>
  <c r="A509" i="204"/>
  <c r="N509" i="205"/>
  <c r="A509" i="205"/>
  <c r="N509" i="206"/>
  <c r="A509" i="206"/>
  <c r="N509" i="207"/>
  <c r="A509" i="207"/>
  <c r="N509" i="208"/>
  <c r="A509" i="208"/>
  <c r="N509" i="210"/>
  <c r="A509" i="210"/>
  <c r="N509" i="211"/>
  <c r="A509" i="211"/>
  <c r="N509" i="212"/>
  <c r="A509" i="212"/>
  <c r="P509" i="217"/>
  <c r="O509" i="217"/>
  <c r="A509" i="217"/>
  <c r="O489" i="199"/>
  <c r="P489" i="199"/>
  <c r="O489" i="200"/>
  <c r="P489" i="200"/>
  <c r="O489" i="201"/>
  <c r="P489" i="201"/>
  <c r="O489" i="202"/>
  <c r="P489" i="202"/>
  <c r="O489" i="203"/>
  <c r="P489" i="203"/>
  <c r="O489" i="204"/>
  <c r="P489" i="204"/>
  <c r="O489" i="205"/>
  <c r="P489" i="205"/>
  <c r="O489" i="206"/>
  <c r="P489" i="206"/>
  <c r="O489" i="207"/>
  <c r="P489" i="207"/>
  <c r="O489" i="208"/>
  <c r="P489" i="208"/>
  <c r="O489" i="210"/>
  <c r="P489" i="210"/>
  <c r="O489" i="211"/>
  <c r="P489" i="211"/>
  <c r="O489" i="212"/>
  <c r="P489" i="212"/>
  <c r="A493" i="199"/>
  <c r="A493" i="200"/>
  <c r="A493" i="201"/>
  <c r="A493" i="202"/>
  <c r="A493" i="203"/>
  <c r="A493" i="204"/>
  <c r="A493" i="205"/>
  <c r="A493" i="206"/>
  <c r="A493" i="207"/>
  <c r="A493" i="208"/>
  <c r="A493" i="210"/>
  <c r="A493" i="211"/>
  <c r="A493" i="212"/>
  <c r="A493" i="217"/>
  <c r="N403" i="199"/>
  <c r="A403" i="199"/>
  <c r="N403" i="200"/>
  <c r="A403" i="200"/>
  <c r="N403" i="201"/>
  <c r="A403" i="201"/>
  <c r="N403" i="202"/>
  <c r="A403" i="202"/>
  <c r="N403" i="203"/>
  <c r="A403" i="203"/>
  <c r="N403" i="204"/>
  <c r="A403" i="204"/>
  <c r="N403" i="205"/>
  <c r="A403" i="205"/>
  <c r="N403" i="206"/>
  <c r="A403" i="206"/>
  <c r="N403" i="207"/>
  <c r="A403" i="207"/>
  <c r="N403" i="208"/>
  <c r="A403" i="208"/>
  <c r="N403" i="210"/>
  <c r="A403" i="210"/>
  <c r="N403" i="211"/>
  <c r="A403" i="211"/>
  <c r="N403" i="212"/>
  <c r="A403" i="212"/>
  <c r="P403" i="217"/>
  <c r="O403" i="217"/>
  <c r="A403" i="217"/>
  <c r="P374" i="199"/>
  <c r="P374" i="200"/>
  <c r="P374" i="201"/>
  <c r="P374" i="202"/>
  <c r="P374" i="203"/>
  <c r="P374" i="204"/>
  <c r="P374" i="205"/>
  <c r="P374" i="206"/>
  <c r="P374" i="207"/>
  <c r="P374" i="208"/>
  <c r="P374" i="210"/>
  <c r="P374" i="211"/>
  <c r="P374" i="212"/>
  <c r="O374" i="199"/>
  <c r="O374" i="200"/>
  <c r="O374" i="201"/>
  <c r="O374" i="202"/>
  <c r="O374" i="203"/>
  <c r="O374" i="204"/>
  <c r="O374" i="205"/>
  <c r="O374" i="206"/>
  <c r="O374" i="207"/>
  <c r="O374" i="208"/>
  <c r="O374" i="210"/>
  <c r="O374" i="211"/>
  <c r="O374" i="212"/>
  <c r="N376" i="199"/>
  <c r="A376" i="199"/>
  <c r="N376" i="200"/>
  <c r="A376" i="200"/>
  <c r="N376" i="201"/>
  <c r="A376" i="201"/>
  <c r="N376" i="202"/>
  <c r="A376" i="202"/>
  <c r="N376" i="203"/>
  <c r="A376" i="203"/>
  <c r="N376" i="204"/>
  <c r="A376" i="204"/>
  <c r="N376" i="205"/>
  <c r="A376" i="205"/>
  <c r="N376" i="206"/>
  <c r="A376" i="206"/>
  <c r="N376" i="207"/>
  <c r="A376" i="207"/>
  <c r="N376" i="208"/>
  <c r="A376" i="208"/>
  <c r="N376" i="210"/>
  <c r="A376" i="210"/>
  <c r="N376" i="211"/>
  <c r="A376" i="211"/>
  <c r="N376" i="212"/>
  <c r="A376" i="212"/>
  <c r="P376" i="217"/>
  <c r="O376" i="217"/>
  <c r="A376" i="217"/>
  <c r="N375" i="199"/>
  <c r="A375" i="199"/>
  <c r="N375" i="200"/>
  <c r="A375" i="200"/>
  <c r="N375" i="201"/>
  <c r="A375" i="201"/>
  <c r="N375" i="202"/>
  <c r="A375" i="202"/>
  <c r="N375" i="203"/>
  <c r="A375" i="203"/>
  <c r="N375" i="204"/>
  <c r="A375" i="204"/>
  <c r="N375" i="205"/>
  <c r="A375" i="205"/>
  <c r="N375" i="206"/>
  <c r="A375" i="206"/>
  <c r="N375" i="207"/>
  <c r="A375" i="207"/>
  <c r="N375" i="208"/>
  <c r="A375" i="208"/>
  <c r="N375" i="210"/>
  <c r="A375" i="210"/>
  <c r="N375" i="211"/>
  <c r="A375" i="211"/>
  <c r="N375" i="212"/>
  <c r="A375" i="212"/>
  <c r="P375" i="217"/>
  <c r="O375" i="217"/>
  <c r="A375" i="217"/>
  <c r="O325" i="199"/>
  <c r="O325" i="200"/>
  <c r="O325" i="201"/>
  <c r="O325" i="202"/>
  <c r="O325" i="203"/>
  <c r="O325" i="204"/>
  <c r="O325" i="205"/>
  <c r="O325" i="206"/>
  <c r="O325" i="207"/>
  <c r="O325" i="208"/>
  <c r="O325" i="210"/>
  <c r="O325" i="211"/>
  <c r="O325" i="212"/>
  <c r="N327" i="199"/>
  <c r="A327" i="199"/>
  <c r="N327" i="200"/>
  <c r="A327" i="200"/>
  <c r="N327" i="201"/>
  <c r="A327" i="201"/>
  <c r="N327" i="202"/>
  <c r="A327" i="202"/>
  <c r="N327" i="203"/>
  <c r="A327" i="203"/>
  <c r="N327" i="204"/>
  <c r="A327" i="204"/>
  <c r="N327" i="205"/>
  <c r="A327" i="205"/>
  <c r="N327" i="206"/>
  <c r="A327" i="206"/>
  <c r="N327" i="207"/>
  <c r="A327" i="207"/>
  <c r="N327" i="208"/>
  <c r="A327" i="208"/>
  <c r="N327" i="210"/>
  <c r="A327" i="210"/>
  <c r="N327" i="211"/>
  <c r="A327" i="211"/>
  <c r="N327" i="212"/>
  <c r="A327" i="212"/>
  <c r="P327" i="217"/>
  <c r="O327" i="217"/>
  <c r="A327" i="217"/>
  <c r="P314" i="199"/>
  <c r="P314" i="200"/>
  <c r="P314" i="201"/>
  <c r="P314" i="202"/>
  <c r="P314" i="203"/>
  <c r="P314" i="204"/>
  <c r="P314" i="205"/>
  <c r="P314" i="206"/>
  <c r="P314" i="207"/>
  <c r="P314" i="208"/>
  <c r="P314" i="210"/>
  <c r="P314" i="211"/>
  <c r="P314" i="212"/>
  <c r="O314" i="199"/>
  <c r="O314" i="200"/>
  <c r="O314" i="201"/>
  <c r="O314" i="202"/>
  <c r="O314" i="203"/>
  <c r="O314" i="204"/>
  <c r="O314" i="205"/>
  <c r="O314" i="206"/>
  <c r="O314" i="207"/>
  <c r="O314" i="208"/>
  <c r="O314" i="210"/>
  <c r="O314" i="211"/>
  <c r="O314" i="212"/>
  <c r="N316" i="199"/>
  <c r="N316" i="200"/>
  <c r="N316" i="201"/>
  <c r="N316" i="202"/>
  <c r="N316" i="203"/>
  <c r="N316" i="204"/>
  <c r="N316" i="205"/>
  <c r="N316" i="206"/>
  <c r="N316" i="207"/>
  <c r="N316" i="208"/>
  <c r="N316" i="210"/>
  <c r="N316" i="211"/>
  <c r="N316" i="212"/>
  <c r="O316" i="217"/>
  <c r="P316" i="217"/>
  <c r="N315" i="199"/>
  <c r="A315" i="199"/>
  <c r="N315" i="200"/>
  <c r="A315" i="200"/>
  <c r="N315" i="201"/>
  <c r="A315" i="201"/>
  <c r="N315" i="202"/>
  <c r="A315" i="202"/>
  <c r="N315" i="203"/>
  <c r="A315" i="203"/>
  <c r="N315" i="204"/>
  <c r="A315" i="204"/>
  <c r="N315" i="205"/>
  <c r="A315" i="205"/>
  <c r="N315" i="206"/>
  <c r="A315" i="206"/>
  <c r="N315" i="207"/>
  <c r="A315" i="207"/>
  <c r="N315" i="208"/>
  <c r="A315" i="208"/>
  <c r="N315" i="210"/>
  <c r="A315" i="210"/>
  <c r="N315" i="211"/>
  <c r="A315" i="211"/>
  <c r="N315" i="212"/>
  <c r="A315" i="212"/>
  <c r="P315" i="217"/>
  <c r="O315" i="217"/>
  <c r="A315" i="217"/>
  <c r="O311" i="199"/>
  <c r="O311" i="200"/>
  <c r="O311" i="201"/>
  <c r="O311" i="202"/>
  <c r="O311" i="203"/>
  <c r="O311" i="204"/>
  <c r="O311" i="205"/>
  <c r="O311" i="206"/>
  <c r="O311" i="207"/>
  <c r="O311" i="208"/>
  <c r="O311" i="210"/>
  <c r="O311" i="211"/>
  <c r="O311" i="212"/>
  <c r="N312" i="199"/>
  <c r="A312" i="199"/>
  <c r="N312" i="200"/>
  <c r="A312" i="200"/>
  <c r="N312" i="201"/>
  <c r="A312" i="201"/>
  <c r="N312" i="202"/>
  <c r="A312" i="202"/>
  <c r="N312" i="203"/>
  <c r="A312" i="203"/>
  <c r="N312" i="204"/>
  <c r="A312" i="204"/>
  <c r="N312" i="205"/>
  <c r="A312" i="205"/>
  <c r="N312" i="206"/>
  <c r="A312" i="206"/>
  <c r="N312" i="207"/>
  <c r="A312" i="207"/>
  <c r="N312" i="208"/>
  <c r="A312" i="208"/>
  <c r="N312" i="210"/>
  <c r="A312" i="210"/>
  <c r="N312" i="211"/>
  <c r="A312" i="211"/>
  <c r="N312" i="212"/>
  <c r="A312" i="212"/>
  <c r="P312" i="217"/>
  <c r="O312" i="217"/>
  <c r="A312" i="217"/>
  <c r="N297" i="199"/>
  <c r="A297" i="199"/>
  <c r="N297" i="200"/>
  <c r="A297" i="200"/>
  <c r="N297" i="201"/>
  <c r="A297" i="201"/>
  <c r="N297" i="202"/>
  <c r="A297" i="202"/>
  <c r="N297" i="203"/>
  <c r="A297" i="203"/>
  <c r="N297" i="204"/>
  <c r="A297" i="204"/>
  <c r="N297" i="205"/>
  <c r="A297" i="205"/>
  <c r="N297" i="206"/>
  <c r="A297" i="206"/>
  <c r="N297" i="207"/>
  <c r="A297" i="207"/>
  <c r="N297" i="208"/>
  <c r="A297" i="208"/>
  <c r="N297" i="210"/>
  <c r="A297" i="210"/>
  <c r="N297" i="211"/>
  <c r="A297" i="211"/>
  <c r="N297" i="212"/>
  <c r="A297" i="212"/>
  <c r="P297" i="217"/>
  <c r="O297" i="217"/>
  <c r="A297" i="217"/>
  <c r="N298" i="199"/>
  <c r="A298" i="199"/>
  <c r="N298" i="200"/>
  <c r="A298" i="200"/>
  <c r="N298" i="201"/>
  <c r="A298" i="201"/>
  <c r="N298" i="202"/>
  <c r="A298" i="202"/>
  <c r="N298" i="203"/>
  <c r="A298" i="203"/>
  <c r="N298" i="204"/>
  <c r="A298" i="204"/>
  <c r="N298" i="205"/>
  <c r="A298" i="205"/>
  <c r="N298" i="206"/>
  <c r="A298" i="206"/>
  <c r="N298" i="207"/>
  <c r="A298" i="207"/>
  <c r="N298" i="208"/>
  <c r="A298" i="208"/>
  <c r="N298" i="210"/>
  <c r="A298" i="210"/>
  <c r="N298" i="211"/>
  <c r="A298" i="211"/>
  <c r="N298" i="212"/>
  <c r="A298" i="212"/>
  <c r="P298" i="217"/>
  <c r="O298" i="217"/>
  <c r="A298" i="217"/>
  <c r="A237" i="199"/>
  <c r="P236" i="199"/>
  <c r="A237" i="200"/>
  <c r="P236" i="200"/>
  <c r="A237" i="201"/>
  <c r="P236" i="201"/>
  <c r="A237" i="202"/>
  <c r="P236" i="202"/>
  <c r="A237" i="203"/>
  <c r="P236" i="203"/>
  <c r="A237" i="204"/>
  <c r="P236" i="204"/>
  <c r="A237" i="205"/>
  <c r="P236" i="205"/>
  <c r="A237" i="206"/>
  <c r="P236" i="206"/>
  <c r="A237" i="207"/>
  <c r="P236" i="207"/>
  <c r="A237" i="208"/>
  <c r="P236" i="208"/>
  <c r="A237" i="210"/>
  <c r="P236" i="210"/>
  <c r="A237" i="211"/>
  <c r="P236" i="211"/>
  <c r="A237" i="212"/>
  <c r="P236" i="212"/>
  <c r="P237" i="217"/>
  <c r="A237" i="217"/>
  <c r="P224" i="199"/>
  <c r="P224" i="200"/>
  <c r="P224" i="201"/>
  <c r="P224" i="202"/>
  <c r="P224" i="203"/>
  <c r="P224" i="204"/>
  <c r="P224" i="205"/>
  <c r="P224" i="206"/>
  <c r="P224" i="207"/>
  <c r="P224" i="208"/>
  <c r="P224" i="210"/>
  <c r="P224" i="211"/>
  <c r="P224" i="212"/>
  <c r="O224" i="199"/>
  <c r="O224" i="200"/>
  <c r="O224" i="201"/>
  <c r="O224" i="202"/>
  <c r="O224" i="204"/>
  <c r="O224" i="205"/>
  <c r="O224" i="206"/>
  <c r="O224" i="207"/>
  <c r="O224" i="208"/>
  <c r="O224" i="210"/>
  <c r="O224" i="211"/>
  <c r="O224" i="212"/>
  <c r="P231" i="199"/>
  <c r="P231" i="200"/>
  <c r="P231" i="201"/>
  <c r="P231" i="202"/>
  <c r="P231" i="203"/>
  <c r="P231" i="204"/>
  <c r="P231" i="205"/>
  <c r="P231" i="206"/>
  <c r="P231" i="207"/>
  <c r="P231" i="208"/>
  <c r="P231" i="210"/>
  <c r="P231" i="211"/>
  <c r="P231" i="212"/>
  <c r="O231" i="200"/>
  <c r="O231" i="201"/>
  <c r="O231" i="202"/>
  <c r="O231" i="204"/>
  <c r="O231" i="205"/>
  <c r="O231" i="206"/>
  <c r="O231" i="207"/>
  <c r="O231" i="208"/>
  <c r="O231" i="210"/>
  <c r="O231" i="211"/>
  <c r="O231" i="212"/>
  <c r="N232" i="199"/>
  <c r="A232" i="199"/>
  <c r="N232" i="200"/>
  <c r="A232" i="200"/>
  <c r="N232" i="201"/>
  <c r="A232" i="201"/>
  <c r="N232" i="202"/>
  <c r="A232" i="202"/>
  <c r="N232" i="203"/>
  <c r="A232" i="203"/>
  <c r="N232" i="204"/>
  <c r="A232" i="204"/>
  <c r="N232" i="205"/>
  <c r="A232" i="205"/>
  <c r="N232" i="206"/>
  <c r="A232" i="206"/>
  <c r="N232" i="207"/>
  <c r="A232" i="207"/>
  <c r="N232" i="208"/>
  <c r="A232" i="208"/>
  <c r="N232" i="210"/>
  <c r="A232" i="210"/>
  <c r="N232" i="211"/>
  <c r="A232" i="211"/>
  <c r="N232" i="212"/>
  <c r="A232" i="212"/>
  <c r="A232" i="217"/>
  <c r="A207" i="199"/>
  <c r="A207" i="200"/>
  <c r="A207" i="201"/>
  <c r="A207" i="202"/>
  <c r="A207" i="203"/>
  <c r="A207" i="204"/>
  <c r="A207" i="205"/>
  <c r="A207" i="206"/>
  <c r="A207" i="207"/>
  <c r="A207" i="208"/>
  <c r="A207" i="210"/>
  <c r="A207" i="211"/>
  <c r="A207" i="212"/>
  <c r="A207" i="217"/>
  <c r="N208" i="199"/>
  <c r="A208" i="199"/>
  <c r="N208" i="200"/>
  <c r="A208" i="200"/>
  <c r="N208" i="201"/>
  <c r="A208" i="201"/>
  <c r="N208" i="202"/>
  <c r="A208" i="202"/>
  <c r="N208" i="203"/>
  <c r="A208" i="203"/>
  <c r="N208" i="204"/>
  <c r="A208" i="204"/>
  <c r="N208" i="205"/>
  <c r="A208" i="205"/>
  <c r="N208" i="206"/>
  <c r="A208" i="206"/>
  <c r="N208" i="207"/>
  <c r="A208" i="207"/>
  <c r="N208" i="208"/>
  <c r="A208" i="208"/>
  <c r="N208" i="210"/>
  <c r="A208" i="210"/>
  <c r="N208" i="211"/>
  <c r="A208" i="211"/>
  <c r="N208" i="212"/>
  <c r="A208" i="212"/>
  <c r="A208" i="217"/>
  <c r="O163" i="199"/>
  <c r="O163" i="200"/>
  <c r="O163" i="201"/>
  <c r="O163" i="202"/>
  <c r="O163" i="203"/>
  <c r="O163" i="204"/>
  <c r="O163" i="205"/>
  <c r="O163" i="206"/>
  <c r="O163" i="207"/>
  <c r="O163" i="208"/>
  <c r="O163" i="210"/>
  <c r="O163" i="211"/>
  <c r="O163" i="212"/>
  <c r="N530" i="217" l="1"/>
  <c r="N532" i="217"/>
  <c r="N232" i="217"/>
  <c r="E86" i="219"/>
  <c r="N237" i="217"/>
  <c r="O540" i="217"/>
  <c r="P540" i="217"/>
  <c r="N536" i="217"/>
  <c r="N533" i="217"/>
  <c r="O314" i="217"/>
  <c r="N531" i="217"/>
  <c r="N208" i="217"/>
  <c r="N541" i="217"/>
  <c r="N492" i="217"/>
  <c r="N509" i="217"/>
  <c r="N493" i="217"/>
  <c r="N403" i="217"/>
  <c r="N374" i="212"/>
  <c r="N374" i="203"/>
  <c r="N374" i="210"/>
  <c r="N374" i="205"/>
  <c r="N374" i="201"/>
  <c r="N374" i="207"/>
  <c r="N374" i="199"/>
  <c r="N374" i="208"/>
  <c r="N374" i="204"/>
  <c r="P374" i="217"/>
  <c r="N376" i="217"/>
  <c r="N374" i="200"/>
  <c r="O374" i="217"/>
  <c r="P314" i="217"/>
  <c r="N375" i="217"/>
  <c r="N374" i="211"/>
  <c r="N374" i="206"/>
  <c r="N374" i="202"/>
  <c r="N231" i="208"/>
  <c r="N231" i="204"/>
  <c r="N231" i="212"/>
  <c r="N315" i="217"/>
  <c r="N316" i="217"/>
  <c r="N231" i="203"/>
  <c r="N231" i="200"/>
  <c r="N231" i="207"/>
  <c r="N231" i="199"/>
  <c r="N207" i="199"/>
  <c r="N207" i="211"/>
  <c r="N207" i="206"/>
  <c r="N207" i="202"/>
  <c r="N207" i="210"/>
  <c r="N207" i="205"/>
  <c r="N207" i="201"/>
  <c r="N207" i="208"/>
  <c r="N207" i="204"/>
  <c r="N207" i="200"/>
  <c r="N207" i="212"/>
  <c r="N207" i="207"/>
  <c r="N207" i="203"/>
  <c r="P236" i="217"/>
  <c r="N231" i="211"/>
  <c r="N231" i="206"/>
  <c r="N231" i="202"/>
  <c r="N231" i="210"/>
  <c r="N231" i="205"/>
  <c r="N231" i="201"/>
  <c r="N540" i="217" l="1"/>
  <c r="N207" i="217"/>
  <c r="N374" i="217"/>
  <c r="N164" i="199" l="1"/>
  <c r="A164" i="199"/>
  <c r="P163" i="199"/>
  <c r="A163" i="199"/>
  <c r="N164" i="200"/>
  <c r="A164" i="200"/>
  <c r="P163" i="200"/>
  <c r="N163" i="200" s="1"/>
  <c r="A163" i="200"/>
  <c r="N164" i="201"/>
  <c r="A164" i="201"/>
  <c r="P163" i="201"/>
  <c r="N163" i="201" s="1"/>
  <c r="A163" i="201"/>
  <c r="N164" i="202"/>
  <c r="A164" i="202"/>
  <c r="P163" i="202"/>
  <c r="N163" i="202" s="1"/>
  <c r="A163" i="202"/>
  <c r="N164" i="203"/>
  <c r="A164" i="203"/>
  <c r="P163" i="203"/>
  <c r="N163" i="203" s="1"/>
  <c r="A163" i="203"/>
  <c r="N164" i="204"/>
  <c r="A164" i="204"/>
  <c r="P163" i="204"/>
  <c r="N163" i="204" s="1"/>
  <c r="A163" i="204"/>
  <c r="N164" i="205"/>
  <c r="A164" i="205"/>
  <c r="P163" i="205"/>
  <c r="N163" i="205" s="1"/>
  <c r="A163" i="205"/>
  <c r="N164" i="206"/>
  <c r="A164" i="206"/>
  <c r="P163" i="206"/>
  <c r="N163" i="206" s="1"/>
  <c r="A163" i="206"/>
  <c r="N164" i="207"/>
  <c r="A164" i="207"/>
  <c r="P163" i="207"/>
  <c r="N163" i="207" s="1"/>
  <c r="A163" i="207"/>
  <c r="N164" i="208"/>
  <c r="A164" i="208"/>
  <c r="P163" i="208"/>
  <c r="N163" i="208" s="1"/>
  <c r="A163" i="208"/>
  <c r="N164" i="210"/>
  <c r="A164" i="210"/>
  <c r="P163" i="210"/>
  <c r="N163" i="210" s="1"/>
  <c r="A163" i="210"/>
  <c r="N164" i="211"/>
  <c r="A164" i="211"/>
  <c r="P163" i="211"/>
  <c r="N163" i="211" s="1"/>
  <c r="A163" i="211"/>
  <c r="P164" i="217"/>
  <c r="O164" i="217"/>
  <c r="A164" i="217"/>
  <c r="A163" i="217"/>
  <c r="N164" i="212"/>
  <c r="N164" i="217" s="1"/>
  <c r="A164" i="212"/>
  <c r="P163" i="212"/>
  <c r="N163" i="212" s="1"/>
  <c r="A163" i="212"/>
  <c r="O115" i="200"/>
  <c r="O115" i="201"/>
  <c r="O115" i="202"/>
  <c r="O115" i="203"/>
  <c r="O115" i="204"/>
  <c r="O115" i="205"/>
  <c r="O115" i="206"/>
  <c r="O115" i="207"/>
  <c r="O115" i="208"/>
  <c r="O115" i="210"/>
  <c r="O115" i="211"/>
  <c r="O115" i="212"/>
  <c r="N117" i="199"/>
  <c r="N117" i="200"/>
  <c r="N117" i="201"/>
  <c r="N117" i="202"/>
  <c r="N117" i="203"/>
  <c r="N117" i="204"/>
  <c r="N117" i="205"/>
  <c r="N117" i="206"/>
  <c r="N117" i="207"/>
  <c r="N117" i="208"/>
  <c r="N117" i="210"/>
  <c r="N117" i="211"/>
  <c r="N117" i="212"/>
  <c r="O64" i="199"/>
  <c r="O64" i="200"/>
  <c r="O64" i="201"/>
  <c r="O64" i="202"/>
  <c r="O64" i="203"/>
  <c r="O64" i="204"/>
  <c r="O64" i="205"/>
  <c r="O64" i="206"/>
  <c r="O64" i="207"/>
  <c r="O64" i="208"/>
  <c r="O64" i="210"/>
  <c r="O64" i="211"/>
  <c r="O64" i="212"/>
  <c r="N46" i="199"/>
  <c r="N47" i="199"/>
  <c r="N46" i="200"/>
  <c r="N47" i="200"/>
  <c r="N46" i="201"/>
  <c r="N47" i="201"/>
  <c r="N46" i="202"/>
  <c r="N47" i="202"/>
  <c r="N46" i="203"/>
  <c r="N47" i="203"/>
  <c r="N46" i="204"/>
  <c r="N47" i="204"/>
  <c r="N46" i="205"/>
  <c r="N47" i="205"/>
  <c r="N46" i="206"/>
  <c r="N47" i="206"/>
  <c r="N46" i="207"/>
  <c r="N47" i="207"/>
  <c r="N46" i="208"/>
  <c r="N47" i="208"/>
  <c r="N46" i="210"/>
  <c r="N47" i="210"/>
  <c r="N46" i="211"/>
  <c r="N47" i="211"/>
  <c r="N46" i="212"/>
  <c r="N47" i="212"/>
  <c r="N163" i="199" l="1"/>
  <c r="P163" i="217"/>
  <c r="O163" i="217"/>
  <c r="N117" i="217"/>
  <c r="N46" i="217"/>
  <c r="N47" i="217"/>
  <c r="O147" i="199"/>
  <c r="N163" i="217" l="1"/>
  <c r="P757" i="217"/>
  <c r="O757" i="217"/>
  <c r="N757" i="200"/>
  <c r="N757" i="201"/>
  <c r="N757" i="202"/>
  <c r="N757" i="203"/>
  <c r="N757" i="204"/>
  <c r="N757" i="205"/>
  <c r="N757" i="206"/>
  <c r="N757" i="207"/>
  <c r="N757" i="208"/>
  <c r="N757" i="210"/>
  <c r="N757" i="211"/>
  <c r="N757" i="212"/>
  <c r="N757" i="199"/>
  <c r="P755" i="200"/>
  <c r="P755" i="201"/>
  <c r="P755" i="202"/>
  <c r="P755" i="203"/>
  <c r="P755" i="204"/>
  <c r="P755" i="205"/>
  <c r="P755" i="206"/>
  <c r="P755" i="207"/>
  <c r="P755" i="208"/>
  <c r="P755" i="210"/>
  <c r="P755" i="211"/>
  <c r="P755" i="212"/>
  <c r="P755" i="199"/>
  <c r="O755" i="200"/>
  <c r="O755" i="201"/>
  <c r="O755" i="202"/>
  <c r="O755" i="203"/>
  <c r="O755" i="204"/>
  <c r="O755" i="205"/>
  <c r="O755" i="206"/>
  <c r="O755" i="207"/>
  <c r="O755" i="208"/>
  <c r="O755" i="210"/>
  <c r="O755" i="211"/>
  <c r="O755" i="212"/>
  <c r="N757" i="217" l="1"/>
  <c r="N581" i="200"/>
  <c r="N581" i="201"/>
  <c r="N581" i="202"/>
  <c r="N581" i="203"/>
  <c r="N581" i="204"/>
  <c r="N581" i="205"/>
  <c r="N581" i="206"/>
  <c r="N581" i="207"/>
  <c r="N581" i="208"/>
  <c r="N581" i="210"/>
  <c r="N581" i="211"/>
  <c r="N581" i="212"/>
  <c r="N581" i="199"/>
  <c r="O251" i="199"/>
  <c r="P279" i="200"/>
  <c r="P279" i="201"/>
  <c r="P279" i="202"/>
  <c r="P279" i="203"/>
  <c r="P279" i="204"/>
  <c r="P279" i="205"/>
  <c r="P279" i="206"/>
  <c r="P279" i="207"/>
  <c r="P279" i="208"/>
  <c r="P279" i="210"/>
  <c r="P279" i="211"/>
  <c r="P279" i="212"/>
  <c r="P279" i="199"/>
  <c r="O279" i="200"/>
  <c r="O279" i="201"/>
  <c r="O279" i="202"/>
  <c r="O279" i="203"/>
  <c r="O279" i="204"/>
  <c r="O279" i="205"/>
  <c r="O279" i="206"/>
  <c r="O279" i="207"/>
  <c r="O279" i="208"/>
  <c r="O279" i="210"/>
  <c r="O279" i="211"/>
  <c r="O279" i="212"/>
  <c r="O279" i="199"/>
  <c r="P282" i="217"/>
  <c r="O282" i="217"/>
  <c r="N282" i="200"/>
  <c r="N282" i="201"/>
  <c r="N282" i="202"/>
  <c r="N282" i="203"/>
  <c r="N282" i="204"/>
  <c r="N282" i="205"/>
  <c r="N282" i="206"/>
  <c r="N282" i="207"/>
  <c r="N282" i="208"/>
  <c r="N282" i="210"/>
  <c r="N282" i="211"/>
  <c r="N282" i="212"/>
  <c r="N282" i="199"/>
  <c r="P200" i="200"/>
  <c r="P200" i="201"/>
  <c r="P200" i="202"/>
  <c r="P200" i="203"/>
  <c r="P200" i="204"/>
  <c r="P200" i="205"/>
  <c r="P200" i="206"/>
  <c r="P200" i="207"/>
  <c r="P200" i="208"/>
  <c r="P200" i="210"/>
  <c r="P200" i="211"/>
  <c r="P200" i="212"/>
  <c r="O200" i="200"/>
  <c r="O200" i="201"/>
  <c r="O200" i="202"/>
  <c r="O200" i="204"/>
  <c r="O200" i="205"/>
  <c r="O200" i="206"/>
  <c r="O200" i="207"/>
  <c r="O200" i="208"/>
  <c r="O200" i="210"/>
  <c r="O200" i="211"/>
  <c r="O200" i="212"/>
  <c r="N205" i="200"/>
  <c r="N205" i="201"/>
  <c r="N205" i="202"/>
  <c r="N205" i="203"/>
  <c r="N205" i="204"/>
  <c r="N205" i="205"/>
  <c r="N205" i="206"/>
  <c r="N205" i="207"/>
  <c r="N205" i="208"/>
  <c r="N205" i="210"/>
  <c r="N205" i="211"/>
  <c r="N205" i="212"/>
  <c r="E81" i="219" l="1"/>
  <c r="N581" i="217"/>
  <c r="N205" i="199"/>
  <c r="N282" i="217"/>
  <c r="N205" i="217" l="1"/>
  <c r="P636" i="200" l="1"/>
  <c r="P636" i="201"/>
  <c r="P636" i="202"/>
  <c r="P636" i="203"/>
  <c r="P636" i="204"/>
  <c r="P636" i="205"/>
  <c r="P636" i="206"/>
  <c r="P636" i="207"/>
  <c r="P636" i="208"/>
  <c r="P636" i="210"/>
  <c r="P636" i="211"/>
  <c r="P636" i="212"/>
  <c r="O636" i="199"/>
  <c r="O636" i="200"/>
  <c r="O636" i="201"/>
  <c r="O636" i="202"/>
  <c r="O636" i="203"/>
  <c r="O636" i="204"/>
  <c r="O636" i="205"/>
  <c r="O636" i="206"/>
  <c r="O636" i="207"/>
  <c r="O636" i="208"/>
  <c r="O636" i="210"/>
  <c r="O636" i="211"/>
  <c r="O636" i="212"/>
  <c r="N638" i="199"/>
  <c r="N638" i="200"/>
  <c r="N638" i="201"/>
  <c r="N638" i="202"/>
  <c r="N638" i="203"/>
  <c r="N638" i="204"/>
  <c r="N638" i="205"/>
  <c r="N638" i="206"/>
  <c r="N638" i="207"/>
  <c r="N638" i="208"/>
  <c r="N638" i="210"/>
  <c r="N638" i="211"/>
  <c r="N638" i="212"/>
  <c r="P638" i="217"/>
  <c r="O638" i="217"/>
  <c r="O241" i="217"/>
  <c r="N241" i="200"/>
  <c r="N241" i="201"/>
  <c r="N241" i="202"/>
  <c r="N241" i="203"/>
  <c r="N241" i="204"/>
  <c r="N241" i="205"/>
  <c r="N241" i="206"/>
  <c r="N241" i="207"/>
  <c r="N241" i="208"/>
  <c r="N241" i="210"/>
  <c r="N241" i="211"/>
  <c r="N241" i="212"/>
  <c r="N241" i="199"/>
  <c r="P189" i="200"/>
  <c r="P189" i="201"/>
  <c r="P189" i="202"/>
  <c r="P189" i="203"/>
  <c r="P189" i="204"/>
  <c r="P189" i="205"/>
  <c r="P189" i="206"/>
  <c r="P189" i="207"/>
  <c r="P189" i="208"/>
  <c r="P189" i="210"/>
  <c r="P189" i="211"/>
  <c r="P189" i="212"/>
  <c r="P189" i="199"/>
  <c r="O189" i="200"/>
  <c r="O189" i="201"/>
  <c r="O189" i="202"/>
  <c r="O189" i="204"/>
  <c r="O189" i="205"/>
  <c r="O189" i="206"/>
  <c r="O189" i="207"/>
  <c r="O189" i="208"/>
  <c r="O189" i="210"/>
  <c r="O189" i="211"/>
  <c r="O189" i="212"/>
  <c r="O189" i="199"/>
  <c r="P193" i="217"/>
  <c r="O193" i="217"/>
  <c r="N193" i="200"/>
  <c r="N193" i="201"/>
  <c r="N193" i="202"/>
  <c r="N193" i="203"/>
  <c r="N193" i="204"/>
  <c r="N193" i="205"/>
  <c r="N193" i="206"/>
  <c r="N193" i="207"/>
  <c r="N193" i="208"/>
  <c r="N193" i="210"/>
  <c r="N193" i="211"/>
  <c r="N193" i="212"/>
  <c r="N193" i="199"/>
  <c r="N241" i="217" l="1"/>
  <c r="P241" i="217"/>
  <c r="N638" i="217"/>
  <c r="N193" i="217"/>
  <c r="P415" i="217" l="1"/>
  <c r="O415" i="217"/>
  <c r="P300" i="205" l="1"/>
  <c r="O300" i="205"/>
  <c r="N722" i="199"/>
  <c r="N722" i="200"/>
  <c r="N722" i="201"/>
  <c r="N722" i="202"/>
  <c r="N722" i="203"/>
  <c r="N722" i="204"/>
  <c r="N722" i="206"/>
  <c r="N722" i="207"/>
  <c r="N722" i="208"/>
  <c r="N722" i="210"/>
  <c r="N722" i="211"/>
  <c r="N722" i="212"/>
  <c r="N722" i="205"/>
  <c r="P723" i="205"/>
  <c r="N722" i="217" l="1"/>
  <c r="N759" i="217" l="1"/>
  <c r="O759" i="217"/>
  <c r="P759" i="217"/>
  <c r="P758" i="217"/>
  <c r="O758" i="217"/>
  <c r="O755" i="217" s="1"/>
  <c r="P750" i="217"/>
  <c r="O750" i="217"/>
  <c r="P748" i="217"/>
  <c r="O748" i="217"/>
  <c r="P742" i="217"/>
  <c r="O742" i="217"/>
  <c r="P736" i="217"/>
  <c r="O736" i="217"/>
  <c r="O729" i="217"/>
  <c r="P729" i="217"/>
  <c r="O730" i="217"/>
  <c r="P730" i="217"/>
  <c r="O732" i="217"/>
  <c r="P732" i="217"/>
  <c r="O733" i="217"/>
  <c r="P733" i="217"/>
  <c r="O734" i="217"/>
  <c r="P734" i="217"/>
  <c r="P728" i="217"/>
  <c r="O728" i="217"/>
  <c r="O725" i="217"/>
  <c r="P725" i="217"/>
  <c r="O726" i="217"/>
  <c r="P726" i="217"/>
  <c r="P724" i="217"/>
  <c r="O724" i="217"/>
  <c r="P717" i="217"/>
  <c r="O717" i="217"/>
  <c r="O712" i="217"/>
  <c r="P712" i="217"/>
  <c r="O713" i="217"/>
  <c r="P713" i="217"/>
  <c r="O715" i="217"/>
  <c r="P715" i="217"/>
  <c r="P711" i="217"/>
  <c r="O711" i="217"/>
  <c r="P709" i="217"/>
  <c r="O709" i="217"/>
  <c r="P703" i="217"/>
  <c r="O703" i="217"/>
  <c r="P695" i="217"/>
  <c r="O695" i="217"/>
  <c r="O689" i="217"/>
  <c r="P689" i="217"/>
  <c r="P688" i="217"/>
  <c r="O688" i="217"/>
  <c r="O686" i="217"/>
  <c r="P686" i="217"/>
  <c r="P685" i="217"/>
  <c r="O685" i="217"/>
  <c r="O683" i="217"/>
  <c r="P683" i="217"/>
  <c r="P682" i="217"/>
  <c r="O682" i="217"/>
  <c r="P674" i="217"/>
  <c r="O674" i="217"/>
  <c r="P668" i="217"/>
  <c r="O668" i="217"/>
  <c r="P658" i="217"/>
  <c r="O658" i="217"/>
  <c r="O656" i="217"/>
  <c r="P656" i="217"/>
  <c r="P655" i="217"/>
  <c r="O655" i="217"/>
  <c r="P653" i="217"/>
  <c r="O653" i="217"/>
  <c r="P651" i="217"/>
  <c r="O651" i="217"/>
  <c r="P649" i="217"/>
  <c r="O649" i="217"/>
  <c r="P644" i="217"/>
  <c r="O644" i="217"/>
  <c r="P637" i="217"/>
  <c r="O637" i="217"/>
  <c r="O633" i="217"/>
  <c r="P633" i="217"/>
  <c r="O634" i="217"/>
  <c r="P634" i="217"/>
  <c r="O635" i="217"/>
  <c r="P635" i="217"/>
  <c r="P632" i="217"/>
  <c r="O632" i="217"/>
  <c r="P630" i="217"/>
  <c r="O630" i="217"/>
  <c r="O628" i="217"/>
  <c r="P628" i="217"/>
  <c r="P627" i="217"/>
  <c r="O627" i="217"/>
  <c r="P625" i="217"/>
  <c r="O625" i="217"/>
  <c r="P624" i="217"/>
  <c r="O624" i="217"/>
  <c r="O620" i="217"/>
  <c r="P620" i="217"/>
  <c r="O621" i="217"/>
  <c r="P621" i="217"/>
  <c r="O622" i="217"/>
  <c r="P622" i="217"/>
  <c r="P619" i="217"/>
  <c r="O619" i="217"/>
  <c r="P613" i="217"/>
  <c r="O613" i="217"/>
  <c r="P612" i="217"/>
  <c r="O612" i="217"/>
  <c r="P608" i="217"/>
  <c r="O608" i="217"/>
  <c r="O606" i="217"/>
  <c r="P606" i="217"/>
  <c r="P605" i="217"/>
  <c r="O605" i="217"/>
  <c r="P599" i="217"/>
  <c r="O599" i="217"/>
  <c r="P598" i="217"/>
  <c r="O598" i="217"/>
  <c r="P594" i="217"/>
  <c r="O594" i="217"/>
  <c r="P592" i="217"/>
  <c r="O592" i="217"/>
  <c r="P590" i="217"/>
  <c r="O590" i="217"/>
  <c r="P588" i="217"/>
  <c r="O588" i="217"/>
  <c r="P586" i="217"/>
  <c r="O586" i="217"/>
  <c r="P584" i="217"/>
  <c r="O584" i="217"/>
  <c r="P580" i="217"/>
  <c r="O580" i="217"/>
  <c r="P575" i="217"/>
  <c r="O575" i="217"/>
  <c r="P65" i="217"/>
  <c r="O65" i="217"/>
  <c r="P564" i="217"/>
  <c r="O564" i="217"/>
  <c r="P555" i="217"/>
  <c r="O555" i="217"/>
  <c r="O551" i="217"/>
  <c r="P551" i="217"/>
  <c r="P550" i="217"/>
  <c r="O550" i="217"/>
  <c r="P548" i="217"/>
  <c r="O548" i="217"/>
  <c r="P546" i="217"/>
  <c r="O546" i="217"/>
  <c r="P539" i="217"/>
  <c r="O539" i="217"/>
  <c r="P526" i="217"/>
  <c r="O526" i="217"/>
  <c r="P522" i="217"/>
  <c r="O522" i="217"/>
  <c r="P521" i="217"/>
  <c r="O521" i="217"/>
  <c r="P517" i="217"/>
  <c r="O517" i="217"/>
  <c r="P515" i="217"/>
  <c r="O515" i="217"/>
  <c r="O506" i="217"/>
  <c r="P506" i="217"/>
  <c r="O507" i="217"/>
  <c r="P507" i="217"/>
  <c r="P505" i="217"/>
  <c r="O505" i="217"/>
  <c r="P495" i="217"/>
  <c r="O495" i="217"/>
  <c r="O491" i="217"/>
  <c r="P491" i="217"/>
  <c r="P490" i="217"/>
  <c r="O490" i="217"/>
  <c r="P480" i="217"/>
  <c r="O480" i="217"/>
  <c r="O478" i="217"/>
  <c r="P478" i="217"/>
  <c r="P477" i="217"/>
  <c r="O477" i="217"/>
  <c r="O469" i="217"/>
  <c r="P469" i="217"/>
  <c r="P468" i="217"/>
  <c r="O468" i="217"/>
  <c r="P459" i="217"/>
  <c r="O459" i="217"/>
  <c r="P450" i="217"/>
  <c r="O450" i="217"/>
  <c r="O445" i="217"/>
  <c r="P445" i="217"/>
  <c r="O446" i="217"/>
  <c r="P446" i="217"/>
  <c r="O447" i="217"/>
  <c r="P447" i="217"/>
  <c r="O448" i="217"/>
  <c r="P448" i="217"/>
  <c r="P444" i="217"/>
  <c r="O444" i="217"/>
  <c r="O441" i="217"/>
  <c r="P441" i="217"/>
  <c r="O442" i="217"/>
  <c r="P442" i="217"/>
  <c r="P440" i="217"/>
  <c r="O440" i="217"/>
  <c r="P94" i="217"/>
  <c r="O94" i="217"/>
  <c r="P423" i="217"/>
  <c r="O423" i="217"/>
  <c r="P434" i="217"/>
  <c r="O434" i="217"/>
  <c r="P432" i="217"/>
  <c r="O432" i="217"/>
  <c r="O429" i="217"/>
  <c r="P429" i="217"/>
  <c r="O430" i="217"/>
  <c r="P430" i="217"/>
  <c r="P428" i="217"/>
  <c r="O428" i="217"/>
  <c r="P426" i="217"/>
  <c r="O426" i="217"/>
  <c r="P425" i="217"/>
  <c r="O425" i="217"/>
  <c r="P417" i="217"/>
  <c r="O417" i="217"/>
  <c r="P413" i="217"/>
  <c r="O413" i="217"/>
  <c r="O302" i="217"/>
  <c r="P302" i="217"/>
  <c r="P301" i="217"/>
  <c r="O301" i="217"/>
  <c r="O400" i="217"/>
  <c r="P400" i="217"/>
  <c r="O401" i="217"/>
  <c r="P401" i="217"/>
  <c r="P399" i="217"/>
  <c r="O399" i="217"/>
  <c r="P394" i="217"/>
  <c r="O394" i="217"/>
  <c r="P397" i="217"/>
  <c r="O397" i="217"/>
  <c r="P392" i="217"/>
  <c r="O392" i="217"/>
  <c r="P390" i="217"/>
  <c r="O390" i="217"/>
  <c r="O383" i="217"/>
  <c r="P383" i="217"/>
  <c r="O384" i="217"/>
  <c r="P384" i="217"/>
  <c r="O385" i="217"/>
  <c r="P385" i="217"/>
  <c r="O386" i="217"/>
  <c r="P386" i="217"/>
  <c r="O387" i="217"/>
  <c r="P387" i="217"/>
  <c r="O388" i="217"/>
  <c r="P388" i="217"/>
  <c r="P382" i="217"/>
  <c r="O382" i="217"/>
  <c r="O368" i="217"/>
  <c r="P368" i="217"/>
  <c r="O369" i="217"/>
  <c r="P369" i="217"/>
  <c r="P367" i="217"/>
  <c r="O367" i="217"/>
  <c r="P361" i="217"/>
  <c r="O361" i="217"/>
  <c r="P338" i="217"/>
  <c r="O338" i="217"/>
  <c r="P336" i="217"/>
  <c r="O336" i="217"/>
  <c r="O328" i="217"/>
  <c r="P328" i="217"/>
  <c r="O329" i="217"/>
  <c r="P329" i="217"/>
  <c r="O330" i="217"/>
  <c r="P330" i="217"/>
  <c r="O331" i="217"/>
  <c r="P331" i="217"/>
  <c r="O332" i="217"/>
  <c r="P332" i="217"/>
  <c r="O333" i="217"/>
  <c r="P333" i="217"/>
  <c r="O334" i="217"/>
  <c r="P334" i="217"/>
  <c r="P326" i="217"/>
  <c r="O326" i="217"/>
  <c r="O313" i="217"/>
  <c r="P313" i="217"/>
  <c r="O309" i="217"/>
  <c r="P309" i="217"/>
  <c r="O310" i="217"/>
  <c r="P310" i="217"/>
  <c r="P308" i="217"/>
  <c r="O308" i="217"/>
  <c r="O305" i="217"/>
  <c r="P305" i="217"/>
  <c r="O306" i="217"/>
  <c r="P306" i="217"/>
  <c r="P304" i="217"/>
  <c r="O304" i="217"/>
  <c r="P299" i="217"/>
  <c r="O299" i="217"/>
  <c r="P296" i="217"/>
  <c r="O296" i="217"/>
  <c r="P294" i="217"/>
  <c r="O294" i="217"/>
  <c r="P292" i="217"/>
  <c r="O292" i="217"/>
  <c r="P293" i="217"/>
  <c r="O293" i="217"/>
  <c r="P286" i="217"/>
  <c r="O286" i="217"/>
  <c r="P284" i="217"/>
  <c r="O284" i="217"/>
  <c r="P281" i="217"/>
  <c r="O281" i="217"/>
  <c r="P280" i="217"/>
  <c r="O280" i="217"/>
  <c r="O278" i="217"/>
  <c r="P278" i="217"/>
  <c r="P277" i="217"/>
  <c r="O277" i="217"/>
  <c r="O266" i="217"/>
  <c r="P266" i="217"/>
  <c r="O267" i="217"/>
  <c r="P267" i="217"/>
  <c r="O268" i="217"/>
  <c r="P268" i="217"/>
  <c r="O269" i="217"/>
  <c r="P269" i="217"/>
  <c r="O270" i="217"/>
  <c r="P270" i="217"/>
  <c r="O271" i="217"/>
  <c r="P271" i="217"/>
  <c r="P265" i="217"/>
  <c r="O265" i="217"/>
  <c r="P259" i="217"/>
  <c r="O259" i="217"/>
  <c r="P257" i="217"/>
  <c r="O257" i="217"/>
  <c r="P256" i="217"/>
  <c r="O256" i="217"/>
  <c r="P254" i="217"/>
  <c r="O254" i="217"/>
  <c r="P252" i="217"/>
  <c r="O252" i="217"/>
  <c r="O250" i="217"/>
  <c r="P250" i="217"/>
  <c r="P249" i="217"/>
  <c r="O249" i="217"/>
  <c r="O242" i="217"/>
  <c r="P242" i="217"/>
  <c r="O243" i="217"/>
  <c r="P243" i="217"/>
  <c r="P240" i="217"/>
  <c r="O240" i="217"/>
  <c r="P235" i="217"/>
  <c r="O235" i="217"/>
  <c r="P233" i="217"/>
  <c r="O233" i="217"/>
  <c r="O226" i="217"/>
  <c r="P226" i="217"/>
  <c r="O227" i="217"/>
  <c r="P227" i="217"/>
  <c r="O228" i="217"/>
  <c r="P228" i="217"/>
  <c r="O229" i="217"/>
  <c r="P229" i="217"/>
  <c r="O230" i="217"/>
  <c r="P230" i="217"/>
  <c r="P225" i="217"/>
  <c r="O225" i="217"/>
  <c r="O222" i="217"/>
  <c r="P222" i="217"/>
  <c r="O223" i="217"/>
  <c r="P223" i="217"/>
  <c r="P221" i="217"/>
  <c r="O221" i="217"/>
  <c r="P219" i="217"/>
  <c r="P218" i="217"/>
  <c r="O216" i="217"/>
  <c r="P216" i="217"/>
  <c r="P214" i="217"/>
  <c r="O214" i="217"/>
  <c r="P201" i="217"/>
  <c r="O201" i="217"/>
  <c r="P199" i="217"/>
  <c r="O199" i="217"/>
  <c r="O196" i="217"/>
  <c r="P196" i="217"/>
  <c r="O197" i="217"/>
  <c r="P197" i="217"/>
  <c r="P195" i="217"/>
  <c r="O195" i="217"/>
  <c r="O191" i="217"/>
  <c r="P191" i="217"/>
  <c r="O192" i="217"/>
  <c r="P192" i="217"/>
  <c r="P190" i="217"/>
  <c r="O190" i="217"/>
  <c r="O187" i="217"/>
  <c r="P187" i="217"/>
  <c r="O188" i="217"/>
  <c r="P188" i="217"/>
  <c r="P186" i="217"/>
  <c r="O186" i="217"/>
  <c r="O183" i="217"/>
  <c r="P183" i="217"/>
  <c r="O184" i="217"/>
  <c r="P184" i="217"/>
  <c r="P182" i="217"/>
  <c r="O182" i="217"/>
  <c r="P180" i="217"/>
  <c r="P177" i="217"/>
  <c r="O177" i="217"/>
  <c r="P162" i="217"/>
  <c r="O162" i="217"/>
  <c r="P160" i="217"/>
  <c r="O160" i="217"/>
  <c r="P158" i="217"/>
  <c r="O158" i="217"/>
  <c r="P156" i="217"/>
  <c r="O156" i="217"/>
  <c r="P155" i="217"/>
  <c r="O155" i="217"/>
  <c r="O153" i="217"/>
  <c r="P153" i="217"/>
  <c r="P152" i="217"/>
  <c r="O152" i="217"/>
  <c r="P171" i="217"/>
  <c r="O171" i="217"/>
  <c r="P170" i="217"/>
  <c r="O170" i="217"/>
  <c r="P150" i="217"/>
  <c r="O150" i="217"/>
  <c r="P148" i="217"/>
  <c r="O148" i="217"/>
  <c r="O140" i="217"/>
  <c r="P140" i="217"/>
  <c r="P139" i="217"/>
  <c r="O139" i="217"/>
  <c r="O134" i="217"/>
  <c r="P134" i="217"/>
  <c r="O135" i="217"/>
  <c r="P135" i="217"/>
  <c r="O136" i="217"/>
  <c r="P136" i="217"/>
  <c r="O137" i="217"/>
  <c r="P137" i="217"/>
  <c r="P133" i="217"/>
  <c r="O133" i="217"/>
  <c r="P116" i="217"/>
  <c r="O116" i="217"/>
  <c r="P108" i="217"/>
  <c r="O108" i="217"/>
  <c r="P107" i="217"/>
  <c r="O107" i="217"/>
  <c r="P105" i="217"/>
  <c r="O105" i="217"/>
  <c r="P104" i="217"/>
  <c r="O104" i="217"/>
  <c r="P98" i="217"/>
  <c r="O98" i="217"/>
  <c r="P96" i="217"/>
  <c r="O96" i="217"/>
  <c r="P92" i="217"/>
  <c r="O92" i="217"/>
  <c r="P89" i="217"/>
  <c r="O89" i="217"/>
  <c r="P71" i="217"/>
  <c r="O71" i="217"/>
  <c r="P63" i="217"/>
  <c r="O63" i="217"/>
  <c r="P56" i="217"/>
  <c r="O56" i="217"/>
  <c r="N758" i="202"/>
  <c r="O753" i="202"/>
  <c r="O751" i="202" s="1"/>
  <c r="P753" i="202"/>
  <c r="P751" i="202" s="1"/>
  <c r="N750" i="202"/>
  <c r="P749" i="202"/>
  <c r="O749" i="202"/>
  <c r="N748" i="202"/>
  <c r="P747" i="202"/>
  <c r="O747" i="202"/>
  <c r="N742" i="202"/>
  <c r="N741" i="202" s="1"/>
  <c r="P741" i="202"/>
  <c r="O741" i="202"/>
  <c r="N736" i="202"/>
  <c r="N735" i="202" s="1"/>
  <c r="N734" i="202"/>
  <c r="N733" i="202"/>
  <c r="N732" i="202"/>
  <c r="N730" i="202"/>
  <c r="N729" i="202"/>
  <c r="N728" i="202"/>
  <c r="P727" i="202"/>
  <c r="O727" i="202"/>
  <c r="N726" i="202"/>
  <c r="N725" i="202"/>
  <c r="N724" i="202"/>
  <c r="P723" i="202"/>
  <c r="O723" i="202"/>
  <c r="N721" i="202"/>
  <c r="N718" i="202"/>
  <c r="N717" i="202"/>
  <c r="P716" i="202"/>
  <c r="O716" i="202"/>
  <c r="N715" i="202"/>
  <c r="N713" i="202"/>
  <c r="N712" i="202"/>
  <c r="N711" i="202"/>
  <c r="P710" i="202"/>
  <c r="N709" i="202"/>
  <c r="P708" i="202"/>
  <c r="O708" i="202"/>
  <c r="N707" i="202"/>
  <c r="N705" i="202"/>
  <c r="N704" i="202"/>
  <c r="N703" i="202"/>
  <c r="P702" i="202"/>
  <c r="N701" i="202"/>
  <c r="N700" i="202"/>
  <c r="N699" i="202"/>
  <c r="N698" i="202"/>
  <c r="N697" i="202"/>
  <c r="N696" i="202"/>
  <c r="N695" i="202"/>
  <c r="P694" i="202"/>
  <c r="O694" i="202"/>
  <c r="N689" i="202"/>
  <c r="N688" i="202"/>
  <c r="P687" i="202"/>
  <c r="O687" i="202"/>
  <c r="N686" i="202"/>
  <c r="N685" i="202"/>
  <c r="P684" i="202"/>
  <c r="O684" i="202"/>
  <c r="N683" i="202"/>
  <c r="N682" i="202"/>
  <c r="P681" i="202"/>
  <c r="O681" i="202"/>
  <c r="N680" i="202"/>
  <c r="N675" i="202"/>
  <c r="N674" i="202"/>
  <c r="P673" i="202"/>
  <c r="O673" i="202"/>
  <c r="N668" i="202"/>
  <c r="P667" i="202"/>
  <c r="P665" i="202" s="1"/>
  <c r="P663" i="202" s="1"/>
  <c r="O667" i="202"/>
  <c r="O665" i="202" s="1"/>
  <c r="O663" i="202" s="1"/>
  <c r="N658" i="202"/>
  <c r="P657" i="202"/>
  <c r="O657" i="202"/>
  <c r="N656" i="202"/>
  <c r="N655" i="202"/>
  <c r="P654" i="202"/>
  <c r="O654" i="202"/>
  <c r="N653" i="202"/>
  <c r="P652" i="202"/>
  <c r="O652" i="202"/>
  <c r="N651" i="202"/>
  <c r="P650" i="202"/>
  <c r="O650" i="202"/>
  <c r="N649" i="202"/>
  <c r="P648" i="202"/>
  <c r="O648" i="202"/>
  <c r="N647" i="202"/>
  <c r="N646" i="202"/>
  <c r="N645" i="202"/>
  <c r="N644" i="202"/>
  <c r="P643" i="202"/>
  <c r="P641" i="202" s="1"/>
  <c r="O643" i="202"/>
  <c r="O641" i="202" s="1"/>
  <c r="N637" i="202"/>
  <c r="N636" i="202" s="1"/>
  <c r="N635" i="202"/>
  <c r="N634" i="202"/>
  <c r="N633" i="202"/>
  <c r="N632" i="202"/>
  <c r="P631" i="202"/>
  <c r="O631" i="202"/>
  <c r="N630" i="202"/>
  <c r="P629" i="202"/>
  <c r="O629" i="202"/>
  <c r="N628" i="202"/>
  <c r="N627" i="202"/>
  <c r="P626" i="202"/>
  <c r="O626" i="202"/>
  <c r="N625" i="202"/>
  <c r="N624" i="202"/>
  <c r="P623" i="202"/>
  <c r="O623" i="202"/>
  <c r="N622" i="202"/>
  <c r="N621" i="202"/>
  <c r="N620" i="202"/>
  <c r="N619" i="202"/>
  <c r="P618" i="202"/>
  <c r="O618" i="202"/>
  <c r="N613" i="202"/>
  <c r="N612" i="202"/>
  <c r="P611" i="202"/>
  <c r="P609" i="202" s="1"/>
  <c r="O611" i="202"/>
  <c r="O609" i="202" s="1"/>
  <c r="N608" i="202"/>
  <c r="P607" i="202"/>
  <c r="O607" i="202"/>
  <c r="A607" i="202"/>
  <c r="N606" i="202"/>
  <c r="N605" i="202"/>
  <c r="P604" i="202"/>
  <c r="O604" i="202"/>
  <c r="A604" i="202"/>
  <c r="A603" i="202"/>
  <c r="P602" i="202"/>
  <c r="A602" i="202"/>
  <c r="A601" i="202"/>
  <c r="A600" i="202"/>
  <c r="N599" i="202"/>
  <c r="A599" i="202"/>
  <c r="N598" i="202"/>
  <c r="A598" i="202"/>
  <c r="P597" i="202"/>
  <c r="O597" i="202"/>
  <c r="O595" i="202" s="1"/>
  <c r="A597" i="202"/>
  <c r="A596" i="202"/>
  <c r="P595" i="202"/>
  <c r="A595" i="202"/>
  <c r="N594" i="202"/>
  <c r="N593" i="202" s="1"/>
  <c r="P593" i="202"/>
  <c r="O593" i="202"/>
  <c r="N592" i="202"/>
  <c r="P591" i="202"/>
  <c r="O591" i="202"/>
  <c r="N590" i="202"/>
  <c r="P589" i="202"/>
  <c r="O589" i="202"/>
  <c r="N588" i="202"/>
  <c r="P587" i="202"/>
  <c r="O587" i="202"/>
  <c r="N586" i="202"/>
  <c r="A586" i="202"/>
  <c r="N584" i="202"/>
  <c r="A584" i="202"/>
  <c r="P583" i="202"/>
  <c r="O583" i="202"/>
  <c r="A583" i="202"/>
  <c r="N582" i="202"/>
  <c r="A582" i="202"/>
  <c r="N580" i="202"/>
  <c r="A580" i="202"/>
  <c r="P579" i="202"/>
  <c r="O579" i="202"/>
  <c r="A579" i="202"/>
  <c r="N578" i="202"/>
  <c r="A578" i="202"/>
  <c r="N577" i="202"/>
  <c r="A577" i="202"/>
  <c r="N576" i="202"/>
  <c r="A576" i="202"/>
  <c r="N575" i="202"/>
  <c r="A575" i="202"/>
  <c r="P574" i="202"/>
  <c r="O574" i="202"/>
  <c r="A574" i="202"/>
  <c r="A573" i="202"/>
  <c r="A572" i="202"/>
  <c r="A571" i="202"/>
  <c r="A570" i="202"/>
  <c r="A569" i="202"/>
  <c r="A568" i="202"/>
  <c r="N65" i="202"/>
  <c r="N64" i="202" s="1"/>
  <c r="A65" i="202"/>
  <c r="P64" i="202"/>
  <c r="P566" i="202" s="1"/>
  <c r="A64" i="202"/>
  <c r="A567" i="202"/>
  <c r="A566" i="202"/>
  <c r="N564" i="202"/>
  <c r="N563" i="202" s="1"/>
  <c r="A564" i="202"/>
  <c r="P561" i="202"/>
  <c r="O561" i="202"/>
  <c r="A563" i="202"/>
  <c r="A562" i="202"/>
  <c r="A561" i="202"/>
  <c r="A560" i="202"/>
  <c r="A559" i="202"/>
  <c r="N557" i="202"/>
  <c r="A557" i="202"/>
  <c r="N556" i="202"/>
  <c r="A556" i="202"/>
  <c r="N555" i="202"/>
  <c r="A555" i="202"/>
  <c r="P552" i="202"/>
  <c r="O552" i="202"/>
  <c r="A554" i="202"/>
  <c r="A553" i="202"/>
  <c r="A552" i="202"/>
  <c r="N551" i="202"/>
  <c r="A551" i="202"/>
  <c r="N550" i="202"/>
  <c r="A550" i="202"/>
  <c r="P549" i="202"/>
  <c r="O549" i="202"/>
  <c r="A549" i="202"/>
  <c r="N548" i="202"/>
  <c r="A548" i="202"/>
  <c r="P547" i="202"/>
  <c r="O547" i="202"/>
  <c r="A547" i="202"/>
  <c r="N546" i="202"/>
  <c r="A546" i="202"/>
  <c r="P545" i="202"/>
  <c r="O545" i="202"/>
  <c r="A545" i="202"/>
  <c r="A544" i="202"/>
  <c r="A543" i="202"/>
  <c r="A540" i="202"/>
  <c r="N539" i="202"/>
  <c r="A539" i="202"/>
  <c r="P538" i="202"/>
  <c r="O538" i="202"/>
  <c r="A538" i="202"/>
  <c r="N537" i="202"/>
  <c r="A537" i="202"/>
  <c r="N535" i="202"/>
  <c r="A535" i="202"/>
  <c r="N534" i="202"/>
  <c r="A534" i="202"/>
  <c r="A533" i="202"/>
  <c r="A532" i="202"/>
  <c r="A531" i="202"/>
  <c r="A529" i="202"/>
  <c r="A528" i="202"/>
  <c r="A527" i="202"/>
  <c r="N526" i="202"/>
  <c r="A526" i="202"/>
  <c r="P525" i="202"/>
  <c r="O525" i="202"/>
  <c r="O523" i="202" s="1"/>
  <c r="N522" i="202"/>
  <c r="A522" i="202"/>
  <c r="N521" i="202"/>
  <c r="A521" i="202"/>
  <c r="P520" i="202"/>
  <c r="P518" i="202" s="1"/>
  <c r="O520" i="202"/>
  <c r="O518" i="202" s="1"/>
  <c r="A520" i="202"/>
  <c r="A519" i="202"/>
  <c r="A518" i="202"/>
  <c r="N517" i="202"/>
  <c r="A517" i="202"/>
  <c r="P516" i="202"/>
  <c r="O516" i="202"/>
  <c r="A516" i="202"/>
  <c r="N515" i="202"/>
  <c r="A515" i="202"/>
  <c r="P514" i="202"/>
  <c r="O514" i="202"/>
  <c r="A514" i="202"/>
  <c r="A513" i="202"/>
  <c r="A512" i="202"/>
  <c r="A511" i="202"/>
  <c r="A510" i="202"/>
  <c r="P508" i="202"/>
  <c r="O508" i="202"/>
  <c r="A508" i="202"/>
  <c r="N507" i="202"/>
  <c r="A507" i="202"/>
  <c r="N506" i="202"/>
  <c r="A506" i="202"/>
  <c r="N505" i="202"/>
  <c r="A505" i="202"/>
  <c r="P504" i="202"/>
  <c r="O504" i="202"/>
  <c r="A504" i="202"/>
  <c r="N503" i="202"/>
  <c r="A503" i="202"/>
  <c r="N502" i="202"/>
  <c r="A502" i="202"/>
  <c r="N501" i="202"/>
  <c r="A501" i="202"/>
  <c r="N500" i="202"/>
  <c r="A500" i="202"/>
  <c r="N499" i="202"/>
  <c r="A499" i="202"/>
  <c r="N498" i="202"/>
  <c r="A498" i="202"/>
  <c r="N497" i="202"/>
  <c r="A497" i="202"/>
  <c r="N496" i="202"/>
  <c r="A496" i="202"/>
  <c r="N495" i="202"/>
  <c r="A495" i="202"/>
  <c r="P494" i="202"/>
  <c r="O494" i="202"/>
  <c r="A494" i="202"/>
  <c r="N491" i="202"/>
  <c r="A491" i="202"/>
  <c r="N490" i="202"/>
  <c r="A490" i="202"/>
  <c r="A489" i="202"/>
  <c r="A488" i="202"/>
  <c r="A487" i="202"/>
  <c r="A486" i="202"/>
  <c r="A485" i="202"/>
  <c r="A484" i="202"/>
  <c r="A483" i="202"/>
  <c r="N480" i="202"/>
  <c r="A480" i="202"/>
  <c r="P479" i="202"/>
  <c r="P474" i="202" s="1"/>
  <c r="O479" i="202"/>
  <c r="A479" i="202"/>
  <c r="N478" i="202"/>
  <c r="A478" i="202"/>
  <c r="N477" i="202"/>
  <c r="A477" i="202"/>
  <c r="A476" i="202"/>
  <c r="A475" i="202"/>
  <c r="A474" i="202"/>
  <c r="A473" i="202"/>
  <c r="A472" i="202"/>
  <c r="A471" i="202"/>
  <c r="A470" i="202"/>
  <c r="N469" i="202"/>
  <c r="A469" i="202"/>
  <c r="N468" i="202"/>
  <c r="A468" i="202"/>
  <c r="P467" i="202"/>
  <c r="O467" i="202"/>
  <c r="A467" i="202"/>
  <c r="N466" i="202"/>
  <c r="N465" i="202"/>
  <c r="N463" i="202"/>
  <c r="A463" i="202"/>
  <c r="N462" i="202"/>
  <c r="A462" i="202"/>
  <c r="N461" i="202"/>
  <c r="A461" i="202"/>
  <c r="N460" i="202"/>
  <c r="A460" i="202"/>
  <c r="N459" i="202"/>
  <c r="A459" i="202"/>
  <c r="P458" i="202"/>
  <c r="A458" i="202"/>
  <c r="N457" i="202"/>
  <c r="A457" i="202"/>
  <c r="N456" i="202"/>
  <c r="A456" i="202"/>
  <c r="N455" i="202"/>
  <c r="A455" i="202"/>
  <c r="N454" i="202"/>
  <c r="A454" i="202"/>
  <c r="N453" i="202"/>
  <c r="A453" i="202"/>
  <c r="N452" i="202"/>
  <c r="A452" i="202"/>
  <c r="N451" i="202"/>
  <c r="A451" i="202"/>
  <c r="N450" i="202"/>
  <c r="A450" i="202"/>
  <c r="P449" i="202"/>
  <c r="O449" i="202"/>
  <c r="A449" i="202"/>
  <c r="N448" i="202"/>
  <c r="A448" i="202"/>
  <c r="N447" i="202"/>
  <c r="A447" i="202"/>
  <c r="N446" i="202"/>
  <c r="A446" i="202"/>
  <c r="N445" i="202"/>
  <c r="A445" i="202"/>
  <c r="N444" i="202"/>
  <c r="A444" i="202"/>
  <c r="P443" i="202"/>
  <c r="O443" i="202"/>
  <c r="A443" i="202"/>
  <c r="N442" i="202"/>
  <c r="A442" i="202"/>
  <c r="N441" i="202"/>
  <c r="A441" i="202"/>
  <c r="N440" i="202"/>
  <c r="A440" i="202"/>
  <c r="P439" i="202"/>
  <c r="O439" i="202"/>
  <c r="A439" i="202"/>
  <c r="A438" i="202"/>
  <c r="A437" i="202"/>
  <c r="A436" i="202"/>
  <c r="A435" i="202"/>
  <c r="N94" i="202"/>
  <c r="A94" i="202"/>
  <c r="P93" i="202"/>
  <c r="O93" i="202"/>
  <c r="A93" i="202"/>
  <c r="N423" i="202"/>
  <c r="A423" i="202"/>
  <c r="P422" i="202"/>
  <c r="O422" i="202"/>
  <c r="A422" i="202"/>
  <c r="N434" i="202"/>
  <c r="A434" i="202"/>
  <c r="P433" i="202"/>
  <c r="O433" i="202"/>
  <c r="A433" i="202"/>
  <c r="N432" i="202"/>
  <c r="A432" i="202"/>
  <c r="P431" i="202"/>
  <c r="O431" i="202"/>
  <c r="A431" i="202"/>
  <c r="N430" i="202"/>
  <c r="A430" i="202"/>
  <c r="N429" i="202"/>
  <c r="A429" i="202"/>
  <c r="N428" i="202"/>
  <c r="A428" i="202"/>
  <c r="P427" i="202"/>
  <c r="O427" i="202"/>
  <c r="A427" i="202"/>
  <c r="N426" i="202"/>
  <c r="A426" i="202"/>
  <c r="N425" i="202"/>
  <c r="A425" i="202"/>
  <c r="P424" i="202"/>
  <c r="O424" i="202"/>
  <c r="A424" i="202"/>
  <c r="A421" i="202"/>
  <c r="A420" i="202"/>
  <c r="A419" i="202"/>
  <c r="A418" i="202"/>
  <c r="N417" i="202"/>
  <c r="N416" i="202" s="1"/>
  <c r="P416" i="202"/>
  <c r="O416" i="202"/>
  <c r="P414" i="202"/>
  <c r="O414" i="202"/>
  <c r="N413" i="202"/>
  <c r="A413" i="202"/>
  <c r="P412" i="202"/>
  <c r="O412" i="202"/>
  <c r="A412" i="202"/>
  <c r="N302" i="202"/>
  <c r="A302" i="202"/>
  <c r="N301" i="202"/>
  <c r="A301" i="202"/>
  <c r="P300" i="202"/>
  <c r="O300" i="202" s="1"/>
  <c r="A300" i="202"/>
  <c r="A411" i="202"/>
  <c r="A410" i="202"/>
  <c r="A409" i="202"/>
  <c r="A408" i="202"/>
  <c r="A407" i="202"/>
  <c r="P402" i="202"/>
  <c r="O402" i="202"/>
  <c r="N401" i="202"/>
  <c r="A401" i="202"/>
  <c r="N400" i="202"/>
  <c r="A400" i="202"/>
  <c r="N399" i="202"/>
  <c r="A399" i="202"/>
  <c r="P398" i="202"/>
  <c r="O398" i="202"/>
  <c r="A398" i="202"/>
  <c r="N394" i="202"/>
  <c r="A394" i="202"/>
  <c r="A393" i="202"/>
  <c r="N397" i="202"/>
  <c r="A397" i="202"/>
  <c r="P396" i="202"/>
  <c r="O396" i="202"/>
  <c r="A396" i="202"/>
  <c r="N392" i="202"/>
  <c r="A392" i="202"/>
  <c r="P391" i="202"/>
  <c r="O391" i="202"/>
  <c r="A391" i="202"/>
  <c r="N390" i="202"/>
  <c r="A390" i="202"/>
  <c r="P389" i="202"/>
  <c r="O389" i="202"/>
  <c r="A389" i="202"/>
  <c r="N388" i="202"/>
  <c r="A388" i="202"/>
  <c r="N387" i="202"/>
  <c r="A387" i="202"/>
  <c r="N386" i="202"/>
  <c r="A386" i="202"/>
  <c r="N385" i="202"/>
  <c r="A385" i="202"/>
  <c r="N384" i="202"/>
  <c r="A384" i="202"/>
  <c r="N383" i="202"/>
  <c r="A383" i="202"/>
  <c r="N382" i="202"/>
  <c r="A382" i="202"/>
  <c r="P381" i="202"/>
  <c r="O381" i="202"/>
  <c r="A381" i="202"/>
  <c r="A380" i="202"/>
  <c r="A379" i="202"/>
  <c r="A378" i="202"/>
  <c r="A377" i="202"/>
  <c r="P372" i="202"/>
  <c r="O372" i="202"/>
  <c r="A373" i="202"/>
  <c r="A372" i="202"/>
  <c r="A371" i="202"/>
  <c r="A370" i="202"/>
  <c r="N369" i="202"/>
  <c r="A369" i="202"/>
  <c r="N368" i="202"/>
  <c r="N367" i="202"/>
  <c r="P366" i="202"/>
  <c r="O366" i="202"/>
  <c r="A366" i="202"/>
  <c r="A365" i="202"/>
  <c r="P364" i="202"/>
  <c r="A364" i="202"/>
  <c r="A363" i="202"/>
  <c r="A362" i="202"/>
  <c r="N361" i="202"/>
  <c r="A361" i="202"/>
  <c r="P360" i="202"/>
  <c r="O360" i="202"/>
  <c r="A360" i="202"/>
  <c r="N359" i="202"/>
  <c r="A359" i="202"/>
  <c r="N358" i="202"/>
  <c r="A358" i="202"/>
  <c r="N357" i="202"/>
  <c r="A357" i="202"/>
  <c r="N356" i="202"/>
  <c r="A356" i="202"/>
  <c r="N355" i="202"/>
  <c r="A355" i="202"/>
  <c r="N354" i="202"/>
  <c r="A354" i="202"/>
  <c r="N353" i="202"/>
  <c r="N352" i="202"/>
  <c r="A352" i="202"/>
  <c r="N351" i="202"/>
  <c r="A351" i="202"/>
  <c r="N350" i="202"/>
  <c r="A350" i="202"/>
  <c r="N349" i="202"/>
  <c r="A349" i="202"/>
  <c r="N348" i="202"/>
  <c r="A348" i="202"/>
  <c r="N347" i="202"/>
  <c r="A347" i="202"/>
  <c r="N346" i="202"/>
  <c r="A346" i="202"/>
  <c r="N345" i="202"/>
  <c r="A345" i="202"/>
  <c r="N344" i="202"/>
  <c r="A344" i="202"/>
  <c r="N343" i="202"/>
  <c r="A343" i="202"/>
  <c r="N342" i="202"/>
  <c r="A342" i="202"/>
  <c r="N341" i="202"/>
  <c r="A341" i="202"/>
  <c r="N340" i="202"/>
  <c r="A340" i="202"/>
  <c r="N339" i="202"/>
  <c r="A339" i="202"/>
  <c r="N338" i="202"/>
  <c r="A338" i="202"/>
  <c r="P337" i="202"/>
  <c r="O337" i="202"/>
  <c r="A337" i="202"/>
  <c r="N336" i="202"/>
  <c r="A336" i="202"/>
  <c r="P335" i="202"/>
  <c r="O335" i="202"/>
  <c r="A335" i="202"/>
  <c r="N334" i="202"/>
  <c r="A334" i="202"/>
  <c r="N333" i="202"/>
  <c r="A333" i="202"/>
  <c r="N332" i="202"/>
  <c r="A332" i="202"/>
  <c r="N331" i="202"/>
  <c r="N330" i="202"/>
  <c r="A330" i="202"/>
  <c r="N329" i="202"/>
  <c r="A329" i="202"/>
  <c r="N328" i="202"/>
  <c r="A328" i="202"/>
  <c r="N326" i="202"/>
  <c r="A326" i="202"/>
  <c r="P325" i="202"/>
  <c r="A325" i="202"/>
  <c r="A324" i="202"/>
  <c r="A323" i="202"/>
  <c r="A322" i="202"/>
  <c r="A321" i="202"/>
  <c r="A320" i="202"/>
  <c r="A319" i="202"/>
  <c r="A314" i="202"/>
  <c r="N313" i="202"/>
  <c r="A313" i="202"/>
  <c r="P311" i="202"/>
  <c r="N311" i="202" s="1"/>
  <c r="A311" i="202"/>
  <c r="N310" i="202"/>
  <c r="A310" i="202"/>
  <c r="N309" i="202"/>
  <c r="A309" i="202"/>
  <c r="N308" i="202"/>
  <c r="A308" i="202"/>
  <c r="P307" i="202"/>
  <c r="O307" i="202"/>
  <c r="A307" i="202"/>
  <c r="N306" i="202"/>
  <c r="A306" i="202"/>
  <c r="N305" i="202"/>
  <c r="A305" i="202"/>
  <c r="N304" i="202"/>
  <c r="A304" i="202"/>
  <c r="P303" i="202"/>
  <c r="O303" i="202"/>
  <c r="A303" i="202"/>
  <c r="N299" i="202"/>
  <c r="A299" i="202"/>
  <c r="N296" i="202"/>
  <c r="A296" i="202"/>
  <c r="P295" i="202"/>
  <c r="O295" i="202"/>
  <c r="A295" i="202"/>
  <c r="N294" i="202"/>
  <c r="N293" i="202"/>
  <c r="N292" i="202"/>
  <c r="P291" i="202"/>
  <c r="O291" i="202"/>
  <c r="N290" i="202"/>
  <c r="N289" i="202"/>
  <c r="N288" i="202"/>
  <c r="N287" i="202"/>
  <c r="N286" i="202"/>
  <c r="P285" i="202"/>
  <c r="O285" i="202"/>
  <c r="N284" i="202"/>
  <c r="P283" i="202"/>
  <c r="O283" i="202"/>
  <c r="N281" i="202"/>
  <c r="N280" i="202"/>
  <c r="N278" i="202"/>
  <c r="N277" i="202"/>
  <c r="P276" i="202"/>
  <c r="O276" i="202"/>
  <c r="N271" i="202"/>
  <c r="N270" i="202"/>
  <c r="N269" i="202"/>
  <c r="N268" i="202"/>
  <c r="N267" i="202"/>
  <c r="A267" i="202"/>
  <c r="N266" i="202"/>
  <c r="A266" i="202"/>
  <c r="N265" i="202"/>
  <c r="A265" i="202"/>
  <c r="P264" i="202"/>
  <c r="P262" i="202" s="1"/>
  <c r="P260" i="202" s="1"/>
  <c r="O264" i="202"/>
  <c r="A264" i="202"/>
  <c r="A263" i="202"/>
  <c r="A262" i="202"/>
  <c r="A261" i="202"/>
  <c r="A260" i="202"/>
  <c r="N259" i="202"/>
  <c r="A259" i="202"/>
  <c r="P258" i="202"/>
  <c r="O258" i="202"/>
  <c r="A258" i="202"/>
  <c r="N257" i="202"/>
  <c r="A257" i="202"/>
  <c r="N256" i="202"/>
  <c r="A256" i="202"/>
  <c r="P255" i="202"/>
  <c r="O255" i="202"/>
  <c r="A255" i="202"/>
  <c r="N254" i="202"/>
  <c r="A254" i="202"/>
  <c r="P253" i="202"/>
  <c r="O253" i="202"/>
  <c r="A253" i="202"/>
  <c r="N252" i="202"/>
  <c r="P251" i="202"/>
  <c r="O251" i="202"/>
  <c r="N250" i="202"/>
  <c r="N249" i="202"/>
  <c r="P248" i="202"/>
  <c r="O248" i="202"/>
  <c r="A246" i="202"/>
  <c r="N243" i="202"/>
  <c r="N242" i="202"/>
  <c r="N240" i="202"/>
  <c r="N235" i="202"/>
  <c r="A235" i="202"/>
  <c r="P234" i="202"/>
  <c r="O234" i="202"/>
  <c r="A234" i="202"/>
  <c r="N233" i="202"/>
  <c r="A233" i="202"/>
  <c r="A231" i="202"/>
  <c r="N230" i="202"/>
  <c r="A230" i="202"/>
  <c r="N229" i="202"/>
  <c r="A229" i="202"/>
  <c r="N228" i="202"/>
  <c r="A228" i="202"/>
  <c r="N227" i="202"/>
  <c r="A227" i="202"/>
  <c r="N226" i="202"/>
  <c r="A226" i="202"/>
  <c r="N225" i="202"/>
  <c r="A225" i="202"/>
  <c r="A224" i="202"/>
  <c r="N223" i="202"/>
  <c r="A223" i="202"/>
  <c r="N222" i="202"/>
  <c r="A222" i="202"/>
  <c r="N221" i="202"/>
  <c r="A221" i="202"/>
  <c r="P220" i="202"/>
  <c r="O220" i="202"/>
  <c r="A220" i="202"/>
  <c r="N219" i="202"/>
  <c r="A219" i="202"/>
  <c r="N218" i="202"/>
  <c r="A218" i="202"/>
  <c r="P217" i="202"/>
  <c r="O217" i="202"/>
  <c r="A217" i="202"/>
  <c r="N216" i="202"/>
  <c r="A216" i="202"/>
  <c r="N214" i="202"/>
  <c r="A214" i="202"/>
  <c r="A213" i="202"/>
  <c r="N212" i="202"/>
  <c r="A212" i="202"/>
  <c r="N211" i="202"/>
  <c r="A211" i="202"/>
  <c r="N210" i="202"/>
  <c r="A210" i="202"/>
  <c r="N209" i="202"/>
  <c r="A209" i="202"/>
  <c r="P206" i="202"/>
  <c r="O206" i="202"/>
  <c r="A206" i="202"/>
  <c r="N204" i="202"/>
  <c r="A204" i="202"/>
  <c r="N203" i="202"/>
  <c r="A203" i="202"/>
  <c r="N202" i="202"/>
  <c r="A202" i="202"/>
  <c r="N201" i="202"/>
  <c r="A201" i="202"/>
  <c r="A200" i="202"/>
  <c r="N199" i="202"/>
  <c r="A199" i="202"/>
  <c r="P198" i="202"/>
  <c r="O198" i="202"/>
  <c r="A198" i="202"/>
  <c r="N197" i="202"/>
  <c r="N196" i="202"/>
  <c r="A196" i="202"/>
  <c r="N195" i="202"/>
  <c r="A195" i="202"/>
  <c r="P194" i="202"/>
  <c r="O194" i="202"/>
  <c r="A194" i="202"/>
  <c r="N192" i="202"/>
  <c r="A192" i="202"/>
  <c r="N191" i="202"/>
  <c r="A191" i="202"/>
  <c r="N190" i="202"/>
  <c r="A190" i="202"/>
  <c r="A189" i="202"/>
  <c r="N188" i="202"/>
  <c r="A188" i="202"/>
  <c r="N187" i="202"/>
  <c r="A187" i="202"/>
  <c r="N186" i="202"/>
  <c r="A186" i="202"/>
  <c r="P185" i="202"/>
  <c r="O185" i="202"/>
  <c r="A185" i="202"/>
  <c r="N184" i="202"/>
  <c r="A184" i="202"/>
  <c r="N183" i="202"/>
  <c r="A183" i="202"/>
  <c r="N182" i="202"/>
  <c r="A182" i="202"/>
  <c r="P181" i="202"/>
  <c r="O181" i="202"/>
  <c r="A181" i="202"/>
  <c r="N180" i="202"/>
  <c r="A180" i="202"/>
  <c r="P179" i="202"/>
  <c r="O179" i="202"/>
  <c r="A179" i="202"/>
  <c r="N178" i="202"/>
  <c r="A178" i="202"/>
  <c r="N177" i="202"/>
  <c r="A177" i="202"/>
  <c r="P176" i="202"/>
  <c r="O176" i="202"/>
  <c r="A176" i="202"/>
  <c r="A175" i="202"/>
  <c r="A174" i="202"/>
  <c r="A173" i="202"/>
  <c r="A172" i="202"/>
  <c r="N162" i="202"/>
  <c r="A162" i="202"/>
  <c r="P161" i="202"/>
  <c r="O161" i="202"/>
  <c r="A161" i="202"/>
  <c r="N160" i="202"/>
  <c r="A160" i="202"/>
  <c r="P159" i="202"/>
  <c r="O159" i="202"/>
  <c r="A159" i="202"/>
  <c r="N158" i="202"/>
  <c r="A158" i="202"/>
  <c r="P157" i="202"/>
  <c r="O157" i="202"/>
  <c r="A157" i="202"/>
  <c r="N156" i="202"/>
  <c r="A156" i="202"/>
  <c r="N155" i="202"/>
  <c r="A155" i="202"/>
  <c r="P154" i="202"/>
  <c r="O154" i="202"/>
  <c r="A154" i="202"/>
  <c r="N153" i="202"/>
  <c r="N152" i="202"/>
  <c r="A152" i="202"/>
  <c r="P151" i="202"/>
  <c r="O151" i="202"/>
  <c r="N171" i="202"/>
  <c r="A171" i="202"/>
  <c r="N170" i="202"/>
  <c r="A170" i="202"/>
  <c r="P169" i="202"/>
  <c r="P167" i="202" s="1"/>
  <c r="P165" i="202" s="1"/>
  <c r="O169" i="202"/>
  <c r="A169" i="202"/>
  <c r="A168" i="202"/>
  <c r="A167" i="202"/>
  <c r="A166" i="202"/>
  <c r="A165" i="202"/>
  <c r="N150" i="202"/>
  <c r="A150" i="202"/>
  <c r="P149" i="202"/>
  <c r="O149" i="202"/>
  <c r="A149" i="202"/>
  <c r="N148" i="202"/>
  <c r="A148" i="202"/>
  <c r="P147" i="202"/>
  <c r="O147" i="202"/>
  <c r="A147" i="202"/>
  <c r="A146" i="202"/>
  <c r="A145" i="202"/>
  <c r="A144" i="202"/>
  <c r="A142" i="202"/>
  <c r="A141" i="202"/>
  <c r="N140" i="202"/>
  <c r="A140" i="202"/>
  <c r="N139" i="202"/>
  <c r="A139" i="202"/>
  <c r="P138" i="202"/>
  <c r="O138" i="202"/>
  <c r="A138" i="202"/>
  <c r="N137" i="202"/>
  <c r="A137" i="202"/>
  <c r="N136" i="202"/>
  <c r="A136" i="202"/>
  <c r="N135" i="202"/>
  <c r="A135" i="202"/>
  <c r="N134" i="202"/>
  <c r="A134" i="202"/>
  <c r="N133" i="202"/>
  <c r="A133" i="202"/>
  <c r="P132" i="202"/>
  <c r="O132" i="202"/>
  <c r="A132" i="202"/>
  <c r="A131" i="202"/>
  <c r="A130" i="202"/>
  <c r="A129" i="202"/>
  <c r="A128" i="202"/>
  <c r="N127" i="202"/>
  <c r="A127" i="202"/>
  <c r="N126" i="202"/>
  <c r="A126" i="202"/>
  <c r="N125" i="202"/>
  <c r="A125" i="202"/>
  <c r="N124" i="202"/>
  <c r="A124" i="202"/>
  <c r="N123" i="202"/>
  <c r="A123" i="202"/>
  <c r="N122" i="202"/>
  <c r="A122" i="202"/>
  <c r="N121" i="202"/>
  <c r="A121" i="202"/>
  <c r="N120" i="202"/>
  <c r="A120" i="202"/>
  <c r="N119" i="202"/>
  <c r="A119" i="202"/>
  <c r="N118" i="202"/>
  <c r="A118" i="202"/>
  <c r="N116" i="202"/>
  <c r="A116" i="202"/>
  <c r="P115" i="202"/>
  <c r="A115" i="202"/>
  <c r="A114" i="202"/>
  <c r="A113" i="202"/>
  <c r="A112" i="202"/>
  <c r="A111" i="202"/>
  <c r="A110" i="202"/>
  <c r="A109" i="202"/>
  <c r="N108" i="202"/>
  <c r="A108" i="202"/>
  <c r="N107" i="202"/>
  <c r="A107" i="202"/>
  <c r="P106" i="202"/>
  <c r="O106" i="202"/>
  <c r="A106" i="202"/>
  <c r="N105" i="202"/>
  <c r="A105" i="202"/>
  <c r="N104" i="202"/>
  <c r="A104" i="202"/>
  <c r="P103" i="202"/>
  <c r="O103" i="202"/>
  <c r="A103" i="202"/>
  <c r="A102" i="202"/>
  <c r="A101" i="202"/>
  <c r="A100" i="202"/>
  <c r="A99" i="202"/>
  <c r="N98" i="202"/>
  <c r="A98" i="202"/>
  <c r="P97" i="202"/>
  <c r="O97" i="202"/>
  <c r="A97" i="202"/>
  <c r="N96" i="202"/>
  <c r="A96" i="202"/>
  <c r="P95" i="202"/>
  <c r="O95" i="202"/>
  <c r="A95" i="202"/>
  <c r="N92" i="202"/>
  <c r="A92" i="202"/>
  <c r="P91" i="202"/>
  <c r="O91" i="202"/>
  <c r="A91" i="202"/>
  <c r="N90" i="202"/>
  <c r="A90" i="202"/>
  <c r="N89" i="202"/>
  <c r="P88" i="202"/>
  <c r="O88" i="202"/>
  <c r="A88" i="202"/>
  <c r="A87" i="202"/>
  <c r="A86" i="202"/>
  <c r="A85" i="202"/>
  <c r="A84" i="202"/>
  <c r="N83" i="202"/>
  <c r="A83" i="202"/>
  <c r="N82" i="202"/>
  <c r="A82" i="202"/>
  <c r="N81" i="202"/>
  <c r="A81" i="202"/>
  <c r="N80" i="202"/>
  <c r="A80" i="202"/>
  <c r="N79" i="202"/>
  <c r="A79" i="202"/>
  <c r="N78" i="202"/>
  <c r="A78" i="202"/>
  <c r="N77" i="202"/>
  <c r="A77" i="202"/>
  <c r="N76" i="202"/>
  <c r="A76" i="202"/>
  <c r="N75" i="202"/>
  <c r="A75" i="202"/>
  <c r="N74" i="202"/>
  <c r="A74" i="202"/>
  <c r="N73" i="202"/>
  <c r="A73" i="202"/>
  <c r="N72" i="202"/>
  <c r="A72" i="202"/>
  <c r="N71" i="202"/>
  <c r="A71" i="202"/>
  <c r="P70" i="202"/>
  <c r="P68" i="202" s="1"/>
  <c r="P66" i="202" s="1"/>
  <c r="O70" i="202"/>
  <c r="A70" i="202"/>
  <c r="A69" i="202"/>
  <c r="A68" i="202"/>
  <c r="A67" i="202"/>
  <c r="A66" i="202"/>
  <c r="N63" i="202"/>
  <c r="N61" i="202" s="1"/>
  <c r="A63" i="202"/>
  <c r="P62" i="202"/>
  <c r="O62" i="202"/>
  <c r="O60" i="202" s="1"/>
  <c r="A62" i="202"/>
  <c r="A61" i="202"/>
  <c r="A60" i="202"/>
  <c r="N59" i="202"/>
  <c r="N58" i="202"/>
  <c r="A58" i="202"/>
  <c r="N57" i="202"/>
  <c r="A57" i="202"/>
  <c r="N56" i="202"/>
  <c r="A56" i="202"/>
  <c r="P55" i="202"/>
  <c r="O55" i="202"/>
  <c r="A55" i="202"/>
  <c r="N54" i="202"/>
  <c r="A54" i="202"/>
  <c r="N53" i="202"/>
  <c r="A53" i="202"/>
  <c r="N52" i="202"/>
  <c r="A52" i="202"/>
  <c r="N51" i="202"/>
  <c r="A51" i="202"/>
  <c r="N50" i="202"/>
  <c r="A50" i="202"/>
  <c r="N49" i="202"/>
  <c r="A49" i="202"/>
  <c r="N48" i="202"/>
  <c r="A48" i="202"/>
  <c r="A46" i="202"/>
  <c r="N45" i="202"/>
  <c r="A45" i="202"/>
  <c r="N44" i="202"/>
  <c r="N43" i="202"/>
  <c r="A43" i="202"/>
  <c r="N42" i="202"/>
  <c r="A42" i="202"/>
  <c r="N41" i="202"/>
  <c r="A41" i="202"/>
  <c r="N40" i="202"/>
  <c r="A40" i="202"/>
  <c r="N39" i="202"/>
  <c r="A39" i="202"/>
  <c r="N38" i="202"/>
  <c r="A38" i="202"/>
  <c r="N37" i="202"/>
  <c r="A37" i="202"/>
  <c r="N36" i="202"/>
  <c r="A36" i="202"/>
  <c r="N35" i="202"/>
  <c r="A35" i="202"/>
  <c r="N34" i="202"/>
  <c r="N33" i="202"/>
  <c r="A33" i="202"/>
  <c r="N32" i="202"/>
  <c r="A32" i="202"/>
  <c r="N31" i="202"/>
  <c r="A31" i="202"/>
  <c r="N30" i="202"/>
  <c r="A30" i="202"/>
  <c r="N29" i="202"/>
  <c r="A29" i="202"/>
  <c r="N28" i="202"/>
  <c r="A28" i="202"/>
  <c r="N27" i="202"/>
  <c r="A27" i="202"/>
  <c r="N26" i="202"/>
  <c r="A26" i="202"/>
  <c r="N25" i="202"/>
  <c r="A25" i="202"/>
  <c r="N24" i="202"/>
  <c r="A24" i="202"/>
  <c r="N23" i="202"/>
  <c r="A23" i="202"/>
  <c r="N22" i="202"/>
  <c r="A22" i="202"/>
  <c r="N21" i="202"/>
  <c r="A21" i="202"/>
  <c r="P20" i="202"/>
  <c r="O20" i="202"/>
  <c r="A20" i="202"/>
  <c r="A19" i="202"/>
  <c r="A18" i="202"/>
  <c r="A17" i="202"/>
  <c r="A16" i="202"/>
  <c r="A15" i="202"/>
  <c r="A14" i="202"/>
  <c r="A13" i="202"/>
  <c r="N758" i="203"/>
  <c r="P753" i="203"/>
  <c r="P751" i="203" s="1"/>
  <c r="N750" i="203"/>
  <c r="P749" i="203"/>
  <c r="O749" i="203"/>
  <c r="N748" i="203"/>
  <c r="P747" i="203"/>
  <c r="O747" i="203"/>
  <c r="N742" i="203"/>
  <c r="N741" i="203" s="1"/>
  <c r="P741" i="203"/>
  <c r="O741" i="203"/>
  <c r="N736" i="203"/>
  <c r="N735" i="203" s="1"/>
  <c r="N734" i="203"/>
  <c r="N733" i="203"/>
  <c r="N732" i="203"/>
  <c r="N730" i="203"/>
  <c r="N729" i="203"/>
  <c r="N728" i="203"/>
  <c r="P727" i="203"/>
  <c r="O727" i="203"/>
  <c r="N726" i="203"/>
  <c r="N725" i="203"/>
  <c r="N724" i="203"/>
  <c r="P723" i="203"/>
  <c r="O723" i="203"/>
  <c r="N721" i="203"/>
  <c r="N718" i="203"/>
  <c r="N717" i="203"/>
  <c r="P716" i="203"/>
  <c r="O716" i="203"/>
  <c r="N715" i="203"/>
  <c r="N713" i="203"/>
  <c r="N712" i="203"/>
  <c r="N711" i="203"/>
  <c r="P710" i="203"/>
  <c r="N709" i="203"/>
  <c r="P708" i="203"/>
  <c r="O708" i="203"/>
  <c r="N707" i="203"/>
  <c r="N705" i="203"/>
  <c r="N704" i="203"/>
  <c r="N703" i="203"/>
  <c r="P702" i="203"/>
  <c r="N701" i="203"/>
  <c r="N700" i="203"/>
  <c r="N699" i="203"/>
  <c r="N698" i="203"/>
  <c r="N697" i="203"/>
  <c r="N696" i="203"/>
  <c r="N695" i="203"/>
  <c r="P694" i="203"/>
  <c r="O694" i="203"/>
  <c r="N689" i="203"/>
  <c r="N688" i="203"/>
  <c r="P687" i="203"/>
  <c r="O687" i="203"/>
  <c r="N686" i="203"/>
  <c r="N685" i="203"/>
  <c r="P684" i="203"/>
  <c r="O684" i="203"/>
  <c r="N683" i="203"/>
  <c r="N682" i="203"/>
  <c r="P681" i="203"/>
  <c r="O681" i="203"/>
  <c r="N680" i="203"/>
  <c r="N675" i="203"/>
  <c r="N674" i="203"/>
  <c r="P673" i="203"/>
  <c r="O673" i="203"/>
  <c r="N668" i="203"/>
  <c r="P667" i="203"/>
  <c r="P665" i="203" s="1"/>
  <c r="P663" i="203" s="1"/>
  <c r="O667" i="203"/>
  <c r="O665" i="203" s="1"/>
  <c r="O663" i="203" s="1"/>
  <c r="N658" i="203"/>
  <c r="P657" i="203"/>
  <c r="O657" i="203"/>
  <c r="N656" i="203"/>
  <c r="N655" i="203"/>
  <c r="P654" i="203"/>
  <c r="O654" i="203"/>
  <c r="N653" i="203"/>
  <c r="P652" i="203"/>
  <c r="O652" i="203"/>
  <c r="N651" i="203"/>
  <c r="P650" i="203"/>
  <c r="O650" i="203"/>
  <c r="N649" i="203"/>
  <c r="P648" i="203"/>
  <c r="O648" i="203"/>
  <c r="N647" i="203"/>
  <c r="N646" i="203"/>
  <c r="N645" i="203"/>
  <c r="N644" i="203"/>
  <c r="P643" i="203"/>
  <c r="P641" i="203" s="1"/>
  <c r="O643" i="203"/>
  <c r="O641" i="203" s="1"/>
  <c r="N637" i="203"/>
  <c r="N636" i="203" s="1"/>
  <c r="N635" i="203"/>
  <c r="N634" i="203"/>
  <c r="N633" i="203"/>
  <c r="N632" i="203"/>
  <c r="P631" i="203"/>
  <c r="O631" i="203"/>
  <c r="N630" i="203"/>
  <c r="P629" i="203"/>
  <c r="O629" i="203"/>
  <c r="N628" i="203"/>
  <c r="N627" i="203"/>
  <c r="P626" i="203"/>
  <c r="O626" i="203"/>
  <c r="N625" i="203"/>
  <c r="N624" i="203"/>
  <c r="P623" i="203"/>
  <c r="O623" i="203"/>
  <c r="N622" i="203"/>
  <c r="N621" i="203"/>
  <c r="N620" i="203"/>
  <c r="N619" i="203"/>
  <c r="P618" i="203"/>
  <c r="O618" i="203"/>
  <c r="N613" i="203"/>
  <c r="N612" i="203"/>
  <c r="P611" i="203"/>
  <c r="O611" i="203"/>
  <c r="O609" i="203" s="1"/>
  <c r="N608" i="203"/>
  <c r="P607" i="203"/>
  <c r="O607" i="203"/>
  <c r="A607" i="203"/>
  <c r="N606" i="203"/>
  <c r="N605" i="203"/>
  <c r="P604" i="203"/>
  <c r="P602" i="203" s="1"/>
  <c r="O604" i="203"/>
  <c r="A604" i="203"/>
  <c r="A603" i="203"/>
  <c r="A602" i="203"/>
  <c r="A601" i="203"/>
  <c r="A600" i="203"/>
  <c r="N599" i="203"/>
  <c r="A599" i="203"/>
  <c r="N598" i="203"/>
  <c r="A598" i="203"/>
  <c r="P597" i="203"/>
  <c r="P595" i="203" s="1"/>
  <c r="O597" i="203"/>
  <c r="O595" i="203" s="1"/>
  <c r="A597" i="203"/>
  <c r="A596" i="203"/>
  <c r="A595" i="203"/>
  <c r="N594" i="203"/>
  <c r="N593" i="203" s="1"/>
  <c r="P593" i="203"/>
  <c r="O593" i="203"/>
  <c r="N592" i="203"/>
  <c r="P591" i="203"/>
  <c r="O591" i="203"/>
  <c r="N590" i="203"/>
  <c r="P589" i="203"/>
  <c r="O589" i="203"/>
  <c r="N588" i="203"/>
  <c r="P587" i="203"/>
  <c r="O587" i="203"/>
  <c r="N586" i="203"/>
  <c r="A586" i="203"/>
  <c r="N584" i="203"/>
  <c r="A584" i="203"/>
  <c r="P583" i="203"/>
  <c r="O583" i="203"/>
  <c r="A583" i="203"/>
  <c r="N582" i="203"/>
  <c r="A582" i="203"/>
  <c r="N580" i="203"/>
  <c r="A580" i="203"/>
  <c r="P579" i="203"/>
  <c r="O579" i="203"/>
  <c r="A579" i="203"/>
  <c r="N578" i="203"/>
  <c r="A578" i="203"/>
  <c r="N577" i="203"/>
  <c r="A577" i="203"/>
  <c r="N576" i="203"/>
  <c r="A576" i="203"/>
  <c r="N575" i="203"/>
  <c r="A575" i="203"/>
  <c r="P574" i="203"/>
  <c r="O574" i="203"/>
  <c r="A574" i="203"/>
  <c r="A573" i="203"/>
  <c r="A572" i="203"/>
  <c r="A571" i="203"/>
  <c r="A570" i="203"/>
  <c r="A569" i="203"/>
  <c r="A568" i="203"/>
  <c r="N65" i="203"/>
  <c r="N64" i="203" s="1"/>
  <c r="A65" i="203"/>
  <c r="P64" i="203"/>
  <c r="P566" i="203" s="1"/>
  <c r="O566" i="203"/>
  <c r="A64" i="203"/>
  <c r="A567" i="203"/>
  <c r="A566" i="203"/>
  <c r="N564" i="203"/>
  <c r="N563" i="203" s="1"/>
  <c r="A564" i="203"/>
  <c r="P561" i="203"/>
  <c r="A563" i="203"/>
  <c r="A562" i="203"/>
  <c r="A561" i="203"/>
  <c r="A560" i="203"/>
  <c r="A559" i="203"/>
  <c r="N557" i="203"/>
  <c r="A557" i="203"/>
  <c r="N556" i="203"/>
  <c r="A556" i="203"/>
  <c r="N555" i="203"/>
  <c r="A555" i="203"/>
  <c r="P552" i="203"/>
  <c r="O552" i="203"/>
  <c r="A554" i="203"/>
  <c r="A553" i="203"/>
  <c r="A552" i="203"/>
  <c r="N551" i="203"/>
  <c r="A551" i="203"/>
  <c r="N550" i="203"/>
  <c r="A550" i="203"/>
  <c r="P549" i="203"/>
  <c r="O549" i="203"/>
  <c r="A549" i="203"/>
  <c r="N548" i="203"/>
  <c r="A548" i="203"/>
  <c r="P547" i="203"/>
  <c r="O547" i="203"/>
  <c r="A547" i="203"/>
  <c r="N546" i="203"/>
  <c r="A546" i="203"/>
  <c r="P545" i="203"/>
  <c r="O545" i="203"/>
  <c r="A545" i="203"/>
  <c r="A544" i="203"/>
  <c r="A543" i="203"/>
  <c r="A540" i="203"/>
  <c r="N539" i="203"/>
  <c r="A539" i="203"/>
  <c r="P538" i="203"/>
  <c r="O538" i="203"/>
  <c r="A538" i="203"/>
  <c r="N537" i="203"/>
  <c r="A537" i="203"/>
  <c r="N535" i="203"/>
  <c r="A535" i="203"/>
  <c r="N534" i="203"/>
  <c r="A534" i="203"/>
  <c r="A533" i="203"/>
  <c r="A532" i="203"/>
  <c r="A531" i="203"/>
  <c r="A529" i="203"/>
  <c r="A528" i="203"/>
  <c r="A527" i="203"/>
  <c r="N526" i="203"/>
  <c r="A526" i="203"/>
  <c r="P525" i="203"/>
  <c r="P523" i="203" s="1"/>
  <c r="O525" i="203"/>
  <c r="N522" i="203"/>
  <c r="A522" i="203"/>
  <c r="N521" i="203"/>
  <c r="A521" i="203"/>
  <c r="P520" i="203"/>
  <c r="P518" i="203" s="1"/>
  <c r="O520" i="203"/>
  <c r="O518" i="203" s="1"/>
  <c r="A520" i="203"/>
  <c r="A519" i="203"/>
  <c r="A518" i="203"/>
  <c r="N517" i="203"/>
  <c r="A517" i="203"/>
  <c r="P516" i="203"/>
  <c r="O516" i="203"/>
  <c r="A516" i="203"/>
  <c r="N515" i="203"/>
  <c r="A515" i="203"/>
  <c r="P514" i="203"/>
  <c r="O514" i="203"/>
  <c r="A514" i="203"/>
  <c r="A513" i="203"/>
  <c r="A512" i="203"/>
  <c r="A511" i="203"/>
  <c r="A510" i="203"/>
  <c r="P508" i="203"/>
  <c r="O508" i="203"/>
  <c r="A508" i="203"/>
  <c r="N507" i="203"/>
  <c r="A507" i="203"/>
  <c r="N506" i="203"/>
  <c r="A506" i="203"/>
  <c r="N505" i="203"/>
  <c r="A505" i="203"/>
  <c r="P504" i="203"/>
  <c r="O504" i="203"/>
  <c r="A504" i="203"/>
  <c r="N503" i="203"/>
  <c r="A503" i="203"/>
  <c r="N502" i="203"/>
  <c r="A502" i="203"/>
  <c r="N501" i="203"/>
  <c r="A501" i="203"/>
  <c r="N500" i="203"/>
  <c r="A500" i="203"/>
  <c r="N499" i="203"/>
  <c r="A499" i="203"/>
  <c r="N498" i="203"/>
  <c r="A498" i="203"/>
  <c r="N497" i="203"/>
  <c r="A497" i="203"/>
  <c r="N496" i="203"/>
  <c r="A496" i="203"/>
  <c r="N495" i="203"/>
  <c r="A495" i="203"/>
  <c r="P494" i="203"/>
  <c r="O494" i="203"/>
  <c r="A494" i="203"/>
  <c r="N491" i="203"/>
  <c r="A491" i="203"/>
  <c r="N490" i="203"/>
  <c r="A490" i="203"/>
  <c r="A489" i="203"/>
  <c r="A488" i="203"/>
  <c r="A487" i="203"/>
  <c r="A486" i="203"/>
  <c r="A485" i="203"/>
  <c r="A484" i="203"/>
  <c r="A483" i="203"/>
  <c r="N480" i="203"/>
  <c r="A480" i="203"/>
  <c r="P479" i="203"/>
  <c r="O479" i="203"/>
  <c r="O474" i="203" s="1"/>
  <c r="A479" i="203"/>
  <c r="N478" i="203"/>
  <c r="A478" i="203"/>
  <c r="N477" i="203"/>
  <c r="A477" i="203"/>
  <c r="A476" i="203"/>
  <c r="A475" i="203"/>
  <c r="A474" i="203"/>
  <c r="A473" i="203"/>
  <c r="A472" i="203"/>
  <c r="A471" i="203"/>
  <c r="A470" i="203"/>
  <c r="N469" i="203"/>
  <c r="A469" i="203"/>
  <c r="N468" i="203"/>
  <c r="A468" i="203"/>
  <c r="P467" i="203"/>
  <c r="O467" i="203"/>
  <c r="A467" i="203"/>
  <c r="N466" i="203"/>
  <c r="N465" i="203"/>
  <c r="N463" i="203"/>
  <c r="A463" i="203"/>
  <c r="N462" i="203"/>
  <c r="A462" i="203"/>
  <c r="N461" i="203"/>
  <c r="A461" i="203"/>
  <c r="N460" i="203"/>
  <c r="A460" i="203"/>
  <c r="N459" i="203"/>
  <c r="A459" i="203"/>
  <c r="P458" i="203"/>
  <c r="A458" i="203"/>
  <c r="N457" i="203"/>
  <c r="A457" i="203"/>
  <c r="N456" i="203"/>
  <c r="A456" i="203"/>
  <c r="N455" i="203"/>
  <c r="A455" i="203"/>
  <c r="N454" i="203"/>
  <c r="A454" i="203"/>
  <c r="N453" i="203"/>
  <c r="A453" i="203"/>
  <c r="N452" i="203"/>
  <c r="A452" i="203"/>
  <c r="N451" i="203"/>
  <c r="A451" i="203"/>
  <c r="N450" i="203"/>
  <c r="A450" i="203"/>
  <c r="P449" i="203"/>
  <c r="O449" i="203"/>
  <c r="A449" i="203"/>
  <c r="N448" i="203"/>
  <c r="A448" i="203"/>
  <c r="N447" i="203"/>
  <c r="A447" i="203"/>
  <c r="N446" i="203"/>
  <c r="A446" i="203"/>
  <c r="N445" i="203"/>
  <c r="A445" i="203"/>
  <c r="N444" i="203"/>
  <c r="A444" i="203"/>
  <c r="P443" i="203"/>
  <c r="O443" i="203"/>
  <c r="A443" i="203"/>
  <c r="N442" i="203"/>
  <c r="A442" i="203"/>
  <c r="N441" i="203"/>
  <c r="A441" i="203"/>
  <c r="N440" i="203"/>
  <c r="A440" i="203"/>
  <c r="P439" i="203"/>
  <c r="O439" i="203"/>
  <c r="A439" i="203"/>
  <c r="A438" i="203"/>
  <c r="A437" i="203"/>
  <c r="A436" i="203"/>
  <c r="A435" i="203"/>
  <c r="N94" i="203"/>
  <c r="A94" i="203"/>
  <c r="P93" i="203"/>
  <c r="O93" i="203"/>
  <c r="A93" i="203"/>
  <c r="N423" i="203"/>
  <c r="A423" i="203"/>
  <c r="P422" i="203"/>
  <c r="O422" i="203"/>
  <c r="A422" i="203"/>
  <c r="N434" i="203"/>
  <c r="A434" i="203"/>
  <c r="P433" i="203"/>
  <c r="O433" i="203"/>
  <c r="A433" i="203"/>
  <c r="N432" i="203"/>
  <c r="A432" i="203"/>
  <c r="P431" i="203"/>
  <c r="O431" i="203"/>
  <c r="A431" i="203"/>
  <c r="N430" i="203"/>
  <c r="A430" i="203"/>
  <c r="N429" i="203"/>
  <c r="A429" i="203"/>
  <c r="N428" i="203"/>
  <c r="A428" i="203"/>
  <c r="P427" i="203"/>
  <c r="O427" i="203"/>
  <c r="A427" i="203"/>
  <c r="N426" i="203"/>
  <c r="A426" i="203"/>
  <c r="N425" i="203"/>
  <c r="A425" i="203"/>
  <c r="P424" i="203"/>
  <c r="O424" i="203"/>
  <c r="A424" i="203"/>
  <c r="A421" i="203"/>
  <c r="A420" i="203"/>
  <c r="A419" i="203"/>
  <c r="A418" i="203"/>
  <c r="N417" i="203"/>
  <c r="N416" i="203" s="1"/>
  <c r="P416" i="203"/>
  <c r="O416" i="203"/>
  <c r="P414" i="203"/>
  <c r="O414" i="203"/>
  <c r="N413" i="203"/>
  <c r="A413" i="203"/>
  <c r="P412" i="203"/>
  <c r="O412" i="203"/>
  <c r="A412" i="203"/>
  <c r="N302" i="203"/>
  <c r="A302" i="203"/>
  <c r="N301" i="203"/>
  <c r="A301" i="203"/>
  <c r="P300" i="203"/>
  <c r="A300" i="203"/>
  <c r="A411" i="203"/>
  <c r="A410" i="203"/>
  <c r="A409" i="203"/>
  <c r="A408" i="203"/>
  <c r="A407" i="203"/>
  <c r="P402" i="203"/>
  <c r="O402" i="203"/>
  <c r="N401" i="203"/>
  <c r="A401" i="203"/>
  <c r="N400" i="203"/>
  <c r="A400" i="203"/>
  <c r="N399" i="203"/>
  <c r="A399" i="203"/>
  <c r="P398" i="203"/>
  <c r="O398" i="203"/>
  <c r="A398" i="203"/>
  <c r="N394" i="203"/>
  <c r="A394" i="203"/>
  <c r="A393" i="203"/>
  <c r="N397" i="203"/>
  <c r="A397" i="203"/>
  <c r="P396" i="203"/>
  <c r="O396" i="203"/>
  <c r="A396" i="203"/>
  <c r="N392" i="203"/>
  <c r="A392" i="203"/>
  <c r="P391" i="203"/>
  <c r="O391" i="203"/>
  <c r="A391" i="203"/>
  <c r="N390" i="203"/>
  <c r="A390" i="203"/>
  <c r="P389" i="203"/>
  <c r="O389" i="203"/>
  <c r="A389" i="203"/>
  <c r="N388" i="203"/>
  <c r="A388" i="203"/>
  <c r="N387" i="203"/>
  <c r="A387" i="203"/>
  <c r="N386" i="203"/>
  <c r="A386" i="203"/>
  <c r="N385" i="203"/>
  <c r="A385" i="203"/>
  <c r="N384" i="203"/>
  <c r="A384" i="203"/>
  <c r="N383" i="203"/>
  <c r="A383" i="203"/>
  <c r="N382" i="203"/>
  <c r="A382" i="203"/>
  <c r="P381" i="203"/>
  <c r="O381" i="203"/>
  <c r="A381" i="203"/>
  <c r="A380" i="203"/>
  <c r="A379" i="203"/>
  <c r="A378" i="203"/>
  <c r="A377" i="203"/>
  <c r="O372" i="203"/>
  <c r="A373" i="203"/>
  <c r="A372" i="203"/>
  <c r="A371" i="203"/>
  <c r="A370" i="203"/>
  <c r="N369" i="203"/>
  <c r="A369" i="203"/>
  <c r="N368" i="203"/>
  <c r="N367" i="203"/>
  <c r="P366" i="203"/>
  <c r="P364" i="203" s="1"/>
  <c r="P362" i="203" s="1"/>
  <c r="O366" i="203"/>
  <c r="A366" i="203"/>
  <c r="A365" i="203"/>
  <c r="A364" i="203"/>
  <c r="A363" i="203"/>
  <c r="A362" i="203"/>
  <c r="N361" i="203"/>
  <c r="A361" i="203"/>
  <c r="P360" i="203"/>
  <c r="O360" i="203"/>
  <c r="A360" i="203"/>
  <c r="N359" i="203"/>
  <c r="A359" i="203"/>
  <c r="N358" i="203"/>
  <c r="A358" i="203"/>
  <c r="N357" i="203"/>
  <c r="A357" i="203"/>
  <c r="N356" i="203"/>
  <c r="A356" i="203"/>
  <c r="N355" i="203"/>
  <c r="A355" i="203"/>
  <c r="N354" i="203"/>
  <c r="A354" i="203"/>
  <c r="N353" i="203"/>
  <c r="N352" i="203"/>
  <c r="A352" i="203"/>
  <c r="N351" i="203"/>
  <c r="A351" i="203"/>
  <c r="N350" i="203"/>
  <c r="A350" i="203"/>
  <c r="N349" i="203"/>
  <c r="A349" i="203"/>
  <c r="N348" i="203"/>
  <c r="A348" i="203"/>
  <c r="N347" i="203"/>
  <c r="A347" i="203"/>
  <c r="N346" i="203"/>
  <c r="A346" i="203"/>
  <c r="N345" i="203"/>
  <c r="A345" i="203"/>
  <c r="N344" i="203"/>
  <c r="A344" i="203"/>
  <c r="N343" i="203"/>
  <c r="A343" i="203"/>
  <c r="N342" i="203"/>
  <c r="A342" i="203"/>
  <c r="N341" i="203"/>
  <c r="A341" i="203"/>
  <c r="N340" i="203"/>
  <c r="A340" i="203"/>
  <c r="N339" i="203"/>
  <c r="A339" i="203"/>
  <c r="N338" i="203"/>
  <c r="A338" i="203"/>
  <c r="P337" i="203"/>
  <c r="O337" i="203"/>
  <c r="A337" i="203"/>
  <c r="N336" i="203"/>
  <c r="A336" i="203"/>
  <c r="P335" i="203"/>
  <c r="O335" i="203"/>
  <c r="A335" i="203"/>
  <c r="N334" i="203"/>
  <c r="A334" i="203"/>
  <c r="N333" i="203"/>
  <c r="A333" i="203"/>
  <c r="N332" i="203"/>
  <c r="A332" i="203"/>
  <c r="N331" i="203"/>
  <c r="N330" i="203"/>
  <c r="A330" i="203"/>
  <c r="N329" i="203"/>
  <c r="A329" i="203"/>
  <c r="N328" i="203"/>
  <c r="A328" i="203"/>
  <c r="N326" i="203"/>
  <c r="A326" i="203"/>
  <c r="P325" i="203"/>
  <c r="A325" i="203"/>
  <c r="A324" i="203"/>
  <c r="A323" i="203"/>
  <c r="A322" i="203"/>
  <c r="A321" i="203"/>
  <c r="A320" i="203"/>
  <c r="A319" i="203"/>
  <c r="A314" i="203"/>
  <c r="N313" i="203"/>
  <c r="A313" i="203"/>
  <c r="P311" i="203"/>
  <c r="N311" i="203" s="1"/>
  <c r="A311" i="203"/>
  <c r="N310" i="203"/>
  <c r="A310" i="203"/>
  <c r="N309" i="203"/>
  <c r="A309" i="203"/>
  <c r="N308" i="203"/>
  <c r="A308" i="203"/>
  <c r="P307" i="203"/>
  <c r="O307" i="203"/>
  <c r="A307" i="203"/>
  <c r="N306" i="203"/>
  <c r="A306" i="203"/>
  <c r="N305" i="203"/>
  <c r="A305" i="203"/>
  <c r="N304" i="203"/>
  <c r="A304" i="203"/>
  <c r="P303" i="203"/>
  <c r="O303" i="203"/>
  <c r="A303" i="203"/>
  <c r="N299" i="203"/>
  <c r="A299" i="203"/>
  <c r="N296" i="203"/>
  <c r="A296" i="203"/>
  <c r="P295" i="203"/>
  <c r="O295" i="203"/>
  <c r="A295" i="203"/>
  <c r="N294" i="203"/>
  <c r="N293" i="203"/>
  <c r="N292" i="203"/>
  <c r="P291" i="203"/>
  <c r="O291" i="203"/>
  <c r="N290" i="203"/>
  <c r="N289" i="203"/>
  <c r="N288" i="203"/>
  <c r="N287" i="203"/>
  <c r="N286" i="203"/>
  <c r="P285" i="203"/>
  <c r="O285" i="203"/>
  <c r="N284" i="203"/>
  <c r="P283" i="203"/>
  <c r="O283" i="203"/>
  <c r="N281" i="203"/>
  <c r="N280" i="203"/>
  <c r="N278" i="203"/>
  <c r="N277" i="203"/>
  <c r="P276" i="203"/>
  <c r="O276" i="203"/>
  <c r="N271" i="203"/>
  <c r="N270" i="203"/>
  <c r="N269" i="203"/>
  <c r="N268" i="203"/>
  <c r="N267" i="203"/>
  <c r="A267" i="203"/>
  <c r="N266" i="203"/>
  <c r="A266" i="203"/>
  <c r="N265" i="203"/>
  <c r="A265" i="203"/>
  <c r="P264" i="203"/>
  <c r="P262" i="203" s="1"/>
  <c r="P260" i="203" s="1"/>
  <c r="O264" i="203"/>
  <c r="O262" i="203" s="1"/>
  <c r="O260" i="203" s="1"/>
  <c r="A264" i="203"/>
  <c r="A263" i="203"/>
  <c r="A262" i="203"/>
  <c r="A261" i="203"/>
  <c r="A260" i="203"/>
  <c r="N259" i="203"/>
  <c r="A259" i="203"/>
  <c r="P258" i="203"/>
  <c r="O258" i="203"/>
  <c r="A258" i="203"/>
  <c r="N257" i="203"/>
  <c r="A257" i="203"/>
  <c r="N256" i="203"/>
  <c r="A256" i="203"/>
  <c r="P255" i="203"/>
  <c r="O255" i="203"/>
  <c r="A255" i="203"/>
  <c r="N254" i="203"/>
  <c r="A254" i="203"/>
  <c r="P253" i="203"/>
  <c r="O253" i="203"/>
  <c r="A253" i="203"/>
  <c r="N252" i="203"/>
  <c r="P251" i="203"/>
  <c r="O251" i="203"/>
  <c r="N250" i="203"/>
  <c r="N249" i="203"/>
  <c r="P248" i="203"/>
  <c r="O248" i="203"/>
  <c r="A246" i="203"/>
  <c r="N243" i="203"/>
  <c r="N242" i="203"/>
  <c r="N240" i="203"/>
  <c r="N235" i="203"/>
  <c r="A235" i="203"/>
  <c r="P234" i="203"/>
  <c r="A234" i="203"/>
  <c r="N233" i="203"/>
  <c r="A233" i="203"/>
  <c r="A231" i="203"/>
  <c r="N230" i="203"/>
  <c r="A230" i="203"/>
  <c r="N229" i="203"/>
  <c r="A229" i="203"/>
  <c r="N228" i="203"/>
  <c r="A228" i="203"/>
  <c r="N227" i="203"/>
  <c r="A227" i="203"/>
  <c r="N226" i="203"/>
  <c r="A226" i="203"/>
  <c r="N225" i="203"/>
  <c r="A225" i="203"/>
  <c r="A224" i="203"/>
  <c r="N223" i="203"/>
  <c r="A223" i="203"/>
  <c r="N222" i="203"/>
  <c r="A222" i="203"/>
  <c r="N221" i="203"/>
  <c r="A221" i="203"/>
  <c r="P220" i="203"/>
  <c r="A220" i="203"/>
  <c r="N219" i="203"/>
  <c r="A219" i="203"/>
  <c r="N218" i="203"/>
  <c r="A218" i="203"/>
  <c r="P217" i="203"/>
  <c r="A217" i="203"/>
  <c r="N216" i="203"/>
  <c r="A216" i="203"/>
  <c r="N214" i="203"/>
  <c r="A214" i="203"/>
  <c r="A213" i="203"/>
  <c r="N212" i="203"/>
  <c r="A212" i="203"/>
  <c r="N211" i="203"/>
  <c r="A211" i="203"/>
  <c r="N210" i="203"/>
  <c r="A210" i="203"/>
  <c r="N209" i="203"/>
  <c r="A209" i="203"/>
  <c r="P206" i="203"/>
  <c r="A206" i="203"/>
  <c r="N204" i="203"/>
  <c r="A204" i="203"/>
  <c r="N203" i="203"/>
  <c r="A203" i="203"/>
  <c r="N202" i="203"/>
  <c r="A202" i="203"/>
  <c r="N201" i="203"/>
  <c r="A201" i="203"/>
  <c r="A200" i="203"/>
  <c r="N199" i="203"/>
  <c r="A199" i="203"/>
  <c r="P198" i="203"/>
  <c r="A198" i="203"/>
  <c r="N197" i="203"/>
  <c r="N196" i="203"/>
  <c r="A196" i="203"/>
  <c r="N195" i="203"/>
  <c r="A195" i="203"/>
  <c r="P194" i="203"/>
  <c r="A194" i="203"/>
  <c r="N192" i="203"/>
  <c r="A192" i="203"/>
  <c r="N191" i="203"/>
  <c r="A191" i="203"/>
  <c r="N190" i="203"/>
  <c r="A190" i="203"/>
  <c r="N189" i="203"/>
  <c r="A189" i="203"/>
  <c r="N188" i="203"/>
  <c r="A188" i="203"/>
  <c r="N187" i="203"/>
  <c r="A187" i="203"/>
  <c r="N186" i="203"/>
  <c r="A186" i="203"/>
  <c r="P185" i="203"/>
  <c r="A185" i="203"/>
  <c r="N184" i="203"/>
  <c r="A184" i="203"/>
  <c r="N183" i="203"/>
  <c r="A183" i="203"/>
  <c r="N182" i="203"/>
  <c r="A182" i="203"/>
  <c r="P181" i="203"/>
  <c r="A181" i="203"/>
  <c r="N180" i="203"/>
  <c r="A180" i="203"/>
  <c r="P179" i="203"/>
  <c r="A179" i="203"/>
  <c r="N178" i="203"/>
  <c r="A178" i="203"/>
  <c r="N177" i="203"/>
  <c r="A177" i="203"/>
  <c r="P176" i="203"/>
  <c r="A176" i="203"/>
  <c r="A175" i="203"/>
  <c r="A174" i="203"/>
  <c r="A173" i="203"/>
  <c r="A172" i="203"/>
  <c r="N162" i="203"/>
  <c r="A162" i="203"/>
  <c r="P161" i="203"/>
  <c r="O161" i="203"/>
  <c r="A161" i="203"/>
  <c r="N160" i="203"/>
  <c r="A160" i="203"/>
  <c r="P159" i="203"/>
  <c r="O159" i="203"/>
  <c r="A159" i="203"/>
  <c r="N158" i="203"/>
  <c r="A158" i="203"/>
  <c r="P157" i="203"/>
  <c r="O157" i="203"/>
  <c r="A157" i="203"/>
  <c r="N156" i="203"/>
  <c r="A156" i="203"/>
  <c r="N155" i="203"/>
  <c r="A155" i="203"/>
  <c r="P154" i="203"/>
  <c r="O154" i="203"/>
  <c r="A154" i="203"/>
  <c r="N153" i="203"/>
  <c r="N152" i="203"/>
  <c r="A152" i="203"/>
  <c r="P151" i="203"/>
  <c r="O151" i="203"/>
  <c r="N171" i="203"/>
  <c r="A171" i="203"/>
  <c r="N170" i="203"/>
  <c r="A170" i="203"/>
  <c r="P169" i="203"/>
  <c r="P167" i="203" s="1"/>
  <c r="P165" i="203" s="1"/>
  <c r="O169" i="203"/>
  <c r="A169" i="203"/>
  <c r="A168" i="203"/>
  <c r="A167" i="203"/>
  <c r="A166" i="203"/>
  <c r="A165" i="203"/>
  <c r="N150" i="203"/>
  <c r="A150" i="203"/>
  <c r="P149" i="203"/>
  <c r="O149" i="203"/>
  <c r="A149" i="203"/>
  <c r="N148" i="203"/>
  <c r="A148" i="203"/>
  <c r="P147" i="203"/>
  <c r="O147" i="203"/>
  <c r="A147" i="203"/>
  <c r="A146" i="203"/>
  <c r="A145" i="203"/>
  <c r="A144" i="203"/>
  <c r="A142" i="203"/>
  <c r="A141" i="203"/>
  <c r="N140" i="203"/>
  <c r="A140" i="203"/>
  <c r="N139" i="203"/>
  <c r="A139" i="203"/>
  <c r="P138" i="203"/>
  <c r="O138" i="203"/>
  <c r="A138" i="203"/>
  <c r="N137" i="203"/>
  <c r="A137" i="203"/>
  <c r="N136" i="203"/>
  <c r="A136" i="203"/>
  <c r="N135" i="203"/>
  <c r="A135" i="203"/>
  <c r="N134" i="203"/>
  <c r="A134" i="203"/>
  <c r="N133" i="203"/>
  <c r="A133" i="203"/>
  <c r="P132" i="203"/>
  <c r="O132" i="203"/>
  <c r="A132" i="203"/>
  <c r="A131" i="203"/>
  <c r="A130" i="203"/>
  <c r="A129" i="203"/>
  <c r="A128" i="203"/>
  <c r="N127" i="203"/>
  <c r="A127" i="203"/>
  <c r="N126" i="203"/>
  <c r="A126" i="203"/>
  <c r="N125" i="203"/>
  <c r="A125" i="203"/>
  <c r="N124" i="203"/>
  <c r="A124" i="203"/>
  <c r="N123" i="203"/>
  <c r="A123" i="203"/>
  <c r="N122" i="203"/>
  <c r="A122" i="203"/>
  <c r="N121" i="203"/>
  <c r="A121" i="203"/>
  <c r="N120" i="203"/>
  <c r="A120" i="203"/>
  <c r="N119" i="203"/>
  <c r="A119" i="203"/>
  <c r="N118" i="203"/>
  <c r="A118" i="203"/>
  <c r="N116" i="203"/>
  <c r="A116" i="203"/>
  <c r="P115" i="203"/>
  <c r="O113" i="203"/>
  <c r="O111" i="203" s="1"/>
  <c r="A115" i="203"/>
  <c r="A114" i="203"/>
  <c r="A113" i="203"/>
  <c r="A112" i="203"/>
  <c r="A111" i="203"/>
  <c r="A110" i="203"/>
  <c r="A109" i="203"/>
  <c r="N108" i="203"/>
  <c r="A108" i="203"/>
  <c r="N107" i="203"/>
  <c r="A107" i="203"/>
  <c r="P106" i="203"/>
  <c r="O106" i="203"/>
  <c r="A106" i="203"/>
  <c r="N105" i="203"/>
  <c r="A105" i="203"/>
  <c r="N104" i="203"/>
  <c r="A104" i="203"/>
  <c r="P103" i="203"/>
  <c r="O103" i="203"/>
  <c r="A103" i="203"/>
  <c r="A102" i="203"/>
  <c r="A101" i="203"/>
  <c r="A100" i="203"/>
  <c r="A99" i="203"/>
  <c r="N98" i="203"/>
  <c r="A98" i="203"/>
  <c r="P97" i="203"/>
  <c r="O97" i="203"/>
  <c r="A97" i="203"/>
  <c r="N96" i="203"/>
  <c r="A96" i="203"/>
  <c r="P95" i="203"/>
  <c r="O95" i="203"/>
  <c r="A95" i="203"/>
  <c r="N92" i="203"/>
  <c r="A92" i="203"/>
  <c r="P91" i="203"/>
  <c r="O91" i="203"/>
  <c r="A91" i="203"/>
  <c r="N90" i="203"/>
  <c r="A90" i="203"/>
  <c r="N89" i="203"/>
  <c r="P88" i="203"/>
  <c r="O88" i="203"/>
  <c r="A88" i="203"/>
  <c r="A87" i="203"/>
  <c r="A86" i="203"/>
  <c r="A85" i="203"/>
  <c r="A84" i="203"/>
  <c r="N83" i="203"/>
  <c r="A83" i="203"/>
  <c r="N82" i="203"/>
  <c r="A82" i="203"/>
  <c r="N81" i="203"/>
  <c r="A81" i="203"/>
  <c r="N80" i="203"/>
  <c r="A80" i="203"/>
  <c r="N79" i="203"/>
  <c r="A79" i="203"/>
  <c r="N78" i="203"/>
  <c r="A78" i="203"/>
  <c r="N77" i="203"/>
  <c r="A77" i="203"/>
  <c r="N76" i="203"/>
  <c r="A76" i="203"/>
  <c r="N75" i="203"/>
  <c r="A75" i="203"/>
  <c r="N74" i="203"/>
  <c r="A74" i="203"/>
  <c r="N73" i="203"/>
  <c r="A73" i="203"/>
  <c r="N72" i="203"/>
  <c r="A72" i="203"/>
  <c r="N71" i="203"/>
  <c r="A71" i="203"/>
  <c r="P70" i="203"/>
  <c r="P68" i="203" s="1"/>
  <c r="P66" i="203" s="1"/>
  <c r="O70" i="203"/>
  <c r="A70" i="203"/>
  <c r="A69" i="203"/>
  <c r="A68" i="203"/>
  <c r="A67" i="203"/>
  <c r="A66" i="203"/>
  <c r="N63" i="203"/>
  <c r="N61" i="203" s="1"/>
  <c r="A63" i="203"/>
  <c r="P62" i="203"/>
  <c r="O62" i="203"/>
  <c r="O60" i="203" s="1"/>
  <c r="A62" i="203"/>
  <c r="A61" i="203"/>
  <c r="A60" i="203"/>
  <c r="N59" i="203"/>
  <c r="N58" i="203"/>
  <c r="A58" i="203"/>
  <c r="N57" i="203"/>
  <c r="A57" i="203"/>
  <c r="N56" i="203"/>
  <c r="A56" i="203"/>
  <c r="P55" i="203"/>
  <c r="O55" i="203"/>
  <c r="A55" i="203"/>
  <c r="N54" i="203"/>
  <c r="A54" i="203"/>
  <c r="N53" i="203"/>
  <c r="A53" i="203"/>
  <c r="N52" i="203"/>
  <c r="A52" i="203"/>
  <c r="N51" i="203"/>
  <c r="A51" i="203"/>
  <c r="N50" i="203"/>
  <c r="A50" i="203"/>
  <c r="N49" i="203"/>
  <c r="A49" i="203"/>
  <c r="N48" i="203"/>
  <c r="A48" i="203"/>
  <c r="A46" i="203"/>
  <c r="N45" i="203"/>
  <c r="A45" i="203"/>
  <c r="N44" i="203"/>
  <c r="N43" i="203"/>
  <c r="A43" i="203"/>
  <c r="N42" i="203"/>
  <c r="A42" i="203"/>
  <c r="N41" i="203"/>
  <c r="A41" i="203"/>
  <c r="N40" i="203"/>
  <c r="A40" i="203"/>
  <c r="N39" i="203"/>
  <c r="A39" i="203"/>
  <c r="N38" i="203"/>
  <c r="A38" i="203"/>
  <c r="N37" i="203"/>
  <c r="A37" i="203"/>
  <c r="N36" i="203"/>
  <c r="A36" i="203"/>
  <c r="N35" i="203"/>
  <c r="A35" i="203"/>
  <c r="N34" i="203"/>
  <c r="N33" i="203"/>
  <c r="A33" i="203"/>
  <c r="N32" i="203"/>
  <c r="A32" i="203"/>
  <c r="N31" i="203"/>
  <c r="A31" i="203"/>
  <c r="N30" i="203"/>
  <c r="A30" i="203"/>
  <c r="N29" i="203"/>
  <c r="A29" i="203"/>
  <c r="N28" i="203"/>
  <c r="A28" i="203"/>
  <c r="N27" i="203"/>
  <c r="A27" i="203"/>
  <c r="N26" i="203"/>
  <c r="A26" i="203"/>
  <c r="N25" i="203"/>
  <c r="A25" i="203"/>
  <c r="N24" i="203"/>
  <c r="A24" i="203"/>
  <c r="N23" i="203"/>
  <c r="A23" i="203"/>
  <c r="N22" i="203"/>
  <c r="A22" i="203"/>
  <c r="N21" i="203"/>
  <c r="A21" i="203"/>
  <c r="P20" i="203"/>
  <c r="O20" i="203"/>
  <c r="A20" i="203"/>
  <c r="A19" i="203"/>
  <c r="A18" i="203"/>
  <c r="A17" i="203"/>
  <c r="A16" i="203"/>
  <c r="A15" i="203"/>
  <c r="A14" i="203"/>
  <c r="A13" i="203"/>
  <c r="N758" i="204"/>
  <c r="P753" i="204"/>
  <c r="P751" i="204" s="1"/>
  <c r="O753" i="204"/>
  <c r="O751" i="204" s="1"/>
  <c r="N750" i="204"/>
  <c r="P749" i="204"/>
  <c r="O749" i="204"/>
  <c r="N748" i="204"/>
  <c r="P747" i="204"/>
  <c r="O747" i="204"/>
  <c r="N742" i="204"/>
  <c r="N741" i="204" s="1"/>
  <c r="P741" i="204"/>
  <c r="O741" i="204"/>
  <c r="N736" i="204"/>
  <c r="N735" i="204" s="1"/>
  <c r="N734" i="204"/>
  <c r="N733" i="204"/>
  <c r="N732" i="204"/>
  <c r="N730" i="204"/>
  <c r="N729" i="204"/>
  <c r="N728" i="204"/>
  <c r="P727" i="204"/>
  <c r="O727" i="204"/>
  <c r="N726" i="204"/>
  <c r="N725" i="204"/>
  <c r="N724" i="204"/>
  <c r="P723" i="204"/>
  <c r="O723" i="204"/>
  <c r="N721" i="204"/>
  <c r="N718" i="204"/>
  <c r="N717" i="204"/>
  <c r="P716" i="204"/>
  <c r="O716" i="204"/>
  <c r="N715" i="204"/>
  <c r="N713" i="204"/>
  <c r="N712" i="204"/>
  <c r="N711" i="204"/>
  <c r="P710" i="204"/>
  <c r="N709" i="204"/>
  <c r="P708" i="204"/>
  <c r="O708" i="204"/>
  <c r="N707" i="204"/>
  <c r="N705" i="204"/>
  <c r="N704" i="204"/>
  <c r="N703" i="204"/>
  <c r="P702" i="204"/>
  <c r="N701" i="204"/>
  <c r="N700" i="204"/>
  <c r="N699" i="204"/>
  <c r="N698" i="204"/>
  <c r="N697" i="204"/>
  <c r="N696" i="204"/>
  <c r="N695" i="204"/>
  <c r="P694" i="204"/>
  <c r="O694" i="204"/>
  <c r="N689" i="204"/>
  <c r="N688" i="204"/>
  <c r="P687" i="204"/>
  <c r="O687" i="204"/>
  <c r="N686" i="204"/>
  <c r="N685" i="204"/>
  <c r="P684" i="204"/>
  <c r="O684" i="204"/>
  <c r="N683" i="204"/>
  <c r="N682" i="204"/>
  <c r="P681" i="204"/>
  <c r="O681" i="204"/>
  <c r="N680" i="204"/>
  <c r="N675" i="204"/>
  <c r="N674" i="204"/>
  <c r="P673" i="204"/>
  <c r="O673" i="204"/>
  <c r="N668" i="204"/>
  <c r="P667" i="204"/>
  <c r="P665" i="204" s="1"/>
  <c r="P663" i="204" s="1"/>
  <c r="O667" i="204"/>
  <c r="O665" i="204" s="1"/>
  <c r="O663" i="204" s="1"/>
  <c r="N658" i="204"/>
  <c r="P657" i="204"/>
  <c r="O657" i="204"/>
  <c r="N656" i="204"/>
  <c r="N655" i="204"/>
  <c r="P654" i="204"/>
  <c r="O654" i="204"/>
  <c r="N653" i="204"/>
  <c r="P652" i="204"/>
  <c r="O652" i="204"/>
  <c r="N651" i="204"/>
  <c r="P650" i="204"/>
  <c r="O650" i="204"/>
  <c r="N649" i="204"/>
  <c r="P648" i="204"/>
  <c r="O648" i="204"/>
  <c r="N647" i="204"/>
  <c r="N646" i="204"/>
  <c r="N645" i="204"/>
  <c r="N644" i="204"/>
  <c r="P643" i="204"/>
  <c r="P641" i="204" s="1"/>
  <c r="O643" i="204"/>
  <c r="N637" i="204"/>
  <c r="N636" i="204" s="1"/>
  <c r="N635" i="204"/>
  <c r="N634" i="204"/>
  <c r="N633" i="204"/>
  <c r="N632" i="204"/>
  <c r="P631" i="204"/>
  <c r="O631" i="204"/>
  <c r="N630" i="204"/>
  <c r="P629" i="204"/>
  <c r="O629" i="204"/>
  <c r="N628" i="204"/>
  <c r="N627" i="204"/>
  <c r="P626" i="204"/>
  <c r="O626" i="204"/>
  <c r="N625" i="204"/>
  <c r="N624" i="204"/>
  <c r="P623" i="204"/>
  <c r="O623" i="204"/>
  <c r="N622" i="204"/>
  <c r="N621" i="204"/>
  <c r="N620" i="204"/>
  <c r="N619" i="204"/>
  <c r="P618" i="204"/>
  <c r="O618" i="204"/>
  <c r="N613" i="204"/>
  <c r="N612" i="204"/>
  <c r="P611" i="204"/>
  <c r="P609" i="204" s="1"/>
  <c r="O611" i="204"/>
  <c r="O609" i="204" s="1"/>
  <c r="N608" i="204"/>
  <c r="P607" i="204"/>
  <c r="O607" i="204"/>
  <c r="A607" i="204"/>
  <c r="N606" i="204"/>
  <c r="N605" i="204"/>
  <c r="P604" i="204"/>
  <c r="P602" i="204" s="1"/>
  <c r="O604" i="204"/>
  <c r="A604" i="204"/>
  <c r="A603" i="204"/>
  <c r="A602" i="204"/>
  <c r="A601" i="204"/>
  <c r="A600" i="204"/>
  <c r="N599" i="204"/>
  <c r="A599" i="204"/>
  <c r="N598" i="204"/>
  <c r="A598" i="204"/>
  <c r="P597" i="204"/>
  <c r="P595" i="204" s="1"/>
  <c r="O597" i="204"/>
  <c r="O595" i="204" s="1"/>
  <c r="A597" i="204"/>
  <c r="A596" i="204"/>
  <c r="A595" i="204"/>
  <c r="N594" i="204"/>
  <c r="N593" i="204" s="1"/>
  <c r="P593" i="204"/>
  <c r="O593" i="204"/>
  <c r="N592" i="204"/>
  <c r="P591" i="204"/>
  <c r="O591" i="204"/>
  <c r="N590" i="204"/>
  <c r="P589" i="204"/>
  <c r="O589" i="204"/>
  <c r="N588" i="204"/>
  <c r="P587" i="204"/>
  <c r="O587" i="204"/>
  <c r="N586" i="204"/>
  <c r="A586" i="204"/>
  <c r="N584" i="204"/>
  <c r="A584" i="204"/>
  <c r="P583" i="204"/>
  <c r="O583" i="204"/>
  <c r="A583" i="204"/>
  <c r="N582" i="204"/>
  <c r="A582" i="204"/>
  <c r="N580" i="204"/>
  <c r="A580" i="204"/>
  <c r="P579" i="204"/>
  <c r="O579" i="204"/>
  <c r="A579" i="204"/>
  <c r="N578" i="204"/>
  <c r="A578" i="204"/>
  <c r="N577" i="204"/>
  <c r="A577" i="204"/>
  <c r="N576" i="204"/>
  <c r="A576" i="204"/>
  <c r="N575" i="204"/>
  <c r="A575" i="204"/>
  <c r="P574" i="204"/>
  <c r="O574" i="204"/>
  <c r="A574" i="204"/>
  <c r="A573" i="204"/>
  <c r="A572" i="204"/>
  <c r="A571" i="204"/>
  <c r="A570" i="204"/>
  <c r="A569" i="204"/>
  <c r="A568" i="204"/>
  <c r="N65" i="204"/>
  <c r="N64" i="204" s="1"/>
  <c r="A65" i="204"/>
  <c r="P64" i="204"/>
  <c r="P566" i="204" s="1"/>
  <c r="O566" i="204"/>
  <c r="A64" i="204"/>
  <c r="A567" i="204"/>
  <c r="A566" i="204"/>
  <c r="N564" i="204"/>
  <c r="N563" i="204" s="1"/>
  <c r="A564" i="204"/>
  <c r="P561" i="204"/>
  <c r="A563" i="204"/>
  <c r="A562" i="204"/>
  <c r="A561" i="204"/>
  <c r="A560" i="204"/>
  <c r="A559" i="204"/>
  <c r="N557" i="204"/>
  <c r="A557" i="204"/>
  <c r="N556" i="204"/>
  <c r="A556" i="204"/>
  <c r="N555" i="204"/>
  <c r="A555" i="204"/>
  <c r="P552" i="204"/>
  <c r="O552" i="204"/>
  <c r="A554" i="204"/>
  <c r="A553" i="204"/>
  <c r="A552" i="204"/>
  <c r="N551" i="204"/>
  <c r="A551" i="204"/>
  <c r="N550" i="204"/>
  <c r="A550" i="204"/>
  <c r="P549" i="204"/>
  <c r="O549" i="204"/>
  <c r="A549" i="204"/>
  <c r="N548" i="204"/>
  <c r="A548" i="204"/>
  <c r="P547" i="204"/>
  <c r="O547" i="204"/>
  <c r="A547" i="204"/>
  <c r="N546" i="204"/>
  <c r="A546" i="204"/>
  <c r="P545" i="204"/>
  <c r="O545" i="204"/>
  <c r="A545" i="204"/>
  <c r="A544" i="204"/>
  <c r="A543" i="204"/>
  <c r="A540" i="204"/>
  <c r="N539" i="204"/>
  <c r="A539" i="204"/>
  <c r="P538" i="204"/>
  <c r="O538" i="204"/>
  <c r="A538" i="204"/>
  <c r="N537" i="204"/>
  <c r="A537" i="204"/>
  <c r="N535" i="204"/>
  <c r="A535" i="204"/>
  <c r="N534" i="204"/>
  <c r="A534" i="204"/>
  <c r="A533" i="204"/>
  <c r="A532" i="204"/>
  <c r="A531" i="204"/>
  <c r="A529" i="204"/>
  <c r="A528" i="204"/>
  <c r="A527" i="204"/>
  <c r="N526" i="204"/>
  <c r="A526" i="204"/>
  <c r="P525" i="204"/>
  <c r="P523" i="204" s="1"/>
  <c r="O525" i="204"/>
  <c r="O523" i="204" s="1"/>
  <c r="N522" i="204"/>
  <c r="A522" i="204"/>
  <c r="N521" i="204"/>
  <c r="A521" i="204"/>
  <c r="P520" i="204"/>
  <c r="P518" i="204" s="1"/>
  <c r="O520" i="204"/>
  <c r="O518" i="204" s="1"/>
  <c r="A520" i="204"/>
  <c r="A519" i="204"/>
  <c r="A518" i="204"/>
  <c r="N517" i="204"/>
  <c r="A517" i="204"/>
  <c r="P516" i="204"/>
  <c r="O516" i="204"/>
  <c r="A516" i="204"/>
  <c r="N515" i="204"/>
  <c r="A515" i="204"/>
  <c r="P514" i="204"/>
  <c r="O514" i="204"/>
  <c r="A514" i="204"/>
  <c r="A513" i="204"/>
  <c r="A512" i="204"/>
  <c r="A511" i="204"/>
  <c r="A510" i="204"/>
  <c r="P508" i="204"/>
  <c r="O508" i="204"/>
  <c r="A508" i="204"/>
  <c r="N507" i="204"/>
  <c r="A507" i="204"/>
  <c r="N506" i="204"/>
  <c r="A506" i="204"/>
  <c r="N505" i="204"/>
  <c r="A505" i="204"/>
  <c r="P504" i="204"/>
  <c r="O504" i="204"/>
  <c r="A504" i="204"/>
  <c r="N503" i="204"/>
  <c r="A503" i="204"/>
  <c r="N502" i="204"/>
  <c r="A502" i="204"/>
  <c r="N501" i="204"/>
  <c r="A501" i="204"/>
  <c r="N500" i="204"/>
  <c r="A500" i="204"/>
  <c r="N499" i="204"/>
  <c r="A499" i="204"/>
  <c r="N498" i="204"/>
  <c r="A498" i="204"/>
  <c r="N497" i="204"/>
  <c r="A497" i="204"/>
  <c r="N496" i="204"/>
  <c r="A496" i="204"/>
  <c r="N495" i="204"/>
  <c r="A495" i="204"/>
  <c r="P494" i="204"/>
  <c r="O494" i="204"/>
  <c r="A494" i="204"/>
  <c r="N491" i="204"/>
  <c r="A491" i="204"/>
  <c r="N490" i="204"/>
  <c r="A490" i="204"/>
  <c r="A489" i="204"/>
  <c r="A488" i="204"/>
  <c r="A487" i="204"/>
  <c r="A486" i="204"/>
  <c r="A485" i="204"/>
  <c r="A484" i="204"/>
  <c r="A483" i="204"/>
  <c r="N480" i="204"/>
  <c r="A480" i="204"/>
  <c r="P479" i="204"/>
  <c r="O479" i="204"/>
  <c r="O474" i="204" s="1"/>
  <c r="A479" i="204"/>
  <c r="N478" i="204"/>
  <c r="A478" i="204"/>
  <c r="N477" i="204"/>
  <c r="A477" i="204"/>
  <c r="A476" i="204"/>
  <c r="A475" i="204"/>
  <c r="A474" i="204"/>
  <c r="A473" i="204"/>
  <c r="A472" i="204"/>
  <c r="A471" i="204"/>
  <c r="A470" i="204"/>
  <c r="N469" i="204"/>
  <c r="A469" i="204"/>
  <c r="N468" i="204"/>
  <c r="A468" i="204"/>
  <c r="P467" i="204"/>
  <c r="O467" i="204"/>
  <c r="A467" i="204"/>
  <c r="N466" i="204"/>
  <c r="N465" i="204"/>
  <c r="N463" i="204"/>
  <c r="A463" i="204"/>
  <c r="N462" i="204"/>
  <c r="A462" i="204"/>
  <c r="N461" i="204"/>
  <c r="A461" i="204"/>
  <c r="N460" i="204"/>
  <c r="A460" i="204"/>
  <c r="N459" i="204"/>
  <c r="A459" i="204"/>
  <c r="P458" i="204"/>
  <c r="A458" i="204"/>
  <c r="N457" i="204"/>
  <c r="A457" i="204"/>
  <c r="N456" i="204"/>
  <c r="A456" i="204"/>
  <c r="N455" i="204"/>
  <c r="A455" i="204"/>
  <c r="N454" i="204"/>
  <c r="A454" i="204"/>
  <c r="N453" i="204"/>
  <c r="A453" i="204"/>
  <c r="N452" i="204"/>
  <c r="A452" i="204"/>
  <c r="N451" i="204"/>
  <c r="A451" i="204"/>
  <c r="N450" i="204"/>
  <c r="A450" i="204"/>
  <c r="P449" i="204"/>
  <c r="O449" i="204"/>
  <c r="A449" i="204"/>
  <c r="N448" i="204"/>
  <c r="A448" i="204"/>
  <c r="N447" i="204"/>
  <c r="A447" i="204"/>
  <c r="N446" i="204"/>
  <c r="A446" i="204"/>
  <c r="N445" i="204"/>
  <c r="A445" i="204"/>
  <c r="N444" i="204"/>
  <c r="A444" i="204"/>
  <c r="P443" i="204"/>
  <c r="O443" i="204"/>
  <c r="A443" i="204"/>
  <c r="N442" i="204"/>
  <c r="A442" i="204"/>
  <c r="N441" i="204"/>
  <c r="A441" i="204"/>
  <c r="N440" i="204"/>
  <c r="A440" i="204"/>
  <c r="P439" i="204"/>
  <c r="O439" i="204"/>
  <c r="A439" i="204"/>
  <c r="A438" i="204"/>
  <c r="A437" i="204"/>
  <c r="A436" i="204"/>
  <c r="A435" i="204"/>
  <c r="N94" i="204"/>
  <c r="A94" i="204"/>
  <c r="P93" i="204"/>
  <c r="O93" i="204"/>
  <c r="A93" i="204"/>
  <c r="N423" i="204"/>
  <c r="A423" i="204"/>
  <c r="P422" i="204"/>
  <c r="O422" i="204"/>
  <c r="A422" i="204"/>
  <c r="N434" i="204"/>
  <c r="A434" i="204"/>
  <c r="P433" i="204"/>
  <c r="O433" i="204"/>
  <c r="A433" i="204"/>
  <c r="N432" i="204"/>
  <c r="A432" i="204"/>
  <c r="P431" i="204"/>
  <c r="O431" i="204"/>
  <c r="A431" i="204"/>
  <c r="N430" i="204"/>
  <c r="A430" i="204"/>
  <c r="N429" i="204"/>
  <c r="A429" i="204"/>
  <c r="N428" i="204"/>
  <c r="A428" i="204"/>
  <c r="P427" i="204"/>
  <c r="O427" i="204"/>
  <c r="A427" i="204"/>
  <c r="N426" i="204"/>
  <c r="A426" i="204"/>
  <c r="N425" i="204"/>
  <c r="A425" i="204"/>
  <c r="P424" i="204"/>
  <c r="O424" i="204"/>
  <c r="A424" i="204"/>
  <c r="A421" i="204"/>
  <c r="A420" i="204"/>
  <c r="A419" i="204"/>
  <c r="A418" i="204"/>
  <c r="N417" i="204"/>
  <c r="N416" i="204" s="1"/>
  <c r="P416" i="204"/>
  <c r="O416" i="204"/>
  <c r="P414" i="204"/>
  <c r="O414" i="204"/>
  <c r="N413" i="204"/>
  <c r="A413" i="204"/>
  <c r="P412" i="204"/>
  <c r="O412" i="204"/>
  <c r="A412" i="204"/>
  <c r="N302" i="204"/>
  <c r="A302" i="204"/>
  <c r="N301" i="204"/>
  <c r="A301" i="204"/>
  <c r="P300" i="204"/>
  <c r="A300" i="204"/>
  <c r="A411" i="204"/>
  <c r="A410" i="204"/>
  <c r="A409" i="204"/>
  <c r="A408" i="204"/>
  <c r="A407" i="204"/>
  <c r="P402" i="204"/>
  <c r="O402" i="204"/>
  <c r="N401" i="204"/>
  <c r="A401" i="204"/>
  <c r="N400" i="204"/>
  <c r="A400" i="204"/>
  <c r="N399" i="204"/>
  <c r="A399" i="204"/>
  <c r="P398" i="204"/>
  <c r="O398" i="204"/>
  <c r="A398" i="204"/>
  <c r="N394" i="204"/>
  <c r="A394" i="204"/>
  <c r="A393" i="204"/>
  <c r="N397" i="204"/>
  <c r="A397" i="204"/>
  <c r="P396" i="204"/>
  <c r="O396" i="204"/>
  <c r="A396" i="204"/>
  <c r="N392" i="204"/>
  <c r="A392" i="204"/>
  <c r="P391" i="204"/>
  <c r="O391" i="204"/>
  <c r="A391" i="204"/>
  <c r="N390" i="204"/>
  <c r="A390" i="204"/>
  <c r="P389" i="204"/>
  <c r="O389" i="204"/>
  <c r="A389" i="204"/>
  <c r="N388" i="204"/>
  <c r="A388" i="204"/>
  <c r="N387" i="204"/>
  <c r="A387" i="204"/>
  <c r="N386" i="204"/>
  <c r="A386" i="204"/>
  <c r="N385" i="204"/>
  <c r="A385" i="204"/>
  <c r="N384" i="204"/>
  <c r="A384" i="204"/>
  <c r="N383" i="204"/>
  <c r="A383" i="204"/>
  <c r="N382" i="204"/>
  <c r="A382" i="204"/>
  <c r="P381" i="204"/>
  <c r="O381" i="204"/>
  <c r="A381" i="204"/>
  <c r="A380" i="204"/>
  <c r="A379" i="204"/>
  <c r="A378" i="204"/>
  <c r="A377" i="204"/>
  <c r="P372" i="204"/>
  <c r="O372" i="204"/>
  <c r="A373" i="204"/>
  <c r="A372" i="204"/>
  <c r="A371" i="204"/>
  <c r="A370" i="204"/>
  <c r="N369" i="204"/>
  <c r="A369" i="204"/>
  <c r="N368" i="204"/>
  <c r="N367" i="204"/>
  <c r="P366" i="204"/>
  <c r="O366" i="204"/>
  <c r="O364" i="204" s="1"/>
  <c r="O362" i="204" s="1"/>
  <c r="A366" i="204"/>
  <c r="A365" i="204"/>
  <c r="A364" i="204"/>
  <c r="A363" i="204"/>
  <c r="A362" i="204"/>
  <c r="N361" i="204"/>
  <c r="A361" i="204"/>
  <c r="P360" i="204"/>
  <c r="O360" i="204"/>
  <c r="A360" i="204"/>
  <c r="N359" i="204"/>
  <c r="A359" i="204"/>
  <c r="N358" i="204"/>
  <c r="A358" i="204"/>
  <c r="N357" i="204"/>
  <c r="A357" i="204"/>
  <c r="N356" i="204"/>
  <c r="A356" i="204"/>
  <c r="N355" i="204"/>
  <c r="A355" i="204"/>
  <c r="N354" i="204"/>
  <c r="A354" i="204"/>
  <c r="N353" i="204"/>
  <c r="N352" i="204"/>
  <c r="A352" i="204"/>
  <c r="N351" i="204"/>
  <c r="A351" i="204"/>
  <c r="N350" i="204"/>
  <c r="A350" i="204"/>
  <c r="N349" i="204"/>
  <c r="A349" i="204"/>
  <c r="N348" i="204"/>
  <c r="A348" i="204"/>
  <c r="N347" i="204"/>
  <c r="A347" i="204"/>
  <c r="N346" i="204"/>
  <c r="A346" i="204"/>
  <c r="N345" i="204"/>
  <c r="A345" i="204"/>
  <c r="N344" i="204"/>
  <c r="A344" i="204"/>
  <c r="N343" i="204"/>
  <c r="A343" i="204"/>
  <c r="N342" i="204"/>
  <c r="A342" i="204"/>
  <c r="N341" i="204"/>
  <c r="A341" i="204"/>
  <c r="N340" i="204"/>
  <c r="A340" i="204"/>
  <c r="N339" i="204"/>
  <c r="A339" i="204"/>
  <c r="N338" i="204"/>
  <c r="A338" i="204"/>
  <c r="P337" i="204"/>
  <c r="O337" i="204"/>
  <c r="A337" i="204"/>
  <c r="N336" i="204"/>
  <c r="A336" i="204"/>
  <c r="P335" i="204"/>
  <c r="O335" i="204"/>
  <c r="A335" i="204"/>
  <c r="N334" i="204"/>
  <c r="A334" i="204"/>
  <c r="N333" i="204"/>
  <c r="A333" i="204"/>
  <c r="N332" i="204"/>
  <c r="A332" i="204"/>
  <c r="N331" i="204"/>
  <c r="N330" i="204"/>
  <c r="A330" i="204"/>
  <c r="N329" i="204"/>
  <c r="A329" i="204"/>
  <c r="N328" i="204"/>
  <c r="A328" i="204"/>
  <c r="N326" i="204"/>
  <c r="A326" i="204"/>
  <c r="P325" i="204"/>
  <c r="A325" i="204"/>
  <c r="A324" i="204"/>
  <c r="A323" i="204"/>
  <c r="A322" i="204"/>
  <c r="A321" i="204"/>
  <c r="A320" i="204"/>
  <c r="A319" i="204"/>
  <c r="A314" i="204"/>
  <c r="N313" i="204"/>
  <c r="A313" i="204"/>
  <c r="P311" i="204"/>
  <c r="N311" i="204" s="1"/>
  <c r="A311" i="204"/>
  <c r="N310" i="204"/>
  <c r="A310" i="204"/>
  <c r="N309" i="204"/>
  <c r="A309" i="204"/>
  <c r="N308" i="204"/>
  <c r="A308" i="204"/>
  <c r="P307" i="204"/>
  <c r="O307" i="204"/>
  <c r="A307" i="204"/>
  <c r="N306" i="204"/>
  <c r="A306" i="204"/>
  <c r="N305" i="204"/>
  <c r="A305" i="204"/>
  <c r="N304" i="204"/>
  <c r="A304" i="204"/>
  <c r="P303" i="204"/>
  <c r="O303" i="204"/>
  <c r="A303" i="204"/>
  <c r="N299" i="204"/>
  <c r="A299" i="204"/>
  <c r="N296" i="204"/>
  <c r="A296" i="204"/>
  <c r="P295" i="204"/>
  <c r="O295" i="204"/>
  <c r="A295" i="204"/>
  <c r="N294" i="204"/>
  <c r="N293" i="204"/>
  <c r="N292" i="204"/>
  <c r="P291" i="204"/>
  <c r="O291" i="204"/>
  <c r="N290" i="204"/>
  <c r="N289" i="204"/>
  <c r="N288" i="204"/>
  <c r="N287" i="204"/>
  <c r="N286" i="204"/>
  <c r="P285" i="204"/>
  <c r="O285" i="204"/>
  <c r="N284" i="204"/>
  <c r="P283" i="204"/>
  <c r="O283" i="204"/>
  <c r="N281" i="204"/>
  <c r="N280" i="204"/>
  <c r="N278" i="204"/>
  <c r="N277" i="204"/>
  <c r="P276" i="204"/>
  <c r="O276" i="204"/>
  <c r="N271" i="204"/>
  <c r="N270" i="204"/>
  <c r="N269" i="204"/>
  <c r="N268" i="204"/>
  <c r="N267" i="204"/>
  <c r="A267" i="204"/>
  <c r="N266" i="204"/>
  <c r="A266" i="204"/>
  <c r="N265" i="204"/>
  <c r="A265" i="204"/>
  <c r="P264" i="204"/>
  <c r="P262" i="204" s="1"/>
  <c r="P260" i="204" s="1"/>
  <c r="O264" i="204"/>
  <c r="A264" i="204"/>
  <c r="A263" i="204"/>
  <c r="A262" i="204"/>
  <c r="A261" i="204"/>
  <c r="A260" i="204"/>
  <c r="N259" i="204"/>
  <c r="A259" i="204"/>
  <c r="P258" i="204"/>
  <c r="O258" i="204"/>
  <c r="A258" i="204"/>
  <c r="N257" i="204"/>
  <c r="A257" i="204"/>
  <c r="N256" i="204"/>
  <c r="A256" i="204"/>
  <c r="P255" i="204"/>
  <c r="O255" i="204"/>
  <c r="A255" i="204"/>
  <c r="N254" i="204"/>
  <c r="A254" i="204"/>
  <c r="P253" i="204"/>
  <c r="O253" i="204"/>
  <c r="A253" i="204"/>
  <c r="N252" i="204"/>
  <c r="P251" i="204"/>
  <c r="O251" i="204"/>
  <c r="N250" i="204"/>
  <c r="N249" i="204"/>
  <c r="P248" i="204"/>
  <c r="O248" i="204"/>
  <c r="A246" i="204"/>
  <c r="N243" i="204"/>
  <c r="N242" i="204"/>
  <c r="N240" i="204"/>
  <c r="N235" i="204"/>
  <c r="A235" i="204"/>
  <c r="P234" i="204"/>
  <c r="O234" i="204"/>
  <c r="A234" i="204"/>
  <c r="N233" i="204"/>
  <c r="A233" i="204"/>
  <c r="A231" i="204"/>
  <c r="N230" i="204"/>
  <c r="A230" i="204"/>
  <c r="N229" i="204"/>
  <c r="A229" i="204"/>
  <c r="N228" i="204"/>
  <c r="A228" i="204"/>
  <c r="N227" i="204"/>
  <c r="A227" i="204"/>
  <c r="N226" i="204"/>
  <c r="A226" i="204"/>
  <c r="N225" i="204"/>
  <c r="A225" i="204"/>
  <c r="A224" i="204"/>
  <c r="N223" i="204"/>
  <c r="A223" i="204"/>
  <c r="N222" i="204"/>
  <c r="A222" i="204"/>
  <c r="N221" i="204"/>
  <c r="A221" i="204"/>
  <c r="P220" i="204"/>
  <c r="O220" i="204"/>
  <c r="A220" i="204"/>
  <c r="N219" i="204"/>
  <c r="A219" i="204"/>
  <c r="N218" i="204"/>
  <c r="A218" i="204"/>
  <c r="P217" i="204"/>
  <c r="O217" i="204"/>
  <c r="A217" i="204"/>
  <c r="N216" i="204"/>
  <c r="A216" i="204"/>
  <c r="N214" i="204"/>
  <c r="A214" i="204"/>
  <c r="A213" i="204"/>
  <c r="N212" i="204"/>
  <c r="A212" i="204"/>
  <c r="N211" i="204"/>
  <c r="A211" i="204"/>
  <c r="N210" i="204"/>
  <c r="A210" i="204"/>
  <c r="N209" i="204"/>
  <c r="A209" i="204"/>
  <c r="P206" i="204"/>
  <c r="O206" i="204"/>
  <c r="A206" i="204"/>
  <c r="N204" i="204"/>
  <c r="A204" i="204"/>
  <c r="N203" i="204"/>
  <c r="A203" i="204"/>
  <c r="N202" i="204"/>
  <c r="A202" i="204"/>
  <c r="N201" i="204"/>
  <c r="A201" i="204"/>
  <c r="A200" i="204"/>
  <c r="N199" i="204"/>
  <c r="A199" i="204"/>
  <c r="P198" i="204"/>
  <c r="O198" i="204"/>
  <c r="A198" i="204"/>
  <c r="N197" i="204"/>
  <c r="N196" i="204"/>
  <c r="A196" i="204"/>
  <c r="N195" i="204"/>
  <c r="A195" i="204"/>
  <c r="P194" i="204"/>
  <c r="O194" i="204"/>
  <c r="A194" i="204"/>
  <c r="N192" i="204"/>
  <c r="A192" i="204"/>
  <c r="N191" i="204"/>
  <c r="A191" i="204"/>
  <c r="N190" i="204"/>
  <c r="A190" i="204"/>
  <c r="A189" i="204"/>
  <c r="N188" i="204"/>
  <c r="A188" i="204"/>
  <c r="N187" i="204"/>
  <c r="A187" i="204"/>
  <c r="N186" i="204"/>
  <c r="A186" i="204"/>
  <c r="P185" i="204"/>
  <c r="O185" i="204"/>
  <c r="A185" i="204"/>
  <c r="N184" i="204"/>
  <c r="A184" i="204"/>
  <c r="N183" i="204"/>
  <c r="A183" i="204"/>
  <c r="N182" i="204"/>
  <c r="A182" i="204"/>
  <c r="P181" i="204"/>
  <c r="O181" i="204"/>
  <c r="A181" i="204"/>
  <c r="N180" i="204"/>
  <c r="A180" i="204"/>
  <c r="P179" i="204"/>
  <c r="O179" i="204"/>
  <c r="A179" i="204"/>
  <c r="N178" i="204"/>
  <c r="A178" i="204"/>
  <c r="N177" i="204"/>
  <c r="A177" i="204"/>
  <c r="P176" i="204"/>
  <c r="O176" i="204"/>
  <c r="A176" i="204"/>
  <c r="A175" i="204"/>
  <c r="A174" i="204"/>
  <c r="A173" i="204"/>
  <c r="A172" i="204"/>
  <c r="N162" i="204"/>
  <c r="A162" i="204"/>
  <c r="P161" i="204"/>
  <c r="O161" i="204"/>
  <c r="A161" i="204"/>
  <c r="N160" i="204"/>
  <c r="A160" i="204"/>
  <c r="P159" i="204"/>
  <c r="O159" i="204"/>
  <c r="A159" i="204"/>
  <c r="N158" i="204"/>
  <c r="A158" i="204"/>
  <c r="P157" i="204"/>
  <c r="O157" i="204"/>
  <c r="A157" i="204"/>
  <c r="N156" i="204"/>
  <c r="A156" i="204"/>
  <c r="N155" i="204"/>
  <c r="A155" i="204"/>
  <c r="P154" i="204"/>
  <c r="O154" i="204"/>
  <c r="A154" i="204"/>
  <c r="N153" i="204"/>
  <c r="N152" i="204"/>
  <c r="A152" i="204"/>
  <c r="P151" i="204"/>
  <c r="O151" i="204"/>
  <c r="N171" i="204"/>
  <c r="A171" i="204"/>
  <c r="N170" i="204"/>
  <c r="A170" i="204"/>
  <c r="P169" i="204"/>
  <c r="P167" i="204" s="1"/>
  <c r="P165" i="204" s="1"/>
  <c r="O169" i="204"/>
  <c r="O167" i="204" s="1"/>
  <c r="O165" i="204" s="1"/>
  <c r="A169" i="204"/>
  <c r="A168" i="204"/>
  <c r="A167" i="204"/>
  <c r="A166" i="204"/>
  <c r="A165" i="204"/>
  <c r="N150" i="204"/>
  <c r="A150" i="204"/>
  <c r="P149" i="204"/>
  <c r="O149" i="204"/>
  <c r="A149" i="204"/>
  <c r="N148" i="204"/>
  <c r="A148" i="204"/>
  <c r="P147" i="204"/>
  <c r="O147" i="204"/>
  <c r="A147" i="204"/>
  <c r="A146" i="204"/>
  <c r="A145" i="204"/>
  <c r="A144" i="204"/>
  <c r="A142" i="204"/>
  <c r="A141" i="204"/>
  <c r="N140" i="204"/>
  <c r="A140" i="204"/>
  <c r="N139" i="204"/>
  <c r="A139" i="204"/>
  <c r="P138" i="204"/>
  <c r="O138" i="204"/>
  <c r="A138" i="204"/>
  <c r="N137" i="204"/>
  <c r="A137" i="204"/>
  <c r="N136" i="204"/>
  <c r="A136" i="204"/>
  <c r="N135" i="204"/>
  <c r="A135" i="204"/>
  <c r="N134" i="204"/>
  <c r="A134" i="204"/>
  <c r="N133" i="204"/>
  <c r="A133" i="204"/>
  <c r="P132" i="204"/>
  <c r="O132" i="204"/>
  <c r="A132" i="204"/>
  <c r="A131" i="204"/>
  <c r="A130" i="204"/>
  <c r="A129" i="204"/>
  <c r="A128" i="204"/>
  <c r="N127" i="204"/>
  <c r="A127" i="204"/>
  <c r="N126" i="204"/>
  <c r="A126" i="204"/>
  <c r="N125" i="204"/>
  <c r="A125" i="204"/>
  <c r="N124" i="204"/>
  <c r="A124" i="204"/>
  <c r="N123" i="204"/>
  <c r="A123" i="204"/>
  <c r="N122" i="204"/>
  <c r="A122" i="204"/>
  <c r="N121" i="204"/>
  <c r="A121" i="204"/>
  <c r="N120" i="204"/>
  <c r="A120" i="204"/>
  <c r="N119" i="204"/>
  <c r="A119" i="204"/>
  <c r="N118" i="204"/>
  <c r="A118" i="204"/>
  <c r="N116" i="204"/>
  <c r="A116" i="204"/>
  <c r="P115" i="204"/>
  <c r="A115" i="204"/>
  <c r="A114" i="204"/>
  <c r="A113" i="204"/>
  <c r="A112" i="204"/>
  <c r="A111" i="204"/>
  <c r="A110" i="204"/>
  <c r="A109" i="204"/>
  <c r="N108" i="204"/>
  <c r="A108" i="204"/>
  <c r="N107" i="204"/>
  <c r="A107" i="204"/>
  <c r="P106" i="204"/>
  <c r="O106" i="204"/>
  <c r="A106" i="204"/>
  <c r="N105" i="204"/>
  <c r="A105" i="204"/>
  <c r="N104" i="204"/>
  <c r="A104" i="204"/>
  <c r="P103" i="204"/>
  <c r="O103" i="204"/>
  <c r="A103" i="204"/>
  <c r="A102" i="204"/>
  <c r="A101" i="204"/>
  <c r="A100" i="204"/>
  <c r="A99" i="204"/>
  <c r="N98" i="204"/>
  <c r="A98" i="204"/>
  <c r="P97" i="204"/>
  <c r="O97" i="204"/>
  <c r="A97" i="204"/>
  <c r="N96" i="204"/>
  <c r="A96" i="204"/>
  <c r="P95" i="204"/>
  <c r="O95" i="204"/>
  <c r="A95" i="204"/>
  <c r="N92" i="204"/>
  <c r="A92" i="204"/>
  <c r="P91" i="204"/>
  <c r="O91" i="204"/>
  <c r="A91" i="204"/>
  <c r="N90" i="204"/>
  <c r="A90" i="204"/>
  <c r="N89" i="204"/>
  <c r="P88" i="204"/>
  <c r="O88" i="204"/>
  <c r="A88" i="204"/>
  <c r="A87" i="204"/>
  <c r="A86" i="204"/>
  <c r="A85" i="204"/>
  <c r="A84" i="204"/>
  <c r="N83" i="204"/>
  <c r="A83" i="204"/>
  <c r="N82" i="204"/>
  <c r="A82" i="204"/>
  <c r="N81" i="204"/>
  <c r="A81" i="204"/>
  <c r="N80" i="204"/>
  <c r="A80" i="204"/>
  <c r="N79" i="204"/>
  <c r="A79" i="204"/>
  <c r="N78" i="204"/>
  <c r="A78" i="204"/>
  <c r="N77" i="204"/>
  <c r="A77" i="204"/>
  <c r="N76" i="204"/>
  <c r="A76" i="204"/>
  <c r="N75" i="204"/>
  <c r="A75" i="204"/>
  <c r="N74" i="204"/>
  <c r="A74" i="204"/>
  <c r="N73" i="204"/>
  <c r="A73" i="204"/>
  <c r="N72" i="204"/>
  <c r="A72" i="204"/>
  <c r="N71" i="204"/>
  <c r="A71" i="204"/>
  <c r="P70" i="204"/>
  <c r="P68" i="204" s="1"/>
  <c r="P66" i="204" s="1"/>
  <c r="O70" i="204"/>
  <c r="A70" i="204"/>
  <c r="A69" i="204"/>
  <c r="A68" i="204"/>
  <c r="A67" i="204"/>
  <c r="A66" i="204"/>
  <c r="N63" i="204"/>
  <c r="N61" i="204" s="1"/>
  <c r="A63" i="204"/>
  <c r="P62" i="204"/>
  <c r="O62" i="204"/>
  <c r="O60" i="204" s="1"/>
  <c r="A62" i="204"/>
  <c r="A61" i="204"/>
  <c r="A60" i="204"/>
  <c r="N59" i="204"/>
  <c r="N58" i="204"/>
  <c r="A58" i="204"/>
  <c r="N57" i="204"/>
  <c r="A57" i="204"/>
  <c r="N56" i="204"/>
  <c r="A56" i="204"/>
  <c r="P55" i="204"/>
  <c r="O55" i="204"/>
  <c r="A55" i="204"/>
  <c r="N54" i="204"/>
  <c r="A54" i="204"/>
  <c r="N53" i="204"/>
  <c r="A53" i="204"/>
  <c r="N52" i="204"/>
  <c r="A52" i="204"/>
  <c r="N51" i="204"/>
  <c r="A51" i="204"/>
  <c r="N50" i="204"/>
  <c r="A50" i="204"/>
  <c r="N49" i="204"/>
  <c r="A49" i="204"/>
  <c r="N48" i="204"/>
  <c r="A48" i="204"/>
  <c r="A46" i="204"/>
  <c r="N45" i="204"/>
  <c r="A45" i="204"/>
  <c r="N44" i="204"/>
  <c r="N43" i="204"/>
  <c r="A43" i="204"/>
  <c r="N42" i="204"/>
  <c r="A42" i="204"/>
  <c r="N41" i="204"/>
  <c r="A41" i="204"/>
  <c r="N40" i="204"/>
  <c r="A40" i="204"/>
  <c r="N39" i="204"/>
  <c r="A39" i="204"/>
  <c r="N38" i="204"/>
  <c r="A38" i="204"/>
  <c r="N37" i="204"/>
  <c r="A37" i="204"/>
  <c r="N36" i="204"/>
  <c r="A36" i="204"/>
  <c r="N35" i="204"/>
  <c r="A35" i="204"/>
  <c r="N34" i="204"/>
  <c r="N33" i="204"/>
  <c r="A33" i="204"/>
  <c r="N32" i="204"/>
  <c r="A32" i="204"/>
  <c r="N31" i="204"/>
  <c r="A31" i="204"/>
  <c r="N30" i="204"/>
  <c r="A30" i="204"/>
  <c r="N29" i="204"/>
  <c r="A29" i="204"/>
  <c r="N28" i="204"/>
  <c r="A28" i="204"/>
  <c r="N27" i="204"/>
  <c r="A27" i="204"/>
  <c r="N26" i="204"/>
  <c r="A26" i="204"/>
  <c r="N25" i="204"/>
  <c r="A25" i="204"/>
  <c r="N24" i="204"/>
  <c r="A24" i="204"/>
  <c r="N23" i="204"/>
  <c r="A23" i="204"/>
  <c r="N22" i="204"/>
  <c r="A22" i="204"/>
  <c r="N21" i="204"/>
  <c r="A21" i="204"/>
  <c r="P20" i="204"/>
  <c r="O20" i="204"/>
  <c r="A20" i="204"/>
  <c r="A19" i="204"/>
  <c r="A18" i="204"/>
  <c r="A17" i="204"/>
  <c r="A16" i="204"/>
  <c r="A15" i="204"/>
  <c r="A14" i="204"/>
  <c r="A13" i="204"/>
  <c r="N758" i="205"/>
  <c r="P753" i="205"/>
  <c r="P751" i="205" s="1"/>
  <c r="N750" i="205"/>
  <c r="P749" i="205"/>
  <c r="O749" i="205"/>
  <c r="N748" i="205"/>
  <c r="P747" i="205"/>
  <c r="O747" i="205"/>
  <c r="N742" i="205"/>
  <c r="N741" i="205" s="1"/>
  <c r="P741" i="205"/>
  <c r="O741" i="205"/>
  <c r="N736" i="205"/>
  <c r="N735" i="205" s="1"/>
  <c r="N734" i="205"/>
  <c r="N733" i="205"/>
  <c r="N732" i="205"/>
  <c r="N730" i="205"/>
  <c r="N729" i="205"/>
  <c r="N728" i="205"/>
  <c r="P727" i="205"/>
  <c r="O727" i="205"/>
  <c r="N726" i="205"/>
  <c r="N725" i="205"/>
  <c r="N724" i="205"/>
  <c r="O723" i="205"/>
  <c r="N723" i="205" s="1"/>
  <c r="N721" i="205"/>
  <c r="N718" i="205"/>
  <c r="N717" i="205"/>
  <c r="P716" i="205"/>
  <c r="O716" i="205"/>
  <c r="N715" i="205"/>
  <c r="N713" i="205"/>
  <c r="N712" i="205"/>
  <c r="N711" i="205"/>
  <c r="P710" i="205"/>
  <c r="N709" i="205"/>
  <c r="P708" i="205"/>
  <c r="O708" i="205"/>
  <c r="N707" i="205"/>
  <c r="N705" i="205"/>
  <c r="N704" i="205"/>
  <c r="N703" i="205"/>
  <c r="P702" i="205"/>
  <c r="N701" i="205"/>
  <c r="N700" i="205"/>
  <c r="N699" i="205"/>
  <c r="N698" i="205"/>
  <c r="N697" i="205"/>
  <c r="N696" i="205"/>
  <c r="N695" i="205"/>
  <c r="P694" i="205"/>
  <c r="O694" i="205"/>
  <c r="N689" i="205"/>
  <c r="N688" i="205"/>
  <c r="P687" i="205"/>
  <c r="O687" i="205"/>
  <c r="N686" i="205"/>
  <c r="N685" i="205"/>
  <c r="P684" i="205"/>
  <c r="O684" i="205"/>
  <c r="N683" i="205"/>
  <c r="N682" i="205"/>
  <c r="P681" i="205"/>
  <c r="O681" i="205"/>
  <c r="N680" i="205"/>
  <c r="N675" i="205"/>
  <c r="N674" i="205"/>
  <c r="P673" i="205"/>
  <c r="O673" i="205"/>
  <c r="N668" i="205"/>
  <c r="P667" i="205"/>
  <c r="P665" i="205" s="1"/>
  <c r="P663" i="205" s="1"/>
  <c r="O667" i="205"/>
  <c r="N658" i="205"/>
  <c r="P657" i="205"/>
  <c r="O657" i="205"/>
  <c r="N656" i="205"/>
  <c r="N655" i="205"/>
  <c r="P654" i="205"/>
  <c r="O654" i="205"/>
  <c r="N653" i="205"/>
  <c r="P652" i="205"/>
  <c r="O652" i="205"/>
  <c r="N651" i="205"/>
  <c r="P650" i="205"/>
  <c r="O650" i="205"/>
  <c r="N649" i="205"/>
  <c r="P648" i="205"/>
  <c r="O648" i="205"/>
  <c r="N647" i="205"/>
  <c r="N646" i="205"/>
  <c r="N645" i="205"/>
  <c r="N644" i="205"/>
  <c r="P643" i="205"/>
  <c r="O643" i="205"/>
  <c r="N637" i="205"/>
  <c r="N636" i="205" s="1"/>
  <c r="N635" i="205"/>
  <c r="N634" i="205"/>
  <c r="N633" i="205"/>
  <c r="N632" i="205"/>
  <c r="P631" i="205"/>
  <c r="O631" i="205"/>
  <c r="N630" i="205"/>
  <c r="P629" i="205"/>
  <c r="O629" i="205"/>
  <c r="N628" i="205"/>
  <c r="N627" i="205"/>
  <c r="P626" i="205"/>
  <c r="O626" i="205"/>
  <c r="N625" i="205"/>
  <c r="N624" i="205"/>
  <c r="P623" i="205"/>
  <c r="O623" i="205"/>
  <c r="N622" i="205"/>
  <c r="N621" i="205"/>
  <c r="N620" i="205"/>
  <c r="N619" i="205"/>
  <c r="P618" i="205"/>
  <c r="O618" i="205"/>
  <c r="N613" i="205"/>
  <c r="N612" i="205"/>
  <c r="P611" i="205"/>
  <c r="P609" i="205" s="1"/>
  <c r="O611" i="205"/>
  <c r="N608" i="205"/>
  <c r="P607" i="205"/>
  <c r="O607" i="205"/>
  <c r="A607" i="205"/>
  <c r="N606" i="205"/>
  <c r="N605" i="205"/>
  <c r="P604" i="205"/>
  <c r="P602" i="205" s="1"/>
  <c r="O604" i="205"/>
  <c r="A604" i="205"/>
  <c r="A603" i="205"/>
  <c r="A602" i="205"/>
  <c r="A601" i="205"/>
  <c r="A600" i="205"/>
  <c r="N599" i="205"/>
  <c r="A599" i="205"/>
  <c r="N598" i="205"/>
  <c r="A598" i="205"/>
  <c r="P597" i="205"/>
  <c r="P595" i="205" s="1"/>
  <c r="O597" i="205"/>
  <c r="O595" i="205" s="1"/>
  <c r="A597" i="205"/>
  <c r="A596" i="205"/>
  <c r="A595" i="205"/>
  <c r="N594" i="205"/>
  <c r="N593" i="205" s="1"/>
  <c r="P593" i="205"/>
  <c r="O593" i="205"/>
  <c r="N592" i="205"/>
  <c r="P591" i="205"/>
  <c r="O591" i="205"/>
  <c r="N590" i="205"/>
  <c r="P589" i="205"/>
  <c r="O589" i="205"/>
  <c r="N588" i="205"/>
  <c r="P587" i="205"/>
  <c r="O587" i="205"/>
  <c r="N586" i="205"/>
  <c r="A586" i="205"/>
  <c r="N584" i="205"/>
  <c r="A584" i="205"/>
  <c r="P583" i="205"/>
  <c r="O583" i="205"/>
  <c r="A583" i="205"/>
  <c r="N582" i="205"/>
  <c r="A582" i="205"/>
  <c r="N580" i="205"/>
  <c r="A580" i="205"/>
  <c r="P579" i="205"/>
  <c r="O579" i="205"/>
  <c r="A579" i="205"/>
  <c r="N578" i="205"/>
  <c r="A578" i="205"/>
  <c r="N577" i="205"/>
  <c r="A577" i="205"/>
  <c r="N576" i="205"/>
  <c r="A576" i="205"/>
  <c r="N575" i="205"/>
  <c r="A575" i="205"/>
  <c r="P574" i="205"/>
  <c r="O574" i="205"/>
  <c r="A574" i="205"/>
  <c r="A573" i="205"/>
  <c r="A572" i="205"/>
  <c r="A571" i="205"/>
  <c r="A570" i="205"/>
  <c r="A569" i="205"/>
  <c r="A568" i="205"/>
  <c r="N65" i="205"/>
  <c r="N64" i="205" s="1"/>
  <c r="A65" i="205"/>
  <c r="P64" i="205"/>
  <c r="P566" i="205" s="1"/>
  <c r="A64" i="205"/>
  <c r="A567" i="205"/>
  <c r="A566" i="205"/>
  <c r="N564" i="205"/>
  <c r="N563" i="205" s="1"/>
  <c r="A564" i="205"/>
  <c r="A563" i="205"/>
  <c r="A562" i="205"/>
  <c r="P561" i="205"/>
  <c r="A561" i="205"/>
  <c r="A560" i="205"/>
  <c r="A559" i="205"/>
  <c r="N557" i="205"/>
  <c r="A557" i="205"/>
  <c r="N556" i="205"/>
  <c r="A556" i="205"/>
  <c r="N555" i="205"/>
  <c r="A555" i="205"/>
  <c r="P552" i="205"/>
  <c r="O552" i="205"/>
  <c r="A554" i="205"/>
  <c r="A553" i="205"/>
  <c r="A552" i="205"/>
  <c r="N551" i="205"/>
  <c r="A551" i="205"/>
  <c r="N550" i="205"/>
  <c r="A550" i="205"/>
  <c r="P549" i="205"/>
  <c r="O549" i="205"/>
  <c r="A549" i="205"/>
  <c r="N548" i="205"/>
  <c r="A548" i="205"/>
  <c r="P547" i="205"/>
  <c r="O547" i="205"/>
  <c r="A547" i="205"/>
  <c r="N546" i="205"/>
  <c r="A546" i="205"/>
  <c r="P545" i="205"/>
  <c r="O545" i="205"/>
  <c r="A545" i="205"/>
  <c r="A544" i="205"/>
  <c r="A543" i="205"/>
  <c r="A540" i="205"/>
  <c r="N539" i="205"/>
  <c r="A539" i="205"/>
  <c r="P538" i="205"/>
  <c r="O538" i="205"/>
  <c r="A538" i="205"/>
  <c r="N537" i="205"/>
  <c r="A537" i="205"/>
  <c r="N535" i="205"/>
  <c r="A535" i="205"/>
  <c r="N534" i="205"/>
  <c r="A534" i="205"/>
  <c r="A533" i="205"/>
  <c r="A532" i="205"/>
  <c r="A531" i="205"/>
  <c r="A529" i="205"/>
  <c r="A528" i="205"/>
  <c r="A527" i="205"/>
  <c r="N526" i="205"/>
  <c r="A526" i="205"/>
  <c r="P525" i="205"/>
  <c r="P523" i="205" s="1"/>
  <c r="O525" i="205"/>
  <c r="N522" i="205"/>
  <c r="A522" i="205"/>
  <c r="N521" i="205"/>
  <c r="A521" i="205"/>
  <c r="P520" i="205"/>
  <c r="P518" i="205" s="1"/>
  <c r="O520" i="205"/>
  <c r="O518" i="205" s="1"/>
  <c r="A520" i="205"/>
  <c r="A519" i="205"/>
  <c r="A518" i="205"/>
  <c r="N517" i="205"/>
  <c r="A517" i="205"/>
  <c r="P516" i="205"/>
  <c r="O516" i="205"/>
  <c r="A516" i="205"/>
  <c r="N515" i="205"/>
  <c r="A515" i="205"/>
  <c r="P514" i="205"/>
  <c r="O514" i="205"/>
  <c r="A514" i="205"/>
  <c r="A513" i="205"/>
  <c r="A512" i="205"/>
  <c r="A511" i="205"/>
  <c r="A510" i="205"/>
  <c r="P508" i="205"/>
  <c r="O508" i="205"/>
  <c r="A508" i="205"/>
  <c r="N507" i="205"/>
  <c r="A507" i="205"/>
  <c r="N506" i="205"/>
  <c r="A506" i="205"/>
  <c r="N505" i="205"/>
  <c r="A505" i="205"/>
  <c r="P504" i="205"/>
  <c r="O504" i="205"/>
  <c r="A504" i="205"/>
  <c r="N503" i="205"/>
  <c r="A503" i="205"/>
  <c r="N502" i="205"/>
  <c r="A502" i="205"/>
  <c r="N501" i="205"/>
  <c r="A501" i="205"/>
  <c r="N500" i="205"/>
  <c r="A500" i="205"/>
  <c r="N499" i="205"/>
  <c r="A499" i="205"/>
  <c r="N498" i="205"/>
  <c r="A498" i="205"/>
  <c r="N497" i="205"/>
  <c r="A497" i="205"/>
  <c r="N496" i="205"/>
  <c r="A496" i="205"/>
  <c r="N495" i="205"/>
  <c r="A495" i="205"/>
  <c r="P494" i="205"/>
  <c r="O494" i="205"/>
  <c r="A494" i="205"/>
  <c r="N491" i="205"/>
  <c r="A491" i="205"/>
  <c r="N490" i="205"/>
  <c r="A490" i="205"/>
  <c r="A489" i="205"/>
  <c r="A488" i="205"/>
  <c r="A487" i="205"/>
  <c r="A486" i="205"/>
  <c r="A485" i="205"/>
  <c r="A484" i="205"/>
  <c r="A483" i="205"/>
  <c r="N480" i="205"/>
  <c r="A480" i="205"/>
  <c r="P479" i="205"/>
  <c r="O479" i="205"/>
  <c r="O474" i="205" s="1"/>
  <c r="A479" i="205"/>
  <c r="N478" i="205"/>
  <c r="A478" i="205"/>
  <c r="N477" i="205"/>
  <c r="A477" i="205"/>
  <c r="A476" i="205"/>
  <c r="A475" i="205"/>
  <c r="A474" i="205"/>
  <c r="A473" i="205"/>
  <c r="A472" i="205"/>
  <c r="A471" i="205"/>
  <c r="A470" i="205"/>
  <c r="N469" i="205"/>
  <c r="A469" i="205"/>
  <c r="N468" i="205"/>
  <c r="A468" i="205"/>
  <c r="P467" i="205"/>
  <c r="O467" i="205"/>
  <c r="A467" i="205"/>
  <c r="N466" i="205"/>
  <c r="N465" i="205"/>
  <c r="N463" i="205"/>
  <c r="A463" i="205"/>
  <c r="N462" i="205"/>
  <c r="A462" i="205"/>
  <c r="N461" i="205"/>
  <c r="A461" i="205"/>
  <c r="N460" i="205"/>
  <c r="A460" i="205"/>
  <c r="N459" i="205"/>
  <c r="A459" i="205"/>
  <c r="P458" i="205"/>
  <c r="A458" i="205"/>
  <c r="N457" i="205"/>
  <c r="A457" i="205"/>
  <c r="N456" i="205"/>
  <c r="A456" i="205"/>
  <c r="N455" i="205"/>
  <c r="A455" i="205"/>
  <c r="N454" i="205"/>
  <c r="A454" i="205"/>
  <c r="N453" i="205"/>
  <c r="A453" i="205"/>
  <c r="N452" i="205"/>
  <c r="A452" i="205"/>
  <c r="N451" i="205"/>
  <c r="A451" i="205"/>
  <c r="N450" i="205"/>
  <c r="A450" i="205"/>
  <c r="P449" i="205"/>
  <c r="O449" i="205"/>
  <c r="A449" i="205"/>
  <c r="N448" i="205"/>
  <c r="A448" i="205"/>
  <c r="N447" i="205"/>
  <c r="A447" i="205"/>
  <c r="N446" i="205"/>
  <c r="A446" i="205"/>
  <c r="N445" i="205"/>
  <c r="A445" i="205"/>
  <c r="N444" i="205"/>
  <c r="A444" i="205"/>
  <c r="P443" i="205"/>
  <c r="O443" i="205"/>
  <c r="A443" i="205"/>
  <c r="N442" i="205"/>
  <c r="A442" i="205"/>
  <c r="N441" i="205"/>
  <c r="A441" i="205"/>
  <c r="N440" i="205"/>
  <c r="A440" i="205"/>
  <c r="P439" i="205"/>
  <c r="O439" i="205"/>
  <c r="A439" i="205"/>
  <c r="A438" i="205"/>
  <c r="A437" i="205"/>
  <c r="A436" i="205"/>
  <c r="A435" i="205"/>
  <c r="N94" i="205"/>
  <c r="A94" i="205"/>
  <c r="P93" i="205"/>
  <c r="O93" i="205"/>
  <c r="A93" i="205"/>
  <c r="N423" i="205"/>
  <c r="A423" i="205"/>
  <c r="P422" i="205"/>
  <c r="O422" i="205"/>
  <c r="A422" i="205"/>
  <c r="N434" i="205"/>
  <c r="A434" i="205"/>
  <c r="P433" i="205"/>
  <c r="O433" i="205"/>
  <c r="A433" i="205"/>
  <c r="N432" i="205"/>
  <c r="A432" i="205"/>
  <c r="P431" i="205"/>
  <c r="O431" i="205"/>
  <c r="A431" i="205"/>
  <c r="N430" i="205"/>
  <c r="A430" i="205"/>
  <c r="N429" i="205"/>
  <c r="A429" i="205"/>
  <c r="N428" i="205"/>
  <c r="A428" i="205"/>
  <c r="P427" i="205"/>
  <c r="O427" i="205"/>
  <c r="A427" i="205"/>
  <c r="N426" i="205"/>
  <c r="A426" i="205"/>
  <c r="N425" i="205"/>
  <c r="A425" i="205"/>
  <c r="P424" i="205"/>
  <c r="O424" i="205"/>
  <c r="A424" i="205"/>
  <c r="A421" i="205"/>
  <c r="A420" i="205"/>
  <c r="A419" i="205"/>
  <c r="A418" i="205"/>
  <c r="N417" i="205"/>
  <c r="N416" i="205" s="1"/>
  <c r="P416" i="205"/>
  <c r="O416" i="205"/>
  <c r="P414" i="205"/>
  <c r="O414" i="205"/>
  <c r="N413" i="205"/>
  <c r="A413" i="205"/>
  <c r="P412" i="205"/>
  <c r="O412" i="205"/>
  <c r="A412" i="205"/>
  <c r="N302" i="205"/>
  <c r="A302" i="205"/>
  <c r="N301" i="205"/>
  <c r="A301" i="205"/>
  <c r="A300" i="205"/>
  <c r="A411" i="205"/>
  <c r="A410" i="205"/>
  <c r="A409" i="205"/>
  <c r="A408" i="205"/>
  <c r="A407" i="205"/>
  <c r="P402" i="205"/>
  <c r="O402" i="205"/>
  <c r="N401" i="205"/>
  <c r="A401" i="205"/>
  <c r="N400" i="205"/>
  <c r="A400" i="205"/>
  <c r="N399" i="205"/>
  <c r="A399" i="205"/>
  <c r="P398" i="205"/>
  <c r="O398" i="205"/>
  <c r="A398" i="205"/>
  <c r="N394" i="205"/>
  <c r="A394" i="205"/>
  <c r="A393" i="205"/>
  <c r="N397" i="205"/>
  <c r="A397" i="205"/>
  <c r="P396" i="205"/>
  <c r="O396" i="205"/>
  <c r="A396" i="205"/>
  <c r="N392" i="205"/>
  <c r="A392" i="205"/>
  <c r="P391" i="205"/>
  <c r="O391" i="205"/>
  <c r="A391" i="205"/>
  <c r="N390" i="205"/>
  <c r="A390" i="205"/>
  <c r="P389" i="205"/>
  <c r="O389" i="205"/>
  <c r="A389" i="205"/>
  <c r="N388" i="205"/>
  <c r="A388" i="205"/>
  <c r="N387" i="205"/>
  <c r="A387" i="205"/>
  <c r="N386" i="205"/>
  <c r="A386" i="205"/>
  <c r="N385" i="205"/>
  <c r="A385" i="205"/>
  <c r="N384" i="205"/>
  <c r="A384" i="205"/>
  <c r="N383" i="205"/>
  <c r="A383" i="205"/>
  <c r="N382" i="205"/>
  <c r="A382" i="205"/>
  <c r="P381" i="205"/>
  <c r="O381" i="205"/>
  <c r="A381" i="205"/>
  <c r="A380" i="205"/>
  <c r="A379" i="205"/>
  <c r="A378" i="205"/>
  <c r="A377" i="205"/>
  <c r="A373" i="205"/>
  <c r="A372" i="205"/>
  <c r="A371" i="205"/>
  <c r="A370" i="205"/>
  <c r="N369" i="205"/>
  <c r="A369" i="205"/>
  <c r="N368" i="205"/>
  <c r="N367" i="205"/>
  <c r="P366" i="205"/>
  <c r="P364" i="205" s="1"/>
  <c r="P362" i="205" s="1"/>
  <c r="O366" i="205"/>
  <c r="O364" i="205" s="1"/>
  <c r="O362" i="205" s="1"/>
  <c r="A366" i="205"/>
  <c r="A365" i="205"/>
  <c r="A364" i="205"/>
  <c r="A363" i="205"/>
  <c r="A362" i="205"/>
  <c r="N361" i="205"/>
  <c r="A361" i="205"/>
  <c r="P360" i="205"/>
  <c r="O360" i="205"/>
  <c r="A360" i="205"/>
  <c r="N359" i="205"/>
  <c r="A359" i="205"/>
  <c r="N358" i="205"/>
  <c r="A358" i="205"/>
  <c r="N357" i="205"/>
  <c r="A357" i="205"/>
  <c r="N356" i="205"/>
  <c r="A356" i="205"/>
  <c r="N355" i="205"/>
  <c r="A355" i="205"/>
  <c r="N354" i="205"/>
  <c r="A354" i="205"/>
  <c r="N353" i="205"/>
  <c r="N352" i="205"/>
  <c r="A352" i="205"/>
  <c r="N351" i="205"/>
  <c r="A351" i="205"/>
  <c r="N350" i="205"/>
  <c r="A350" i="205"/>
  <c r="N349" i="205"/>
  <c r="A349" i="205"/>
  <c r="N348" i="205"/>
  <c r="A348" i="205"/>
  <c r="N347" i="205"/>
  <c r="A347" i="205"/>
  <c r="N346" i="205"/>
  <c r="A346" i="205"/>
  <c r="N345" i="205"/>
  <c r="A345" i="205"/>
  <c r="N344" i="205"/>
  <c r="A344" i="205"/>
  <c r="N343" i="205"/>
  <c r="A343" i="205"/>
  <c r="N342" i="205"/>
  <c r="A342" i="205"/>
  <c r="N341" i="205"/>
  <c r="A341" i="205"/>
  <c r="N340" i="205"/>
  <c r="A340" i="205"/>
  <c r="N339" i="205"/>
  <c r="A339" i="205"/>
  <c r="N338" i="205"/>
  <c r="A338" i="205"/>
  <c r="P337" i="205"/>
  <c r="O337" i="205"/>
  <c r="A337" i="205"/>
  <c r="N336" i="205"/>
  <c r="A336" i="205"/>
  <c r="P335" i="205"/>
  <c r="O335" i="205"/>
  <c r="A335" i="205"/>
  <c r="N334" i="205"/>
  <c r="A334" i="205"/>
  <c r="N333" i="205"/>
  <c r="A333" i="205"/>
  <c r="N332" i="205"/>
  <c r="A332" i="205"/>
  <c r="N331" i="205"/>
  <c r="N330" i="205"/>
  <c r="A330" i="205"/>
  <c r="N329" i="205"/>
  <c r="A329" i="205"/>
  <c r="N328" i="205"/>
  <c r="A328" i="205"/>
  <c r="N326" i="205"/>
  <c r="A326" i="205"/>
  <c r="P325" i="205"/>
  <c r="A325" i="205"/>
  <c r="A324" i="205"/>
  <c r="A323" i="205"/>
  <c r="A322" i="205"/>
  <c r="A321" i="205"/>
  <c r="A320" i="205"/>
  <c r="A319" i="205"/>
  <c r="A314" i="205"/>
  <c r="N313" i="205"/>
  <c r="A313" i="205"/>
  <c r="P311" i="205"/>
  <c r="N311" i="205" s="1"/>
  <c r="A311" i="205"/>
  <c r="N310" i="205"/>
  <c r="A310" i="205"/>
  <c r="N309" i="205"/>
  <c r="A309" i="205"/>
  <c r="N308" i="205"/>
  <c r="A308" i="205"/>
  <c r="P307" i="205"/>
  <c r="O307" i="205"/>
  <c r="A307" i="205"/>
  <c r="N306" i="205"/>
  <c r="A306" i="205"/>
  <c r="N305" i="205"/>
  <c r="A305" i="205"/>
  <c r="N304" i="205"/>
  <c r="A304" i="205"/>
  <c r="P303" i="205"/>
  <c r="O303" i="205"/>
  <c r="A303" i="205"/>
  <c r="N299" i="205"/>
  <c r="A299" i="205"/>
  <c r="N296" i="205"/>
  <c r="A296" i="205"/>
  <c r="P295" i="205"/>
  <c r="O295" i="205"/>
  <c r="A295" i="205"/>
  <c r="N294" i="205"/>
  <c r="N293" i="205"/>
  <c r="N292" i="205"/>
  <c r="P291" i="205"/>
  <c r="O291" i="205"/>
  <c r="N290" i="205"/>
  <c r="N289" i="205"/>
  <c r="N288" i="205"/>
  <c r="N287" i="205"/>
  <c r="N286" i="205"/>
  <c r="P285" i="205"/>
  <c r="O285" i="205"/>
  <c r="N284" i="205"/>
  <c r="P283" i="205"/>
  <c r="O283" i="205"/>
  <c r="N281" i="205"/>
  <c r="N280" i="205"/>
  <c r="N278" i="205"/>
  <c r="N277" i="205"/>
  <c r="P276" i="205"/>
  <c r="O276" i="205"/>
  <c r="N271" i="205"/>
  <c r="N270" i="205"/>
  <c r="N269" i="205"/>
  <c r="N268" i="205"/>
  <c r="N267" i="205"/>
  <c r="A267" i="205"/>
  <c r="N266" i="205"/>
  <c r="A266" i="205"/>
  <c r="N265" i="205"/>
  <c r="A265" i="205"/>
  <c r="P264" i="205"/>
  <c r="P262" i="205" s="1"/>
  <c r="P260" i="205" s="1"/>
  <c r="O264" i="205"/>
  <c r="O262" i="205" s="1"/>
  <c r="O260" i="205" s="1"/>
  <c r="A264" i="205"/>
  <c r="A263" i="205"/>
  <c r="A262" i="205"/>
  <c r="A261" i="205"/>
  <c r="A260" i="205"/>
  <c r="N259" i="205"/>
  <c r="A259" i="205"/>
  <c r="P258" i="205"/>
  <c r="O258" i="205"/>
  <c r="A258" i="205"/>
  <c r="N257" i="205"/>
  <c r="A257" i="205"/>
  <c r="N256" i="205"/>
  <c r="A256" i="205"/>
  <c r="P255" i="205"/>
  <c r="O255" i="205"/>
  <c r="A255" i="205"/>
  <c r="N254" i="205"/>
  <c r="A254" i="205"/>
  <c r="P253" i="205"/>
  <c r="O253" i="205"/>
  <c r="A253" i="205"/>
  <c r="N252" i="205"/>
  <c r="P251" i="205"/>
  <c r="O251" i="205"/>
  <c r="N250" i="205"/>
  <c r="N249" i="205"/>
  <c r="P248" i="205"/>
  <c r="O248" i="205"/>
  <c r="A246" i="205"/>
  <c r="N243" i="205"/>
  <c r="N242" i="205"/>
  <c r="N240" i="205"/>
  <c r="N235" i="205"/>
  <c r="A235" i="205"/>
  <c r="P234" i="205"/>
  <c r="O234" i="205"/>
  <c r="A234" i="205"/>
  <c r="N233" i="205"/>
  <c r="A233" i="205"/>
  <c r="A231" i="205"/>
  <c r="N230" i="205"/>
  <c r="A230" i="205"/>
  <c r="N229" i="205"/>
  <c r="A229" i="205"/>
  <c r="N228" i="205"/>
  <c r="A228" i="205"/>
  <c r="N227" i="205"/>
  <c r="A227" i="205"/>
  <c r="N226" i="205"/>
  <c r="A226" i="205"/>
  <c r="N225" i="205"/>
  <c r="A225" i="205"/>
  <c r="A224" i="205"/>
  <c r="N223" i="205"/>
  <c r="A223" i="205"/>
  <c r="N222" i="205"/>
  <c r="A222" i="205"/>
  <c r="N221" i="205"/>
  <c r="A221" i="205"/>
  <c r="P220" i="205"/>
  <c r="O220" i="205"/>
  <c r="A220" i="205"/>
  <c r="N219" i="205"/>
  <c r="A219" i="205"/>
  <c r="N218" i="205"/>
  <c r="A218" i="205"/>
  <c r="P217" i="205"/>
  <c r="O217" i="205"/>
  <c r="A217" i="205"/>
  <c r="N216" i="205"/>
  <c r="A216" i="205"/>
  <c r="N214" i="205"/>
  <c r="A214" i="205"/>
  <c r="A213" i="205"/>
  <c r="N212" i="205"/>
  <c r="A212" i="205"/>
  <c r="N211" i="205"/>
  <c r="A211" i="205"/>
  <c r="N210" i="205"/>
  <c r="A210" i="205"/>
  <c r="N209" i="205"/>
  <c r="A209" i="205"/>
  <c r="P206" i="205"/>
  <c r="O206" i="205"/>
  <c r="A206" i="205"/>
  <c r="N204" i="205"/>
  <c r="A204" i="205"/>
  <c r="N203" i="205"/>
  <c r="A203" i="205"/>
  <c r="N202" i="205"/>
  <c r="A202" i="205"/>
  <c r="N201" i="205"/>
  <c r="A201" i="205"/>
  <c r="A200" i="205"/>
  <c r="N199" i="205"/>
  <c r="A199" i="205"/>
  <c r="P198" i="205"/>
  <c r="O198" i="205"/>
  <c r="A198" i="205"/>
  <c r="N197" i="205"/>
  <c r="N196" i="205"/>
  <c r="A196" i="205"/>
  <c r="N195" i="205"/>
  <c r="A195" i="205"/>
  <c r="P194" i="205"/>
  <c r="O194" i="205"/>
  <c r="A194" i="205"/>
  <c r="N192" i="205"/>
  <c r="A192" i="205"/>
  <c r="N191" i="205"/>
  <c r="A191" i="205"/>
  <c r="N190" i="205"/>
  <c r="A190" i="205"/>
  <c r="A189" i="205"/>
  <c r="N188" i="205"/>
  <c r="A188" i="205"/>
  <c r="N187" i="205"/>
  <c r="A187" i="205"/>
  <c r="N186" i="205"/>
  <c r="A186" i="205"/>
  <c r="P185" i="205"/>
  <c r="O185" i="205"/>
  <c r="A185" i="205"/>
  <c r="N184" i="205"/>
  <c r="A184" i="205"/>
  <c r="N183" i="205"/>
  <c r="A183" i="205"/>
  <c r="N182" i="205"/>
  <c r="A182" i="205"/>
  <c r="P181" i="205"/>
  <c r="O181" i="205"/>
  <c r="A181" i="205"/>
  <c r="N180" i="205"/>
  <c r="A180" i="205"/>
  <c r="P179" i="205"/>
  <c r="O179" i="205"/>
  <c r="A179" i="205"/>
  <c r="N178" i="205"/>
  <c r="A178" i="205"/>
  <c r="N177" i="205"/>
  <c r="A177" i="205"/>
  <c r="P176" i="205"/>
  <c r="O176" i="205"/>
  <c r="A176" i="205"/>
  <c r="A175" i="205"/>
  <c r="A174" i="205"/>
  <c r="A173" i="205"/>
  <c r="A172" i="205"/>
  <c r="N162" i="205"/>
  <c r="A162" i="205"/>
  <c r="P161" i="205"/>
  <c r="O161" i="205"/>
  <c r="A161" i="205"/>
  <c r="N160" i="205"/>
  <c r="A160" i="205"/>
  <c r="P159" i="205"/>
  <c r="O159" i="205"/>
  <c r="A159" i="205"/>
  <c r="N158" i="205"/>
  <c r="A158" i="205"/>
  <c r="P157" i="205"/>
  <c r="O157" i="205"/>
  <c r="A157" i="205"/>
  <c r="N156" i="205"/>
  <c r="A156" i="205"/>
  <c r="N155" i="205"/>
  <c r="A155" i="205"/>
  <c r="P154" i="205"/>
  <c r="O154" i="205"/>
  <c r="A154" i="205"/>
  <c r="N153" i="205"/>
  <c r="N152" i="205"/>
  <c r="A152" i="205"/>
  <c r="P151" i="205"/>
  <c r="O151" i="205"/>
  <c r="N171" i="205"/>
  <c r="A171" i="205"/>
  <c r="N170" i="205"/>
  <c r="A170" i="205"/>
  <c r="P169" i="205"/>
  <c r="P167" i="205" s="1"/>
  <c r="P165" i="205" s="1"/>
  <c r="O169" i="205"/>
  <c r="A169" i="205"/>
  <c r="A168" i="205"/>
  <c r="A167" i="205"/>
  <c r="A166" i="205"/>
  <c r="A165" i="205"/>
  <c r="N150" i="205"/>
  <c r="A150" i="205"/>
  <c r="P149" i="205"/>
  <c r="O149" i="205"/>
  <c r="A149" i="205"/>
  <c r="N148" i="205"/>
  <c r="A148" i="205"/>
  <c r="P147" i="205"/>
  <c r="O147" i="205"/>
  <c r="A147" i="205"/>
  <c r="A146" i="205"/>
  <c r="A145" i="205"/>
  <c r="A144" i="205"/>
  <c r="A142" i="205"/>
  <c r="A141" i="205"/>
  <c r="N140" i="205"/>
  <c r="A140" i="205"/>
  <c r="N139" i="205"/>
  <c r="A139" i="205"/>
  <c r="P138" i="205"/>
  <c r="O138" i="205"/>
  <c r="A138" i="205"/>
  <c r="N137" i="205"/>
  <c r="A137" i="205"/>
  <c r="N136" i="205"/>
  <c r="A136" i="205"/>
  <c r="N135" i="205"/>
  <c r="A135" i="205"/>
  <c r="N134" i="205"/>
  <c r="A134" i="205"/>
  <c r="N133" i="205"/>
  <c r="A133" i="205"/>
  <c r="P132" i="205"/>
  <c r="O132" i="205"/>
  <c r="A132" i="205"/>
  <c r="A131" i="205"/>
  <c r="A130" i="205"/>
  <c r="A129" i="205"/>
  <c r="A128" i="205"/>
  <c r="N127" i="205"/>
  <c r="A127" i="205"/>
  <c r="N126" i="205"/>
  <c r="A126" i="205"/>
  <c r="N125" i="205"/>
  <c r="A125" i="205"/>
  <c r="N124" i="205"/>
  <c r="A124" i="205"/>
  <c r="N123" i="205"/>
  <c r="A123" i="205"/>
  <c r="N122" i="205"/>
  <c r="A122" i="205"/>
  <c r="N121" i="205"/>
  <c r="A121" i="205"/>
  <c r="N120" i="205"/>
  <c r="A120" i="205"/>
  <c r="N119" i="205"/>
  <c r="A119" i="205"/>
  <c r="N118" i="205"/>
  <c r="A118" i="205"/>
  <c r="N116" i="205"/>
  <c r="A116" i="205"/>
  <c r="P115" i="205"/>
  <c r="A115" i="205"/>
  <c r="A114" i="205"/>
  <c r="A113" i="205"/>
  <c r="A112" i="205"/>
  <c r="A111" i="205"/>
  <c r="A110" i="205"/>
  <c r="A109" i="205"/>
  <c r="N108" i="205"/>
  <c r="A108" i="205"/>
  <c r="N107" i="205"/>
  <c r="A107" i="205"/>
  <c r="P106" i="205"/>
  <c r="O106" i="205"/>
  <c r="A106" i="205"/>
  <c r="N105" i="205"/>
  <c r="A105" i="205"/>
  <c r="N104" i="205"/>
  <c r="A104" i="205"/>
  <c r="P103" i="205"/>
  <c r="O103" i="205"/>
  <c r="A103" i="205"/>
  <c r="A102" i="205"/>
  <c r="A101" i="205"/>
  <c r="A100" i="205"/>
  <c r="A99" i="205"/>
  <c r="N98" i="205"/>
  <c r="A98" i="205"/>
  <c r="P97" i="205"/>
  <c r="O97" i="205"/>
  <c r="A97" i="205"/>
  <c r="N96" i="205"/>
  <c r="A96" i="205"/>
  <c r="P95" i="205"/>
  <c r="O95" i="205"/>
  <c r="A95" i="205"/>
  <c r="N92" i="205"/>
  <c r="A92" i="205"/>
  <c r="P91" i="205"/>
  <c r="O91" i="205"/>
  <c r="A91" i="205"/>
  <c r="N90" i="205"/>
  <c r="A90" i="205"/>
  <c r="N89" i="205"/>
  <c r="P88" i="205"/>
  <c r="O88" i="205"/>
  <c r="A88" i="205"/>
  <c r="A87" i="205"/>
  <c r="A86" i="205"/>
  <c r="A85" i="205"/>
  <c r="A84" i="205"/>
  <c r="N83" i="205"/>
  <c r="A83" i="205"/>
  <c r="N82" i="205"/>
  <c r="A82" i="205"/>
  <c r="N81" i="205"/>
  <c r="A81" i="205"/>
  <c r="N80" i="205"/>
  <c r="A80" i="205"/>
  <c r="N79" i="205"/>
  <c r="A79" i="205"/>
  <c r="N78" i="205"/>
  <c r="A78" i="205"/>
  <c r="N77" i="205"/>
  <c r="A77" i="205"/>
  <c r="N76" i="205"/>
  <c r="A76" i="205"/>
  <c r="N75" i="205"/>
  <c r="A75" i="205"/>
  <c r="N74" i="205"/>
  <c r="A74" i="205"/>
  <c r="N73" i="205"/>
  <c r="A73" i="205"/>
  <c r="N72" i="205"/>
  <c r="A72" i="205"/>
  <c r="N71" i="205"/>
  <c r="A71" i="205"/>
  <c r="P70" i="205"/>
  <c r="P68" i="205" s="1"/>
  <c r="P66" i="205" s="1"/>
  <c r="O70" i="205"/>
  <c r="A70" i="205"/>
  <c r="A69" i="205"/>
  <c r="A68" i="205"/>
  <c r="A67" i="205"/>
  <c r="A66" i="205"/>
  <c r="N63" i="205"/>
  <c r="N61" i="205" s="1"/>
  <c r="A63" i="205"/>
  <c r="P62" i="205"/>
  <c r="O62" i="205"/>
  <c r="O60" i="205" s="1"/>
  <c r="A62" i="205"/>
  <c r="A61" i="205"/>
  <c r="A60" i="205"/>
  <c r="N59" i="205"/>
  <c r="N58" i="205"/>
  <c r="A58" i="205"/>
  <c r="N57" i="205"/>
  <c r="A57" i="205"/>
  <c r="N56" i="205"/>
  <c r="A56" i="205"/>
  <c r="P55" i="205"/>
  <c r="O55" i="205"/>
  <c r="A55" i="205"/>
  <c r="N54" i="205"/>
  <c r="A54" i="205"/>
  <c r="N53" i="205"/>
  <c r="A53" i="205"/>
  <c r="N52" i="205"/>
  <c r="A52" i="205"/>
  <c r="N51" i="205"/>
  <c r="A51" i="205"/>
  <c r="N50" i="205"/>
  <c r="A50" i="205"/>
  <c r="N49" i="205"/>
  <c r="A49" i="205"/>
  <c r="N48" i="205"/>
  <c r="A48" i="205"/>
  <c r="A46" i="205"/>
  <c r="N45" i="205"/>
  <c r="A45" i="205"/>
  <c r="N44" i="205"/>
  <c r="N43" i="205"/>
  <c r="A43" i="205"/>
  <c r="N42" i="205"/>
  <c r="A42" i="205"/>
  <c r="N41" i="205"/>
  <c r="A41" i="205"/>
  <c r="N40" i="205"/>
  <c r="A40" i="205"/>
  <c r="N39" i="205"/>
  <c r="A39" i="205"/>
  <c r="N38" i="205"/>
  <c r="A38" i="205"/>
  <c r="N37" i="205"/>
  <c r="A37" i="205"/>
  <c r="N36" i="205"/>
  <c r="A36" i="205"/>
  <c r="N35" i="205"/>
  <c r="A35" i="205"/>
  <c r="N34" i="205"/>
  <c r="N33" i="205"/>
  <c r="A33" i="205"/>
  <c r="N32" i="205"/>
  <c r="A32" i="205"/>
  <c r="N31" i="205"/>
  <c r="A31" i="205"/>
  <c r="N30" i="205"/>
  <c r="A30" i="205"/>
  <c r="N29" i="205"/>
  <c r="A29" i="205"/>
  <c r="N28" i="205"/>
  <c r="A28" i="205"/>
  <c r="N27" i="205"/>
  <c r="A27" i="205"/>
  <c r="N26" i="205"/>
  <c r="A26" i="205"/>
  <c r="N25" i="205"/>
  <c r="A25" i="205"/>
  <c r="N24" i="205"/>
  <c r="A24" i="205"/>
  <c r="N23" i="205"/>
  <c r="A23" i="205"/>
  <c r="N22" i="205"/>
  <c r="A22" i="205"/>
  <c r="N21" i="205"/>
  <c r="A21" i="205"/>
  <c r="P20" i="205"/>
  <c r="O20" i="205"/>
  <c r="A20" i="205"/>
  <c r="A19" i="205"/>
  <c r="A18" i="205"/>
  <c r="A17" i="205"/>
  <c r="A16" i="205"/>
  <c r="A15" i="205"/>
  <c r="A14" i="205"/>
  <c r="A13" i="205"/>
  <c r="N758" i="206"/>
  <c r="P753" i="206"/>
  <c r="P751" i="206" s="1"/>
  <c r="N750" i="206"/>
  <c r="P749" i="206"/>
  <c r="O749" i="206"/>
  <c r="N748" i="206"/>
  <c r="P747" i="206"/>
  <c r="O747" i="206"/>
  <c r="N742" i="206"/>
  <c r="N741" i="206" s="1"/>
  <c r="P741" i="206"/>
  <c r="O741" i="206"/>
  <c r="N736" i="206"/>
  <c r="N735" i="206" s="1"/>
  <c r="N734" i="206"/>
  <c r="N733" i="206"/>
  <c r="N732" i="206"/>
  <c r="N730" i="206"/>
  <c r="N729" i="206"/>
  <c r="N728" i="206"/>
  <c r="P727" i="206"/>
  <c r="O727" i="206"/>
  <c r="N726" i="206"/>
  <c r="N725" i="206"/>
  <c r="N724" i="206"/>
  <c r="P723" i="206"/>
  <c r="O723" i="206"/>
  <c r="N721" i="206"/>
  <c r="N718" i="206"/>
  <c r="N717" i="206"/>
  <c r="P716" i="206"/>
  <c r="O716" i="206"/>
  <c r="N715" i="206"/>
  <c r="N713" i="206"/>
  <c r="N712" i="206"/>
  <c r="N711" i="206"/>
  <c r="P710" i="206"/>
  <c r="N709" i="206"/>
  <c r="P708" i="206"/>
  <c r="O708" i="206"/>
  <c r="N707" i="206"/>
  <c r="N705" i="206"/>
  <c r="N704" i="206"/>
  <c r="N703" i="206"/>
  <c r="P702" i="206"/>
  <c r="N701" i="206"/>
  <c r="N700" i="206"/>
  <c r="N699" i="206"/>
  <c r="N698" i="206"/>
  <c r="N697" i="206"/>
  <c r="N696" i="206"/>
  <c r="N695" i="206"/>
  <c r="P694" i="206"/>
  <c r="O694" i="206"/>
  <c r="N689" i="206"/>
  <c r="N688" i="206"/>
  <c r="P687" i="206"/>
  <c r="O687" i="206"/>
  <c r="N686" i="206"/>
  <c r="N685" i="206"/>
  <c r="P684" i="206"/>
  <c r="O684" i="206"/>
  <c r="N683" i="206"/>
  <c r="N682" i="206"/>
  <c r="P681" i="206"/>
  <c r="O681" i="206"/>
  <c r="N680" i="206"/>
  <c r="N675" i="206"/>
  <c r="N674" i="206"/>
  <c r="P673" i="206"/>
  <c r="O673" i="206"/>
  <c r="N668" i="206"/>
  <c r="P667" i="206"/>
  <c r="O667" i="206"/>
  <c r="O665" i="206" s="1"/>
  <c r="O663" i="206" s="1"/>
  <c r="N658" i="206"/>
  <c r="P657" i="206"/>
  <c r="O657" i="206"/>
  <c r="N656" i="206"/>
  <c r="N655" i="206"/>
  <c r="P654" i="206"/>
  <c r="O654" i="206"/>
  <c r="N653" i="206"/>
  <c r="P652" i="206"/>
  <c r="O652" i="206"/>
  <c r="N651" i="206"/>
  <c r="P650" i="206"/>
  <c r="O650" i="206"/>
  <c r="N649" i="206"/>
  <c r="P648" i="206"/>
  <c r="O648" i="206"/>
  <c r="N647" i="206"/>
  <c r="N646" i="206"/>
  <c r="N645" i="206"/>
  <c r="N644" i="206"/>
  <c r="P643" i="206"/>
  <c r="O643" i="206"/>
  <c r="N637" i="206"/>
  <c r="N636" i="206" s="1"/>
  <c r="N635" i="206"/>
  <c r="N634" i="206"/>
  <c r="N633" i="206"/>
  <c r="N632" i="206"/>
  <c r="P631" i="206"/>
  <c r="O631" i="206"/>
  <c r="N630" i="206"/>
  <c r="P629" i="206"/>
  <c r="O629" i="206"/>
  <c r="N628" i="206"/>
  <c r="N627" i="206"/>
  <c r="P626" i="206"/>
  <c r="O626" i="206"/>
  <c r="N625" i="206"/>
  <c r="N624" i="206"/>
  <c r="P623" i="206"/>
  <c r="O623" i="206"/>
  <c r="N622" i="206"/>
  <c r="N621" i="206"/>
  <c r="N620" i="206"/>
  <c r="N619" i="206"/>
  <c r="P618" i="206"/>
  <c r="O618" i="206"/>
  <c r="N613" i="206"/>
  <c r="N612" i="206"/>
  <c r="P611" i="206"/>
  <c r="P609" i="206" s="1"/>
  <c r="O611" i="206"/>
  <c r="N608" i="206"/>
  <c r="P607" i="206"/>
  <c r="O607" i="206"/>
  <c r="A607" i="206"/>
  <c r="N606" i="206"/>
  <c r="N605" i="206"/>
  <c r="P604" i="206"/>
  <c r="P602" i="206" s="1"/>
  <c r="O604" i="206"/>
  <c r="A604" i="206"/>
  <c r="A603" i="206"/>
  <c r="A602" i="206"/>
  <c r="A601" i="206"/>
  <c r="A600" i="206"/>
  <c r="N599" i="206"/>
  <c r="A599" i="206"/>
  <c r="N598" i="206"/>
  <c r="A598" i="206"/>
  <c r="P597" i="206"/>
  <c r="P595" i="206" s="1"/>
  <c r="O597" i="206"/>
  <c r="O595" i="206" s="1"/>
  <c r="A597" i="206"/>
  <c r="A596" i="206"/>
  <c r="A595" i="206"/>
  <c r="N594" i="206"/>
  <c r="N593" i="206" s="1"/>
  <c r="P593" i="206"/>
  <c r="O593" i="206"/>
  <c r="N592" i="206"/>
  <c r="P591" i="206"/>
  <c r="O591" i="206"/>
  <c r="N590" i="206"/>
  <c r="P589" i="206"/>
  <c r="O589" i="206"/>
  <c r="N588" i="206"/>
  <c r="P587" i="206"/>
  <c r="O587" i="206"/>
  <c r="N586" i="206"/>
  <c r="A586" i="206"/>
  <c r="N584" i="206"/>
  <c r="A584" i="206"/>
  <c r="P583" i="206"/>
  <c r="O583" i="206"/>
  <c r="A583" i="206"/>
  <c r="N582" i="206"/>
  <c r="A582" i="206"/>
  <c r="N580" i="206"/>
  <c r="A580" i="206"/>
  <c r="P579" i="206"/>
  <c r="O579" i="206"/>
  <c r="A579" i="206"/>
  <c r="N578" i="206"/>
  <c r="A578" i="206"/>
  <c r="N577" i="206"/>
  <c r="A577" i="206"/>
  <c r="N576" i="206"/>
  <c r="A576" i="206"/>
  <c r="N575" i="206"/>
  <c r="A575" i="206"/>
  <c r="P574" i="206"/>
  <c r="O574" i="206"/>
  <c r="A574" i="206"/>
  <c r="A573" i="206"/>
  <c r="A572" i="206"/>
  <c r="A571" i="206"/>
  <c r="A570" i="206"/>
  <c r="A569" i="206"/>
  <c r="A568" i="206"/>
  <c r="N65" i="206"/>
  <c r="N64" i="206" s="1"/>
  <c r="A65" i="206"/>
  <c r="P64" i="206"/>
  <c r="P566" i="206" s="1"/>
  <c r="A64" i="206"/>
  <c r="A567" i="206"/>
  <c r="A566" i="206"/>
  <c r="N564" i="206"/>
  <c r="N563" i="206" s="1"/>
  <c r="A564" i="206"/>
  <c r="A563" i="206"/>
  <c r="A562" i="206"/>
  <c r="P561" i="206"/>
  <c r="A561" i="206"/>
  <c r="A560" i="206"/>
  <c r="A559" i="206"/>
  <c r="N557" i="206"/>
  <c r="A557" i="206"/>
  <c r="N556" i="206"/>
  <c r="A556" i="206"/>
  <c r="N555" i="206"/>
  <c r="A555" i="206"/>
  <c r="P552" i="206"/>
  <c r="O552" i="206"/>
  <c r="A554" i="206"/>
  <c r="A553" i="206"/>
  <c r="A552" i="206"/>
  <c r="N551" i="206"/>
  <c r="A551" i="206"/>
  <c r="N550" i="206"/>
  <c r="A550" i="206"/>
  <c r="P549" i="206"/>
  <c r="O549" i="206"/>
  <c r="A549" i="206"/>
  <c r="N548" i="206"/>
  <c r="A548" i="206"/>
  <c r="P547" i="206"/>
  <c r="O547" i="206"/>
  <c r="A547" i="206"/>
  <c r="N546" i="206"/>
  <c r="A546" i="206"/>
  <c r="P545" i="206"/>
  <c r="O545" i="206"/>
  <c r="A545" i="206"/>
  <c r="A544" i="206"/>
  <c r="A543" i="206"/>
  <c r="A540" i="206"/>
  <c r="N539" i="206"/>
  <c r="A539" i="206"/>
  <c r="P538" i="206"/>
  <c r="O538" i="206"/>
  <c r="A538" i="206"/>
  <c r="N537" i="206"/>
  <c r="A537" i="206"/>
  <c r="N535" i="206"/>
  <c r="A535" i="206"/>
  <c r="N534" i="206"/>
  <c r="A534" i="206"/>
  <c r="A533" i="206"/>
  <c r="A532" i="206"/>
  <c r="A531" i="206"/>
  <c r="A529" i="206"/>
  <c r="A528" i="206"/>
  <c r="A527" i="206"/>
  <c r="N526" i="206"/>
  <c r="A526" i="206"/>
  <c r="P525" i="206"/>
  <c r="P523" i="206" s="1"/>
  <c r="O525" i="206"/>
  <c r="O523" i="206" s="1"/>
  <c r="N522" i="206"/>
  <c r="A522" i="206"/>
  <c r="N521" i="206"/>
  <c r="A521" i="206"/>
  <c r="P520" i="206"/>
  <c r="P518" i="206" s="1"/>
  <c r="O520" i="206"/>
  <c r="O518" i="206" s="1"/>
  <c r="A520" i="206"/>
  <c r="A519" i="206"/>
  <c r="A518" i="206"/>
  <c r="N517" i="206"/>
  <c r="A517" i="206"/>
  <c r="P516" i="206"/>
  <c r="O516" i="206"/>
  <c r="A516" i="206"/>
  <c r="N515" i="206"/>
  <c r="A515" i="206"/>
  <c r="P514" i="206"/>
  <c r="O514" i="206"/>
  <c r="A514" i="206"/>
  <c r="A513" i="206"/>
  <c r="A512" i="206"/>
  <c r="A511" i="206"/>
  <c r="A510" i="206"/>
  <c r="P508" i="206"/>
  <c r="O508" i="206"/>
  <c r="A508" i="206"/>
  <c r="N507" i="206"/>
  <c r="A507" i="206"/>
  <c r="N506" i="206"/>
  <c r="A506" i="206"/>
  <c r="N505" i="206"/>
  <c r="A505" i="206"/>
  <c r="P504" i="206"/>
  <c r="O504" i="206"/>
  <c r="A504" i="206"/>
  <c r="N503" i="206"/>
  <c r="A503" i="206"/>
  <c r="N502" i="206"/>
  <c r="A502" i="206"/>
  <c r="N501" i="206"/>
  <c r="A501" i="206"/>
  <c r="N500" i="206"/>
  <c r="A500" i="206"/>
  <c r="N499" i="206"/>
  <c r="A499" i="206"/>
  <c r="N498" i="206"/>
  <c r="A498" i="206"/>
  <c r="N497" i="206"/>
  <c r="A497" i="206"/>
  <c r="N496" i="206"/>
  <c r="A496" i="206"/>
  <c r="N495" i="206"/>
  <c r="A495" i="206"/>
  <c r="P494" i="206"/>
  <c r="O494" i="206"/>
  <c r="A494" i="206"/>
  <c r="N491" i="206"/>
  <c r="A491" i="206"/>
  <c r="N490" i="206"/>
  <c r="A490" i="206"/>
  <c r="A489" i="206"/>
  <c r="A488" i="206"/>
  <c r="A487" i="206"/>
  <c r="A486" i="206"/>
  <c r="A485" i="206"/>
  <c r="A484" i="206"/>
  <c r="A483" i="206"/>
  <c r="N480" i="206"/>
  <c r="A480" i="206"/>
  <c r="P479" i="206"/>
  <c r="O479" i="206"/>
  <c r="O474" i="206" s="1"/>
  <c r="A479" i="206"/>
  <c r="N478" i="206"/>
  <c r="A478" i="206"/>
  <c r="N477" i="206"/>
  <c r="A477" i="206"/>
  <c r="A476" i="206"/>
  <c r="A475" i="206"/>
  <c r="A474" i="206"/>
  <c r="A473" i="206"/>
  <c r="A472" i="206"/>
  <c r="A471" i="206"/>
  <c r="A470" i="206"/>
  <c r="N469" i="206"/>
  <c r="A469" i="206"/>
  <c r="N468" i="206"/>
  <c r="A468" i="206"/>
  <c r="P467" i="206"/>
  <c r="O467" i="206"/>
  <c r="A467" i="206"/>
  <c r="N466" i="206"/>
  <c r="N465" i="206"/>
  <c r="N463" i="206"/>
  <c r="A463" i="206"/>
  <c r="N462" i="206"/>
  <c r="A462" i="206"/>
  <c r="N461" i="206"/>
  <c r="A461" i="206"/>
  <c r="N460" i="206"/>
  <c r="A460" i="206"/>
  <c r="N459" i="206"/>
  <c r="A459" i="206"/>
  <c r="P458" i="206"/>
  <c r="A458" i="206"/>
  <c r="N457" i="206"/>
  <c r="A457" i="206"/>
  <c r="N456" i="206"/>
  <c r="A456" i="206"/>
  <c r="N455" i="206"/>
  <c r="A455" i="206"/>
  <c r="N454" i="206"/>
  <c r="A454" i="206"/>
  <c r="N453" i="206"/>
  <c r="A453" i="206"/>
  <c r="N452" i="206"/>
  <c r="A452" i="206"/>
  <c r="N451" i="206"/>
  <c r="A451" i="206"/>
  <c r="N450" i="206"/>
  <c r="A450" i="206"/>
  <c r="P449" i="206"/>
  <c r="O449" i="206"/>
  <c r="A449" i="206"/>
  <c r="N448" i="206"/>
  <c r="A448" i="206"/>
  <c r="N447" i="206"/>
  <c r="A447" i="206"/>
  <c r="N446" i="206"/>
  <c r="A446" i="206"/>
  <c r="N445" i="206"/>
  <c r="A445" i="206"/>
  <c r="N444" i="206"/>
  <c r="A444" i="206"/>
  <c r="P443" i="206"/>
  <c r="O443" i="206"/>
  <c r="A443" i="206"/>
  <c r="N442" i="206"/>
  <c r="A442" i="206"/>
  <c r="N441" i="206"/>
  <c r="A441" i="206"/>
  <c r="N440" i="206"/>
  <c r="A440" i="206"/>
  <c r="P439" i="206"/>
  <c r="O439" i="206"/>
  <c r="A439" i="206"/>
  <c r="A438" i="206"/>
  <c r="A437" i="206"/>
  <c r="A436" i="206"/>
  <c r="A435" i="206"/>
  <c r="N94" i="206"/>
  <c r="A94" i="206"/>
  <c r="P93" i="206"/>
  <c r="O93" i="206"/>
  <c r="A93" i="206"/>
  <c r="N423" i="206"/>
  <c r="A423" i="206"/>
  <c r="P422" i="206"/>
  <c r="O422" i="206"/>
  <c r="A422" i="206"/>
  <c r="N434" i="206"/>
  <c r="A434" i="206"/>
  <c r="P433" i="206"/>
  <c r="O433" i="206"/>
  <c r="A433" i="206"/>
  <c r="N432" i="206"/>
  <c r="A432" i="206"/>
  <c r="P431" i="206"/>
  <c r="O431" i="206"/>
  <c r="A431" i="206"/>
  <c r="N430" i="206"/>
  <c r="A430" i="206"/>
  <c r="N429" i="206"/>
  <c r="A429" i="206"/>
  <c r="N428" i="206"/>
  <c r="A428" i="206"/>
  <c r="P427" i="206"/>
  <c r="O427" i="206"/>
  <c r="A427" i="206"/>
  <c r="N426" i="206"/>
  <c r="A426" i="206"/>
  <c r="N425" i="206"/>
  <c r="A425" i="206"/>
  <c r="P424" i="206"/>
  <c r="O424" i="206"/>
  <c r="A424" i="206"/>
  <c r="A421" i="206"/>
  <c r="A420" i="206"/>
  <c r="A419" i="206"/>
  <c r="A418" i="206"/>
  <c r="N417" i="206"/>
  <c r="N416" i="206" s="1"/>
  <c r="P416" i="206"/>
  <c r="O416" i="206"/>
  <c r="P414" i="206"/>
  <c r="O414" i="206"/>
  <c r="N413" i="206"/>
  <c r="A413" i="206"/>
  <c r="P412" i="206"/>
  <c r="O412" i="206"/>
  <c r="A412" i="206"/>
  <c r="N302" i="206"/>
  <c r="A302" i="206"/>
  <c r="N301" i="206"/>
  <c r="A301" i="206"/>
  <c r="P300" i="206"/>
  <c r="O300" i="206" s="1"/>
  <c r="N300" i="206" s="1"/>
  <c r="A300" i="206"/>
  <c r="A411" i="206"/>
  <c r="A410" i="206"/>
  <c r="A409" i="206"/>
  <c r="A408" i="206"/>
  <c r="A407" i="206"/>
  <c r="P402" i="206"/>
  <c r="O402" i="206"/>
  <c r="N401" i="206"/>
  <c r="A401" i="206"/>
  <c r="N400" i="206"/>
  <c r="A400" i="206"/>
  <c r="N399" i="206"/>
  <c r="A399" i="206"/>
  <c r="P398" i="206"/>
  <c r="O398" i="206"/>
  <c r="A398" i="206"/>
  <c r="N394" i="206"/>
  <c r="A394" i="206"/>
  <c r="A393" i="206"/>
  <c r="N397" i="206"/>
  <c r="A397" i="206"/>
  <c r="P396" i="206"/>
  <c r="O396" i="206"/>
  <c r="A396" i="206"/>
  <c r="N392" i="206"/>
  <c r="A392" i="206"/>
  <c r="P391" i="206"/>
  <c r="O391" i="206"/>
  <c r="A391" i="206"/>
  <c r="N390" i="206"/>
  <c r="A390" i="206"/>
  <c r="P389" i="206"/>
  <c r="O389" i="206"/>
  <c r="A389" i="206"/>
  <c r="N388" i="206"/>
  <c r="A388" i="206"/>
  <c r="N387" i="206"/>
  <c r="A387" i="206"/>
  <c r="N386" i="206"/>
  <c r="A386" i="206"/>
  <c r="N385" i="206"/>
  <c r="A385" i="206"/>
  <c r="N384" i="206"/>
  <c r="A384" i="206"/>
  <c r="N383" i="206"/>
  <c r="A383" i="206"/>
  <c r="N382" i="206"/>
  <c r="A382" i="206"/>
  <c r="P381" i="206"/>
  <c r="O381" i="206"/>
  <c r="A381" i="206"/>
  <c r="A380" i="206"/>
  <c r="A379" i="206"/>
  <c r="A378" i="206"/>
  <c r="A377" i="206"/>
  <c r="P372" i="206"/>
  <c r="P370" i="206" s="1"/>
  <c r="A373" i="206"/>
  <c r="A372" i="206"/>
  <c r="A371" i="206"/>
  <c r="A370" i="206"/>
  <c r="N369" i="206"/>
  <c r="A369" i="206"/>
  <c r="N368" i="206"/>
  <c r="N367" i="206"/>
  <c r="P366" i="206"/>
  <c r="P364" i="206" s="1"/>
  <c r="P362" i="206" s="1"/>
  <c r="O366" i="206"/>
  <c r="A366" i="206"/>
  <c r="A365" i="206"/>
  <c r="A364" i="206"/>
  <c r="A363" i="206"/>
  <c r="A362" i="206"/>
  <c r="N361" i="206"/>
  <c r="A361" i="206"/>
  <c r="P360" i="206"/>
  <c r="O360" i="206"/>
  <c r="A360" i="206"/>
  <c r="N359" i="206"/>
  <c r="A359" i="206"/>
  <c r="N358" i="206"/>
  <c r="A358" i="206"/>
  <c r="N357" i="206"/>
  <c r="A357" i="206"/>
  <c r="N356" i="206"/>
  <c r="A356" i="206"/>
  <c r="N355" i="206"/>
  <c r="A355" i="206"/>
  <c r="N354" i="206"/>
  <c r="A354" i="206"/>
  <c r="N353" i="206"/>
  <c r="N352" i="206"/>
  <c r="A352" i="206"/>
  <c r="N351" i="206"/>
  <c r="A351" i="206"/>
  <c r="N350" i="206"/>
  <c r="A350" i="206"/>
  <c r="N349" i="206"/>
  <c r="A349" i="206"/>
  <c r="N348" i="206"/>
  <c r="A348" i="206"/>
  <c r="N347" i="206"/>
  <c r="A347" i="206"/>
  <c r="N346" i="206"/>
  <c r="A346" i="206"/>
  <c r="N345" i="206"/>
  <c r="A345" i="206"/>
  <c r="N344" i="206"/>
  <c r="A344" i="206"/>
  <c r="N343" i="206"/>
  <c r="A343" i="206"/>
  <c r="N342" i="206"/>
  <c r="A342" i="206"/>
  <c r="N341" i="206"/>
  <c r="A341" i="206"/>
  <c r="N340" i="206"/>
  <c r="A340" i="206"/>
  <c r="N339" i="206"/>
  <c r="A339" i="206"/>
  <c r="N338" i="206"/>
  <c r="A338" i="206"/>
  <c r="P337" i="206"/>
  <c r="O337" i="206"/>
  <c r="A337" i="206"/>
  <c r="N336" i="206"/>
  <c r="A336" i="206"/>
  <c r="P335" i="206"/>
  <c r="O335" i="206"/>
  <c r="A335" i="206"/>
  <c r="N334" i="206"/>
  <c r="A334" i="206"/>
  <c r="N333" i="206"/>
  <c r="A333" i="206"/>
  <c r="N332" i="206"/>
  <c r="A332" i="206"/>
  <c r="N331" i="206"/>
  <c r="N330" i="206"/>
  <c r="A330" i="206"/>
  <c r="N329" i="206"/>
  <c r="A329" i="206"/>
  <c r="N328" i="206"/>
  <c r="A328" i="206"/>
  <c r="N326" i="206"/>
  <c r="A326" i="206"/>
  <c r="P325" i="206"/>
  <c r="A325" i="206"/>
  <c r="A324" i="206"/>
  <c r="A323" i="206"/>
  <c r="A322" i="206"/>
  <c r="A321" i="206"/>
  <c r="A320" i="206"/>
  <c r="A319" i="206"/>
  <c r="A314" i="206"/>
  <c r="N313" i="206"/>
  <c r="A313" i="206"/>
  <c r="P311" i="206"/>
  <c r="N311" i="206" s="1"/>
  <c r="A311" i="206"/>
  <c r="N310" i="206"/>
  <c r="A310" i="206"/>
  <c r="N309" i="206"/>
  <c r="A309" i="206"/>
  <c r="N308" i="206"/>
  <c r="A308" i="206"/>
  <c r="P307" i="206"/>
  <c r="O307" i="206"/>
  <c r="A307" i="206"/>
  <c r="N306" i="206"/>
  <c r="A306" i="206"/>
  <c r="N305" i="206"/>
  <c r="A305" i="206"/>
  <c r="N304" i="206"/>
  <c r="A304" i="206"/>
  <c r="P303" i="206"/>
  <c r="O303" i="206"/>
  <c r="A303" i="206"/>
  <c r="N299" i="206"/>
  <c r="A299" i="206"/>
  <c r="N296" i="206"/>
  <c r="A296" i="206"/>
  <c r="P295" i="206"/>
  <c r="O295" i="206"/>
  <c r="A295" i="206"/>
  <c r="N294" i="206"/>
  <c r="N293" i="206"/>
  <c r="N292" i="206"/>
  <c r="P291" i="206"/>
  <c r="O291" i="206"/>
  <c r="N290" i="206"/>
  <c r="N289" i="206"/>
  <c r="N288" i="206"/>
  <c r="N287" i="206"/>
  <c r="N286" i="206"/>
  <c r="P285" i="206"/>
  <c r="O285" i="206"/>
  <c r="N284" i="206"/>
  <c r="P283" i="206"/>
  <c r="O283" i="206"/>
  <c r="N281" i="206"/>
  <c r="N280" i="206"/>
  <c r="N278" i="206"/>
  <c r="N277" i="206"/>
  <c r="P276" i="206"/>
  <c r="O276" i="206"/>
  <c r="N271" i="206"/>
  <c r="N270" i="206"/>
  <c r="N269" i="206"/>
  <c r="N268" i="206"/>
  <c r="N267" i="206"/>
  <c r="A267" i="206"/>
  <c r="N266" i="206"/>
  <c r="A266" i="206"/>
  <c r="N265" i="206"/>
  <c r="A265" i="206"/>
  <c r="P264" i="206"/>
  <c r="P262" i="206" s="1"/>
  <c r="P260" i="206" s="1"/>
  <c r="O264" i="206"/>
  <c r="A264" i="206"/>
  <c r="A263" i="206"/>
  <c r="A262" i="206"/>
  <c r="A261" i="206"/>
  <c r="A260" i="206"/>
  <c r="N259" i="206"/>
  <c r="A259" i="206"/>
  <c r="P258" i="206"/>
  <c r="O258" i="206"/>
  <c r="A258" i="206"/>
  <c r="N257" i="206"/>
  <c r="A257" i="206"/>
  <c r="N256" i="206"/>
  <c r="A256" i="206"/>
  <c r="P255" i="206"/>
  <c r="O255" i="206"/>
  <c r="A255" i="206"/>
  <c r="N254" i="206"/>
  <c r="A254" i="206"/>
  <c r="P253" i="206"/>
  <c r="O253" i="206"/>
  <c r="A253" i="206"/>
  <c r="N252" i="206"/>
  <c r="P251" i="206"/>
  <c r="O251" i="206"/>
  <c r="N250" i="206"/>
  <c r="N249" i="206"/>
  <c r="P248" i="206"/>
  <c r="O248" i="206"/>
  <c r="A246" i="206"/>
  <c r="N243" i="206"/>
  <c r="N242" i="206"/>
  <c r="N240" i="206"/>
  <c r="N235" i="206"/>
  <c r="A235" i="206"/>
  <c r="P234" i="206"/>
  <c r="O234" i="206"/>
  <c r="A234" i="206"/>
  <c r="N233" i="206"/>
  <c r="A233" i="206"/>
  <c r="A231" i="206"/>
  <c r="N230" i="206"/>
  <c r="A230" i="206"/>
  <c r="N229" i="206"/>
  <c r="A229" i="206"/>
  <c r="N228" i="206"/>
  <c r="A228" i="206"/>
  <c r="N227" i="206"/>
  <c r="A227" i="206"/>
  <c r="N226" i="206"/>
  <c r="A226" i="206"/>
  <c r="N225" i="206"/>
  <c r="A225" i="206"/>
  <c r="A224" i="206"/>
  <c r="N223" i="206"/>
  <c r="A223" i="206"/>
  <c r="N222" i="206"/>
  <c r="A222" i="206"/>
  <c r="N221" i="206"/>
  <c r="A221" i="206"/>
  <c r="P220" i="206"/>
  <c r="O220" i="206"/>
  <c r="A220" i="206"/>
  <c r="A219" i="206"/>
  <c r="N218" i="206"/>
  <c r="A218" i="206"/>
  <c r="P217" i="206"/>
  <c r="O217" i="206"/>
  <c r="A217" i="206"/>
  <c r="N216" i="206"/>
  <c r="A216" i="206"/>
  <c r="N214" i="206"/>
  <c r="A214" i="206"/>
  <c r="A213" i="206"/>
  <c r="N212" i="206"/>
  <c r="A212" i="206"/>
  <c r="N211" i="206"/>
  <c r="A211" i="206"/>
  <c r="N210" i="206"/>
  <c r="A210" i="206"/>
  <c r="N209" i="206"/>
  <c r="A209" i="206"/>
  <c r="P206" i="206"/>
  <c r="O206" i="206"/>
  <c r="A206" i="206"/>
  <c r="N204" i="206"/>
  <c r="A204" i="206"/>
  <c r="N203" i="206"/>
  <c r="A203" i="206"/>
  <c r="N202" i="206"/>
  <c r="A202" i="206"/>
  <c r="N201" i="206"/>
  <c r="A201" i="206"/>
  <c r="A200" i="206"/>
  <c r="N199" i="206"/>
  <c r="A199" i="206"/>
  <c r="P198" i="206"/>
  <c r="O198" i="206"/>
  <c r="A198" i="206"/>
  <c r="N197" i="206"/>
  <c r="N196" i="206"/>
  <c r="A196" i="206"/>
  <c r="N195" i="206"/>
  <c r="A195" i="206"/>
  <c r="P194" i="206"/>
  <c r="O194" i="206"/>
  <c r="A194" i="206"/>
  <c r="N192" i="206"/>
  <c r="A192" i="206"/>
  <c r="N191" i="206"/>
  <c r="A191" i="206"/>
  <c r="N190" i="206"/>
  <c r="A190" i="206"/>
  <c r="A189" i="206"/>
  <c r="N188" i="206"/>
  <c r="A188" i="206"/>
  <c r="N187" i="206"/>
  <c r="A187" i="206"/>
  <c r="N186" i="206"/>
  <c r="A186" i="206"/>
  <c r="P185" i="206"/>
  <c r="O185" i="206"/>
  <c r="A185" i="206"/>
  <c r="N184" i="206"/>
  <c r="A184" i="206"/>
  <c r="N183" i="206"/>
  <c r="A183" i="206"/>
  <c r="N182" i="206"/>
  <c r="A182" i="206"/>
  <c r="P181" i="206"/>
  <c r="O181" i="206"/>
  <c r="A181" i="206"/>
  <c r="N180" i="206"/>
  <c r="A180" i="206"/>
  <c r="P179" i="206"/>
  <c r="O179" i="206"/>
  <c r="A179" i="206"/>
  <c r="N178" i="206"/>
  <c r="A178" i="206"/>
  <c r="N177" i="206"/>
  <c r="A177" i="206"/>
  <c r="P176" i="206"/>
  <c r="O176" i="206"/>
  <c r="A176" i="206"/>
  <c r="A175" i="206"/>
  <c r="A174" i="206"/>
  <c r="A173" i="206"/>
  <c r="A172" i="206"/>
  <c r="N162" i="206"/>
  <c r="A162" i="206"/>
  <c r="P161" i="206"/>
  <c r="O161" i="206"/>
  <c r="A161" i="206"/>
  <c r="N160" i="206"/>
  <c r="A160" i="206"/>
  <c r="P159" i="206"/>
  <c r="O159" i="206"/>
  <c r="A159" i="206"/>
  <c r="N158" i="206"/>
  <c r="A158" i="206"/>
  <c r="P157" i="206"/>
  <c r="O157" i="206"/>
  <c r="A157" i="206"/>
  <c r="N156" i="206"/>
  <c r="A156" i="206"/>
  <c r="N155" i="206"/>
  <c r="A155" i="206"/>
  <c r="P154" i="206"/>
  <c r="O154" i="206"/>
  <c r="A154" i="206"/>
  <c r="N153" i="206"/>
  <c r="N152" i="206"/>
  <c r="A152" i="206"/>
  <c r="P151" i="206"/>
  <c r="O151" i="206"/>
  <c r="N171" i="206"/>
  <c r="A171" i="206"/>
  <c r="N170" i="206"/>
  <c r="A170" i="206"/>
  <c r="P169" i="206"/>
  <c r="P167" i="206" s="1"/>
  <c r="P165" i="206" s="1"/>
  <c r="O169" i="206"/>
  <c r="A169" i="206"/>
  <c r="A168" i="206"/>
  <c r="A167" i="206"/>
  <c r="A166" i="206"/>
  <c r="A165" i="206"/>
  <c r="N150" i="206"/>
  <c r="A150" i="206"/>
  <c r="P149" i="206"/>
  <c r="O149" i="206"/>
  <c r="A149" i="206"/>
  <c r="N148" i="206"/>
  <c r="A148" i="206"/>
  <c r="P147" i="206"/>
  <c r="O147" i="206"/>
  <c r="A147" i="206"/>
  <c r="A146" i="206"/>
  <c r="A145" i="206"/>
  <c r="A144" i="206"/>
  <c r="A142" i="206"/>
  <c r="A141" i="206"/>
  <c r="N140" i="206"/>
  <c r="A140" i="206"/>
  <c r="N139" i="206"/>
  <c r="A139" i="206"/>
  <c r="P138" i="206"/>
  <c r="O138" i="206"/>
  <c r="A138" i="206"/>
  <c r="N137" i="206"/>
  <c r="A137" i="206"/>
  <c r="N136" i="206"/>
  <c r="A136" i="206"/>
  <c r="N135" i="206"/>
  <c r="A135" i="206"/>
  <c r="N134" i="206"/>
  <c r="A134" i="206"/>
  <c r="N133" i="206"/>
  <c r="A133" i="206"/>
  <c r="P132" i="206"/>
  <c r="O132" i="206"/>
  <c r="A132" i="206"/>
  <c r="A131" i="206"/>
  <c r="A130" i="206"/>
  <c r="A129" i="206"/>
  <c r="A128" i="206"/>
  <c r="N127" i="206"/>
  <c r="A127" i="206"/>
  <c r="N126" i="206"/>
  <c r="A126" i="206"/>
  <c r="N125" i="206"/>
  <c r="A125" i="206"/>
  <c r="N124" i="206"/>
  <c r="A124" i="206"/>
  <c r="N123" i="206"/>
  <c r="A123" i="206"/>
  <c r="N122" i="206"/>
  <c r="A122" i="206"/>
  <c r="N121" i="206"/>
  <c r="A121" i="206"/>
  <c r="N120" i="206"/>
  <c r="A120" i="206"/>
  <c r="N119" i="206"/>
  <c r="A119" i="206"/>
  <c r="N118" i="206"/>
  <c r="A118" i="206"/>
  <c r="N116" i="206"/>
  <c r="A116" i="206"/>
  <c r="P115" i="206"/>
  <c r="N115" i="206" s="1"/>
  <c r="A115" i="206"/>
  <c r="A114" i="206"/>
  <c r="A113" i="206"/>
  <c r="A112" i="206"/>
  <c r="A111" i="206"/>
  <c r="A110" i="206"/>
  <c r="A109" i="206"/>
  <c r="N108" i="206"/>
  <c r="A108" i="206"/>
  <c r="N107" i="206"/>
  <c r="A107" i="206"/>
  <c r="P106" i="206"/>
  <c r="O106" i="206"/>
  <c r="A106" i="206"/>
  <c r="N105" i="206"/>
  <c r="A105" i="206"/>
  <c r="N104" i="206"/>
  <c r="A104" i="206"/>
  <c r="P103" i="206"/>
  <c r="O103" i="206"/>
  <c r="A103" i="206"/>
  <c r="A102" i="206"/>
  <c r="A101" i="206"/>
  <c r="A100" i="206"/>
  <c r="A99" i="206"/>
  <c r="N98" i="206"/>
  <c r="A98" i="206"/>
  <c r="P97" i="206"/>
  <c r="O97" i="206"/>
  <c r="A97" i="206"/>
  <c r="N96" i="206"/>
  <c r="A96" i="206"/>
  <c r="P95" i="206"/>
  <c r="O95" i="206"/>
  <c r="A95" i="206"/>
  <c r="N92" i="206"/>
  <c r="A92" i="206"/>
  <c r="P91" i="206"/>
  <c r="O91" i="206"/>
  <c r="A91" i="206"/>
  <c r="N90" i="206"/>
  <c r="A90" i="206"/>
  <c r="N89" i="206"/>
  <c r="P88" i="206"/>
  <c r="O88" i="206"/>
  <c r="A88" i="206"/>
  <c r="A87" i="206"/>
  <c r="A86" i="206"/>
  <c r="A85" i="206"/>
  <c r="A84" i="206"/>
  <c r="N83" i="206"/>
  <c r="A83" i="206"/>
  <c r="N82" i="206"/>
  <c r="A82" i="206"/>
  <c r="N81" i="206"/>
  <c r="A81" i="206"/>
  <c r="N80" i="206"/>
  <c r="A80" i="206"/>
  <c r="N79" i="206"/>
  <c r="A79" i="206"/>
  <c r="N78" i="206"/>
  <c r="A78" i="206"/>
  <c r="N77" i="206"/>
  <c r="A77" i="206"/>
  <c r="N76" i="206"/>
  <c r="A76" i="206"/>
  <c r="N75" i="206"/>
  <c r="A75" i="206"/>
  <c r="N74" i="206"/>
  <c r="A74" i="206"/>
  <c r="N73" i="206"/>
  <c r="A73" i="206"/>
  <c r="N72" i="206"/>
  <c r="A72" i="206"/>
  <c r="N71" i="206"/>
  <c r="A71" i="206"/>
  <c r="P70" i="206"/>
  <c r="P68" i="206" s="1"/>
  <c r="P66" i="206" s="1"/>
  <c r="O70" i="206"/>
  <c r="A70" i="206"/>
  <c r="A69" i="206"/>
  <c r="A68" i="206"/>
  <c r="A67" i="206"/>
  <c r="A66" i="206"/>
  <c r="N63" i="206"/>
  <c r="N61" i="206" s="1"/>
  <c r="A63" i="206"/>
  <c r="P62" i="206"/>
  <c r="O62" i="206"/>
  <c r="O60" i="206" s="1"/>
  <c r="A62" i="206"/>
  <c r="A61" i="206"/>
  <c r="A60" i="206"/>
  <c r="N59" i="206"/>
  <c r="N58" i="206"/>
  <c r="A58" i="206"/>
  <c r="N57" i="206"/>
  <c r="A57" i="206"/>
  <c r="N56" i="206"/>
  <c r="A56" i="206"/>
  <c r="P55" i="206"/>
  <c r="O55" i="206"/>
  <c r="A55" i="206"/>
  <c r="N54" i="206"/>
  <c r="A54" i="206"/>
  <c r="N53" i="206"/>
  <c r="A53" i="206"/>
  <c r="N52" i="206"/>
  <c r="A52" i="206"/>
  <c r="N51" i="206"/>
  <c r="A51" i="206"/>
  <c r="N50" i="206"/>
  <c r="A50" i="206"/>
  <c r="N49" i="206"/>
  <c r="A49" i="206"/>
  <c r="N48" i="206"/>
  <c r="A48" i="206"/>
  <c r="A46" i="206"/>
  <c r="N45" i="206"/>
  <c r="A45" i="206"/>
  <c r="N44" i="206"/>
  <c r="N43" i="206"/>
  <c r="A43" i="206"/>
  <c r="N42" i="206"/>
  <c r="A42" i="206"/>
  <c r="N41" i="206"/>
  <c r="A41" i="206"/>
  <c r="N40" i="206"/>
  <c r="A40" i="206"/>
  <c r="N39" i="206"/>
  <c r="A39" i="206"/>
  <c r="N38" i="206"/>
  <c r="A38" i="206"/>
  <c r="N37" i="206"/>
  <c r="A37" i="206"/>
  <c r="N36" i="206"/>
  <c r="A36" i="206"/>
  <c r="N35" i="206"/>
  <c r="A35" i="206"/>
  <c r="N34" i="206"/>
  <c r="N33" i="206"/>
  <c r="A33" i="206"/>
  <c r="N32" i="206"/>
  <c r="A32" i="206"/>
  <c r="N31" i="206"/>
  <c r="A31" i="206"/>
  <c r="N30" i="206"/>
  <c r="A30" i="206"/>
  <c r="N29" i="206"/>
  <c r="A29" i="206"/>
  <c r="N28" i="206"/>
  <c r="A28" i="206"/>
  <c r="N27" i="206"/>
  <c r="A27" i="206"/>
  <c r="N26" i="206"/>
  <c r="A26" i="206"/>
  <c r="N25" i="206"/>
  <c r="A25" i="206"/>
  <c r="N24" i="206"/>
  <c r="A24" i="206"/>
  <c r="N23" i="206"/>
  <c r="A23" i="206"/>
  <c r="N22" i="206"/>
  <c r="A22" i="206"/>
  <c r="N21" i="206"/>
  <c r="A21" i="206"/>
  <c r="P20" i="206"/>
  <c r="O20" i="206"/>
  <c r="A20" i="206"/>
  <c r="A19" i="206"/>
  <c r="A18" i="206"/>
  <c r="A17" i="206"/>
  <c r="A16" i="206"/>
  <c r="A15" i="206"/>
  <c r="A14" i="206"/>
  <c r="A13" i="206"/>
  <c r="N758" i="207"/>
  <c r="P753" i="207"/>
  <c r="P751" i="207" s="1"/>
  <c r="N750" i="207"/>
  <c r="P749" i="207"/>
  <c r="O749" i="207"/>
  <c r="N748" i="207"/>
  <c r="P747" i="207"/>
  <c r="O747" i="207"/>
  <c r="N742" i="207"/>
  <c r="N741" i="207" s="1"/>
  <c r="P741" i="207"/>
  <c r="O741" i="207"/>
  <c r="N736" i="207"/>
  <c r="N735" i="207" s="1"/>
  <c r="N734" i="207"/>
  <c r="N733" i="207"/>
  <c r="N732" i="207"/>
  <c r="N730" i="207"/>
  <c r="N729" i="207"/>
  <c r="N728" i="207"/>
  <c r="P727" i="207"/>
  <c r="O727" i="207"/>
  <c r="N726" i="207"/>
  <c r="N725" i="207"/>
  <c r="N724" i="207"/>
  <c r="P723" i="207"/>
  <c r="O723" i="207"/>
  <c r="N721" i="207"/>
  <c r="N718" i="207"/>
  <c r="N717" i="207"/>
  <c r="P716" i="207"/>
  <c r="O716" i="207"/>
  <c r="N715" i="207"/>
  <c r="N713" i="207"/>
  <c r="N712" i="207"/>
  <c r="N711" i="207"/>
  <c r="P710" i="207"/>
  <c r="N709" i="207"/>
  <c r="P708" i="207"/>
  <c r="O708" i="207"/>
  <c r="N707" i="207"/>
  <c r="N705" i="207"/>
  <c r="N704" i="207"/>
  <c r="N703" i="207"/>
  <c r="P702" i="207"/>
  <c r="N701" i="207"/>
  <c r="N700" i="207"/>
  <c r="N699" i="207"/>
  <c r="N698" i="207"/>
  <c r="N697" i="207"/>
  <c r="N696" i="207"/>
  <c r="N695" i="207"/>
  <c r="P694" i="207"/>
  <c r="O694" i="207"/>
  <c r="N689" i="207"/>
  <c r="N688" i="207"/>
  <c r="P687" i="207"/>
  <c r="O687" i="207"/>
  <c r="N686" i="207"/>
  <c r="N685" i="207"/>
  <c r="P684" i="207"/>
  <c r="O684" i="207"/>
  <c r="N683" i="207"/>
  <c r="N682" i="207"/>
  <c r="P681" i="207"/>
  <c r="O681" i="207"/>
  <c r="N680" i="207"/>
  <c r="N675" i="207"/>
  <c r="N674" i="207"/>
  <c r="P673" i="207"/>
  <c r="O673" i="207"/>
  <c r="N668" i="207"/>
  <c r="P667" i="207"/>
  <c r="P665" i="207" s="1"/>
  <c r="P663" i="207" s="1"/>
  <c r="O667" i="207"/>
  <c r="N658" i="207"/>
  <c r="P657" i="207"/>
  <c r="O657" i="207"/>
  <c r="N656" i="207"/>
  <c r="N655" i="207"/>
  <c r="P654" i="207"/>
  <c r="O654" i="207"/>
  <c r="N653" i="207"/>
  <c r="P652" i="207"/>
  <c r="O652" i="207"/>
  <c r="N651" i="207"/>
  <c r="P650" i="207"/>
  <c r="O650" i="207"/>
  <c r="N649" i="207"/>
  <c r="P648" i="207"/>
  <c r="O648" i="207"/>
  <c r="N647" i="207"/>
  <c r="N646" i="207"/>
  <c r="N645" i="207"/>
  <c r="N644" i="207"/>
  <c r="P643" i="207"/>
  <c r="O643" i="207"/>
  <c r="N637" i="207"/>
  <c r="N636" i="207" s="1"/>
  <c r="N635" i="207"/>
  <c r="N634" i="207"/>
  <c r="N633" i="207"/>
  <c r="N632" i="207"/>
  <c r="P631" i="207"/>
  <c r="O631" i="207"/>
  <c r="N630" i="207"/>
  <c r="P629" i="207"/>
  <c r="O629" i="207"/>
  <c r="N628" i="207"/>
  <c r="N627" i="207"/>
  <c r="P626" i="207"/>
  <c r="O626" i="207"/>
  <c r="N625" i="207"/>
  <c r="N624" i="207"/>
  <c r="P623" i="207"/>
  <c r="O623" i="207"/>
  <c r="N622" i="207"/>
  <c r="N621" i="207"/>
  <c r="N620" i="207"/>
  <c r="N619" i="207"/>
  <c r="P618" i="207"/>
  <c r="O618" i="207"/>
  <c r="N613" i="207"/>
  <c r="N612" i="207"/>
  <c r="P611" i="207"/>
  <c r="P609" i="207" s="1"/>
  <c r="O611" i="207"/>
  <c r="O609" i="207" s="1"/>
  <c r="N608" i="207"/>
  <c r="P607" i="207"/>
  <c r="O607" i="207"/>
  <c r="A607" i="207"/>
  <c r="N606" i="207"/>
  <c r="N605" i="207"/>
  <c r="P604" i="207"/>
  <c r="P602" i="207" s="1"/>
  <c r="O604" i="207"/>
  <c r="A604" i="207"/>
  <c r="A603" i="207"/>
  <c r="A602" i="207"/>
  <c r="A601" i="207"/>
  <c r="A600" i="207"/>
  <c r="N599" i="207"/>
  <c r="A599" i="207"/>
  <c r="N598" i="207"/>
  <c r="A598" i="207"/>
  <c r="P597" i="207"/>
  <c r="P595" i="207" s="1"/>
  <c r="O597" i="207"/>
  <c r="O595" i="207" s="1"/>
  <c r="A597" i="207"/>
  <c r="A596" i="207"/>
  <c r="A595" i="207"/>
  <c r="N594" i="207"/>
  <c r="N593" i="207" s="1"/>
  <c r="P593" i="207"/>
  <c r="O593" i="207"/>
  <c r="N592" i="207"/>
  <c r="P591" i="207"/>
  <c r="O591" i="207"/>
  <c r="N590" i="207"/>
  <c r="P589" i="207"/>
  <c r="O589" i="207"/>
  <c r="N588" i="207"/>
  <c r="P587" i="207"/>
  <c r="O587" i="207"/>
  <c r="N586" i="207"/>
  <c r="A586" i="207"/>
  <c r="N584" i="207"/>
  <c r="A584" i="207"/>
  <c r="P583" i="207"/>
  <c r="O583" i="207"/>
  <c r="A583" i="207"/>
  <c r="N582" i="207"/>
  <c r="A582" i="207"/>
  <c r="N580" i="207"/>
  <c r="A580" i="207"/>
  <c r="P579" i="207"/>
  <c r="O579" i="207"/>
  <c r="A579" i="207"/>
  <c r="N578" i="207"/>
  <c r="A578" i="207"/>
  <c r="N577" i="207"/>
  <c r="A577" i="207"/>
  <c r="N576" i="207"/>
  <c r="A576" i="207"/>
  <c r="N575" i="207"/>
  <c r="A575" i="207"/>
  <c r="P574" i="207"/>
  <c r="O574" i="207"/>
  <c r="A574" i="207"/>
  <c r="A573" i="207"/>
  <c r="A572" i="207"/>
  <c r="A571" i="207"/>
  <c r="A570" i="207"/>
  <c r="A569" i="207"/>
  <c r="A568" i="207"/>
  <c r="N65" i="207"/>
  <c r="N64" i="207" s="1"/>
  <c r="A65" i="207"/>
  <c r="P64" i="207"/>
  <c r="P566" i="207" s="1"/>
  <c r="O566" i="207"/>
  <c r="A64" i="207"/>
  <c r="A567" i="207"/>
  <c r="A566" i="207"/>
  <c r="N564" i="207"/>
  <c r="N563" i="207" s="1"/>
  <c r="A564" i="207"/>
  <c r="P561" i="207"/>
  <c r="A563" i="207"/>
  <c r="A562" i="207"/>
  <c r="A561" i="207"/>
  <c r="A560" i="207"/>
  <c r="A559" i="207"/>
  <c r="N557" i="207"/>
  <c r="A557" i="207"/>
  <c r="N556" i="207"/>
  <c r="A556" i="207"/>
  <c r="N555" i="207"/>
  <c r="A555" i="207"/>
  <c r="P552" i="207"/>
  <c r="O552" i="207"/>
  <c r="A554" i="207"/>
  <c r="A553" i="207"/>
  <c r="A552" i="207"/>
  <c r="N551" i="207"/>
  <c r="A551" i="207"/>
  <c r="N550" i="207"/>
  <c r="A550" i="207"/>
  <c r="P549" i="207"/>
  <c r="O549" i="207"/>
  <c r="A549" i="207"/>
  <c r="N548" i="207"/>
  <c r="A548" i="207"/>
  <c r="P547" i="207"/>
  <c r="O547" i="207"/>
  <c r="A547" i="207"/>
  <c r="N546" i="207"/>
  <c r="A546" i="207"/>
  <c r="P545" i="207"/>
  <c r="O545" i="207"/>
  <c r="A545" i="207"/>
  <c r="A544" i="207"/>
  <c r="A543" i="207"/>
  <c r="A540" i="207"/>
  <c r="N539" i="207"/>
  <c r="A539" i="207"/>
  <c r="P538" i="207"/>
  <c r="O538" i="207"/>
  <c r="A538" i="207"/>
  <c r="N537" i="207"/>
  <c r="A537" i="207"/>
  <c r="N535" i="207"/>
  <c r="A535" i="207"/>
  <c r="N534" i="207"/>
  <c r="A534" i="207"/>
  <c r="A533" i="207"/>
  <c r="A532" i="207"/>
  <c r="A531" i="207"/>
  <c r="A529" i="207"/>
  <c r="A528" i="207"/>
  <c r="A527" i="207"/>
  <c r="N526" i="207"/>
  <c r="A526" i="207"/>
  <c r="P525" i="207"/>
  <c r="P523" i="207" s="1"/>
  <c r="O525" i="207"/>
  <c r="O523" i="207" s="1"/>
  <c r="N522" i="207"/>
  <c r="A522" i="207"/>
  <c r="N521" i="207"/>
  <c r="A521" i="207"/>
  <c r="P520" i="207"/>
  <c r="P518" i="207" s="1"/>
  <c r="O520" i="207"/>
  <c r="O518" i="207" s="1"/>
  <c r="A520" i="207"/>
  <c r="A519" i="207"/>
  <c r="A518" i="207"/>
  <c r="N517" i="207"/>
  <c r="A517" i="207"/>
  <c r="P516" i="207"/>
  <c r="O516" i="207"/>
  <c r="A516" i="207"/>
  <c r="N515" i="207"/>
  <c r="A515" i="207"/>
  <c r="P514" i="207"/>
  <c r="O514" i="207"/>
  <c r="A514" i="207"/>
  <c r="A513" i="207"/>
  <c r="A512" i="207"/>
  <c r="A511" i="207"/>
  <c r="A510" i="207"/>
  <c r="P508" i="207"/>
  <c r="O508" i="207"/>
  <c r="A508" i="207"/>
  <c r="N507" i="207"/>
  <c r="A507" i="207"/>
  <c r="N506" i="207"/>
  <c r="A506" i="207"/>
  <c r="N505" i="207"/>
  <c r="A505" i="207"/>
  <c r="P504" i="207"/>
  <c r="O504" i="207"/>
  <c r="A504" i="207"/>
  <c r="N503" i="207"/>
  <c r="A503" i="207"/>
  <c r="N502" i="207"/>
  <c r="A502" i="207"/>
  <c r="N501" i="207"/>
  <c r="A501" i="207"/>
  <c r="N500" i="207"/>
  <c r="A500" i="207"/>
  <c r="N499" i="207"/>
  <c r="A499" i="207"/>
  <c r="N498" i="207"/>
  <c r="A498" i="207"/>
  <c r="N497" i="207"/>
  <c r="A497" i="207"/>
  <c r="N496" i="207"/>
  <c r="A496" i="207"/>
  <c r="N495" i="207"/>
  <c r="A495" i="207"/>
  <c r="P494" i="207"/>
  <c r="O494" i="207"/>
  <c r="A494" i="207"/>
  <c r="N491" i="207"/>
  <c r="A491" i="207"/>
  <c r="N490" i="207"/>
  <c r="A490" i="207"/>
  <c r="A489" i="207"/>
  <c r="A488" i="207"/>
  <c r="A487" i="207"/>
  <c r="A486" i="207"/>
  <c r="A485" i="207"/>
  <c r="A484" i="207"/>
  <c r="A483" i="207"/>
  <c r="N480" i="207"/>
  <c r="A480" i="207"/>
  <c r="P479" i="207"/>
  <c r="O479" i="207"/>
  <c r="O474" i="207" s="1"/>
  <c r="A479" i="207"/>
  <c r="N478" i="207"/>
  <c r="A478" i="207"/>
  <c r="N477" i="207"/>
  <c r="A477" i="207"/>
  <c r="A476" i="207"/>
  <c r="A475" i="207"/>
  <c r="A474" i="207"/>
  <c r="A473" i="207"/>
  <c r="A472" i="207"/>
  <c r="A471" i="207"/>
  <c r="A470" i="207"/>
  <c r="N469" i="207"/>
  <c r="A469" i="207"/>
  <c r="N468" i="207"/>
  <c r="A468" i="207"/>
  <c r="P467" i="207"/>
  <c r="O467" i="207"/>
  <c r="A467" i="207"/>
  <c r="N466" i="207"/>
  <c r="N465" i="207"/>
  <c r="N463" i="207"/>
  <c r="A463" i="207"/>
  <c r="N462" i="207"/>
  <c r="A462" i="207"/>
  <c r="N461" i="207"/>
  <c r="A461" i="207"/>
  <c r="N460" i="207"/>
  <c r="A460" i="207"/>
  <c r="N459" i="207"/>
  <c r="A459" i="207"/>
  <c r="P458" i="207"/>
  <c r="A458" i="207"/>
  <c r="N457" i="207"/>
  <c r="A457" i="207"/>
  <c r="N456" i="207"/>
  <c r="A456" i="207"/>
  <c r="N455" i="207"/>
  <c r="A455" i="207"/>
  <c r="N454" i="207"/>
  <c r="A454" i="207"/>
  <c r="N453" i="207"/>
  <c r="A453" i="207"/>
  <c r="N452" i="207"/>
  <c r="A452" i="207"/>
  <c r="N451" i="207"/>
  <c r="A451" i="207"/>
  <c r="N450" i="207"/>
  <c r="A450" i="207"/>
  <c r="P449" i="207"/>
  <c r="O449" i="207"/>
  <c r="A449" i="207"/>
  <c r="N448" i="207"/>
  <c r="A448" i="207"/>
  <c r="N447" i="207"/>
  <c r="A447" i="207"/>
  <c r="N446" i="207"/>
  <c r="A446" i="207"/>
  <c r="N445" i="207"/>
  <c r="A445" i="207"/>
  <c r="N444" i="207"/>
  <c r="A444" i="207"/>
  <c r="P443" i="207"/>
  <c r="O443" i="207"/>
  <c r="A443" i="207"/>
  <c r="N442" i="207"/>
  <c r="A442" i="207"/>
  <c r="N441" i="207"/>
  <c r="A441" i="207"/>
  <c r="N440" i="207"/>
  <c r="A440" i="207"/>
  <c r="P439" i="207"/>
  <c r="O439" i="207"/>
  <c r="A439" i="207"/>
  <c r="A438" i="207"/>
  <c r="A437" i="207"/>
  <c r="A436" i="207"/>
  <c r="A435" i="207"/>
  <c r="N94" i="207"/>
  <c r="A94" i="207"/>
  <c r="P93" i="207"/>
  <c r="O93" i="207"/>
  <c r="A93" i="207"/>
  <c r="N423" i="207"/>
  <c r="A423" i="207"/>
  <c r="P422" i="207"/>
  <c r="O422" i="207"/>
  <c r="A422" i="207"/>
  <c r="N434" i="207"/>
  <c r="A434" i="207"/>
  <c r="P433" i="207"/>
  <c r="O433" i="207"/>
  <c r="A433" i="207"/>
  <c r="N432" i="207"/>
  <c r="A432" i="207"/>
  <c r="P431" i="207"/>
  <c r="O431" i="207"/>
  <c r="A431" i="207"/>
  <c r="N430" i="207"/>
  <c r="A430" i="207"/>
  <c r="N429" i="207"/>
  <c r="A429" i="207"/>
  <c r="N428" i="207"/>
  <c r="A428" i="207"/>
  <c r="P427" i="207"/>
  <c r="O427" i="207"/>
  <c r="A427" i="207"/>
  <c r="N426" i="207"/>
  <c r="A426" i="207"/>
  <c r="N425" i="207"/>
  <c r="A425" i="207"/>
  <c r="P424" i="207"/>
  <c r="O424" i="207"/>
  <c r="A424" i="207"/>
  <c r="A421" i="207"/>
  <c r="A420" i="207"/>
  <c r="A419" i="207"/>
  <c r="A418" i="207"/>
  <c r="N417" i="207"/>
  <c r="N416" i="207" s="1"/>
  <c r="P416" i="207"/>
  <c r="O416" i="207"/>
  <c r="P414" i="207"/>
  <c r="O414" i="207"/>
  <c r="N413" i="207"/>
  <c r="A413" i="207"/>
  <c r="P412" i="207"/>
  <c r="O412" i="207"/>
  <c r="A412" i="207"/>
  <c r="N302" i="207"/>
  <c r="A302" i="207"/>
  <c r="N301" i="207"/>
  <c r="A301" i="207"/>
  <c r="P300" i="207"/>
  <c r="O300" i="207" s="1"/>
  <c r="A300" i="207"/>
  <c r="A411" i="207"/>
  <c r="A410" i="207"/>
  <c r="A409" i="207"/>
  <c r="A408" i="207"/>
  <c r="A407" i="207"/>
  <c r="P402" i="207"/>
  <c r="O402" i="207"/>
  <c r="N401" i="207"/>
  <c r="A401" i="207"/>
  <c r="N400" i="207"/>
  <c r="A400" i="207"/>
  <c r="N399" i="207"/>
  <c r="A399" i="207"/>
  <c r="P398" i="207"/>
  <c r="O398" i="207"/>
  <c r="A398" i="207"/>
  <c r="N394" i="207"/>
  <c r="A394" i="207"/>
  <c r="A393" i="207"/>
  <c r="N397" i="207"/>
  <c r="A397" i="207"/>
  <c r="P396" i="207"/>
  <c r="O396" i="207"/>
  <c r="A396" i="207"/>
  <c r="N392" i="207"/>
  <c r="A392" i="207"/>
  <c r="P391" i="207"/>
  <c r="O391" i="207"/>
  <c r="A391" i="207"/>
  <c r="N390" i="207"/>
  <c r="A390" i="207"/>
  <c r="P389" i="207"/>
  <c r="O389" i="207"/>
  <c r="A389" i="207"/>
  <c r="N388" i="207"/>
  <c r="A388" i="207"/>
  <c r="N387" i="207"/>
  <c r="A387" i="207"/>
  <c r="N386" i="207"/>
  <c r="A386" i="207"/>
  <c r="N385" i="207"/>
  <c r="A385" i="207"/>
  <c r="N384" i="207"/>
  <c r="A384" i="207"/>
  <c r="N383" i="207"/>
  <c r="A383" i="207"/>
  <c r="N382" i="207"/>
  <c r="A382" i="207"/>
  <c r="P381" i="207"/>
  <c r="O381" i="207"/>
  <c r="A381" i="207"/>
  <c r="A380" i="207"/>
  <c r="A379" i="207"/>
  <c r="A378" i="207"/>
  <c r="A377" i="207"/>
  <c r="P372" i="207"/>
  <c r="O372" i="207"/>
  <c r="O370" i="207" s="1"/>
  <c r="A373" i="207"/>
  <c r="A372" i="207"/>
  <c r="A371" i="207"/>
  <c r="A370" i="207"/>
  <c r="N369" i="207"/>
  <c r="A369" i="207"/>
  <c r="N368" i="207"/>
  <c r="N367" i="207"/>
  <c r="P366" i="207"/>
  <c r="P364" i="207" s="1"/>
  <c r="P362" i="207" s="1"/>
  <c r="O366" i="207"/>
  <c r="A366" i="207"/>
  <c r="A365" i="207"/>
  <c r="A364" i="207"/>
  <c r="A363" i="207"/>
  <c r="A362" i="207"/>
  <c r="N361" i="207"/>
  <c r="A361" i="207"/>
  <c r="P360" i="207"/>
  <c r="O360" i="207"/>
  <c r="A360" i="207"/>
  <c r="N359" i="207"/>
  <c r="A359" i="207"/>
  <c r="N358" i="207"/>
  <c r="A358" i="207"/>
  <c r="N357" i="207"/>
  <c r="A357" i="207"/>
  <c r="N356" i="207"/>
  <c r="A356" i="207"/>
  <c r="N355" i="207"/>
  <c r="A355" i="207"/>
  <c r="N354" i="207"/>
  <c r="A354" i="207"/>
  <c r="N353" i="207"/>
  <c r="N352" i="207"/>
  <c r="A352" i="207"/>
  <c r="N351" i="207"/>
  <c r="A351" i="207"/>
  <c r="N350" i="207"/>
  <c r="A350" i="207"/>
  <c r="N349" i="207"/>
  <c r="A349" i="207"/>
  <c r="N348" i="207"/>
  <c r="A348" i="207"/>
  <c r="N347" i="207"/>
  <c r="A347" i="207"/>
  <c r="N346" i="207"/>
  <c r="A346" i="207"/>
  <c r="N345" i="207"/>
  <c r="A345" i="207"/>
  <c r="N344" i="207"/>
  <c r="A344" i="207"/>
  <c r="N343" i="207"/>
  <c r="A343" i="207"/>
  <c r="N342" i="207"/>
  <c r="A342" i="207"/>
  <c r="N341" i="207"/>
  <c r="A341" i="207"/>
  <c r="N340" i="207"/>
  <c r="A340" i="207"/>
  <c r="N339" i="207"/>
  <c r="A339" i="207"/>
  <c r="N338" i="207"/>
  <c r="A338" i="207"/>
  <c r="P337" i="207"/>
  <c r="O337" i="207"/>
  <c r="A337" i="207"/>
  <c r="N336" i="207"/>
  <c r="A336" i="207"/>
  <c r="P335" i="207"/>
  <c r="O335" i="207"/>
  <c r="A335" i="207"/>
  <c r="N334" i="207"/>
  <c r="A334" i="207"/>
  <c r="N333" i="207"/>
  <c r="A333" i="207"/>
  <c r="N332" i="207"/>
  <c r="A332" i="207"/>
  <c r="N331" i="207"/>
  <c r="N330" i="207"/>
  <c r="A330" i="207"/>
  <c r="N329" i="207"/>
  <c r="A329" i="207"/>
  <c r="N328" i="207"/>
  <c r="A328" i="207"/>
  <c r="N326" i="207"/>
  <c r="A326" i="207"/>
  <c r="P325" i="207"/>
  <c r="A325" i="207"/>
  <c r="A324" i="207"/>
  <c r="A323" i="207"/>
  <c r="A322" i="207"/>
  <c r="A321" i="207"/>
  <c r="A320" i="207"/>
  <c r="A319" i="207"/>
  <c r="A314" i="207"/>
  <c r="N313" i="207"/>
  <c r="A313" i="207"/>
  <c r="P311" i="207"/>
  <c r="N311" i="207" s="1"/>
  <c r="A311" i="207"/>
  <c r="N310" i="207"/>
  <c r="A310" i="207"/>
  <c r="N309" i="207"/>
  <c r="A309" i="207"/>
  <c r="N308" i="207"/>
  <c r="A308" i="207"/>
  <c r="P307" i="207"/>
  <c r="O307" i="207"/>
  <c r="A307" i="207"/>
  <c r="N306" i="207"/>
  <c r="A306" i="207"/>
  <c r="N305" i="207"/>
  <c r="A305" i="207"/>
  <c r="N304" i="207"/>
  <c r="A304" i="207"/>
  <c r="P303" i="207"/>
  <c r="O303" i="207"/>
  <c r="A303" i="207"/>
  <c r="N299" i="207"/>
  <c r="A299" i="207"/>
  <c r="N296" i="207"/>
  <c r="A296" i="207"/>
  <c r="P295" i="207"/>
  <c r="O295" i="207"/>
  <c r="A295" i="207"/>
  <c r="N294" i="207"/>
  <c r="N293" i="207"/>
  <c r="N292" i="207"/>
  <c r="P291" i="207"/>
  <c r="O291" i="207"/>
  <c r="N290" i="207"/>
  <c r="N289" i="207"/>
  <c r="N288" i="207"/>
  <c r="N287" i="207"/>
  <c r="N286" i="207"/>
  <c r="P285" i="207"/>
  <c r="O285" i="207"/>
  <c r="N284" i="207"/>
  <c r="P283" i="207"/>
  <c r="O283" i="207"/>
  <c r="N281" i="207"/>
  <c r="N280" i="207"/>
  <c r="N278" i="207"/>
  <c r="N277" i="207"/>
  <c r="P276" i="207"/>
  <c r="O276" i="207"/>
  <c r="N271" i="207"/>
  <c r="N270" i="207"/>
  <c r="N269" i="207"/>
  <c r="N268" i="207"/>
  <c r="N267" i="207"/>
  <c r="A267" i="207"/>
  <c r="N266" i="207"/>
  <c r="A266" i="207"/>
  <c r="N265" i="207"/>
  <c r="A265" i="207"/>
  <c r="P264" i="207"/>
  <c r="P262" i="207" s="1"/>
  <c r="P260" i="207" s="1"/>
  <c r="O264" i="207"/>
  <c r="A264" i="207"/>
  <c r="A263" i="207"/>
  <c r="A262" i="207"/>
  <c r="A261" i="207"/>
  <c r="A260" i="207"/>
  <c r="N259" i="207"/>
  <c r="A259" i="207"/>
  <c r="P258" i="207"/>
  <c r="O258" i="207"/>
  <c r="A258" i="207"/>
  <c r="N257" i="207"/>
  <c r="A257" i="207"/>
  <c r="N256" i="207"/>
  <c r="A256" i="207"/>
  <c r="P255" i="207"/>
  <c r="O255" i="207"/>
  <c r="A255" i="207"/>
  <c r="N254" i="207"/>
  <c r="A254" i="207"/>
  <c r="P253" i="207"/>
  <c r="O253" i="207"/>
  <c r="A253" i="207"/>
  <c r="N252" i="207"/>
  <c r="P251" i="207"/>
  <c r="O251" i="207"/>
  <c r="N250" i="207"/>
  <c r="N249" i="207"/>
  <c r="P248" i="207"/>
  <c r="O248" i="207"/>
  <c r="A246" i="207"/>
  <c r="N243" i="207"/>
  <c r="N242" i="207"/>
  <c r="N240" i="207"/>
  <c r="N235" i="207"/>
  <c r="A235" i="207"/>
  <c r="P234" i="207"/>
  <c r="O234" i="207"/>
  <c r="A234" i="207"/>
  <c r="N233" i="207"/>
  <c r="A233" i="207"/>
  <c r="A231" i="207"/>
  <c r="N230" i="207"/>
  <c r="A230" i="207"/>
  <c r="N229" i="207"/>
  <c r="A229" i="207"/>
  <c r="N228" i="207"/>
  <c r="A228" i="207"/>
  <c r="N227" i="207"/>
  <c r="A227" i="207"/>
  <c r="N226" i="207"/>
  <c r="A226" i="207"/>
  <c r="N225" i="207"/>
  <c r="A225" i="207"/>
  <c r="A224" i="207"/>
  <c r="N223" i="207"/>
  <c r="A223" i="207"/>
  <c r="N222" i="207"/>
  <c r="A222" i="207"/>
  <c r="N221" i="207"/>
  <c r="A221" i="207"/>
  <c r="P220" i="207"/>
  <c r="O220" i="207"/>
  <c r="A220" i="207"/>
  <c r="N219" i="207"/>
  <c r="A219" i="207"/>
  <c r="N218" i="207"/>
  <c r="A218" i="207"/>
  <c r="P217" i="207"/>
  <c r="O217" i="207"/>
  <c r="A217" i="207"/>
  <c r="N216" i="207"/>
  <c r="A216" i="207"/>
  <c r="N214" i="207"/>
  <c r="A214" i="207"/>
  <c r="A213" i="207"/>
  <c r="N212" i="207"/>
  <c r="A212" i="207"/>
  <c r="N211" i="207"/>
  <c r="A211" i="207"/>
  <c r="N210" i="207"/>
  <c r="A210" i="207"/>
  <c r="N209" i="207"/>
  <c r="A209" i="207"/>
  <c r="P206" i="207"/>
  <c r="O206" i="207"/>
  <c r="A206" i="207"/>
  <c r="N204" i="207"/>
  <c r="A204" i="207"/>
  <c r="N203" i="207"/>
  <c r="A203" i="207"/>
  <c r="N202" i="207"/>
  <c r="A202" i="207"/>
  <c r="N201" i="207"/>
  <c r="A201" i="207"/>
  <c r="A200" i="207"/>
  <c r="N199" i="207"/>
  <c r="A199" i="207"/>
  <c r="P198" i="207"/>
  <c r="O198" i="207"/>
  <c r="A198" i="207"/>
  <c r="N197" i="207"/>
  <c r="N196" i="207"/>
  <c r="A196" i="207"/>
  <c r="N195" i="207"/>
  <c r="A195" i="207"/>
  <c r="P194" i="207"/>
  <c r="O194" i="207"/>
  <c r="A194" i="207"/>
  <c r="N192" i="207"/>
  <c r="A192" i="207"/>
  <c r="N191" i="207"/>
  <c r="A191" i="207"/>
  <c r="N190" i="207"/>
  <c r="A190" i="207"/>
  <c r="A189" i="207"/>
  <c r="N188" i="207"/>
  <c r="A188" i="207"/>
  <c r="N187" i="207"/>
  <c r="A187" i="207"/>
  <c r="N186" i="207"/>
  <c r="A186" i="207"/>
  <c r="P185" i="207"/>
  <c r="O185" i="207"/>
  <c r="A185" i="207"/>
  <c r="N184" i="207"/>
  <c r="A184" i="207"/>
  <c r="N183" i="207"/>
  <c r="A183" i="207"/>
  <c r="N182" i="207"/>
  <c r="A182" i="207"/>
  <c r="P181" i="207"/>
  <c r="O181" i="207"/>
  <c r="A181" i="207"/>
  <c r="N180" i="207"/>
  <c r="A180" i="207"/>
  <c r="P179" i="207"/>
  <c r="O179" i="207"/>
  <c r="A179" i="207"/>
  <c r="N178" i="207"/>
  <c r="A178" i="207"/>
  <c r="N177" i="207"/>
  <c r="A177" i="207"/>
  <c r="P176" i="207"/>
  <c r="O176" i="207"/>
  <c r="A176" i="207"/>
  <c r="A175" i="207"/>
  <c r="A174" i="207"/>
  <c r="A173" i="207"/>
  <c r="A172" i="207"/>
  <c r="N162" i="207"/>
  <c r="A162" i="207"/>
  <c r="P161" i="207"/>
  <c r="O161" i="207"/>
  <c r="A161" i="207"/>
  <c r="N160" i="207"/>
  <c r="A160" i="207"/>
  <c r="P159" i="207"/>
  <c r="O159" i="207"/>
  <c r="A159" i="207"/>
  <c r="N158" i="207"/>
  <c r="A158" i="207"/>
  <c r="P157" i="207"/>
  <c r="O157" i="207"/>
  <c r="A157" i="207"/>
  <c r="N156" i="207"/>
  <c r="A156" i="207"/>
  <c r="N155" i="207"/>
  <c r="A155" i="207"/>
  <c r="P154" i="207"/>
  <c r="O154" i="207"/>
  <c r="A154" i="207"/>
  <c r="N153" i="207"/>
  <c r="N152" i="207"/>
  <c r="A152" i="207"/>
  <c r="P151" i="207"/>
  <c r="O151" i="207"/>
  <c r="N171" i="207"/>
  <c r="A171" i="207"/>
  <c r="N170" i="207"/>
  <c r="A170" i="207"/>
  <c r="P169" i="207"/>
  <c r="P167" i="207" s="1"/>
  <c r="P165" i="207" s="1"/>
  <c r="O169" i="207"/>
  <c r="A169" i="207"/>
  <c r="A168" i="207"/>
  <c r="A167" i="207"/>
  <c r="A166" i="207"/>
  <c r="A165" i="207"/>
  <c r="N150" i="207"/>
  <c r="A150" i="207"/>
  <c r="P149" i="207"/>
  <c r="O149" i="207"/>
  <c r="A149" i="207"/>
  <c r="N148" i="207"/>
  <c r="A148" i="207"/>
  <c r="P147" i="207"/>
  <c r="O147" i="207"/>
  <c r="A147" i="207"/>
  <c r="A146" i="207"/>
  <c r="A145" i="207"/>
  <c r="A144" i="207"/>
  <c r="A142" i="207"/>
  <c r="A141" i="207"/>
  <c r="N140" i="207"/>
  <c r="A140" i="207"/>
  <c r="N139" i="207"/>
  <c r="A139" i="207"/>
  <c r="P138" i="207"/>
  <c r="O138" i="207"/>
  <c r="A138" i="207"/>
  <c r="N137" i="207"/>
  <c r="A137" i="207"/>
  <c r="N136" i="207"/>
  <c r="A136" i="207"/>
  <c r="N135" i="207"/>
  <c r="A135" i="207"/>
  <c r="N134" i="207"/>
  <c r="A134" i="207"/>
  <c r="N133" i="207"/>
  <c r="A133" i="207"/>
  <c r="P132" i="207"/>
  <c r="O132" i="207"/>
  <c r="A132" i="207"/>
  <c r="A131" i="207"/>
  <c r="A130" i="207"/>
  <c r="A129" i="207"/>
  <c r="A128" i="207"/>
  <c r="N127" i="207"/>
  <c r="A127" i="207"/>
  <c r="N126" i="207"/>
  <c r="A126" i="207"/>
  <c r="N125" i="207"/>
  <c r="A125" i="207"/>
  <c r="N124" i="207"/>
  <c r="A124" i="207"/>
  <c r="N123" i="207"/>
  <c r="A123" i="207"/>
  <c r="N122" i="207"/>
  <c r="A122" i="207"/>
  <c r="N121" i="207"/>
  <c r="A121" i="207"/>
  <c r="N120" i="207"/>
  <c r="A120" i="207"/>
  <c r="N119" i="207"/>
  <c r="A119" i="207"/>
  <c r="N118" i="207"/>
  <c r="A118" i="207"/>
  <c r="N116" i="207"/>
  <c r="A116" i="207"/>
  <c r="P115" i="207"/>
  <c r="N115" i="207" s="1"/>
  <c r="A115" i="207"/>
  <c r="A114" i="207"/>
  <c r="A113" i="207"/>
  <c r="A112" i="207"/>
  <c r="A111" i="207"/>
  <c r="A110" i="207"/>
  <c r="A109" i="207"/>
  <c r="N108" i="207"/>
  <c r="A108" i="207"/>
  <c r="N107" i="207"/>
  <c r="A107" i="207"/>
  <c r="P106" i="207"/>
  <c r="O106" i="207"/>
  <c r="A106" i="207"/>
  <c r="N105" i="207"/>
  <c r="A105" i="207"/>
  <c r="N104" i="207"/>
  <c r="A104" i="207"/>
  <c r="P103" i="207"/>
  <c r="O103" i="207"/>
  <c r="A103" i="207"/>
  <c r="A102" i="207"/>
  <c r="A101" i="207"/>
  <c r="A100" i="207"/>
  <c r="A99" i="207"/>
  <c r="N98" i="207"/>
  <c r="A98" i="207"/>
  <c r="P97" i="207"/>
  <c r="O97" i="207"/>
  <c r="A97" i="207"/>
  <c r="N96" i="207"/>
  <c r="A96" i="207"/>
  <c r="P95" i="207"/>
  <c r="O95" i="207"/>
  <c r="A95" i="207"/>
  <c r="N92" i="207"/>
  <c r="A92" i="207"/>
  <c r="P91" i="207"/>
  <c r="O91" i="207"/>
  <c r="A91" i="207"/>
  <c r="N90" i="207"/>
  <c r="A90" i="207"/>
  <c r="N89" i="207"/>
  <c r="P88" i="207"/>
  <c r="O88" i="207"/>
  <c r="A88" i="207"/>
  <c r="A87" i="207"/>
  <c r="A86" i="207"/>
  <c r="A85" i="207"/>
  <c r="A84" i="207"/>
  <c r="N83" i="207"/>
  <c r="A83" i="207"/>
  <c r="N82" i="207"/>
  <c r="A82" i="207"/>
  <c r="N81" i="207"/>
  <c r="A81" i="207"/>
  <c r="N80" i="207"/>
  <c r="A80" i="207"/>
  <c r="N79" i="207"/>
  <c r="A79" i="207"/>
  <c r="N78" i="207"/>
  <c r="A78" i="207"/>
  <c r="N77" i="207"/>
  <c r="A77" i="207"/>
  <c r="N76" i="207"/>
  <c r="A76" i="207"/>
  <c r="N75" i="207"/>
  <c r="A75" i="207"/>
  <c r="N74" i="207"/>
  <c r="A74" i="207"/>
  <c r="N73" i="207"/>
  <c r="A73" i="207"/>
  <c r="N72" i="207"/>
  <c r="A72" i="207"/>
  <c r="N71" i="207"/>
  <c r="A71" i="207"/>
  <c r="P70" i="207"/>
  <c r="P68" i="207" s="1"/>
  <c r="P66" i="207" s="1"/>
  <c r="O70" i="207"/>
  <c r="A70" i="207"/>
  <c r="A69" i="207"/>
  <c r="A68" i="207"/>
  <c r="A67" i="207"/>
  <c r="A66" i="207"/>
  <c r="N63" i="207"/>
  <c r="N61" i="207" s="1"/>
  <c r="A63" i="207"/>
  <c r="P62" i="207"/>
  <c r="O62" i="207"/>
  <c r="O60" i="207" s="1"/>
  <c r="A62" i="207"/>
  <c r="A61" i="207"/>
  <c r="A60" i="207"/>
  <c r="N59" i="207"/>
  <c r="N58" i="207"/>
  <c r="A58" i="207"/>
  <c r="N57" i="207"/>
  <c r="A57" i="207"/>
  <c r="N56" i="207"/>
  <c r="A56" i="207"/>
  <c r="P55" i="207"/>
  <c r="O55" i="207"/>
  <c r="A55" i="207"/>
  <c r="N54" i="207"/>
  <c r="A54" i="207"/>
  <c r="N53" i="207"/>
  <c r="A53" i="207"/>
  <c r="N52" i="207"/>
  <c r="A52" i="207"/>
  <c r="N51" i="207"/>
  <c r="A51" i="207"/>
  <c r="N50" i="207"/>
  <c r="A50" i="207"/>
  <c r="N49" i="207"/>
  <c r="A49" i="207"/>
  <c r="N48" i="207"/>
  <c r="A48" i="207"/>
  <c r="A46" i="207"/>
  <c r="N45" i="207"/>
  <c r="A45" i="207"/>
  <c r="N44" i="207"/>
  <c r="N43" i="207"/>
  <c r="A43" i="207"/>
  <c r="N42" i="207"/>
  <c r="A42" i="207"/>
  <c r="N41" i="207"/>
  <c r="A41" i="207"/>
  <c r="N40" i="207"/>
  <c r="A40" i="207"/>
  <c r="N39" i="207"/>
  <c r="A39" i="207"/>
  <c r="N38" i="207"/>
  <c r="A38" i="207"/>
  <c r="N37" i="207"/>
  <c r="A37" i="207"/>
  <c r="N36" i="207"/>
  <c r="A36" i="207"/>
  <c r="N35" i="207"/>
  <c r="A35" i="207"/>
  <c r="N34" i="207"/>
  <c r="N33" i="207"/>
  <c r="A33" i="207"/>
  <c r="N32" i="207"/>
  <c r="A32" i="207"/>
  <c r="N31" i="207"/>
  <c r="A31" i="207"/>
  <c r="N30" i="207"/>
  <c r="A30" i="207"/>
  <c r="N29" i="207"/>
  <c r="A29" i="207"/>
  <c r="N28" i="207"/>
  <c r="A28" i="207"/>
  <c r="N27" i="207"/>
  <c r="A27" i="207"/>
  <c r="N26" i="207"/>
  <c r="A26" i="207"/>
  <c r="N25" i="207"/>
  <c r="A25" i="207"/>
  <c r="N24" i="207"/>
  <c r="A24" i="207"/>
  <c r="N23" i="207"/>
  <c r="A23" i="207"/>
  <c r="N22" i="207"/>
  <c r="A22" i="207"/>
  <c r="N21" i="207"/>
  <c r="A21" i="207"/>
  <c r="P20" i="207"/>
  <c r="O20" i="207"/>
  <c r="A20" i="207"/>
  <c r="A19" i="207"/>
  <c r="A18" i="207"/>
  <c r="A17" i="207"/>
  <c r="A16" i="207"/>
  <c r="A15" i="207"/>
  <c r="A14" i="207"/>
  <c r="A13" i="207"/>
  <c r="N758" i="208"/>
  <c r="P753" i="208"/>
  <c r="P751" i="208" s="1"/>
  <c r="O753" i="208"/>
  <c r="O751" i="208" s="1"/>
  <c r="N750" i="208"/>
  <c r="P749" i="208"/>
  <c r="O749" i="208"/>
  <c r="N748" i="208"/>
  <c r="P747" i="208"/>
  <c r="O747" i="208"/>
  <c r="N742" i="208"/>
  <c r="N741" i="208" s="1"/>
  <c r="P741" i="208"/>
  <c r="O741" i="208"/>
  <c r="N736" i="208"/>
  <c r="N735" i="208" s="1"/>
  <c r="N734" i="208"/>
  <c r="N733" i="208"/>
  <c r="N732" i="208"/>
  <c r="N730" i="208"/>
  <c r="N729" i="208"/>
  <c r="N728" i="208"/>
  <c r="P727" i="208"/>
  <c r="O727" i="208"/>
  <c r="N726" i="208"/>
  <c r="N725" i="208"/>
  <c r="N724" i="208"/>
  <c r="P723" i="208"/>
  <c r="O723" i="208"/>
  <c r="N721" i="208"/>
  <c r="N718" i="208"/>
  <c r="N717" i="208"/>
  <c r="P716" i="208"/>
  <c r="O716" i="208"/>
  <c r="N715" i="208"/>
  <c r="N713" i="208"/>
  <c r="N712" i="208"/>
  <c r="N711" i="208"/>
  <c r="P710" i="208"/>
  <c r="N709" i="208"/>
  <c r="P708" i="208"/>
  <c r="O708" i="208"/>
  <c r="N707" i="208"/>
  <c r="N705" i="208"/>
  <c r="N704" i="208"/>
  <c r="N703" i="208"/>
  <c r="P702" i="208"/>
  <c r="N701" i="208"/>
  <c r="N700" i="208"/>
  <c r="N699" i="208"/>
  <c r="N698" i="208"/>
  <c r="N697" i="208"/>
  <c r="N696" i="208"/>
  <c r="N695" i="208"/>
  <c r="P694" i="208"/>
  <c r="O694" i="208"/>
  <c r="N689" i="208"/>
  <c r="N688" i="208"/>
  <c r="P687" i="208"/>
  <c r="O687" i="208"/>
  <c r="N686" i="208"/>
  <c r="N685" i="208"/>
  <c r="P684" i="208"/>
  <c r="O684" i="208"/>
  <c r="N683" i="208"/>
  <c r="N682" i="208"/>
  <c r="P681" i="208"/>
  <c r="O681" i="208"/>
  <c r="N680" i="208"/>
  <c r="N675" i="208"/>
  <c r="N674" i="208"/>
  <c r="P673" i="208"/>
  <c r="O673" i="208"/>
  <c r="N668" i="208"/>
  <c r="P667" i="208"/>
  <c r="O667" i="208"/>
  <c r="O665" i="208" s="1"/>
  <c r="O663" i="208" s="1"/>
  <c r="N658" i="208"/>
  <c r="P657" i="208"/>
  <c r="O657" i="208"/>
  <c r="N656" i="208"/>
  <c r="N655" i="208"/>
  <c r="P654" i="208"/>
  <c r="O654" i="208"/>
  <c r="N653" i="208"/>
  <c r="P652" i="208"/>
  <c r="O652" i="208"/>
  <c r="N651" i="208"/>
  <c r="P650" i="208"/>
  <c r="O650" i="208"/>
  <c r="N649" i="208"/>
  <c r="P648" i="208"/>
  <c r="O648" i="208"/>
  <c r="N647" i="208"/>
  <c r="N646" i="208"/>
  <c r="N645" i="208"/>
  <c r="N644" i="208"/>
  <c r="P643" i="208"/>
  <c r="O643" i="208"/>
  <c r="N637" i="208"/>
  <c r="N636" i="208" s="1"/>
  <c r="N635" i="208"/>
  <c r="N634" i="208"/>
  <c r="N633" i="208"/>
  <c r="N632" i="208"/>
  <c r="P631" i="208"/>
  <c r="O631" i="208"/>
  <c r="N630" i="208"/>
  <c r="P629" i="208"/>
  <c r="O629" i="208"/>
  <c r="N628" i="208"/>
  <c r="N627" i="208"/>
  <c r="P626" i="208"/>
  <c r="O626" i="208"/>
  <c r="N625" i="208"/>
  <c r="N624" i="208"/>
  <c r="P623" i="208"/>
  <c r="O623" i="208"/>
  <c r="N622" i="208"/>
  <c r="N621" i="208"/>
  <c r="N620" i="208"/>
  <c r="N619" i="208"/>
  <c r="P618" i="208"/>
  <c r="O618" i="208"/>
  <c r="N613" i="208"/>
  <c r="N612" i="208"/>
  <c r="P611" i="208"/>
  <c r="P609" i="208" s="1"/>
  <c r="O611" i="208"/>
  <c r="N608" i="208"/>
  <c r="P607" i="208"/>
  <c r="O607" i="208"/>
  <c r="A607" i="208"/>
  <c r="N606" i="208"/>
  <c r="N605" i="208"/>
  <c r="P604" i="208"/>
  <c r="P602" i="208" s="1"/>
  <c r="O604" i="208"/>
  <c r="A604" i="208"/>
  <c r="A603" i="208"/>
  <c r="A602" i="208"/>
  <c r="A601" i="208"/>
  <c r="A600" i="208"/>
  <c r="N599" i="208"/>
  <c r="A599" i="208"/>
  <c r="N598" i="208"/>
  <c r="A598" i="208"/>
  <c r="P597" i="208"/>
  <c r="P595" i="208" s="1"/>
  <c r="O597" i="208"/>
  <c r="O595" i="208" s="1"/>
  <c r="A597" i="208"/>
  <c r="A596" i="208"/>
  <c r="A595" i="208"/>
  <c r="N594" i="208"/>
  <c r="N593" i="208" s="1"/>
  <c r="P593" i="208"/>
  <c r="O593" i="208"/>
  <c r="N592" i="208"/>
  <c r="P591" i="208"/>
  <c r="O591" i="208"/>
  <c r="N590" i="208"/>
  <c r="P589" i="208"/>
  <c r="O589" i="208"/>
  <c r="N588" i="208"/>
  <c r="P587" i="208"/>
  <c r="O587" i="208"/>
  <c r="N586" i="208"/>
  <c r="A586" i="208"/>
  <c r="N584" i="208"/>
  <c r="A584" i="208"/>
  <c r="P583" i="208"/>
  <c r="O583" i="208"/>
  <c r="A583" i="208"/>
  <c r="N582" i="208"/>
  <c r="A582" i="208"/>
  <c r="N580" i="208"/>
  <c r="A580" i="208"/>
  <c r="P579" i="208"/>
  <c r="O579" i="208"/>
  <c r="A579" i="208"/>
  <c r="N578" i="208"/>
  <c r="A578" i="208"/>
  <c r="N577" i="208"/>
  <c r="A577" i="208"/>
  <c r="N576" i="208"/>
  <c r="A576" i="208"/>
  <c r="N575" i="208"/>
  <c r="A575" i="208"/>
  <c r="P574" i="208"/>
  <c r="O574" i="208"/>
  <c r="A574" i="208"/>
  <c r="A573" i="208"/>
  <c r="A572" i="208"/>
  <c r="A571" i="208"/>
  <c r="A570" i="208"/>
  <c r="A569" i="208"/>
  <c r="A568" i="208"/>
  <c r="N65" i="208"/>
  <c r="N64" i="208" s="1"/>
  <c r="A65" i="208"/>
  <c r="P64" i="208"/>
  <c r="P566" i="208" s="1"/>
  <c r="A64" i="208"/>
  <c r="A567" i="208"/>
  <c r="A566" i="208"/>
  <c r="N564" i="208"/>
  <c r="N563" i="208" s="1"/>
  <c r="A564" i="208"/>
  <c r="O561" i="208"/>
  <c r="A563" i="208"/>
  <c r="A562" i="208"/>
  <c r="A561" i="208"/>
  <c r="A560" i="208"/>
  <c r="A559" i="208"/>
  <c r="N557" i="208"/>
  <c r="A557" i="208"/>
  <c r="N556" i="208"/>
  <c r="A556" i="208"/>
  <c r="N555" i="208"/>
  <c r="A555" i="208"/>
  <c r="P552" i="208"/>
  <c r="O552" i="208"/>
  <c r="A554" i="208"/>
  <c r="A553" i="208"/>
  <c r="A552" i="208"/>
  <c r="N551" i="208"/>
  <c r="A551" i="208"/>
  <c r="N550" i="208"/>
  <c r="A550" i="208"/>
  <c r="P549" i="208"/>
  <c r="O549" i="208"/>
  <c r="A549" i="208"/>
  <c r="N548" i="208"/>
  <c r="A548" i="208"/>
  <c r="P547" i="208"/>
  <c r="O547" i="208"/>
  <c r="A547" i="208"/>
  <c r="N546" i="208"/>
  <c r="A546" i="208"/>
  <c r="P545" i="208"/>
  <c r="O545" i="208"/>
  <c r="A545" i="208"/>
  <c r="A544" i="208"/>
  <c r="A543" i="208"/>
  <c r="A540" i="208"/>
  <c r="N539" i="208"/>
  <c r="A539" i="208"/>
  <c r="P538" i="208"/>
  <c r="O538" i="208"/>
  <c r="A538" i="208"/>
  <c r="N537" i="208"/>
  <c r="A537" i="208"/>
  <c r="N535" i="208"/>
  <c r="A535" i="208"/>
  <c r="N534" i="208"/>
  <c r="A534" i="208"/>
  <c r="A533" i="208"/>
  <c r="A532" i="208"/>
  <c r="A531" i="208"/>
  <c r="A529" i="208"/>
  <c r="A528" i="208"/>
  <c r="A527" i="208"/>
  <c r="N526" i="208"/>
  <c r="A526" i="208"/>
  <c r="P525" i="208"/>
  <c r="O525" i="208"/>
  <c r="O523" i="208" s="1"/>
  <c r="N522" i="208"/>
  <c r="A522" i="208"/>
  <c r="N521" i="208"/>
  <c r="A521" i="208"/>
  <c r="P520" i="208"/>
  <c r="P518" i="208" s="1"/>
  <c r="O520" i="208"/>
  <c r="O518" i="208" s="1"/>
  <c r="A520" i="208"/>
  <c r="A519" i="208"/>
  <c r="A518" i="208"/>
  <c r="N517" i="208"/>
  <c r="A517" i="208"/>
  <c r="P516" i="208"/>
  <c r="O516" i="208"/>
  <c r="A516" i="208"/>
  <c r="N515" i="208"/>
  <c r="A515" i="208"/>
  <c r="P514" i="208"/>
  <c r="O514" i="208"/>
  <c r="A514" i="208"/>
  <c r="A513" i="208"/>
  <c r="A512" i="208"/>
  <c r="A511" i="208"/>
  <c r="A510" i="208"/>
  <c r="P508" i="208"/>
  <c r="O508" i="208"/>
  <c r="A508" i="208"/>
  <c r="N507" i="208"/>
  <c r="A507" i="208"/>
  <c r="N506" i="208"/>
  <c r="A506" i="208"/>
  <c r="N505" i="208"/>
  <c r="A505" i="208"/>
  <c r="P504" i="208"/>
  <c r="O504" i="208"/>
  <c r="A504" i="208"/>
  <c r="N503" i="208"/>
  <c r="A503" i="208"/>
  <c r="N502" i="208"/>
  <c r="A502" i="208"/>
  <c r="N501" i="208"/>
  <c r="A501" i="208"/>
  <c r="N500" i="208"/>
  <c r="A500" i="208"/>
  <c r="N499" i="208"/>
  <c r="A499" i="208"/>
  <c r="N498" i="208"/>
  <c r="A498" i="208"/>
  <c r="N497" i="208"/>
  <c r="A497" i="208"/>
  <c r="N496" i="208"/>
  <c r="A496" i="208"/>
  <c r="N495" i="208"/>
  <c r="A495" i="208"/>
  <c r="P494" i="208"/>
  <c r="O494" i="208"/>
  <c r="A494" i="208"/>
  <c r="N491" i="208"/>
  <c r="A491" i="208"/>
  <c r="N490" i="208"/>
  <c r="A490" i="208"/>
  <c r="A489" i="208"/>
  <c r="A488" i="208"/>
  <c r="A487" i="208"/>
  <c r="A486" i="208"/>
  <c r="A485" i="208"/>
  <c r="A484" i="208"/>
  <c r="A483" i="208"/>
  <c r="N480" i="208"/>
  <c r="A480" i="208"/>
  <c r="P479" i="208"/>
  <c r="O479" i="208"/>
  <c r="O474" i="208" s="1"/>
  <c r="A479" i="208"/>
  <c r="N478" i="208"/>
  <c r="A478" i="208"/>
  <c r="N477" i="208"/>
  <c r="A477" i="208"/>
  <c r="A476" i="208"/>
  <c r="A475" i="208"/>
  <c r="A474" i="208"/>
  <c r="A473" i="208"/>
  <c r="A472" i="208"/>
  <c r="A471" i="208"/>
  <c r="A470" i="208"/>
  <c r="N469" i="208"/>
  <c r="A469" i="208"/>
  <c r="N468" i="208"/>
  <c r="A468" i="208"/>
  <c r="P467" i="208"/>
  <c r="O467" i="208"/>
  <c r="A467" i="208"/>
  <c r="N466" i="208"/>
  <c r="N465" i="208"/>
  <c r="N463" i="208"/>
  <c r="A463" i="208"/>
  <c r="N462" i="208"/>
  <c r="A462" i="208"/>
  <c r="N461" i="208"/>
  <c r="A461" i="208"/>
  <c r="N460" i="208"/>
  <c r="A460" i="208"/>
  <c r="N459" i="208"/>
  <c r="A459" i="208"/>
  <c r="P458" i="208"/>
  <c r="A458" i="208"/>
  <c r="N457" i="208"/>
  <c r="A457" i="208"/>
  <c r="N456" i="208"/>
  <c r="A456" i="208"/>
  <c r="N455" i="208"/>
  <c r="A455" i="208"/>
  <c r="N454" i="208"/>
  <c r="A454" i="208"/>
  <c r="N453" i="208"/>
  <c r="A453" i="208"/>
  <c r="N452" i="208"/>
  <c r="A452" i="208"/>
  <c r="N451" i="208"/>
  <c r="A451" i="208"/>
  <c r="N450" i="208"/>
  <c r="A450" i="208"/>
  <c r="P449" i="208"/>
  <c r="O449" i="208"/>
  <c r="A449" i="208"/>
  <c r="N448" i="208"/>
  <c r="A448" i="208"/>
  <c r="N447" i="208"/>
  <c r="A447" i="208"/>
  <c r="N446" i="208"/>
  <c r="A446" i="208"/>
  <c r="N445" i="208"/>
  <c r="A445" i="208"/>
  <c r="N444" i="208"/>
  <c r="A444" i="208"/>
  <c r="P443" i="208"/>
  <c r="O443" i="208"/>
  <c r="A443" i="208"/>
  <c r="N442" i="208"/>
  <c r="A442" i="208"/>
  <c r="N441" i="208"/>
  <c r="A441" i="208"/>
  <c r="N440" i="208"/>
  <c r="A440" i="208"/>
  <c r="P439" i="208"/>
  <c r="O439" i="208"/>
  <c r="A439" i="208"/>
  <c r="A438" i="208"/>
  <c r="A437" i="208"/>
  <c r="A436" i="208"/>
  <c r="A435" i="208"/>
  <c r="N94" i="208"/>
  <c r="A94" i="208"/>
  <c r="P93" i="208"/>
  <c r="O93" i="208"/>
  <c r="A93" i="208"/>
  <c r="N423" i="208"/>
  <c r="A423" i="208"/>
  <c r="P422" i="208"/>
  <c r="O422" i="208"/>
  <c r="A422" i="208"/>
  <c r="N434" i="208"/>
  <c r="A434" i="208"/>
  <c r="P433" i="208"/>
  <c r="O433" i="208"/>
  <c r="A433" i="208"/>
  <c r="N432" i="208"/>
  <c r="A432" i="208"/>
  <c r="P431" i="208"/>
  <c r="O431" i="208"/>
  <c r="A431" i="208"/>
  <c r="N430" i="208"/>
  <c r="A430" i="208"/>
  <c r="N429" i="208"/>
  <c r="A429" i="208"/>
  <c r="N428" i="208"/>
  <c r="A428" i="208"/>
  <c r="P427" i="208"/>
  <c r="O427" i="208"/>
  <c r="A427" i="208"/>
  <c r="N426" i="208"/>
  <c r="A426" i="208"/>
  <c r="N425" i="208"/>
  <c r="A425" i="208"/>
  <c r="P424" i="208"/>
  <c r="O424" i="208"/>
  <c r="A424" i="208"/>
  <c r="A421" i="208"/>
  <c r="A420" i="208"/>
  <c r="A419" i="208"/>
  <c r="A418" i="208"/>
  <c r="N417" i="208"/>
  <c r="N416" i="208" s="1"/>
  <c r="P416" i="208"/>
  <c r="O416" i="208"/>
  <c r="P414" i="208"/>
  <c r="O414" i="208"/>
  <c r="N413" i="208"/>
  <c r="A413" i="208"/>
  <c r="P412" i="208"/>
  <c r="O412" i="208"/>
  <c r="A412" i="208"/>
  <c r="N302" i="208"/>
  <c r="A302" i="208"/>
  <c r="N301" i="208"/>
  <c r="A301" i="208"/>
  <c r="P300" i="208"/>
  <c r="O300" i="208" s="1"/>
  <c r="N300" i="208" s="1"/>
  <c r="A300" i="208"/>
  <c r="A411" i="208"/>
  <c r="A410" i="208"/>
  <c r="A409" i="208"/>
  <c r="A408" i="208"/>
  <c r="A407" i="208"/>
  <c r="P402" i="208"/>
  <c r="O402" i="208"/>
  <c r="N401" i="208"/>
  <c r="A401" i="208"/>
  <c r="N400" i="208"/>
  <c r="A400" i="208"/>
  <c r="N399" i="208"/>
  <c r="A399" i="208"/>
  <c r="P398" i="208"/>
  <c r="O398" i="208"/>
  <c r="A398" i="208"/>
  <c r="N394" i="208"/>
  <c r="A394" i="208"/>
  <c r="A393" i="208"/>
  <c r="N397" i="208"/>
  <c r="A397" i="208"/>
  <c r="P396" i="208"/>
  <c r="O396" i="208"/>
  <c r="A396" i="208"/>
  <c r="N392" i="208"/>
  <c r="A392" i="208"/>
  <c r="P391" i="208"/>
  <c r="O391" i="208"/>
  <c r="A391" i="208"/>
  <c r="N390" i="208"/>
  <c r="A390" i="208"/>
  <c r="P389" i="208"/>
  <c r="O389" i="208"/>
  <c r="A389" i="208"/>
  <c r="N388" i="208"/>
  <c r="A388" i="208"/>
  <c r="N387" i="208"/>
  <c r="A387" i="208"/>
  <c r="N386" i="208"/>
  <c r="A386" i="208"/>
  <c r="N385" i="208"/>
  <c r="A385" i="208"/>
  <c r="N384" i="208"/>
  <c r="A384" i="208"/>
  <c r="N383" i="208"/>
  <c r="A383" i="208"/>
  <c r="N382" i="208"/>
  <c r="A382" i="208"/>
  <c r="P381" i="208"/>
  <c r="O381" i="208"/>
  <c r="A381" i="208"/>
  <c r="A380" i="208"/>
  <c r="A379" i="208"/>
  <c r="A378" i="208"/>
  <c r="A377" i="208"/>
  <c r="P372" i="208"/>
  <c r="P370" i="208" s="1"/>
  <c r="O372" i="208"/>
  <c r="A373" i="208"/>
  <c r="A372" i="208"/>
  <c r="A371" i="208"/>
  <c r="A370" i="208"/>
  <c r="N369" i="208"/>
  <c r="A369" i="208"/>
  <c r="N368" i="208"/>
  <c r="N367" i="208"/>
  <c r="P366" i="208"/>
  <c r="P364" i="208" s="1"/>
  <c r="P362" i="208" s="1"/>
  <c r="O366" i="208"/>
  <c r="O364" i="208" s="1"/>
  <c r="O362" i="208" s="1"/>
  <c r="A366" i="208"/>
  <c r="A365" i="208"/>
  <c r="A364" i="208"/>
  <c r="A363" i="208"/>
  <c r="A362" i="208"/>
  <c r="N361" i="208"/>
  <c r="A361" i="208"/>
  <c r="P360" i="208"/>
  <c r="O360" i="208"/>
  <c r="A360" i="208"/>
  <c r="N359" i="208"/>
  <c r="A359" i="208"/>
  <c r="N358" i="208"/>
  <c r="A358" i="208"/>
  <c r="N357" i="208"/>
  <c r="A357" i="208"/>
  <c r="N356" i="208"/>
  <c r="A356" i="208"/>
  <c r="N355" i="208"/>
  <c r="A355" i="208"/>
  <c r="N354" i="208"/>
  <c r="A354" i="208"/>
  <c r="N353" i="208"/>
  <c r="N352" i="208"/>
  <c r="A352" i="208"/>
  <c r="N351" i="208"/>
  <c r="A351" i="208"/>
  <c r="N350" i="208"/>
  <c r="A350" i="208"/>
  <c r="N349" i="208"/>
  <c r="A349" i="208"/>
  <c r="N348" i="208"/>
  <c r="A348" i="208"/>
  <c r="N347" i="208"/>
  <c r="A347" i="208"/>
  <c r="N346" i="208"/>
  <c r="A346" i="208"/>
  <c r="N345" i="208"/>
  <c r="A345" i="208"/>
  <c r="N344" i="208"/>
  <c r="A344" i="208"/>
  <c r="N343" i="208"/>
  <c r="A343" i="208"/>
  <c r="N342" i="208"/>
  <c r="A342" i="208"/>
  <c r="N341" i="208"/>
  <c r="A341" i="208"/>
  <c r="N340" i="208"/>
  <c r="A340" i="208"/>
  <c r="N339" i="208"/>
  <c r="A339" i="208"/>
  <c r="N338" i="208"/>
  <c r="A338" i="208"/>
  <c r="P337" i="208"/>
  <c r="O337" i="208"/>
  <c r="A337" i="208"/>
  <c r="N336" i="208"/>
  <c r="A336" i="208"/>
  <c r="P335" i="208"/>
  <c r="O335" i="208"/>
  <c r="A335" i="208"/>
  <c r="N334" i="208"/>
  <c r="A334" i="208"/>
  <c r="N333" i="208"/>
  <c r="A333" i="208"/>
  <c r="N332" i="208"/>
  <c r="A332" i="208"/>
  <c r="N331" i="208"/>
  <c r="N330" i="208"/>
  <c r="A330" i="208"/>
  <c r="N329" i="208"/>
  <c r="A329" i="208"/>
  <c r="N328" i="208"/>
  <c r="A328" i="208"/>
  <c r="N326" i="208"/>
  <c r="A326" i="208"/>
  <c r="P325" i="208"/>
  <c r="A325" i="208"/>
  <c r="A324" i="208"/>
  <c r="A323" i="208"/>
  <c r="A322" i="208"/>
  <c r="A321" i="208"/>
  <c r="A320" i="208"/>
  <c r="A319" i="208"/>
  <c r="A314" i="208"/>
  <c r="N313" i="208"/>
  <c r="A313" i="208"/>
  <c r="P311" i="208"/>
  <c r="N311" i="208" s="1"/>
  <c r="A311" i="208"/>
  <c r="N310" i="208"/>
  <c r="A310" i="208"/>
  <c r="N309" i="208"/>
  <c r="A309" i="208"/>
  <c r="N308" i="208"/>
  <c r="A308" i="208"/>
  <c r="P307" i="208"/>
  <c r="O307" i="208"/>
  <c r="A307" i="208"/>
  <c r="N306" i="208"/>
  <c r="A306" i="208"/>
  <c r="N305" i="208"/>
  <c r="A305" i="208"/>
  <c r="N304" i="208"/>
  <c r="A304" i="208"/>
  <c r="P303" i="208"/>
  <c r="O303" i="208"/>
  <c r="A303" i="208"/>
  <c r="N299" i="208"/>
  <c r="A299" i="208"/>
  <c r="N296" i="208"/>
  <c r="A296" i="208"/>
  <c r="P295" i="208"/>
  <c r="O295" i="208"/>
  <c r="A295" i="208"/>
  <c r="N294" i="208"/>
  <c r="N293" i="208"/>
  <c r="N292" i="208"/>
  <c r="P291" i="208"/>
  <c r="O291" i="208"/>
  <c r="N290" i="208"/>
  <c r="N289" i="208"/>
  <c r="N288" i="208"/>
  <c r="N287" i="208"/>
  <c r="N286" i="208"/>
  <c r="P285" i="208"/>
  <c r="O285" i="208"/>
  <c r="N284" i="208"/>
  <c r="P283" i="208"/>
  <c r="O283" i="208"/>
  <c r="N281" i="208"/>
  <c r="N280" i="208"/>
  <c r="N278" i="208"/>
  <c r="N277" i="208"/>
  <c r="P276" i="208"/>
  <c r="O276" i="208"/>
  <c r="N271" i="208"/>
  <c r="N270" i="208"/>
  <c r="N269" i="208"/>
  <c r="N268" i="208"/>
  <c r="N267" i="208"/>
  <c r="A267" i="208"/>
  <c r="N266" i="208"/>
  <c r="A266" i="208"/>
  <c r="N265" i="208"/>
  <c r="A265" i="208"/>
  <c r="P264" i="208"/>
  <c r="P262" i="208" s="1"/>
  <c r="P260" i="208" s="1"/>
  <c r="O264" i="208"/>
  <c r="A264" i="208"/>
  <c r="A263" i="208"/>
  <c r="A262" i="208"/>
  <c r="A261" i="208"/>
  <c r="A260" i="208"/>
  <c r="N259" i="208"/>
  <c r="A259" i="208"/>
  <c r="P258" i="208"/>
  <c r="O258" i="208"/>
  <c r="A258" i="208"/>
  <c r="N257" i="208"/>
  <c r="A257" i="208"/>
  <c r="N256" i="208"/>
  <c r="A256" i="208"/>
  <c r="P255" i="208"/>
  <c r="O255" i="208"/>
  <c r="A255" i="208"/>
  <c r="N254" i="208"/>
  <c r="A254" i="208"/>
  <c r="P253" i="208"/>
  <c r="O253" i="208"/>
  <c r="A253" i="208"/>
  <c r="N252" i="208"/>
  <c r="P251" i="208"/>
  <c r="O251" i="208"/>
  <c r="N250" i="208"/>
  <c r="N249" i="208"/>
  <c r="P248" i="208"/>
  <c r="O248" i="208"/>
  <c r="A246" i="208"/>
  <c r="N243" i="208"/>
  <c r="N242" i="208"/>
  <c r="N240" i="208"/>
  <c r="N235" i="208"/>
  <c r="A235" i="208"/>
  <c r="P234" i="208"/>
  <c r="O234" i="208"/>
  <c r="A234" i="208"/>
  <c r="N233" i="208"/>
  <c r="A233" i="208"/>
  <c r="A231" i="208"/>
  <c r="N230" i="208"/>
  <c r="A230" i="208"/>
  <c r="N229" i="208"/>
  <c r="A229" i="208"/>
  <c r="N228" i="208"/>
  <c r="A228" i="208"/>
  <c r="N227" i="208"/>
  <c r="A227" i="208"/>
  <c r="N226" i="208"/>
  <c r="A226" i="208"/>
  <c r="N225" i="208"/>
  <c r="A225" i="208"/>
  <c r="A224" i="208"/>
  <c r="N223" i="208"/>
  <c r="A223" i="208"/>
  <c r="N222" i="208"/>
  <c r="A222" i="208"/>
  <c r="N221" i="208"/>
  <c r="A221" i="208"/>
  <c r="P220" i="208"/>
  <c r="O220" i="208"/>
  <c r="A220" i="208"/>
  <c r="N219" i="208"/>
  <c r="A219" i="208"/>
  <c r="N218" i="208"/>
  <c r="A218" i="208"/>
  <c r="P217" i="208"/>
  <c r="O217" i="208"/>
  <c r="A217" i="208"/>
  <c r="N216" i="208"/>
  <c r="A216" i="208"/>
  <c r="N214" i="208"/>
  <c r="A214" i="208"/>
  <c r="A213" i="208"/>
  <c r="N212" i="208"/>
  <c r="A212" i="208"/>
  <c r="N211" i="208"/>
  <c r="A211" i="208"/>
  <c r="N210" i="208"/>
  <c r="A210" i="208"/>
  <c r="N209" i="208"/>
  <c r="A209" i="208"/>
  <c r="P206" i="208"/>
  <c r="O206" i="208"/>
  <c r="A206" i="208"/>
  <c r="N204" i="208"/>
  <c r="A204" i="208"/>
  <c r="N203" i="208"/>
  <c r="A203" i="208"/>
  <c r="N202" i="208"/>
  <c r="A202" i="208"/>
  <c r="N201" i="208"/>
  <c r="A201" i="208"/>
  <c r="A200" i="208"/>
  <c r="N199" i="208"/>
  <c r="A199" i="208"/>
  <c r="P198" i="208"/>
  <c r="O198" i="208"/>
  <c r="A198" i="208"/>
  <c r="N197" i="208"/>
  <c r="N196" i="208"/>
  <c r="A196" i="208"/>
  <c r="N195" i="208"/>
  <c r="A195" i="208"/>
  <c r="P194" i="208"/>
  <c r="O194" i="208"/>
  <c r="A194" i="208"/>
  <c r="N192" i="208"/>
  <c r="A192" i="208"/>
  <c r="N191" i="208"/>
  <c r="A191" i="208"/>
  <c r="N190" i="208"/>
  <c r="A190" i="208"/>
  <c r="A189" i="208"/>
  <c r="N188" i="208"/>
  <c r="A188" i="208"/>
  <c r="N187" i="208"/>
  <c r="A187" i="208"/>
  <c r="N186" i="208"/>
  <c r="A186" i="208"/>
  <c r="P185" i="208"/>
  <c r="O185" i="208"/>
  <c r="A185" i="208"/>
  <c r="N184" i="208"/>
  <c r="A184" i="208"/>
  <c r="N183" i="208"/>
  <c r="A183" i="208"/>
  <c r="N182" i="208"/>
  <c r="A182" i="208"/>
  <c r="P181" i="208"/>
  <c r="O181" i="208"/>
  <c r="A181" i="208"/>
  <c r="N180" i="208"/>
  <c r="A180" i="208"/>
  <c r="P179" i="208"/>
  <c r="O179" i="208"/>
  <c r="A179" i="208"/>
  <c r="N178" i="208"/>
  <c r="A178" i="208"/>
  <c r="N177" i="208"/>
  <c r="A177" i="208"/>
  <c r="P176" i="208"/>
  <c r="O176" i="208"/>
  <c r="A176" i="208"/>
  <c r="A175" i="208"/>
  <c r="A174" i="208"/>
  <c r="A173" i="208"/>
  <c r="A172" i="208"/>
  <c r="N162" i="208"/>
  <c r="A162" i="208"/>
  <c r="P161" i="208"/>
  <c r="O161" i="208"/>
  <c r="A161" i="208"/>
  <c r="N160" i="208"/>
  <c r="A160" i="208"/>
  <c r="P159" i="208"/>
  <c r="O159" i="208"/>
  <c r="A159" i="208"/>
  <c r="N158" i="208"/>
  <c r="A158" i="208"/>
  <c r="P157" i="208"/>
  <c r="O157" i="208"/>
  <c r="A157" i="208"/>
  <c r="N156" i="208"/>
  <c r="A156" i="208"/>
  <c r="N155" i="208"/>
  <c r="A155" i="208"/>
  <c r="P154" i="208"/>
  <c r="O154" i="208"/>
  <c r="A154" i="208"/>
  <c r="N153" i="208"/>
  <c r="N152" i="208"/>
  <c r="A152" i="208"/>
  <c r="P151" i="208"/>
  <c r="O151" i="208"/>
  <c r="N171" i="208"/>
  <c r="A171" i="208"/>
  <c r="N170" i="208"/>
  <c r="A170" i="208"/>
  <c r="P169" i="208"/>
  <c r="O169" i="208"/>
  <c r="O167" i="208" s="1"/>
  <c r="A169" i="208"/>
  <c r="A168" i="208"/>
  <c r="A167" i="208"/>
  <c r="A166" i="208"/>
  <c r="A165" i="208"/>
  <c r="N150" i="208"/>
  <c r="A150" i="208"/>
  <c r="P149" i="208"/>
  <c r="O149" i="208"/>
  <c r="A149" i="208"/>
  <c r="N148" i="208"/>
  <c r="A148" i="208"/>
  <c r="P147" i="208"/>
  <c r="O147" i="208"/>
  <c r="A147" i="208"/>
  <c r="A146" i="208"/>
  <c r="A145" i="208"/>
  <c r="A144" i="208"/>
  <c r="A142" i="208"/>
  <c r="A141" i="208"/>
  <c r="N140" i="208"/>
  <c r="A140" i="208"/>
  <c r="N139" i="208"/>
  <c r="A139" i="208"/>
  <c r="P138" i="208"/>
  <c r="O138" i="208"/>
  <c r="A138" i="208"/>
  <c r="N137" i="208"/>
  <c r="A137" i="208"/>
  <c r="N136" i="208"/>
  <c r="A136" i="208"/>
  <c r="N135" i="208"/>
  <c r="A135" i="208"/>
  <c r="N134" i="208"/>
  <c r="A134" i="208"/>
  <c r="N133" i="208"/>
  <c r="A133" i="208"/>
  <c r="P132" i="208"/>
  <c r="O132" i="208"/>
  <c r="A132" i="208"/>
  <c r="A131" i="208"/>
  <c r="A130" i="208"/>
  <c r="A129" i="208"/>
  <c r="A128" i="208"/>
  <c r="N127" i="208"/>
  <c r="A127" i="208"/>
  <c r="N126" i="208"/>
  <c r="A126" i="208"/>
  <c r="N125" i="208"/>
  <c r="A125" i="208"/>
  <c r="N124" i="208"/>
  <c r="A124" i="208"/>
  <c r="N123" i="208"/>
  <c r="A123" i="208"/>
  <c r="N122" i="208"/>
  <c r="A122" i="208"/>
  <c r="N121" i="208"/>
  <c r="A121" i="208"/>
  <c r="N120" i="208"/>
  <c r="A120" i="208"/>
  <c r="N119" i="208"/>
  <c r="A119" i="208"/>
  <c r="N118" i="208"/>
  <c r="A118" i="208"/>
  <c r="N116" i="208"/>
  <c r="A116" i="208"/>
  <c r="P115" i="208"/>
  <c r="A115" i="208"/>
  <c r="A114" i="208"/>
  <c r="A113" i="208"/>
  <c r="A112" i="208"/>
  <c r="A111" i="208"/>
  <c r="A110" i="208"/>
  <c r="A109" i="208"/>
  <c r="N108" i="208"/>
  <c r="A108" i="208"/>
  <c r="N107" i="208"/>
  <c r="A107" i="208"/>
  <c r="P106" i="208"/>
  <c r="O106" i="208"/>
  <c r="A106" i="208"/>
  <c r="N105" i="208"/>
  <c r="A105" i="208"/>
  <c r="N104" i="208"/>
  <c r="A104" i="208"/>
  <c r="P103" i="208"/>
  <c r="O103" i="208"/>
  <c r="A103" i="208"/>
  <c r="A102" i="208"/>
  <c r="A101" i="208"/>
  <c r="A100" i="208"/>
  <c r="A99" i="208"/>
  <c r="N98" i="208"/>
  <c r="A98" i="208"/>
  <c r="P97" i="208"/>
  <c r="O97" i="208"/>
  <c r="A97" i="208"/>
  <c r="N96" i="208"/>
  <c r="A96" i="208"/>
  <c r="P95" i="208"/>
  <c r="O95" i="208"/>
  <c r="A95" i="208"/>
  <c r="N92" i="208"/>
  <c r="A92" i="208"/>
  <c r="P91" i="208"/>
  <c r="O91" i="208"/>
  <c r="A91" i="208"/>
  <c r="N90" i="208"/>
  <c r="A90" i="208"/>
  <c r="N89" i="208"/>
  <c r="P88" i="208"/>
  <c r="O88" i="208"/>
  <c r="A88" i="208"/>
  <c r="A87" i="208"/>
  <c r="A86" i="208"/>
  <c r="A85" i="208"/>
  <c r="A84" i="208"/>
  <c r="N83" i="208"/>
  <c r="A83" i="208"/>
  <c r="N82" i="208"/>
  <c r="A82" i="208"/>
  <c r="N81" i="208"/>
  <c r="A81" i="208"/>
  <c r="N80" i="208"/>
  <c r="A80" i="208"/>
  <c r="N79" i="208"/>
  <c r="A79" i="208"/>
  <c r="N78" i="208"/>
  <c r="A78" i="208"/>
  <c r="N77" i="208"/>
  <c r="A77" i="208"/>
  <c r="N76" i="208"/>
  <c r="A76" i="208"/>
  <c r="N75" i="208"/>
  <c r="A75" i="208"/>
  <c r="N74" i="208"/>
  <c r="A74" i="208"/>
  <c r="N73" i="208"/>
  <c r="A73" i="208"/>
  <c r="N72" i="208"/>
  <c r="A72" i="208"/>
  <c r="N71" i="208"/>
  <c r="A71" i="208"/>
  <c r="P70" i="208"/>
  <c r="P68" i="208" s="1"/>
  <c r="P66" i="208" s="1"/>
  <c r="O70" i="208"/>
  <c r="A70" i="208"/>
  <c r="A69" i="208"/>
  <c r="A68" i="208"/>
  <c r="A67" i="208"/>
  <c r="A66" i="208"/>
  <c r="N63" i="208"/>
  <c r="N61" i="208" s="1"/>
  <c r="A63" i="208"/>
  <c r="P62" i="208"/>
  <c r="O62" i="208"/>
  <c r="O60" i="208" s="1"/>
  <c r="A62" i="208"/>
  <c r="A61" i="208"/>
  <c r="A60" i="208"/>
  <c r="N59" i="208"/>
  <c r="N58" i="208"/>
  <c r="A58" i="208"/>
  <c r="N57" i="208"/>
  <c r="A57" i="208"/>
  <c r="N56" i="208"/>
  <c r="A56" i="208"/>
  <c r="P55" i="208"/>
  <c r="O55" i="208"/>
  <c r="A55" i="208"/>
  <c r="N54" i="208"/>
  <c r="A54" i="208"/>
  <c r="N53" i="208"/>
  <c r="A53" i="208"/>
  <c r="N52" i="208"/>
  <c r="A52" i="208"/>
  <c r="N51" i="208"/>
  <c r="A51" i="208"/>
  <c r="N50" i="208"/>
  <c r="A50" i="208"/>
  <c r="N49" i="208"/>
  <c r="A49" i="208"/>
  <c r="N48" i="208"/>
  <c r="A48" i="208"/>
  <c r="A46" i="208"/>
  <c r="N45" i="208"/>
  <c r="A45" i="208"/>
  <c r="N44" i="208"/>
  <c r="N43" i="208"/>
  <c r="A43" i="208"/>
  <c r="N42" i="208"/>
  <c r="A42" i="208"/>
  <c r="N41" i="208"/>
  <c r="A41" i="208"/>
  <c r="N40" i="208"/>
  <c r="A40" i="208"/>
  <c r="N39" i="208"/>
  <c r="A39" i="208"/>
  <c r="N38" i="208"/>
  <c r="A38" i="208"/>
  <c r="N37" i="208"/>
  <c r="A37" i="208"/>
  <c r="N36" i="208"/>
  <c r="A36" i="208"/>
  <c r="N35" i="208"/>
  <c r="A35" i="208"/>
  <c r="N34" i="208"/>
  <c r="N33" i="208"/>
  <c r="A33" i="208"/>
  <c r="N32" i="208"/>
  <c r="A32" i="208"/>
  <c r="N31" i="208"/>
  <c r="A31" i="208"/>
  <c r="N30" i="208"/>
  <c r="A30" i="208"/>
  <c r="N29" i="208"/>
  <c r="A29" i="208"/>
  <c r="N28" i="208"/>
  <c r="A28" i="208"/>
  <c r="N27" i="208"/>
  <c r="A27" i="208"/>
  <c r="N26" i="208"/>
  <c r="A26" i="208"/>
  <c r="N25" i="208"/>
  <c r="A25" i="208"/>
  <c r="N24" i="208"/>
  <c r="A24" i="208"/>
  <c r="N23" i="208"/>
  <c r="A23" i="208"/>
  <c r="N22" i="208"/>
  <c r="A22" i="208"/>
  <c r="N21" i="208"/>
  <c r="A21" i="208"/>
  <c r="P20" i="208"/>
  <c r="O20" i="208"/>
  <c r="A20" i="208"/>
  <c r="A19" i="208"/>
  <c r="A18" i="208"/>
  <c r="A17" i="208"/>
  <c r="A16" i="208"/>
  <c r="A15" i="208"/>
  <c r="A14" i="208"/>
  <c r="A13" i="208"/>
  <c r="N758" i="210"/>
  <c r="P753" i="210"/>
  <c r="P751" i="210" s="1"/>
  <c r="N750" i="210"/>
  <c r="P749" i="210"/>
  <c r="O749" i="210"/>
  <c r="N748" i="210"/>
  <c r="P747" i="210"/>
  <c r="O747" i="210"/>
  <c r="N742" i="210"/>
  <c r="N741" i="210" s="1"/>
  <c r="P741" i="210"/>
  <c r="O741" i="210"/>
  <c r="N736" i="210"/>
  <c r="N735" i="210" s="1"/>
  <c r="N734" i="210"/>
  <c r="N733" i="210"/>
  <c r="N732" i="210"/>
  <c r="N730" i="210"/>
  <c r="N729" i="210"/>
  <c r="N728" i="210"/>
  <c r="P727" i="210"/>
  <c r="O727" i="210"/>
  <c r="N726" i="210"/>
  <c r="N725" i="210"/>
  <c r="N724" i="210"/>
  <c r="P723" i="210"/>
  <c r="O723" i="210"/>
  <c r="N721" i="210"/>
  <c r="N718" i="210"/>
  <c r="N717" i="210"/>
  <c r="P716" i="210"/>
  <c r="O716" i="210"/>
  <c r="N715" i="210"/>
  <c r="N713" i="210"/>
  <c r="N712" i="210"/>
  <c r="N711" i="210"/>
  <c r="P710" i="210"/>
  <c r="N709" i="210"/>
  <c r="P708" i="210"/>
  <c r="O708" i="210"/>
  <c r="N707" i="210"/>
  <c r="N705" i="210"/>
  <c r="N704" i="210"/>
  <c r="N703" i="210"/>
  <c r="P702" i="210"/>
  <c r="N701" i="210"/>
  <c r="N700" i="210"/>
  <c r="N699" i="210"/>
  <c r="N698" i="210"/>
  <c r="N697" i="210"/>
  <c r="N696" i="210"/>
  <c r="N695" i="210"/>
  <c r="P694" i="210"/>
  <c r="O694" i="210"/>
  <c r="N689" i="210"/>
  <c r="N688" i="210"/>
  <c r="P687" i="210"/>
  <c r="O687" i="210"/>
  <c r="N686" i="210"/>
  <c r="N685" i="210"/>
  <c r="P684" i="210"/>
  <c r="O684" i="210"/>
  <c r="N683" i="210"/>
  <c r="N682" i="210"/>
  <c r="P681" i="210"/>
  <c r="O681" i="210"/>
  <c r="N680" i="210"/>
  <c r="N675" i="210"/>
  <c r="N674" i="210"/>
  <c r="P673" i="210"/>
  <c r="O673" i="210"/>
  <c r="N668" i="210"/>
  <c r="P667" i="210"/>
  <c r="P665" i="210" s="1"/>
  <c r="P663" i="210" s="1"/>
  <c r="O667" i="210"/>
  <c r="O665" i="210" s="1"/>
  <c r="O663" i="210" s="1"/>
  <c r="N658" i="210"/>
  <c r="P657" i="210"/>
  <c r="O657" i="210"/>
  <c r="N656" i="210"/>
  <c r="N655" i="210"/>
  <c r="P654" i="210"/>
  <c r="O654" i="210"/>
  <c r="N653" i="210"/>
  <c r="P652" i="210"/>
  <c r="O652" i="210"/>
  <c r="N651" i="210"/>
  <c r="P650" i="210"/>
  <c r="O650" i="210"/>
  <c r="N649" i="210"/>
  <c r="P648" i="210"/>
  <c r="O648" i="210"/>
  <c r="N647" i="210"/>
  <c r="N646" i="210"/>
  <c r="N645" i="210"/>
  <c r="N644" i="210"/>
  <c r="P643" i="210"/>
  <c r="P641" i="210" s="1"/>
  <c r="O643" i="210"/>
  <c r="N637" i="210"/>
  <c r="N636" i="210" s="1"/>
  <c r="N635" i="210"/>
  <c r="N634" i="210"/>
  <c r="N633" i="210"/>
  <c r="N632" i="210"/>
  <c r="P631" i="210"/>
  <c r="O631" i="210"/>
  <c r="N630" i="210"/>
  <c r="P629" i="210"/>
  <c r="O629" i="210"/>
  <c r="N628" i="210"/>
  <c r="N627" i="210"/>
  <c r="P626" i="210"/>
  <c r="O626" i="210"/>
  <c r="N625" i="210"/>
  <c r="N624" i="210"/>
  <c r="P623" i="210"/>
  <c r="O623" i="210"/>
  <c r="N622" i="210"/>
  <c r="N621" i="210"/>
  <c r="N620" i="210"/>
  <c r="N619" i="210"/>
  <c r="P618" i="210"/>
  <c r="O618" i="210"/>
  <c r="N613" i="210"/>
  <c r="N612" i="210"/>
  <c r="P611" i="210"/>
  <c r="P609" i="210" s="1"/>
  <c r="O611" i="210"/>
  <c r="N608" i="210"/>
  <c r="P607" i="210"/>
  <c r="O607" i="210"/>
  <c r="A607" i="210"/>
  <c r="N606" i="210"/>
  <c r="N605" i="210"/>
  <c r="P604" i="210"/>
  <c r="P602" i="210" s="1"/>
  <c r="O604" i="210"/>
  <c r="A604" i="210"/>
  <c r="A603" i="210"/>
  <c r="A602" i="210"/>
  <c r="A601" i="210"/>
  <c r="A600" i="210"/>
  <c r="N599" i="210"/>
  <c r="A599" i="210"/>
  <c r="N598" i="210"/>
  <c r="A598" i="210"/>
  <c r="P597" i="210"/>
  <c r="P595" i="210" s="1"/>
  <c r="O597" i="210"/>
  <c r="O595" i="210" s="1"/>
  <c r="A597" i="210"/>
  <c r="A596" i="210"/>
  <c r="A595" i="210"/>
  <c r="N594" i="210"/>
  <c r="N593" i="210" s="1"/>
  <c r="P593" i="210"/>
  <c r="O593" i="210"/>
  <c r="N592" i="210"/>
  <c r="P591" i="210"/>
  <c r="O591" i="210"/>
  <c r="N590" i="210"/>
  <c r="P589" i="210"/>
  <c r="O589" i="210"/>
  <c r="N588" i="210"/>
  <c r="P587" i="210"/>
  <c r="O587" i="210"/>
  <c r="N586" i="210"/>
  <c r="A586" i="210"/>
  <c r="N584" i="210"/>
  <c r="A584" i="210"/>
  <c r="P583" i="210"/>
  <c r="O583" i="210"/>
  <c r="A583" i="210"/>
  <c r="N582" i="210"/>
  <c r="A582" i="210"/>
  <c r="N580" i="210"/>
  <c r="A580" i="210"/>
  <c r="P579" i="210"/>
  <c r="O579" i="210"/>
  <c r="A579" i="210"/>
  <c r="N578" i="210"/>
  <c r="A578" i="210"/>
  <c r="N577" i="210"/>
  <c r="A577" i="210"/>
  <c r="N576" i="210"/>
  <c r="A576" i="210"/>
  <c r="N575" i="210"/>
  <c r="A575" i="210"/>
  <c r="P574" i="210"/>
  <c r="O574" i="210"/>
  <c r="A574" i="210"/>
  <c r="A573" i="210"/>
  <c r="A572" i="210"/>
  <c r="A571" i="210"/>
  <c r="A570" i="210"/>
  <c r="A569" i="210"/>
  <c r="A568" i="210"/>
  <c r="N65" i="210"/>
  <c r="N64" i="210" s="1"/>
  <c r="A65" i="210"/>
  <c r="P64" i="210"/>
  <c r="P566" i="210" s="1"/>
  <c r="A64" i="210"/>
  <c r="A567" i="210"/>
  <c r="A566" i="210"/>
  <c r="N564" i="210"/>
  <c r="N563" i="210" s="1"/>
  <c r="A564" i="210"/>
  <c r="A563" i="210"/>
  <c r="A562" i="210"/>
  <c r="P561" i="210"/>
  <c r="A561" i="210"/>
  <c r="A560" i="210"/>
  <c r="A559" i="210"/>
  <c r="N557" i="210"/>
  <c r="A557" i="210"/>
  <c r="N556" i="210"/>
  <c r="A556" i="210"/>
  <c r="N555" i="210"/>
  <c r="A555" i="210"/>
  <c r="P552" i="210"/>
  <c r="O552" i="210"/>
  <c r="A554" i="210"/>
  <c r="A553" i="210"/>
  <c r="A552" i="210"/>
  <c r="N551" i="210"/>
  <c r="A551" i="210"/>
  <c r="N550" i="210"/>
  <c r="A550" i="210"/>
  <c r="P549" i="210"/>
  <c r="O549" i="210"/>
  <c r="A549" i="210"/>
  <c r="N548" i="210"/>
  <c r="A548" i="210"/>
  <c r="P547" i="210"/>
  <c r="O547" i="210"/>
  <c r="A547" i="210"/>
  <c r="N546" i="210"/>
  <c r="A546" i="210"/>
  <c r="P545" i="210"/>
  <c r="O545" i="210"/>
  <c r="A545" i="210"/>
  <c r="A544" i="210"/>
  <c r="A543" i="210"/>
  <c r="A540" i="210"/>
  <c r="N539" i="210"/>
  <c r="A539" i="210"/>
  <c r="P538" i="210"/>
  <c r="O538" i="210"/>
  <c r="A538" i="210"/>
  <c r="N537" i="210"/>
  <c r="A537" i="210"/>
  <c r="N535" i="210"/>
  <c r="A535" i="210"/>
  <c r="N534" i="210"/>
  <c r="A534" i="210"/>
  <c r="A533" i="210"/>
  <c r="A532" i="210"/>
  <c r="A531" i="210"/>
  <c r="A529" i="210"/>
  <c r="A528" i="210"/>
  <c r="A527" i="210"/>
  <c r="N526" i="210"/>
  <c r="A526" i="210"/>
  <c r="P525" i="210"/>
  <c r="P523" i="210" s="1"/>
  <c r="O525" i="210"/>
  <c r="O523" i="210" s="1"/>
  <c r="N522" i="210"/>
  <c r="A522" i="210"/>
  <c r="N521" i="210"/>
  <c r="A521" i="210"/>
  <c r="P520" i="210"/>
  <c r="P518" i="210" s="1"/>
  <c r="O520" i="210"/>
  <c r="O518" i="210" s="1"/>
  <c r="A520" i="210"/>
  <c r="A519" i="210"/>
  <c r="A518" i="210"/>
  <c r="N517" i="210"/>
  <c r="A517" i="210"/>
  <c r="P516" i="210"/>
  <c r="O516" i="210"/>
  <c r="A516" i="210"/>
  <c r="N515" i="210"/>
  <c r="A515" i="210"/>
  <c r="P514" i="210"/>
  <c r="O514" i="210"/>
  <c r="A514" i="210"/>
  <c r="A513" i="210"/>
  <c r="A512" i="210"/>
  <c r="A511" i="210"/>
  <c r="A510" i="210"/>
  <c r="P508" i="210"/>
  <c r="O508" i="210"/>
  <c r="A508" i="210"/>
  <c r="N507" i="210"/>
  <c r="A507" i="210"/>
  <c r="N506" i="210"/>
  <c r="A506" i="210"/>
  <c r="N505" i="210"/>
  <c r="A505" i="210"/>
  <c r="P504" i="210"/>
  <c r="O504" i="210"/>
  <c r="A504" i="210"/>
  <c r="N503" i="210"/>
  <c r="A503" i="210"/>
  <c r="N502" i="210"/>
  <c r="A502" i="210"/>
  <c r="N501" i="210"/>
  <c r="A501" i="210"/>
  <c r="N500" i="210"/>
  <c r="A500" i="210"/>
  <c r="N499" i="210"/>
  <c r="A499" i="210"/>
  <c r="N498" i="210"/>
  <c r="A498" i="210"/>
  <c r="N497" i="210"/>
  <c r="A497" i="210"/>
  <c r="N496" i="210"/>
  <c r="A496" i="210"/>
  <c r="N495" i="210"/>
  <c r="A495" i="210"/>
  <c r="P494" i="210"/>
  <c r="O494" i="210"/>
  <c r="A494" i="210"/>
  <c r="N491" i="210"/>
  <c r="A491" i="210"/>
  <c r="N490" i="210"/>
  <c r="A490" i="210"/>
  <c r="A489" i="210"/>
  <c r="A488" i="210"/>
  <c r="A487" i="210"/>
  <c r="A486" i="210"/>
  <c r="A485" i="210"/>
  <c r="A484" i="210"/>
  <c r="A483" i="210"/>
  <c r="N480" i="210"/>
  <c r="A480" i="210"/>
  <c r="P479" i="210"/>
  <c r="O479" i="210"/>
  <c r="O474" i="210" s="1"/>
  <c r="A479" i="210"/>
  <c r="N478" i="210"/>
  <c r="A478" i="210"/>
  <c r="N477" i="210"/>
  <c r="A477" i="210"/>
  <c r="A476" i="210"/>
  <c r="A475" i="210"/>
  <c r="A474" i="210"/>
  <c r="A473" i="210"/>
  <c r="A472" i="210"/>
  <c r="A471" i="210"/>
  <c r="A470" i="210"/>
  <c r="N469" i="210"/>
  <c r="A469" i="210"/>
  <c r="N468" i="210"/>
  <c r="A468" i="210"/>
  <c r="P467" i="210"/>
  <c r="O467" i="210"/>
  <c r="A467" i="210"/>
  <c r="N466" i="210"/>
  <c r="N465" i="210"/>
  <c r="N463" i="210"/>
  <c r="A463" i="210"/>
  <c r="N462" i="210"/>
  <c r="A462" i="210"/>
  <c r="N461" i="210"/>
  <c r="A461" i="210"/>
  <c r="N460" i="210"/>
  <c r="A460" i="210"/>
  <c r="N459" i="210"/>
  <c r="A459" i="210"/>
  <c r="P458" i="210"/>
  <c r="A458" i="210"/>
  <c r="N457" i="210"/>
  <c r="A457" i="210"/>
  <c r="N456" i="210"/>
  <c r="A456" i="210"/>
  <c r="N455" i="210"/>
  <c r="A455" i="210"/>
  <c r="N454" i="210"/>
  <c r="A454" i="210"/>
  <c r="N453" i="210"/>
  <c r="A453" i="210"/>
  <c r="N452" i="210"/>
  <c r="A452" i="210"/>
  <c r="N451" i="210"/>
  <c r="A451" i="210"/>
  <c r="N450" i="210"/>
  <c r="A450" i="210"/>
  <c r="P449" i="210"/>
  <c r="O449" i="210"/>
  <c r="A449" i="210"/>
  <c r="N448" i="210"/>
  <c r="A448" i="210"/>
  <c r="N447" i="210"/>
  <c r="A447" i="210"/>
  <c r="N446" i="210"/>
  <c r="A446" i="210"/>
  <c r="N445" i="210"/>
  <c r="A445" i="210"/>
  <c r="N444" i="210"/>
  <c r="A444" i="210"/>
  <c r="P443" i="210"/>
  <c r="O443" i="210"/>
  <c r="A443" i="210"/>
  <c r="N442" i="210"/>
  <c r="A442" i="210"/>
  <c r="N441" i="210"/>
  <c r="A441" i="210"/>
  <c r="N440" i="210"/>
  <c r="A440" i="210"/>
  <c r="P439" i="210"/>
  <c r="O439" i="210"/>
  <c r="A439" i="210"/>
  <c r="A438" i="210"/>
  <c r="A437" i="210"/>
  <c r="A436" i="210"/>
  <c r="A435" i="210"/>
  <c r="N94" i="210"/>
  <c r="A94" i="210"/>
  <c r="P93" i="210"/>
  <c r="O93" i="210"/>
  <c r="A93" i="210"/>
  <c r="N423" i="210"/>
  <c r="A423" i="210"/>
  <c r="P422" i="210"/>
  <c r="O422" i="210"/>
  <c r="A422" i="210"/>
  <c r="N434" i="210"/>
  <c r="A434" i="210"/>
  <c r="P433" i="210"/>
  <c r="O433" i="210"/>
  <c r="A433" i="210"/>
  <c r="N432" i="210"/>
  <c r="A432" i="210"/>
  <c r="P431" i="210"/>
  <c r="O431" i="210"/>
  <c r="A431" i="210"/>
  <c r="N430" i="210"/>
  <c r="A430" i="210"/>
  <c r="N429" i="210"/>
  <c r="A429" i="210"/>
  <c r="N428" i="210"/>
  <c r="A428" i="210"/>
  <c r="P427" i="210"/>
  <c r="O427" i="210"/>
  <c r="A427" i="210"/>
  <c r="N426" i="210"/>
  <c r="A426" i="210"/>
  <c r="N425" i="210"/>
  <c r="A425" i="210"/>
  <c r="P424" i="210"/>
  <c r="O424" i="210"/>
  <c r="A424" i="210"/>
  <c r="A421" i="210"/>
  <c r="A420" i="210"/>
  <c r="A419" i="210"/>
  <c r="A418" i="210"/>
  <c r="N417" i="210"/>
  <c r="N416" i="210" s="1"/>
  <c r="P416" i="210"/>
  <c r="O416" i="210"/>
  <c r="P414" i="210"/>
  <c r="O414" i="210"/>
  <c r="N413" i="210"/>
  <c r="A413" i="210"/>
  <c r="P412" i="210"/>
  <c r="O412" i="210"/>
  <c r="A412" i="210"/>
  <c r="N302" i="210"/>
  <c r="A302" i="210"/>
  <c r="N301" i="210"/>
  <c r="A301" i="210"/>
  <c r="P300" i="210"/>
  <c r="O300" i="210" s="1"/>
  <c r="N300" i="210" s="1"/>
  <c r="A300" i="210"/>
  <c r="A411" i="210"/>
  <c r="A410" i="210"/>
  <c r="A409" i="210"/>
  <c r="A408" i="210"/>
  <c r="A407" i="210"/>
  <c r="P402" i="210"/>
  <c r="O402" i="210"/>
  <c r="N401" i="210"/>
  <c r="A401" i="210"/>
  <c r="N400" i="210"/>
  <c r="A400" i="210"/>
  <c r="N399" i="210"/>
  <c r="A399" i="210"/>
  <c r="P398" i="210"/>
  <c r="O398" i="210"/>
  <c r="A398" i="210"/>
  <c r="N394" i="210"/>
  <c r="A394" i="210"/>
  <c r="A393" i="210"/>
  <c r="N397" i="210"/>
  <c r="A397" i="210"/>
  <c r="P396" i="210"/>
  <c r="O396" i="210"/>
  <c r="A396" i="210"/>
  <c r="N392" i="210"/>
  <c r="A392" i="210"/>
  <c r="P391" i="210"/>
  <c r="O391" i="210"/>
  <c r="A391" i="210"/>
  <c r="N390" i="210"/>
  <c r="A390" i="210"/>
  <c r="P389" i="210"/>
  <c r="O389" i="210"/>
  <c r="A389" i="210"/>
  <c r="N388" i="210"/>
  <c r="A388" i="210"/>
  <c r="N387" i="210"/>
  <c r="A387" i="210"/>
  <c r="N386" i="210"/>
  <c r="A386" i="210"/>
  <c r="N385" i="210"/>
  <c r="A385" i="210"/>
  <c r="N384" i="210"/>
  <c r="A384" i="210"/>
  <c r="N383" i="210"/>
  <c r="A383" i="210"/>
  <c r="N382" i="210"/>
  <c r="A382" i="210"/>
  <c r="P381" i="210"/>
  <c r="O381" i="210"/>
  <c r="A381" i="210"/>
  <c r="A380" i="210"/>
  <c r="A379" i="210"/>
  <c r="A378" i="210"/>
  <c r="A377" i="210"/>
  <c r="P372" i="210"/>
  <c r="P370" i="210" s="1"/>
  <c r="O372" i="210"/>
  <c r="A373" i="210"/>
  <c r="A372" i="210"/>
  <c r="A371" i="210"/>
  <c r="A370" i="210"/>
  <c r="N369" i="210"/>
  <c r="A369" i="210"/>
  <c r="N368" i="210"/>
  <c r="N367" i="210"/>
  <c r="P366" i="210"/>
  <c r="P364" i="210" s="1"/>
  <c r="P362" i="210" s="1"/>
  <c r="O366" i="210"/>
  <c r="A366" i="210"/>
  <c r="A365" i="210"/>
  <c r="A364" i="210"/>
  <c r="A363" i="210"/>
  <c r="A362" i="210"/>
  <c r="N361" i="210"/>
  <c r="A361" i="210"/>
  <c r="P360" i="210"/>
  <c r="O360" i="210"/>
  <c r="A360" i="210"/>
  <c r="N359" i="210"/>
  <c r="A359" i="210"/>
  <c r="N358" i="210"/>
  <c r="A358" i="210"/>
  <c r="N357" i="210"/>
  <c r="A357" i="210"/>
  <c r="N356" i="210"/>
  <c r="A356" i="210"/>
  <c r="N355" i="210"/>
  <c r="A355" i="210"/>
  <c r="N354" i="210"/>
  <c r="A354" i="210"/>
  <c r="N353" i="210"/>
  <c r="N352" i="210"/>
  <c r="A352" i="210"/>
  <c r="N351" i="210"/>
  <c r="A351" i="210"/>
  <c r="N350" i="210"/>
  <c r="A350" i="210"/>
  <c r="N349" i="210"/>
  <c r="A349" i="210"/>
  <c r="N348" i="210"/>
  <c r="A348" i="210"/>
  <c r="N347" i="210"/>
  <c r="A347" i="210"/>
  <c r="N346" i="210"/>
  <c r="A346" i="210"/>
  <c r="N345" i="210"/>
  <c r="A345" i="210"/>
  <c r="N344" i="210"/>
  <c r="A344" i="210"/>
  <c r="N343" i="210"/>
  <c r="A343" i="210"/>
  <c r="N342" i="210"/>
  <c r="A342" i="210"/>
  <c r="N341" i="210"/>
  <c r="A341" i="210"/>
  <c r="N340" i="210"/>
  <c r="A340" i="210"/>
  <c r="N339" i="210"/>
  <c r="A339" i="210"/>
  <c r="N338" i="210"/>
  <c r="A338" i="210"/>
  <c r="P337" i="210"/>
  <c r="O337" i="210"/>
  <c r="A337" i="210"/>
  <c r="N336" i="210"/>
  <c r="A336" i="210"/>
  <c r="P335" i="210"/>
  <c r="O335" i="210"/>
  <c r="A335" i="210"/>
  <c r="N334" i="210"/>
  <c r="A334" i="210"/>
  <c r="N333" i="210"/>
  <c r="A333" i="210"/>
  <c r="N332" i="210"/>
  <c r="A332" i="210"/>
  <c r="N331" i="210"/>
  <c r="N330" i="210"/>
  <c r="A330" i="210"/>
  <c r="N329" i="210"/>
  <c r="A329" i="210"/>
  <c r="N328" i="210"/>
  <c r="A328" i="210"/>
  <c r="N326" i="210"/>
  <c r="A326" i="210"/>
  <c r="P325" i="210"/>
  <c r="A325" i="210"/>
  <c r="A324" i="210"/>
  <c r="A323" i="210"/>
  <c r="A322" i="210"/>
  <c r="A321" i="210"/>
  <c r="A320" i="210"/>
  <c r="A319" i="210"/>
  <c r="A314" i="210"/>
  <c r="N313" i="210"/>
  <c r="A313" i="210"/>
  <c r="P311" i="210"/>
  <c r="N311" i="210" s="1"/>
  <c r="A311" i="210"/>
  <c r="N310" i="210"/>
  <c r="A310" i="210"/>
  <c r="N309" i="210"/>
  <c r="A309" i="210"/>
  <c r="N308" i="210"/>
  <c r="A308" i="210"/>
  <c r="P307" i="210"/>
  <c r="O307" i="210"/>
  <c r="A307" i="210"/>
  <c r="N306" i="210"/>
  <c r="A306" i="210"/>
  <c r="N305" i="210"/>
  <c r="A305" i="210"/>
  <c r="N304" i="210"/>
  <c r="A304" i="210"/>
  <c r="P303" i="210"/>
  <c r="O303" i="210"/>
  <c r="A303" i="210"/>
  <c r="N299" i="210"/>
  <c r="A299" i="210"/>
  <c r="N296" i="210"/>
  <c r="A296" i="210"/>
  <c r="P295" i="210"/>
  <c r="O295" i="210"/>
  <c r="A295" i="210"/>
  <c r="N294" i="210"/>
  <c r="N293" i="210"/>
  <c r="N292" i="210"/>
  <c r="P291" i="210"/>
  <c r="O291" i="210"/>
  <c r="N290" i="210"/>
  <c r="N289" i="210"/>
  <c r="N288" i="210"/>
  <c r="N287" i="210"/>
  <c r="N286" i="210"/>
  <c r="P285" i="210"/>
  <c r="O285" i="210"/>
  <c r="N284" i="210"/>
  <c r="P283" i="210"/>
  <c r="O283" i="210"/>
  <c r="N281" i="210"/>
  <c r="N280" i="210"/>
  <c r="N278" i="210"/>
  <c r="N277" i="210"/>
  <c r="P276" i="210"/>
  <c r="O276" i="210"/>
  <c r="N271" i="210"/>
  <c r="N270" i="210"/>
  <c r="N269" i="210"/>
  <c r="N268" i="210"/>
  <c r="N267" i="210"/>
  <c r="A267" i="210"/>
  <c r="N266" i="210"/>
  <c r="A266" i="210"/>
  <c r="N265" i="210"/>
  <c r="A265" i="210"/>
  <c r="P264" i="210"/>
  <c r="P262" i="210" s="1"/>
  <c r="P260" i="210" s="1"/>
  <c r="O264" i="210"/>
  <c r="A264" i="210"/>
  <c r="A263" i="210"/>
  <c r="A262" i="210"/>
  <c r="A261" i="210"/>
  <c r="A260" i="210"/>
  <c r="N259" i="210"/>
  <c r="A259" i="210"/>
  <c r="P258" i="210"/>
  <c r="O258" i="210"/>
  <c r="A258" i="210"/>
  <c r="N257" i="210"/>
  <c r="A257" i="210"/>
  <c r="N256" i="210"/>
  <c r="A256" i="210"/>
  <c r="P255" i="210"/>
  <c r="O255" i="210"/>
  <c r="A255" i="210"/>
  <c r="N254" i="210"/>
  <c r="A254" i="210"/>
  <c r="P253" i="210"/>
  <c r="O253" i="210"/>
  <c r="A253" i="210"/>
  <c r="N252" i="210"/>
  <c r="P251" i="210"/>
  <c r="O251" i="210"/>
  <c r="N250" i="210"/>
  <c r="N249" i="210"/>
  <c r="P248" i="210"/>
  <c r="O248" i="210"/>
  <c r="A246" i="210"/>
  <c r="N243" i="210"/>
  <c r="N242" i="210"/>
  <c r="N240" i="210"/>
  <c r="N235" i="210"/>
  <c r="A235" i="210"/>
  <c r="P234" i="210"/>
  <c r="O234" i="210"/>
  <c r="A234" i="210"/>
  <c r="N233" i="210"/>
  <c r="A233" i="210"/>
  <c r="A231" i="210"/>
  <c r="N230" i="210"/>
  <c r="A230" i="210"/>
  <c r="N229" i="210"/>
  <c r="A229" i="210"/>
  <c r="N228" i="210"/>
  <c r="A228" i="210"/>
  <c r="N227" i="210"/>
  <c r="A227" i="210"/>
  <c r="N226" i="210"/>
  <c r="A226" i="210"/>
  <c r="N225" i="210"/>
  <c r="A225" i="210"/>
  <c r="A224" i="210"/>
  <c r="N223" i="210"/>
  <c r="A223" i="210"/>
  <c r="N222" i="210"/>
  <c r="A222" i="210"/>
  <c r="N221" i="210"/>
  <c r="A221" i="210"/>
  <c r="P220" i="210"/>
  <c r="O220" i="210"/>
  <c r="A220" i="210"/>
  <c r="N219" i="210"/>
  <c r="A219" i="210"/>
  <c r="N218" i="210"/>
  <c r="A218" i="210"/>
  <c r="P217" i="210"/>
  <c r="O217" i="210"/>
  <c r="A217" i="210"/>
  <c r="N216" i="210"/>
  <c r="A216" i="210"/>
  <c r="N214" i="210"/>
  <c r="A214" i="210"/>
  <c r="A213" i="210"/>
  <c r="N212" i="210"/>
  <c r="A212" i="210"/>
  <c r="N211" i="210"/>
  <c r="A211" i="210"/>
  <c r="N210" i="210"/>
  <c r="A210" i="210"/>
  <c r="N209" i="210"/>
  <c r="A209" i="210"/>
  <c r="P206" i="210"/>
  <c r="O206" i="210"/>
  <c r="A206" i="210"/>
  <c r="N204" i="210"/>
  <c r="A204" i="210"/>
  <c r="N203" i="210"/>
  <c r="A203" i="210"/>
  <c r="N202" i="210"/>
  <c r="A202" i="210"/>
  <c r="N201" i="210"/>
  <c r="A201" i="210"/>
  <c r="A200" i="210"/>
  <c r="N199" i="210"/>
  <c r="A199" i="210"/>
  <c r="P198" i="210"/>
  <c r="O198" i="210"/>
  <c r="A198" i="210"/>
  <c r="N197" i="210"/>
  <c r="N196" i="210"/>
  <c r="A196" i="210"/>
  <c r="N195" i="210"/>
  <c r="A195" i="210"/>
  <c r="P194" i="210"/>
  <c r="O194" i="210"/>
  <c r="A194" i="210"/>
  <c r="N192" i="210"/>
  <c r="A192" i="210"/>
  <c r="N191" i="210"/>
  <c r="A191" i="210"/>
  <c r="N190" i="210"/>
  <c r="A190" i="210"/>
  <c r="A189" i="210"/>
  <c r="N188" i="210"/>
  <c r="A188" i="210"/>
  <c r="N187" i="210"/>
  <c r="A187" i="210"/>
  <c r="N186" i="210"/>
  <c r="A186" i="210"/>
  <c r="P185" i="210"/>
  <c r="O185" i="210"/>
  <c r="A185" i="210"/>
  <c r="N184" i="210"/>
  <c r="A184" i="210"/>
  <c r="N183" i="210"/>
  <c r="A183" i="210"/>
  <c r="N182" i="210"/>
  <c r="A182" i="210"/>
  <c r="P181" i="210"/>
  <c r="O181" i="210"/>
  <c r="A181" i="210"/>
  <c r="N180" i="210"/>
  <c r="A180" i="210"/>
  <c r="P179" i="210"/>
  <c r="O179" i="210"/>
  <c r="A179" i="210"/>
  <c r="N178" i="210"/>
  <c r="A178" i="210"/>
  <c r="N177" i="210"/>
  <c r="A177" i="210"/>
  <c r="P176" i="210"/>
  <c r="O176" i="210"/>
  <c r="A176" i="210"/>
  <c r="A175" i="210"/>
  <c r="A174" i="210"/>
  <c r="A173" i="210"/>
  <c r="A172" i="210"/>
  <c r="N162" i="210"/>
  <c r="A162" i="210"/>
  <c r="P161" i="210"/>
  <c r="O161" i="210"/>
  <c r="A161" i="210"/>
  <c r="N160" i="210"/>
  <c r="A160" i="210"/>
  <c r="P159" i="210"/>
  <c r="O159" i="210"/>
  <c r="A159" i="210"/>
  <c r="N158" i="210"/>
  <c r="A158" i="210"/>
  <c r="P157" i="210"/>
  <c r="O157" i="210"/>
  <c r="A157" i="210"/>
  <c r="N156" i="210"/>
  <c r="A156" i="210"/>
  <c r="N155" i="210"/>
  <c r="A155" i="210"/>
  <c r="P154" i="210"/>
  <c r="O154" i="210"/>
  <c r="A154" i="210"/>
  <c r="N153" i="210"/>
  <c r="N152" i="210"/>
  <c r="A152" i="210"/>
  <c r="P151" i="210"/>
  <c r="O151" i="210"/>
  <c r="N171" i="210"/>
  <c r="A171" i="210"/>
  <c r="N170" i="210"/>
  <c r="A170" i="210"/>
  <c r="P169" i="210"/>
  <c r="P167" i="210" s="1"/>
  <c r="P165" i="210" s="1"/>
  <c r="O169" i="210"/>
  <c r="A169" i="210"/>
  <c r="A168" i="210"/>
  <c r="A167" i="210"/>
  <c r="A166" i="210"/>
  <c r="A165" i="210"/>
  <c r="N150" i="210"/>
  <c r="A150" i="210"/>
  <c r="P149" i="210"/>
  <c r="O149" i="210"/>
  <c r="A149" i="210"/>
  <c r="N148" i="210"/>
  <c r="A148" i="210"/>
  <c r="P147" i="210"/>
  <c r="O147" i="210"/>
  <c r="A147" i="210"/>
  <c r="A146" i="210"/>
  <c r="A145" i="210"/>
  <c r="A144" i="210"/>
  <c r="A142" i="210"/>
  <c r="A141" i="210"/>
  <c r="N140" i="210"/>
  <c r="A140" i="210"/>
  <c r="N139" i="210"/>
  <c r="A139" i="210"/>
  <c r="P138" i="210"/>
  <c r="O138" i="210"/>
  <c r="A138" i="210"/>
  <c r="N137" i="210"/>
  <c r="A137" i="210"/>
  <c r="N136" i="210"/>
  <c r="A136" i="210"/>
  <c r="N135" i="210"/>
  <c r="A135" i="210"/>
  <c r="N134" i="210"/>
  <c r="A134" i="210"/>
  <c r="N133" i="210"/>
  <c r="A133" i="210"/>
  <c r="P132" i="210"/>
  <c r="O132" i="210"/>
  <c r="A132" i="210"/>
  <c r="A131" i="210"/>
  <c r="A130" i="210"/>
  <c r="A129" i="210"/>
  <c r="A128" i="210"/>
  <c r="N127" i="210"/>
  <c r="A127" i="210"/>
  <c r="N126" i="210"/>
  <c r="A126" i="210"/>
  <c r="N125" i="210"/>
  <c r="A125" i="210"/>
  <c r="N124" i="210"/>
  <c r="A124" i="210"/>
  <c r="N123" i="210"/>
  <c r="A123" i="210"/>
  <c r="N122" i="210"/>
  <c r="A122" i="210"/>
  <c r="N121" i="210"/>
  <c r="A121" i="210"/>
  <c r="N120" i="210"/>
  <c r="A120" i="210"/>
  <c r="N119" i="210"/>
  <c r="A119" i="210"/>
  <c r="N118" i="210"/>
  <c r="A118" i="210"/>
  <c r="N116" i="210"/>
  <c r="A116" i="210"/>
  <c r="P115" i="210"/>
  <c r="N115" i="210" s="1"/>
  <c r="A115" i="210"/>
  <c r="A114" i="210"/>
  <c r="A113" i="210"/>
  <c r="A112" i="210"/>
  <c r="A111" i="210"/>
  <c r="A110" i="210"/>
  <c r="A109" i="210"/>
  <c r="N108" i="210"/>
  <c r="A108" i="210"/>
  <c r="N107" i="210"/>
  <c r="A107" i="210"/>
  <c r="P106" i="210"/>
  <c r="O106" i="210"/>
  <c r="A106" i="210"/>
  <c r="N105" i="210"/>
  <c r="A105" i="210"/>
  <c r="N104" i="210"/>
  <c r="A104" i="210"/>
  <c r="P103" i="210"/>
  <c r="O103" i="210"/>
  <c r="A103" i="210"/>
  <c r="A102" i="210"/>
  <c r="A101" i="210"/>
  <c r="A100" i="210"/>
  <c r="A99" i="210"/>
  <c r="N98" i="210"/>
  <c r="A98" i="210"/>
  <c r="P97" i="210"/>
  <c r="O97" i="210"/>
  <c r="A97" i="210"/>
  <c r="N96" i="210"/>
  <c r="A96" i="210"/>
  <c r="P95" i="210"/>
  <c r="O95" i="210"/>
  <c r="A95" i="210"/>
  <c r="N92" i="210"/>
  <c r="A92" i="210"/>
  <c r="P91" i="210"/>
  <c r="O91" i="210"/>
  <c r="A91" i="210"/>
  <c r="N90" i="210"/>
  <c r="A90" i="210"/>
  <c r="N89" i="210"/>
  <c r="P88" i="210"/>
  <c r="O88" i="210"/>
  <c r="A88" i="210"/>
  <c r="A87" i="210"/>
  <c r="A86" i="210"/>
  <c r="A85" i="210"/>
  <c r="A84" i="210"/>
  <c r="N83" i="210"/>
  <c r="A83" i="210"/>
  <c r="N82" i="210"/>
  <c r="A82" i="210"/>
  <c r="N81" i="210"/>
  <c r="A81" i="210"/>
  <c r="N80" i="210"/>
  <c r="A80" i="210"/>
  <c r="N79" i="210"/>
  <c r="A79" i="210"/>
  <c r="N78" i="210"/>
  <c r="A78" i="210"/>
  <c r="N77" i="210"/>
  <c r="A77" i="210"/>
  <c r="N76" i="210"/>
  <c r="A76" i="210"/>
  <c r="N75" i="210"/>
  <c r="A75" i="210"/>
  <c r="N74" i="210"/>
  <c r="A74" i="210"/>
  <c r="N73" i="210"/>
  <c r="A73" i="210"/>
  <c r="N72" i="210"/>
  <c r="A72" i="210"/>
  <c r="N71" i="210"/>
  <c r="A71" i="210"/>
  <c r="P70" i="210"/>
  <c r="P68" i="210" s="1"/>
  <c r="P66" i="210" s="1"/>
  <c r="O70" i="210"/>
  <c r="A70" i="210"/>
  <c r="A69" i="210"/>
  <c r="A68" i="210"/>
  <c r="A67" i="210"/>
  <c r="A66" i="210"/>
  <c r="N63" i="210"/>
  <c r="N61" i="210" s="1"/>
  <c r="A63" i="210"/>
  <c r="P62" i="210"/>
  <c r="O62" i="210"/>
  <c r="O60" i="210" s="1"/>
  <c r="A62" i="210"/>
  <c r="A61" i="210"/>
  <c r="A60" i="210"/>
  <c r="N59" i="210"/>
  <c r="N58" i="210"/>
  <c r="A58" i="210"/>
  <c r="N57" i="210"/>
  <c r="A57" i="210"/>
  <c r="N56" i="210"/>
  <c r="A56" i="210"/>
  <c r="P55" i="210"/>
  <c r="O55" i="210"/>
  <c r="A55" i="210"/>
  <c r="N54" i="210"/>
  <c r="A54" i="210"/>
  <c r="N53" i="210"/>
  <c r="A53" i="210"/>
  <c r="N52" i="210"/>
  <c r="A52" i="210"/>
  <c r="N51" i="210"/>
  <c r="A51" i="210"/>
  <c r="N50" i="210"/>
  <c r="A50" i="210"/>
  <c r="N49" i="210"/>
  <c r="A49" i="210"/>
  <c r="N48" i="210"/>
  <c r="A48" i="210"/>
  <c r="A46" i="210"/>
  <c r="N45" i="210"/>
  <c r="A45" i="210"/>
  <c r="N44" i="210"/>
  <c r="N43" i="210"/>
  <c r="A43" i="210"/>
  <c r="N42" i="210"/>
  <c r="A42" i="210"/>
  <c r="N41" i="210"/>
  <c r="A41" i="210"/>
  <c r="N40" i="210"/>
  <c r="A40" i="210"/>
  <c r="N39" i="210"/>
  <c r="A39" i="210"/>
  <c r="N38" i="210"/>
  <c r="A38" i="210"/>
  <c r="N37" i="210"/>
  <c r="A37" i="210"/>
  <c r="N36" i="210"/>
  <c r="A36" i="210"/>
  <c r="N35" i="210"/>
  <c r="A35" i="210"/>
  <c r="N34" i="210"/>
  <c r="N33" i="210"/>
  <c r="A33" i="210"/>
  <c r="N32" i="210"/>
  <c r="A32" i="210"/>
  <c r="N31" i="210"/>
  <c r="A31" i="210"/>
  <c r="N30" i="210"/>
  <c r="A30" i="210"/>
  <c r="N29" i="210"/>
  <c r="A29" i="210"/>
  <c r="N28" i="210"/>
  <c r="A28" i="210"/>
  <c r="N27" i="210"/>
  <c r="A27" i="210"/>
  <c r="N26" i="210"/>
  <c r="A26" i="210"/>
  <c r="N25" i="210"/>
  <c r="A25" i="210"/>
  <c r="N24" i="210"/>
  <c r="A24" i="210"/>
  <c r="N23" i="210"/>
  <c r="A23" i="210"/>
  <c r="N22" i="210"/>
  <c r="A22" i="210"/>
  <c r="N21" i="210"/>
  <c r="A21" i="210"/>
  <c r="P20" i="210"/>
  <c r="O20" i="210"/>
  <c r="A20" i="210"/>
  <c r="A19" i="210"/>
  <c r="A18" i="210"/>
  <c r="A17" i="210"/>
  <c r="A16" i="210"/>
  <c r="A15" i="210"/>
  <c r="A14" i="210"/>
  <c r="A13" i="210"/>
  <c r="N758" i="211"/>
  <c r="P753" i="211"/>
  <c r="P751" i="211" s="1"/>
  <c r="O753" i="211"/>
  <c r="O751" i="211" s="1"/>
  <c r="N750" i="211"/>
  <c r="P749" i="211"/>
  <c r="O749" i="211"/>
  <c r="N748" i="211"/>
  <c r="P747" i="211"/>
  <c r="O747" i="211"/>
  <c r="N742" i="211"/>
  <c r="N741" i="211" s="1"/>
  <c r="P741" i="211"/>
  <c r="O741" i="211"/>
  <c r="N736" i="211"/>
  <c r="N735" i="211" s="1"/>
  <c r="N734" i="211"/>
  <c r="N733" i="211"/>
  <c r="N732" i="211"/>
  <c r="N730" i="211"/>
  <c r="N729" i="211"/>
  <c r="N728" i="211"/>
  <c r="P727" i="211"/>
  <c r="O727" i="211"/>
  <c r="N726" i="211"/>
  <c r="N725" i="211"/>
  <c r="N724" i="211"/>
  <c r="P723" i="211"/>
  <c r="O723" i="211"/>
  <c r="N721" i="211"/>
  <c r="N718" i="211"/>
  <c r="N717" i="211"/>
  <c r="P716" i="211"/>
  <c r="O716" i="211"/>
  <c r="N715" i="211"/>
  <c r="N713" i="211"/>
  <c r="N712" i="211"/>
  <c r="N711" i="211"/>
  <c r="P710" i="211"/>
  <c r="N709" i="211"/>
  <c r="P708" i="211"/>
  <c r="O708" i="211"/>
  <c r="N707" i="211"/>
  <c r="N705" i="211"/>
  <c r="N704" i="211"/>
  <c r="N703" i="211"/>
  <c r="P702" i="211"/>
  <c r="N701" i="211"/>
  <c r="N700" i="211"/>
  <c r="N699" i="211"/>
  <c r="N698" i="211"/>
  <c r="N697" i="211"/>
  <c r="N696" i="211"/>
  <c r="N695" i="211"/>
  <c r="P694" i="211"/>
  <c r="O694" i="211"/>
  <c r="N689" i="211"/>
  <c r="N688" i="211"/>
  <c r="P687" i="211"/>
  <c r="O687" i="211"/>
  <c r="N686" i="211"/>
  <c r="N685" i="211"/>
  <c r="P684" i="211"/>
  <c r="O684" i="211"/>
  <c r="N683" i="211"/>
  <c r="N682" i="211"/>
  <c r="P681" i="211"/>
  <c r="O681" i="211"/>
  <c r="N680" i="211"/>
  <c r="N675" i="211"/>
  <c r="N674" i="211"/>
  <c r="P673" i="211"/>
  <c r="O673" i="211"/>
  <c r="N668" i="211"/>
  <c r="P667" i="211"/>
  <c r="P665" i="211" s="1"/>
  <c r="P663" i="211" s="1"/>
  <c r="O667" i="211"/>
  <c r="N658" i="211"/>
  <c r="P657" i="211"/>
  <c r="O657" i="211"/>
  <c r="N656" i="211"/>
  <c r="N655" i="211"/>
  <c r="P654" i="211"/>
  <c r="O654" i="211"/>
  <c r="N653" i="211"/>
  <c r="P652" i="211"/>
  <c r="O652" i="211"/>
  <c r="N651" i="211"/>
  <c r="P650" i="211"/>
  <c r="O650" i="211"/>
  <c r="N649" i="211"/>
  <c r="P648" i="211"/>
  <c r="O648" i="211"/>
  <c r="N647" i="211"/>
  <c r="N646" i="211"/>
  <c r="N645" i="211"/>
  <c r="N644" i="211"/>
  <c r="P643" i="211"/>
  <c r="P641" i="211" s="1"/>
  <c r="O643" i="211"/>
  <c r="O641" i="211" s="1"/>
  <c r="N637" i="211"/>
  <c r="N636" i="211" s="1"/>
  <c r="N635" i="211"/>
  <c r="N634" i="211"/>
  <c r="N633" i="211"/>
  <c r="N632" i="211"/>
  <c r="P631" i="211"/>
  <c r="O631" i="211"/>
  <c r="N630" i="211"/>
  <c r="P629" i="211"/>
  <c r="O629" i="211"/>
  <c r="N628" i="211"/>
  <c r="N627" i="211"/>
  <c r="P626" i="211"/>
  <c r="O626" i="211"/>
  <c r="N625" i="211"/>
  <c r="N624" i="211"/>
  <c r="P623" i="211"/>
  <c r="O623" i="211"/>
  <c r="N622" i="211"/>
  <c r="N621" i="211"/>
  <c r="N620" i="211"/>
  <c r="N619" i="211"/>
  <c r="P618" i="211"/>
  <c r="O618" i="211"/>
  <c r="N613" i="211"/>
  <c r="N612" i="211"/>
  <c r="P611" i="211"/>
  <c r="O611" i="211"/>
  <c r="O609" i="211" s="1"/>
  <c r="N608" i="211"/>
  <c r="P607" i="211"/>
  <c r="O607" i="211"/>
  <c r="A607" i="211"/>
  <c r="N606" i="211"/>
  <c r="N605" i="211"/>
  <c r="P604" i="211"/>
  <c r="P602" i="211" s="1"/>
  <c r="O604" i="211"/>
  <c r="A604" i="211"/>
  <c r="A603" i="211"/>
  <c r="A602" i="211"/>
  <c r="A601" i="211"/>
  <c r="A600" i="211"/>
  <c r="N599" i="211"/>
  <c r="A599" i="211"/>
  <c r="N598" i="211"/>
  <c r="A598" i="211"/>
  <c r="P597" i="211"/>
  <c r="P595" i="211" s="1"/>
  <c r="O597" i="211"/>
  <c r="O595" i="211" s="1"/>
  <c r="A597" i="211"/>
  <c r="A596" i="211"/>
  <c r="A595" i="211"/>
  <c r="N594" i="211"/>
  <c r="N593" i="211" s="1"/>
  <c r="P593" i="211"/>
  <c r="O593" i="211"/>
  <c r="N592" i="211"/>
  <c r="P591" i="211"/>
  <c r="O591" i="211"/>
  <c r="N590" i="211"/>
  <c r="P589" i="211"/>
  <c r="O589" i="211"/>
  <c r="N588" i="211"/>
  <c r="P587" i="211"/>
  <c r="O587" i="211"/>
  <c r="N586" i="211"/>
  <c r="A586" i="211"/>
  <c r="N584" i="211"/>
  <c r="A584" i="211"/>
  <c r="P583" i="211"/>
  <c r="O583" i="211"/>
  <c r="A583" i="211"/>
  <c r="N582" i="211"/>
  <c r="A582" i="211"/>
  <c r="N580" i="211"/>
  <c r="A580" i="211"/>
  <c r="P579" i="211"/>
  <c r="O579" i="211"/>
  <c r="A579" i="211"/>
  <c r="N578" i="211"/>
  <c r="A578" i="211"/>
  <c r="N577" i="211"/>
  <c r="A577" i="211"/>
  <c r="N576" i="211"/>
  <c r="A576" i="211"/>
  <c r="N575" i="211"/>
  <c r="A575" i="211"/>
  <c r="P574" i="211"/>
  <c r="O574" i="211"/>
  <c r="A574" i="211"/>
  <c r="A573" i="211"/>
  <c r="A572" i="211"/>
  <c r="A571" i="211"/>
  <c r="A570" i="211"/>
  <c r="A569" i="211"/>
  <c r="A568" i="211"/>
  <c r="N65" i="211"/>
  <c r="N64" i="211" s="1"/>
  <c r="A65" i="211"/>
  <c r="P64" i="211"/>
  <c r="P566" i="211" s="1"/>
  <c r="A64" i="211"/>
  <c r="A567" i="211"/>
  <c r="A566" i="211"/>
  <c r="N564" i="211"/>
  <c r="N563" i="211" s="1"/>
  <c r="A564" i="211"/>
  <c r="P561" i="211"/>
  <c r="O561" i="211"/>
  <c r="A563" i="211"/>
  <c r="A562" i="211"/>
  <c r="A561" i="211"/>
  <c r="A560" i="211"/>
  <c r="A559" i="211"/>
  <c r="N557" i="211"/>
  <c r="A557" i="211"/>
  <c r="N556" i="211"/>
  <c r="A556" i="211"/>
  <c r="N555" i="211"/>
  <c r="A555" i="211"/>
  <c r="P552" i="211"/>
  <c r="O552" i="211"/>
  <c r="A554" i="211"/>
  <c r="A553" i="211"/>
  <c r="A552" i="211"/>
  <c r="N551" i="211"/>
  <c r="A551" i="211"/>
  <c r="N550" i="211"/>
  <c r="A550" i="211"/>
  <c r="P549" i="211"/>
  <c r="O549" i="211"/>
  <c r="A549" i="211"/>
  <c r="N548" i="211"/>
  <c r="A548" i="211"/>
  <c r="P547" i="211"/>
  <c r="O547" i="211"/>
  <c r="A547" i="211"/>
  <c r="N546" i="211"/>
  <c r="A546" i="211"/>
  <c r="P545" i="211"/>
  <c r="O545" i="211"/>
  <c r="A545" i="211"/>
  <c r="A544" i="211"/>
  <c r="A543" i="211"/>
  <c r="A540" i="211"/>
  <c r="N539" i="211"/>
  <c r="A539" i="211"/>
  <c r="P538" i="211"/>
  <c r="O538" i="211"/>
  <c r="A538" i="211"/>
  <c r="N537" i="211"/>
  <c r="A537" i="211"/>
  <c r="N535" i="211"/>
  <c r="A535" i="211"/>
  <c r="N534" i="211"/>
  <c r="A534" i="211"/>
  <c r="A533" i="211"/>
  <c r="A532" i="211"/>
  <c r="A531" i="211"/>
  <c r="A529" i="211"/>
  <c r="A528" i="211"/>
  <c r="A527" i="211"/>
  <c r="N526" i="211"/>
  <c r="A526" i="211"/>
  <c r="P525" i="211"/>
  <c r="P523" i="211" s="1"/>
  <c r="O525" i="211"/>
  <c r="N522" i="211"/>
  <c r="A522" i="211"/>
  <c r="N521" i="211"/>
  <c r="A521" i="211"/>
  <c r="P520" i="211"/>
  <c r="P518" i="211" s="1"/>
  <c r="O520" i="211"/>
  <c r="O518" i="211" s="1"/>
  <c r="A520" i="211"/>
  <c r="A519" i="211"/>
  <c r="A518" i="211"/>
  <c r="N517" i="211"/>
  <c r="A517" i="211"/>
  <c r="P516" i="211"/>
  <c r="O516" i="211"/>
  <c r="A516" i="211"/>
  <c r="N515" i="211"/>
  <c r="A515" i="211"/>
  <c r="P514" i="211"/>
  <c r="O514" i="211"/>
  <c r="A514" i="211"/>
  <c r="A513" i="211"/>
  <c r="A512" i="211"/>
  <c r="A511" i="211"/>
  <c r="A510" i="211"/>
  <c r="P508" i="211"/>
  <c r="O508" i="211"/>
  <c r="A508" i="211"/>
  <c r="N507" i="211"/>
  <c r="A507" i="211"/>
  <c r="N506" i="211"/>
  <c r="A506" i="211"/>
  <c r="N505" i="211"/>
  <c r="A505" i="211"/>
  <c r="P504" i="211"/>
  <c r="O504" i="211"/>
  <c r="A504" i="211"/>
  <c r="N503" i="211"/>
  <c r="A503" i="211"/>
  <c r="N502" i="211"/>
  <c r="A502" i="211"/>
  <c r="N501" i="211"/>
  <c r="A501" i="211"/>
  <c r="N500" i="211"/>
  <c r="A500" i="211"/>
  <c r="N499" i="211"/>
  <c r="A499" i="211"/>
  <c r="N498" i="211"/>
  <c r="A498" i="211"/>
  <c r="N497" i="211"/>
  <c r="A497" i="211"/>
  <c r="N496" i="211"/>
  <c r="A496" i="211"/>
  <c r="N495" i="211"/>
  <c r="A495" i="211"/>
  <c r="P494" i="211"/>
  <c r="O494" i="211"/>
  <c r="A494" i="211"/>
  <c r="N491" i="211"/>
  <c r="A491" i="211"/>
  <c r="N490" i="211"/>
  <c r="A490" i="211"/>
  <c r="A489" i="211"/>
  <c r="A488" i="211"/>
  <c r="A487" i="211"/>
  <c r="A486" i="211"/>
  <c r="A485" i="211"/>
  <c r="A484" i="211"/>
  <c r="A483" i="211"/>
  <c r="N480" i="211"/>
  <c r="A480" i="211"/>
  <c r="P479" i="211"/>
  <c r="O479" i="211"/>
  <c r="O474" i="211" s="1"/>
  <c r="A479" i="211"/>
  <c r="N478" i="211"/>
  <c r="A478" i="211"/>
  <c r="N477" i="211"/>
  <c r="A477" i="211"/>
  <c r="A476" i="211"/>
  <c r="A475" i="211"/>
  <c r="A474" i="211"/>
  <c r="A473" i="211"/>
  <c r="A472" i="211"/>
  <c r="A471" i="211"/>
  <c r="A470" i="211"/>
  <c r="N469" i="211"/>
  <c r="A469" i="211"/>
  <c r="N468" i="211"/>
  <c r="A468" i="211"/>
  <c r="P467" i="211"/>
  <c r="O467" i="211"/>
  <c r="A467" i="211"/>
  <c r="N466" i="211"/>
  <c r="N465" i="211"/>
  <c r="N463" i="211"/>
  <c r="A463" i="211"/>
  <c r="N462" i="211"/>
  <c r="A462" i="211"/>
  <c r="N461" i="211"/>
  <c r="A461" i="211"/>
  <c r="N460" i="211"/>
  <c r="A460" i="211"/>
  <c r="N459" i="211"/>
  <c r="A459" i="211"/>
  <c r="P458" i="211"/>
  <c r="A458" i="211"/>
  <c r="N457" i="211"/>
  <c r="A457" i="211"/>
  <c r="N456" i="211"/>
  <c r="A456" i="211"/>
  <c r="N455" i="211"/>
  <c r="A455" i="211"/>
  <c r="N454" i="211"/>
  <c r="A454" i="211"/>
  <c r="N453" i="211"/>
  <c r="A453" i="211"/>
  <c r="N452" i="211"/>
  <c r="A452" i="211"/>
  <c r="N451" i="211"/>
  <c r="A451" i="211"/>
  <c r="N450" i="211"/>
  <c r="A450" i="211"/>
  <c r="P449" i="211"/>
  <c r="O449" i="211"/>
  <c r="A449" i="211"/>
  <c r="N448" i="211"/>
  <c r="A448" i="211"/>
  <c r="N447" i="211"/>
  <c r="A447" i="211"/>
  <c r="N446" i="211"/>
  <c r="A446" i="211"/>
  <c r="N445" i="211"/>
  <c r="A445" i="211"/>
  <c r="N444" i="211"/>
  <c r="A444" i="211"/>
  <c r="P443" i="211"/>
  <c r="O443" i="211"/>
  <c r="A443" i="211"/>
  <c r="N442" i="211"/>
  <c r="A442" i="211"/>
  <c r="N441" i="211"/>
  <c r="A441" i="211"/>
  <c r="N440" i="211"/>
  <c r="A440" i="211"/>
  <c r="P439" i="211"/>
  <c r="O439" i="211"/>
  <c r="A439" i="211"/>
  <c r="A438" i="211"/>
  <c r="A437" i="211"/>
  <c r="A436" i="211"/>
  <c r="A435" i="211"/>
  <c r="N94" i="211"/>
  <c r="A94" i="211"/>
  <c r="P93" i="211"/>
  <c r="O93" i="211"/>
  <c r="A93" i="211"/>
  <c r="N423" i="211"/>
  <c r="A423" i="211"/>
  <c r="P422" i="211"/>
  <c r="O422" i="211"/>
  <c r="A422" i="211"/>
  <c r="N434" i="211"/>
  <c r="A434" i="211"/>
  <c r="P433" i="211"/>
  <c r="O433" i="211"/>
  <c r="A433" i="211"/>
  <c r="N432" i="211"/>
  <c r="A432" i="211"/>
  <c r="P431" i="211"/>
  <c r="O431" i="211"/>
  <c r="A431" i="211"/>
  <c r="N430" i="211"/>
  <c r="A430" i="211"/>
  <c r="N429" i="211"/>
  <c r="A429" i="211"/>
  <c r="N428" i="211"/>
  <c r="A428" i="211"/>
  <c r="P427" i="211"/>
  <c r="O427" i="211"/>
  <c r="A427" i="211"/>
  <c r="N426" i="211"/>
  <c r="A426" i="211"/>
  <c r="N425" i="211"/>
  <c r="A425" i="211"/>
  <c r="P424" i="211"/>
  <c r="O424" i="211"/>
  <c r="A424" i="211"/>
  <c r="A421" i="211"/>
  <c r="A420" i="211"/>
  <c r="A419" i="211"/>
  <c r="A418" i="211"/>
  <c r="N417" i="211"/>
  <c r="N416" i="211" s="1"/>
  <c r="P416" i="211"/>
  <c r="O416" i="211"/>
  <c r="P414" i="211"/>
  <c r="O414" i="211"/>
  <c r="N413" i="211"/>
  <c r="A413" i="211"/>
  <c r="P412" i="211"/>
  <c r="O412" i="211"/>
  <c r="A412" i="211"/>
  <c r="N302" i="211"/>
  <c r="A302" i="211"/>
  <c r="N301" i="211"/>
  <c r="A301" i="211"/>
  <c r="P300" i="211"/>
  <c r="A300" i="211"/>
  <c r="A411" i="211"/>
  <c r="A410" i="211"/>
  <c r="A409" i="211"/>
  <c r="A408" i="211"/>
  <c r="A407" i="211"/>
  <c r="P402" i="211"/>
  <c r="O402" i="211"/>
  <c r="N401" i="211"/>
  <c r="A401" i="211"/>
  <c r="N400" i="211"/>
  <c r="A400" i="211"/>
  <c r="N399" i="211"/>
  <c r="A399" i="211"/>
  <c r="P398" i="211"/>
  <c r="O398" i="211"/>
  <c r="A398" i="211"/>
  <c r="N394" i="211"/>
  <c r="A394" i="211"/>
  <c r="A393" i="211"/>
  <c r="N397" i="211"/>
  <c r="A397" i="211"/>
  <c r="P396" i="211"/>
  <c r="O396" i="211"/>
  <c r="A396" i="211"/>
  <c r="N392" i="211"/>
  <c r="A392" i="211"/>
  <c r="P391" i="211"/>
  <c r="O391" i="211"/>
  <c r="A391" i="211"/>
  <c r="N390" i="211"/>
  <c r="A390" i="211"/>
  <c r="P389" i="211"/>
  <c r="O389" i="211"/>
  <c r="A389" i="211"/>
  <c r="N388" i="211"/>
  <c r="A388" i="211"/>
  <c r="N387" i="211"/>
  <c r="A387" i="211"/>
  <c r="N386" i="211"/>
  <c r="A386" i="211"/>
  <c r="N385" i="211"/>
  <c r="A385" i="211"/>
  <c r="N384" i="211"/>
  <c r="A384" i="211"/>
  <c r="N383" i="211"/>
  <c r="A383" i="211"/>
  <c r="N382" i="211"/>
  <c r="A382" i="211"/>
  <c r="P381" i="211"/>
  <c r="O381" i="211"/>
  <c r="A381" i="211"/>
  <c r="A380" i="211"/>
  <c r="A379" i="211"/>
  <c r="A378" i="211"/>
  <c r="A377" i="211"/>
  <c r="O372" i="211"/>
  <c r="A373" i="211"/>
  <c r="A372" i="211"/>
  <c r="A371" i="211"/>
  <c r="A370" i="211"/>
  <c r="N369" i="211"/>
  <c r="A369" i="211"/>
  <c r="N368" i="211"/>
  <c r="N367" i="211"/>
  <c r="P366" i="211"/>
  <c r="P364" i="211" s="1"/>
  <c r="P362" i="211" s="1"/>
  <c r="O366" i="211"/>
  <c r="O364" i="211" s="1"/>
  <c r="O362" i="211" s="1"/>
  <c r="A366" i="211"/>
  <c r="A365" i="211"/>
  <c r="A364" i="211"/>
  <c r="A363" i="211"/>
  <c r="A362" i="211"/>
  <c r="N361" i="211"/>
  <c r="A361" i="211"/>
  <c r="P360" i="211"/>
  <c r="O360" i="211"/>
  <c r="A360" i="211"/>
  <c r="N359" i="211"/>
  <c r="A359" i="211"/>
  <c r="N358" i="211"/>
  <c r="A358" i="211"/>
  <c r="N357" i="211"/>
  <c r="A357" i="211"/>
  <c r="N356" i="211"/>
  <c r="A356" i="211"/>
  <c r="N355" i="211"/>
  <c r="A355" i="211"/>
  <c r="N354" i="211"/>
  <c r="A354" i="211"/>
  <c r="N353" i="211"/>
  <c r="N352" i="211"/>
  <c r="A352" i="211"/>
  <c r="N351" i="211"/>
  <c r="A351" i="211"/>
  <c r="N350" i="211"/>
  <c r="A350" i="211"/>
  <c r="N349" i="211"/>
  <c r="A349" i="211"/>
  <c r="N348" i="211"/>
  <c r="A348" i="211"/>
  <c r="N347" i="211"/>
  <c r="A347" i="211"/>
  <c r="N346" i="211"/>
  <c r="A346" i="211"/>
  <c r="N345" i="211"/>
  <c r="A345" i="211"/>
  <c r="N344" i="211"/>
  <c r="A344" i="211"/>
  <c r="N343" i="211"/>
  <c r="A343" i="211"/>
  <c r="N342" i="211"/>
  <c r="A342" i="211"/>
  <c r="N341" i="211"/>
  <c r="A341" i="211"/>
  <c r="N340" i="211"/>
  <c r="A340" i="211"/>
  <c r="N339" i="211"/>
  <c r="A339" i="211"/>
  <c r="N338" i="211"/>
  <c r="A338" i="211"/>
  <c r="P337" i="211"/>
  <c r="O337" i="211"/>
  <c r="A337" i="211"/>
  <c r="N336" i="211"/>
  <c r="A336" i="211"/>
  <c r="P335" i="211"/>
  <c r="O335" i="211"/>
  <c r="A335" i="211"/>
  <c r="N334" i="211"/>
  <c r="A334" i="211"/>
  <c r="N333" i="211"/>
  <c r="A333" i="211"/>
  <c r="N332" i="211"/>
  <c r="A332" i="211"/>
  <c r="N331" i="211"/>
  <c r="N330" i="211"/>
  <c r="A330" i="211"/>
  <c r="N329" i="211"/>
  <c r="A329" i="211"/>
  <c r="N328" i="211"/>
  <c r="A328" i="211"/>
  <c r="N326" i="211"/>
  <c r="A326" i="211"/>
  <c r="P325" i="211"/>
  <c r="A325" i="211"/>
  <c r="A324" i="211"/>
  <c r="A323" i="211"/>
  <c r="A322" i="211"/>
  <c r="A321" i="211"/>
  <c r="A320" i="211"/>
  <c r="A319" i="211"/>
  <c r="A314" i="211"/>
  <c r="N313" i="211"/>
  <c r="A313" i="211"/>
  <c r="P311" i="211"/>
  <c r="N311" i="211" s="1"/>
  <c r="A311" i="211"/>
  <c r="N310" i="211"/>
  <c r="A310" i="211"/>
  <c r="N309" i="211"/>
  <c r="A309" i="211"/>
  <c r="N308" i="211"/>
  <c r="A308" i="211"/>
  <c r="P307" i="211"/>
  <c r="O307" i="211"/>
  <c r="A307" i="211"/>
  <c r="N306" i="211"/>
  <c r="A306" i="211"/>
  <c r="N305" i="211"/>
  <c r="A305" i="211"/>
  <c r="N304" i="211"/>
  <c r="A304" i="211"/>
  <c r="P303" i="211"/>
  <c r="O303" i="211"/>
  <c r="A303" i="211"/>
  <c r="N299" i="211"/>
  <c r="A299" i="211"/>
  <c r="N296" i="211"/>
  <c r="A296" i="211"/>
  <c r="P295" i="211"/>
  <c r="O295" i="211"/>
  <c r="A295" i="211"/>
  <c r="N294" i="211"/>
  <c r="N293" i="211"/>
  <c r="N292" i="211"/>
  <c r="P291" i="211"/>
  <c r="O291" i="211"/>
  <c r="N290" i="211"/>
  <c r="N289" i="211"/>
  <c r="N288" i="211"/>
  <c r="N287" i="211"/>
  <c r="N286" i="211"/>
  <c r="P285" i="211"/>
  <c r="O285" i="211"/>
  <c r="N284" i="211"/>
  <c r="P283" i="211"/>
  <c r="O283" i="211"/>
  <c r="N281" i="211"/>
  <c r="N280" i="211"/>
  <c r="N278" i="211"/>
  <c r="N277" i="211"/>
  <c r="P276" i="211"/>
  <c r="O276" i="211"/>
  <c r="N271" i="211"/>
  <c r="N270" i="211"/>
  <c r="N269" i="211"/>
  <c r="N268" i="211"/>
  <c r="N267" i="211"/>
  <c r="A267" i="211"/>
  <c r="N266" i="211"/>
  <c r="A266" i="211"/>
  <c r="N265" i="211"/>
  <c r="A265" i="211"/>
  <c r="P264" i="211"/>
  <c r="P262" i="211" s="1"/>
  <c r="P260" i="211" s="1"/>
  <c r="O264" i="211"/>
  <c r="A264" i="211"/>
  <c r="A263" i="211"/>
  <c r="A262" i="211"/>
  <c r="A261" i="211"/>
  <c r="A260" i="211"/>
  <c r="N259" i="211"/>
  <c r="A259" i="211"/>
  <c r="P258" i="211"/>
  <c r="O258" i="211"/>
  <c r="A258" i="211"/>
  <c r="N257" i="211"/>
  <c r="A257" i="211"/>
  <c r="N256" i="211"/>
  <c r="A256" i="211"/>
  <c r="P255" i="211"/>
  <c r="O255" i="211"/>
  <c r="A255" i="211"/>
  <c r="N254" i="211"/>
  <c r="A254" i="211"/>
  <c r="P253" i="211"/>
  <c r="O253" i="211"/>
  <c r="A253" i="211"/>
  <c r="N252" i="211"/>
  <c r="P251" i="211"/>
  <c r="O251" i="211"/>
  <c r="N250" i="211"/>
  <c r="N249" i="211"/>
  <c r="P248" i="211"/>
  <c r="O248" i="211"/>
  <c r="A246" i="211"/>
  <c r="N243" i="211"/>
  <c r="N242" i="211"/>
  <c r="N240" i="211"/>
  <c r="N235" i="211"/>
  <c r="A235" i="211"/>
  <c r="P234" i="211"/>
  <c r="O234" i="211"/>
  <c r="A234" i="211"/>
  <c r="N233" i="211"/>
  <c r="A233" i="211"/>
  <c r="A231" i="211"/>
  <c r="N230" i="211"/>
  <c r="A230" i="211"/>
  <c r="N229" i="211"/>
  <c r="A229" i="211"/>
  <c r="N228" i="211"/>
  <c r="A228" i="211"/>
  <c r="N227" i="211"/>
  <c r="A227" i="211"/>
  <c r="N226" i="211"/>
  <c r="A226" i="211"/>
  <c r="N225" i="211"/>
  <c r="A225" i="211"/>
  <c r="A224" i="211"/>
  <c r="N223" i="211"/>
  <c r="A223" i="211"/>
  <c r="N222" i="211"/>
  <c r="A222" i="211"/>
  <c r="N221" i="211"/>
  <c r="A221" i="211"/>
  <c r="P220" i="211"/>
  <c r="O220" i="211"/>
  <c r="A220" i="211"/>
  <c r="N219" i="211"/>
  <c r="A219" i="211"/>
  <c r="N218" i="211"/>
  <c r="A218" i="211"/>
  <c r="P217" i="211"/>
  <c r="O217" i="211"/>
  <c r="A217" i="211"/>
  <c r="N216" i="211"/>
  <c r="A216" i="211"/>
  <c r="N214" i="211"/>
  <c r="A214" i="211"/>
  <c r="A213" i="211"/>
  <c r="N212" i="211"/>
  <c r="A212" i="211"/>
  <c r="N211" i="211"/>
  <c r="A211" i="211"/>
  <c r="N210" i="211"/>
  <c r="A210" i="211"/>
  <c r="N209" i="211"/>
  <c r="A209" i="211"/>
  <c r="P206" i="211"/>
  <c r="O206" i="211"/>
  <c r="A206" i="211"/>
  <c r="N204" i="211"/>
  <c r="A204" i="211"/>
  <c r="N203" i="211"/>
  <c r="A203" i="211"/>
  <c r="N202" i="211"/>
  <c r="A202" i="211"/>
  <c r="N201" i="211"/>
  <c r="A201" i="211"/>
  <c r="A200" i="211"/>
  <c r="N199" i="211"/>
  <c r="A199" i="211"/>
  <c r="P198" i="211"/>
  <c r="O198" i="211"/>
  <c r="A198" i="211"/>
  <c r="N197" i="211"/>
  <c r="N196" i="211"/>
  <c r="A196" i="211"/>
  <c r="N195" i="211"/>
  <c r="A195" i="211"/>
  <c r="P194" i="211"/>
  <c r="O194" i="211"/>
  <c r="A194" i="211"/>
  <c r="N192" i="211"/>
  <c r="A192" i="211"/>
  <c r="N191" i="211"/>
  <c r="A191" i="211"/>
  <c r="N190" i="211"/>
  <c r="A190" i="211"/>
  <c r="A189" i="211"/>
  <c r="N188" i="211"/>
  <c r="A188" i="211"/>
  <c r="N187" i="211"/>
  <c r="A187" i="211"/>
  <c r="N186" i="211"/>
  <c r="A186" i="211"/>
  <c r="P185" i="211"/>
  <c r="O185" i="211"/>
  <c r="A185" i="211"/>
  <c r="N184" i="211"/>
  <c r="A184" i="211"/>
  <c r="N183" i="211"/>
  <c r="A183" i="211"/>
  <c r="N182" i="211"/>
  <c r="A182" i="211"/>
  <c r="P181" i="211"/>
  <c r="O181" i="211"/>
  <c r="A181" i="211"/>
  <c r="N180" i="211"/>
  <c r="A180" i="211"/>
  <c r="P179" i="211"/>
  <c r="O179" i="211"/>
  <c r="A179" i="211"/>
  <c r="N178" i="211"/>
  <c r="A178" i="211"/>
  <c r="N177" i="211"/>
  <c r="A177" i="211"/>
  <c r="P176" i="211"/>
  <c r="O176" i="211"/>
  <c r="A176" i="211"/>
  <c r="A175" i="211"/>
  <c r="A174" i="211"/>
  <c r="A173" i="211"/>
  <c r="A172" i="211"/>
  <c r="N162" i="211"/>
  <c r="A162" i="211"/>
  <c r="P161" i="211"/>
  <c r="O161" i="211"/>
  <c r="A161" i="211"/>
  <c r="N160" i="211"/>
  <c r="A160" i="211"/>
  <c r="P159" i="211"/>
  <c r="O159" i="211"/>
  <c r="A159" i="211"/>
  <c r="N158" i="211"/>
  <c r="A158" i="211"/>
  <c r="P157" i="211"/>
  <c r="O157" i="211"/>
  <c r="A157" i="211"/>
  <c r="N156" i="211"/>
  <c r="A156" i="211"/>
  <c r="N155" i="211"/>
  <c r="A155" i="211"/>
  <c r="P154" i="211"/>
  <c r="O154" i="211"/>
  <c r="A154" i="211"/>
  <c r="N153" i="211"/>
  <c r="N152" i="211"/>
  <c r="A152" i="211"/>
  <c r="P151" i="211"/>
  <c r="O151" i="211"/>
  <c r="N171" i="211"/>
  <c r="A171" i="211"/>
  <c r="N170" i="211"/>
  <c r="A170" i="211"/>
  <c r="P169" i="211"/>
  <c r="P167" i="211" s="1"/>
  <c r="P165" i="211" s="1"/>
  <c r="O169" i="211"/>
  <c r="A169" i="211"/>
  <c r="A168" i="211"/>
  <c r="A167" i="211"/>
  <c r="A166" i="211"/>
  <c r="A165" i="211"/>
  <c r="N150" i="211"/>
  <c r="A150" i="211"/>
  <c r="P149" i="211"/>
  <c r="O149" i="211"/>
  <c r="A149" i="211"/>
  <c r="N148" i="211"/>
  <c r="A148" i="211"/>
  <c r="P147" i="211"/>
  <c r="O147" i="211"/>
  <c r="A147" i="211"/>
  <c r="A146" i="211"/>
  <c r="A145" i="211"/>
  <c r="A144" i="211"/>
  <c r="A142" i="211"/>
  <c r="A141" i="211"/>
  <c r="N140" i="211"/>
  <c r="A140" i="211"/>
  <c r="N139" i="211"/>
  <c r="A139" i="211"/>
  <c r="P138" i="211"/>
  <c r="O138" i="211"/>
  <c r="A138" i="211"/>
  <c r="N137" i="211"/>
  <c r="A137" i="211"/>
  <c r="N136" i="211"/>
  <c r="A136" i="211"/>
  <c r="N135" i="211"/>
  <c r="A135" i="211"/>
  <c r="N134" i="211"/>
  <c r="A134" i="211"/>
  <c r="N133" i="211"/>
  <c r="A133" i="211"/>
  <c r="P132" i="211"/>
  <c r="O132" i="211"/>
  <c r="A132" i="211"/>
  <c r="A131" i="211"/>
  <c r="A130" i="211"/>
  <c r="A129" i="211"/>
  <c r="A128" i="211"/>
  <c r="N127" i="211"/>
  <c r="A127" i="211"/>
  <c r="N126" i="211"/>
  <c r="A126" i="211"/>
  <c r="N125" i="211"/>
  <c r="A125" i="211"/>
  <c r="N124" i="211"/>
  <c r="A124" i="211"/>
  <c r="N123" i="211"/>
  <c r="A123" i="211"/>
  <c r="N122" i="211"/>
  <c r="A122" i="211"/>
  <c r="N121" i="211"/>
  <c r="A121" i="211"/>
  <c r="N120" i="211"/>
  <c r="A120" i="211"/>
  <c r="N119" i="211"/>
  <c r="A119" i="211"/>
  <c r="N118" i="211"/>
  <c r="A118" i="211"/>
  <c r="N116" i="211"/>
  <c r="A116" i="211"/>
  <c r="P115" i="211"/>
  <c r="A115" i="211"/>
  <c r="A114" i="211"/>
  <c r="A113" i="211"/>
  <c r="A112" i="211"/>
  <c r="A111" i="211"/>
  <c r="A110" i="211"/>
  <c r="A109" i="211"/>
  <c r="N108" i="211"/>
  <c r="A108" i="211"/>
  <c r="N107" i="211"/>
  <c r="A107" i="211"/>
  <c r="P106" i="211"/>
  <c r="O106" i="211"/>
  <c r="A106" i="211"/>
  <c r="N105" i="211"/>
  <c r="A105" i="211"/>
  <c r="N104" i="211"/>
  <c r="A104" i="211"/>
  <c r="P103" i="211"/>
  <c r="O103" i="211"/>
  <c r="A103" i="211"/>
  <c r="A102" i="211"/>
  <c r="A101" i="211"/>
  <c r="A100" i="211"/>
  <c r="A99" i="211"/>
  <c r="N98" i="211"/>
  <c r="A98" i="211"/>
  <c r="P97" i="211"/>
  <c r="O97" i="211"/>
  <c r="A97" i="211"/>
  <c r="N96" i="211"/>
  <c r="A96" i="211"/>
  <c r="P95" i="211"/>
  <c r="O95" i="211"/>
  <c r="A95" i="211"/>
  <c r="N92" i="211"/>
  <c r="A92" i="211"/>
  <c r="P91" i="211"/>
  <c r="O91" i="211"/>
  <c r="A91" i="211"/>
  <c r="N90" i="211"/>
  <c r="A90" i="211"/>
  <c r="N89" i="211"/>
  <c r="P88" i="211"/>
  <c r="O88" i="211"/>
  <c r="A88" i="211"/>
  <c r="A87" i="211"/>
  <c r="A86" i="211"/>
  <c r="A85" i="211"/>
  <c r="A84" i="211"/>
  <c r="N83" i="211"/>
  <c r="A83" i="211"/>
  <c r="N82" i="211"/>
  <c r="A82" i="211"/>
  <c r="N81" i="211"/>
  <c r="A81" i="211"/>
  <c r="N80" i="211"/>
  <c r="A80" i="211"/>
  <c r="N79" i="211"/>
  <c r="A79" i="211"/>
  <c r="N78" i="211"/>
  <c r="A78" i="211"/>
  <c r="N77" i="211"/>
  <c r="A77" i="211"/>
  <c r="N76" i="211"/>
  <c r="A76" i="211"/>
  <c r="N75" i="211"/>
  <c r="A75" i="211"/>
  <c r="N74" i="211"/>
  <c r="A74" i="211"/>
  <c r="N73" i="211"/>
  <c r="A73" i="211"/>
  <c r="N72" i="211"/>
  <c r="A72" i="211"/>
  <c r="N71" i="211"/>
  <c r="A71" i="211"/>
  <c r="P70" i="211"/>
  <c r="P68" i="211" s="1"/>
  <c r="P66" i="211" s="1"/>
  <c r="O70" i="211"/>
  <c r="A70" i="211"/>
  <c r="A69" i="211"/>
  <c r="A68" i="211"/>
  <c r="A67" i="211"/>
  <c r="A66" i="211"/>
  <c r="N63" i="211"/>
  <c r="N61" i="211" s="1"/>
  <c r="A63" i="211"/>
  <c r="P62" i="211"/>
  <c r="O62" i="211"/>
  <c r="O60" i="211" s="1"/>
  <c r="A62" i="211"/>
  <c r="A61" i="211"/>
  <c r="A60" i="211"/>
  <c r="N59" i="211"/>
  <c r="N58" i="211"/>
  <c r="A58" i="211"/>
  <c r="N57" i="211"/>
  <c r="A57" i="211"/>
  <c r="N56" i="211"/>
  <c r="A56" i="211"/>
  <c r="P55" i="211"/>
  <c r="O55" i="211"/>
  <c r="A55" i="211"/>
  <c r="N54" i="211"/>
  <c r="A54" i="211"/>
  <c r="N53" i="211"/>
  <c r="A53" i="211"/>
  <c r="N52" i="211"/>
  <c r="A52" i="211"/>
  <c r="N51" i="211"/>
  <c r="A51" i="211"/>
  <c r="N50" i="211"/>
  <c r="A50" i="211"/>
  <c r="N49" i="211"/>
  <c r="A49" i="211"/>
  <c r="N48" i="211"/>
  <c r="A48" i="211"/>
  <c r="A46" i="211"/>
  <c r="N45" i="211"/>
  <c r="A45" i="211"/>
  <c r="N44" i="211"/>
  <c r="N43" i="211"/>
  <c r="A43" i="211"/>
  <c r="N42" i="211"/>
  <c r="A42" i="211"/>
  <c r="N41" i="211"/>
  <c r="A41" i="211"/>
  <c r="N40" i="211"/>
  <c r="A40" i="211"/>
  <c r="N39" i="211"/>
  <c r="A39" i="211"/>
  <c r="N38" i="211"/>
  <c r="A38" i="211"/>
  <c r="N37" i="211"/>
  <c r="A37" i="211"/>
  <c r="N36" i="211"/>
  <c r="A36" i="211"/>
  <c r="N35" i="211"/>
  <c r="A35" i="211"/>
  <c r="N34" i="211"/>
  <c r="N33" i="211"/>
  <c r="A33" i="211"/>
  <c r="N32" i="211"/>
  <c r="A32" i="211"/>
  <c r="N31" i="211"/>
  <c r="A31" i="211"/>
  <c r="N30" i="211"/>
  <c r="A30" i="211"/>
  <c r="N29" i="211"/>
  <c r="A29" i="211"/>
  <c r="N28" i="211"/>
  <c r="A28" i="211"/>
  <c r="N27" i="211"/>
  <c r="A27" i="211"/>
  <c r="N26" i="211"/>
  <c r="A26" i="211"/>
  <c r="N25" i="211"/>
  <c r="A25" i="211"/>
  <c r="N24" i="211"/>
  <c r="A24" i="211"/>
  <c r="N23" i="211"/>
  <c r="A23" i="211"/>
  <c r="N22" i="211"/>
  <c r="A22" i="211"/>
  <c r="N21" i="211"/>
  <c r="A21" i="211"/>
  <c r="P20" i="211"/>
  <c r="O20" i="211"/>
  <c r="A20" i="211"/>
  <c r="A19" i="211"/>
  <c r="A18" i="211"/>
  <c r="A17" i="211"/>
  <c r="A16" i="211"/>
  <c r="A15" i="211"/>
  <c r="A14" i="211"/>
  <c r="A13" i="211"/>
  <c r="N758" i="212"/>
  <c r="P753" i="212"/>
  <c r="P751" i="212" s="1"/>
  <c r="O753" i="212"/>
  <c r="O751" i="212" s="1"/>
  <c r="N750" i="212"/>
  <c r="P749" i="212"/>
  <c r="O749" i="212"/>
  <c r="N748" i="212"/>
  <c r="P747" i="212"/>
  <c r="O747" i="212"/>
  <c r="N742" i="212"/>
  <c r="N741" i="212" s="1"/>
  <c r="P741" i="212"/>
  <c r="O741" i="212"/>
  <c r="N736" i="212"/>
  <c r="N735" i="212" s="1"/>
  <c r="N734" i="212"/>
  <c r="N733" i="212"/>
  <c r="N732" i="212"/>
  <c r="N730" i="212"/>
  <c r="N729" i="212"/>
  <c r="N728" i="212"/>
  <c r="P727" i="212"/>
  <c r="O727" i="212"/>
  <c r="N726" i="212"/>
  <c r="N725" i="212"/>
  <c r="N724" i="212"/>
  <c r="P723" i="212"/>
  <c r="O723" i="212"/>
  <c r="N721" i="212"/>
  <c r="N718" i="212"/>
  <c r="N717" i="212"/>
  <c r="P716" i="212"/>
  <c r="O716" i="212"/>
  <c r="N715" i="212"/>
  <c r="N713" i="212"/>
  <c r="N712" i="212"/>
  <c r="N711" i="212"/>
  <c r="P710" i="212"/>
  <c r="N709" i="212"/>
  <c r="P708" i="212"/>
  <c r="O708" i="212"/>
  <c r="N707" i="212"/>
  <c r="N705" i="212"/>
  <c r="N704" i="212"/>
  <c r="N703" i="212"/>
  <c r="P702" i="212"/>
  <c r="N701" i="212"/>
  <c r="N700" i="212"/>
  <c r="N699" i="212"/>
  <c r="N698" i="212"/>
  <c r="N697" i="212"/>
  <c r="N696" i="212"/>
  <c r="N695" i="212"/>
  <c r="P694" i="212"/>
  <c r="O694" i="212"/>
  <c r="N689" i="212"/>
  <c r="N688" i="212"/>
  <c r="P687" i="212"/>
  <c r="O687" i="212"/>
  <c r="N686" i="212"/>
  <c r="N685" i="212"/>
  <c r="P684" i="212"/>
  <c r="O684" i="212"/>
  <c r="N683" i="212"/>
  <c r="N682" i="212"/>
  <c r="P681" i="212"/>
  <c r="O681" i="212"/>
  <c r="N680" i="212"/>
  <c r="N675" i="212"/>
  <c r="N674" i="212"/>
  <c r="P673" i="212"/>
  <c r="O673" i="212"/>
  <c r="N668" i="212"/>
  <c r="P667" i="212"/>
  <c r="O667" i="212"/>
  <c r="O665" i="212" s="1"/>
  <c r="O663" i="212" s="1"/>
  <c r="N658" i="212"/>
  <c r="P657" i="212"/>
  <c r="O657" i="212"/>
  <c r="N656" i="212"/>
  <c r="N655" i="212"/>
  <c r="P654" i="212"/>
  <c r="O654" i="212"/>
  <c r="N653" i="212"/>
  <c r="P652" i="212"/>
  <c r="O652" i="212"/>
  <c r="N651" i="212"/>
  <c r="P650" i="212"/>
  <c r="O650" i="212"/>
  <c r="N649" i="212"/>
  <c r="P648" i="212"/>
  <c r="O648" i="212"/>
  <c r="N647" i="212"/>
  <c r="N646" i="212"/>
  <c r="N645" i="212"/>
  <c r="N644" i="212"/>
  <c r="P643" i="212"/>
  <c r="P641" i="212" s="1"/>
  <c r="O643" i="212"/>
  <c r="O641" i="212" s="1"/>
  <c r="N637" i="212"/>
  <c r="N636" i="212" s="1"/>
  <c r="N635" i="212"/>
  <c r="N634" i="212"/>
  <c r="N633" i="212"/>
  <c r="N632" i="212"/>
  <c r="P631" i="212"/>
  <c r="O631" i="212"/>
  <c r="N630" i="212"/>
  <c r="P629" i="212"/>
  <c r="O629" i="212"/>
  <c r="N628" i="212"/>
  <c r="N627" i="212"/>
  <c r="P626" i="212"/>
  <c r="O626" i="212"/>
  <c r="N625" i="212"/>
  <c r="N624" i="212"/>
  <c r="P623" i="212"/>
  <c r="O623" i="212"/>
  <c r="N622" i="212"/>
  <c r="N621" i="212"/>
  <c r="N620" i="212"/>
  <c r="N619" i="212"/>
  <c r="P618" i="212"/>
  <c r="O618" i="212"/>
  <c r="N613" i="212"/>
  <c r="N612" i="212"/>
  <c r="P611" i="212"/>
  <c r="P609" i="212" s="1"/>
  <c r="O611" i="212"/>
  <c r="O609" i="212" s="1"/>
  <c r="N608" i="212"/>
  <c r="P607" i="212"/>
  <c r="O607" i="212"/>
  <c r="A607" i="212"/>
  <c r="N606" i="212"/>
  <c r="N605" i="212"/>
  <c r="P604" i="212"/>
  <c r="P602" i="212" s="1"/>
  <c r="O604" i="212"/>
  <c r="A604" i="212"/>
  <c r="A603" i="212"/>
  <c r="A602" i="212"/>
  <c r="A601" i="212"/>
  <c r="A600" i="212"/>
  <c r="N599" i="212"/>
  <c r="A599" i="212"/>
  <c r="N598" i="212"/>
  <c r="A598" i="212"/>
  <c r="P597" i="212"/>
  <c r="P595" i="212" s="1"/>
  <c r="O597" i="212"/>
  <c r="O595" i="212" s="1"/>
  <c r="A597" i="212"/>
  <c r="A596" i="212"/>
  <c r="A595" i="212"/>
  <c r="N594" i="212"/>
  <c r="N593" i="212" s="1"/>
  <c r="P593" i="212"/>
  <c r="O593" i="212"/>
  <c r="N592" i="212"/>
  <c r="P591" i="212"/>
  <c r="O591" i="212"/>
  <c r="N590" i="212"/>
  <c r="P589" i="212"/>
  <c r="O589" i="212"/>
  <c r="N588" i="212"/>
  <c r="P587" i="212"/>
  <c r="O587" i="212"/>
  <c r="N586" i="212"/>
  <c r="A586" i="212"/>
  <c r="N584" i="212"/>
  <c r="A584" i="212"/>
  <c r="P583" i="212"/>
  <c r="O583" i="212"/>
  <c r="A583" i="212"/>
  <c r="N582" i="212"/>
  <c r="A582" i="212"/>
  <c r="N580" i="212"/>
  <c r="A580" i="212"/>
  <c r="P579" i="212"/>
  <c r="O579" i="212"/>
  <c r="A579" i="212"/>
  <c r="N578" i="212"/>
  <c r="A578" i="212"/>
  <c r="N577" i="212"/>
  <c r="A577" i="212"/>
  <c r="N576" i="212"/>
  <c r="A576" i="212"/>
  <c r="N575" i="212"/>
  <c r="A575" i="212"/>
  <c r="P574" i="212"/>
  <c r="O574" i="212"/>
  <c r="A574" i="212"/>
  <c r="A573" i="212"/>
  <c r="A572" i="212"/>
  <c r="A571" i="212"/>
  <c r="A570" i="212"/>
  <c r="A569" i="212"/>
  <c r="A568" i="212"/>
  <c r="N65" i="212"/>
  <c r="N64" i="212" s="1"/>
  <c r="A65" i="212"/>
  <c r="P64" i="212"/>
  <c r="P566" i="212" s="1"/>
  <c r="A64" i="212"/>
  <c r="A567" i="212"/>
  <c r="A566" i="212"/>
  <c r="N564" i="212"/>
  <c r="N563" i="212" s="1"/>
  <c r="A564" i="212"/>
  <c r="P561" i="212"/>
  <c r="A563" i="212"/>
  <c r="A562" i="212"/>
  <c r="A561" i="212"/>
  <c r="A560" i="212"/>
  <c r="A559" i="212"/>
  <c r="N557" i="212"/>
  <c r="A557" i="212"/>
  <c r="N556" i="212"/>
  <c r="A556" i="212"/>
  <c r="N555" i="212"/>
  <c r="A555" i="212"/>
  <c r="P552" i="212"/>
  <c r="O552" i="212"/>
  <c r="A554" i="212"/>
  <c r="A553" i="212"/>
  <c r="A552" i="212"/>
  <c r="N551" i="212"/>
  <c r="A551" i="212"/>
  <c r="N550" i="212"/>
  <c r="A550" i="212"/>
  <c r="P549" i="212"/>
  <c r="O549" i="212"/>
  <c r="A549" i="212"/>
  <c r="N548" i="212"/>
  <c r="A548" i="212"/>
  <c r="P547" i="212"/>
  <c r="O547" i="212"/>
  <c r="A547" i="212"/>
  <c r="N546" i="212"/>
  <c r="A546" i="212"/>
  <c r="P545" i="212"/>
  <c r="O545" i="212"/>
  <c r="A545" i="212"/>
  <c r="A544" i="212"/>
  <c r="A543" i="212"/>
  <c r="A540" i="212"/>
  <c r="N539" i="212"/>
  <c r="A539" i="212"/>
  <c r="P538" i="212"/>
  <c r="O538" i="212"/>
  <c r="A538" i="212"/>
  <c r="N537" i="212"/>
  <c r="A537" i="212"/>
  <c r="N535" i="212"/>
  <c r="A535" i="212"/>
  <c r="N534" i="212"/>
  <c r="A534" i="212"/>
  <c r="A533" i="212"/>
  <c r="A532" i="212"/>
  <c r="A531" i="212"/>
  <c r="A529" i="212"/>
  <c r="A528" i="212"/>
  <c r="A527" i="212"/>
  <c r="N526" i="212"/>
  <c r="A526" i="212"/>
  <c r="P525" i="212"/>
  <c r="O525" i="212"/>
  <c r="O523" i="212" s="1"/>
  <c r="N522" i="212"/>
  <c r="A522" i="212"/>
  <c r="N521" i="212"/>
  <c r="A521" i="212"/>
  <c r="P520" i="212"/>
  <c r="P518" i="212" s="1"/>
  <c r="O520" i="212"/>
  <c r="O518" i="212" s="1"/>
  <c r="A520" i="212"/>
  <c r="A519" i="212"/>
  <c r="A518" i="212"/>
  <c r="N517" i="212"/>
  <c r="A517" i="212"/>
  <c r="P516" i="212"/>
  <c r="O516" i="212"/>
  <c r="A516" i="212"/>
  <c r="N515" i="212"/>
  <c r="A515" i="212"/>
  <c r="P514" i="212"/>
  <c r="O514" i="212"/>
  <c r="A514" i="212"/>
  <c r="A513" i="212"/>
  <c r="A512" i="212"/>
  <c r="A511" i="212"/>
  <c r="A510" i="212"/>
  <c r="P508" i="212"/>
  <c r="O508" i="212"/>
  <c r="A508" i="212"/>
  <c r="N507" i="212"/>
  <c r="A507" i="212"/>
  <c r="N506" i="212"/>
  <c r="A506" i="212"/>
  <c r="N505" i="212"/>
  <c r="A505" i="212"/>
  <c r="P504" i="212"/>
  <c r="O504" i="212"/>
  <c r="A504" i="212"/>
  <c r="N503" i="212"/>
  <c r="A503" i="212"/>
  <c r="N502" i="212"/>
  <c r="A502" i="212"/>
  <c r="N501" i="212"/>
  <c r="A501" i="212"/>
  <c r="N500" i="212"/>
  <c r="A500" i="212"/>
  <c r="N499" i="212"/>
  <c r="A499" i="212"/>
  <c r="N498" i="212"/>
  <c r="A498" i="212"/>
  <c r="N497" i="212"/>
  <c r="A497" i="212"/>
  <c r="N496" i="212"/>
  <c r="A496" i="212"/>
  <c r="N495" i="212"/>
  <c r="A495" i="212"/>
  <c r="P494" i="212"/>
  <c r="O494" i="212"/>
  <c r="A494" i="212"/>
  <c r="N491" i="212"/>
  <c r="A491" i="212"/>
  <c r="N490" i="212"/>
  <c r="A490" i="212"/>
  <c r="A489" i="212"/>
  <c r="A488" i="212"/>
  <c r="A487" i="212"/>
  <c r="A486" i="212"/>
  <c r="A485" i="212"/>
  <c r="A484" i="212"/>
  <c r="A483" i="212"/>
  <c r="N480" i="212"/>
  <c r="A480" i="212"/>
  <c r="P479" i="212"/>
  <c r="O479" i="212"/>
  <c r="O474" i="212" s="1"/>
  <c r="A479" i="212"/>
  <c r="N478" i="212"/>
  <c r="A478" i="212"/>
  <c r="N477" i="212"/>
  <c r="A477" i="212"/>
  <c r="A476" i="212"/>
  <c r="A475" i="212"/>
  <c r="A474" i="212"/>
  <c r="A473" i="212"/>
  <c r="A472" i="212"/>
  <c r="A471" i="212"/>
  <c r="A470" i="212"/>
  <c r="N469" i="212"/>
  <c r="A469" i="212"/>
  <c r="N468" i="212"/>
  <c r="A468" i="212"/>
  <c r="P467" i="212"/>
  <c r="O467" i="212"/>
  <c r="A467" i="212"/>
  <c r="N466" i="212"/>
  <c r="N465" i="212"/>
  <c r="N463" i="212"/>
  <c r="A463" i="212"/>
  <c r="N462" i="212"/>
  <c r="A462" i="212"/>
  <c r="N461" i="212"/>
  <c r="A461" i="212"/>
  <c r="N460" i="212"/>
  <c r="A460" i="212"/>
  <c r="N459" i="212"/>
  <c r="A459" i="212"/>
  <c r="P458" i="212"/>
  <c r="A458" i="212"/>
  <c r="N457" i="212"/>
  <c r="A457" i="212"/>
  <c r="N456" i="212"/>
  <c r="A456" i="212"/>
  <c r="N455" i="212"/>
  <c r="A455" i="212"/>
  <c r="N454" i="212"/>
  <c r="A454" i="212"/>
  <c r="N453" i="212"/>
  <c r="A453" i="212"/>
  <c r="N452" i="212"/>
  <c r="A452" i="212"/>
  <c r="N451" i="212"/>
  <c r="A451" i="212"/>
  <c r="N450" i="212"/>
  <c r="A450" i="212"/>
  <c r="P449" i="212"/>
  <c r="O449" i="212"/>
  <c r="A449" i="212"/>
  <c r="N448" i="212"/>
  <c r="A448" i="212"/>
  <c r="N447" i="212"/>
  <c r="A447" i="212"/>
  <c r="N446" i="212"/>
  <c r="A446" i="212"/>
  <c r="N445" i="212"/>
  <c r="A445" i="212"/>
  <c r="N444" i="212"/>
  <c r="A444" i="212"/>
  <c r="P443" i="212"/>
  <c r="O443" i="212"/>
  <c r="A443" i="212"/>
  <c r="N442" i="212"/>
  <c r="A442" i="212"/>
  <c r="N441" i="212"/>
  <c r="A441" i="212"/>
  <c r="N440" i="212"/>
  <c r="A440" i="212"/>
  <c r="P439" i="212"/>
  <c r="O439" i="212"/>
  <c r="A439" i="212"/>
  <c r="A438" i="212"/>
  <c r="A437" i="212"/>
  <c r="A436" i="212"/>
  <c r="A435" i="212"/>
  <c r="N94" i="212"/>
  <c r="A94" i="212"/>
  <c r="P93" i="212"/>
  <c r="O93" i="212"/>
  <c r="A93" i="212"/>
  <c r="N423" i="212"/>
  <c r="A423" i="212"/>
  <c r="P422" i="212"/>
  <c r="O422" i="212"/>
  <c r="A422" i="212"/>
  <c r="N434" i="212"/>
  <c r="A434" i="212"/>
  <c r="P433" i="212"/>
  <c r="O433" i="212"/>
  <c r="A433" i="212"/>
  <c r="N432" i="212"/>
  <c r="A432" i="212"/>
  <c r="P431" i="212"/>
  <c r="O431" i="212"/>
  <c r="A431" i="212"/>
  <c r="N430" i="212"/>
  <c r="A430" i="212"/>
  <c r="N429" i="212"/>
  <c r="A429" i="212"/>
  <c r="N428" i="212"/>
  <c r="A428" i="212"/>
  <c r="P427" i="212"/>
  <c r="O427" i="212"/>
  <c r="A427" i="212"/>
  <c r="N426" i="212"/>
  <c r="A426" i="212"/>
  <c r="N425" i="212"/>
  <c r="A425" i="212"/>
  <c r="P424" i="212"/>
  <c r="O424" i="212"/>
  <c r="A424" i="212"/>
  <c r="A421" i="212"/>
  <c r="A420" i="212"/>
  <c r="A419" i="212"/>
  <c r="A418" i="212"/>
  <c r="N417" i="212"/>
  <c r="N416" i="212" s="1"/>
  <c r="P416" i="212"/>
  <c r="O416" i="212"/>
  <c r="P414" i="212"/>
  <c r="O414" i="212"/>
  <c r="N413" i="212"/>
  <c r="A413" i="212"/>
  <c r="P412" i="212"/>
  <c r="O412" i="212"/>
  <c r="A412" i="212"/>
  <c r="N302" i="212"/>
  <c r="A302" i="212"/>
  <c r="N301" i="212"/>
  <c r="A301" i="212"/>
  <c r="P300" i="212"/>
  <c r="O300" i="212" s="1"/>
  <c r="A300" i="212"/>
  <c r="A411" i="212"/>
  <c r="A410" i="212"/>
  <c r="A409" i="212"/>
  <c r="A408" i="212"/>
  <c r="A407" i="212"/>
  <c r="P402" i="212"/>
  <c r="O402" i="212"/>
  <c r="N401" i="212"/>
  <c r="A401" i="212"/>
  <c r="N400" i="212"/>
  <c r="A400" i="212"/>
  <c r="N399" i="212"/>
  <c r="A399" i="212"/>
  <c r="P398" i="212"/>
  <c r="O398" i="212"/>
  <c r="A398" i="212"/>
  <c r="N394" i="212"/>
  <c r="A394" i="212"/>
  <c r="A393" i="212"/>
  <c r="N397" i="212"/>
  <c r="A397" i="212"/>
  <c r="P396" i="212"/>
  <c r="O396" i="212"/>
  <c r="A396" i="212"/>
  <c r="N392" i="212"/>
  <c r="A392" i="212"/>
  <c r="P391" i="212"/>
  <c r="O391" i="212"/>
  <c r="A391" i="212"/>
  <c r="N390" i="212"/>
  <c r="A390" i="212"/>
  <c r="P389" i="212"/>
  <c r="O389" i="212"/>
  <c r="A389" i="212"/>
  <c r="N388" i="212"/>
  <c r="A388" i="212"/>
  <c r="N387" i="212"/>
  <c r="A387" i="212"/>
  <c r="N386" i="212"/>
  <c r="A386" i="212"/>
  <c r="N385" i="212"/>
  <c r="A385" i="212"/>
  <c r="N384" i="212"/>
  <c r="A384" i="212"/>
  <c r="N383" i="212"/>
  <c r="A383" i="212"/>
  <c r="N382" i="212"/>
  <c r="A382" i="212"/>
  <c r="P381" i="212"/>
  <c r="O381" i="212"/>
  <c r="A381" i="212"/>
  <c r="A380" i="212"/>
  <c r="A379" i="212"/>
  <c r="A378" i="212"/>
  <c r="A377" i="212"/>
  <c r="P372" i="212"/>
  <c r="O372" i="212"/>
  <c r="A373" i="212"/>
  <c r="A372" i="212"/>
  <c r="A371" i="212"/>
  <c r="A370" i="212"/>
  <c r="N369" i="212"/>
  <c r="A369" i="212"/>
  <c r="N368" i="212"/>
  <c r="N367" i="212"/>
  <c r="P366" i="212"/>
  <c r="P364" i="212" s="1"/>
  <c r="P362" i="212" s="1"/>
  <c r="O366" i="212"/>
  <c r="A366" i="212"/>
  <c r="A365" i="212"/>
  <c r="A364" i="212"/>
  <c r="A363" i="212"/>
  <c r="A362" i="212"/>
  <c r="N361" i="212"/>
  <c r="A361" i="212"/>
  <c r="P360" i="212"/>
  <c r="O360" i="212"/>
  <c r="A360" i="212"/>
  <c r="N359" i="212"/>
  <c r="A359" i="212"/>
  <c r="N358" i="212"/>
  <c r="A358" i="212"/>
  <c r="N357" i="212"/>
  <c r="A357" i="212"/>
  <c r="N356" i="212"/>
  <c r="A356" i="212"/>
  <c r="N355" i="212"/>
  <c r="A355" i="212"/>
  <c r="N354" i="212"/>
  <c r="A354" i="212"/>
  <c r="N353" i="212"/>
  <c r="N352" i="212"/>
  <c r="A352" i="212"/>
  <c r="N351" i="212"/>
  <c r="A351" i="212"/>
  <c r="N350" i="212"/>
  <c r="A350" i="212"/>
  <c r="N349" i="212"/>
  <c r="A349" i="212"/>
  <c r="N348" i="212"/>
  <c r="A348" i="212"/>
  <c r="N347" i="212"/>
  <c r="A347" i="212"/>
  <c r="N346" i="212"/>
  <c r="A346" i="212"/>
  <c r="N345" i="212"/>
  <c r="A345" i="212"/>
  <c r="N344" i="212"/>
  <c r="A344" i="212"/>
  <c r="N343" i="212"/>
  <c r="A343" i="212"/>
  <c r="N342" i="212"/>
  <c r="A342" i="212"/>
  <c r="N341" i="212"/>
  <c r="A341" i="212"/>
  <c r="N340" i="212"/>
  <c r="A340" i="212"/>
  <c r="N339" i="212"/>
  <c r="A339" i="212"/>
  <c r="N338" i="212"/>
  <c r="A338" i="212"/>
  <c r="P337" i="212"/>
  <c r="O337" i="212"/>
  <c r="A337" i="212"/>
  <c r="N336" i="212"/>
  <c r="A336" i="212"/>
  <c r="P335" i="212"/>
  <c r="O335" i="212"/>
  <c r="A335" i="212"/>
  <c r="N334" i="212"/>
  <c r="A334" i="212"/>
  <c r="N333" i="212"/>
  <c r="A333" i="212"/>
  <c r="N332" i="212"/>
  <c r="A332" i="212"/>
  <c r="N331" i="212"/>
  <c r="N330" i="212"/>
  <c r="A330" i="212"/>
  <c r="N329" i="212"/>
  <c r="A329" i="212"/>
  <c r="N328" i="212"/>
  <c r="A328" i="212"/>
  <c r="N326" i="212"/>
  <c r="A326" i="212"/>
  <c r="P325" i="212"/>
  <c r="A325" i="212"/>
  <c r="A324" i="212"/>
  <c r="A323" i="212"/>
  <c r="A322" i="212"/>
  <c r="A321" i="212"/>
  <c r="A320" i="212"/>
  <c r="A319" i="212"/>
  <c r="A314" i="212"/>
  <c r="N313" i="212"/>
  <c r="A313" i="212"/>
  <c r="P311" i="212"/>
  <c r="N311" i="212" s="1"/>
  <c r="A311" i="212"/>
  <c r="N310" i="212"/>
  <c r="A310" i="212"/>
  <c r="N309" i="212"/>
  <c r="A309" i="212"/>
  <c r="N308" i="212"/>
  <c r="A308" i="212"/>
  <c r="P307" i="212"/>
  <c r="O307" i="212"/>
  <c r="A307" i="212"/>
  <c r="N306" i="212"/>
  <c r="A306" i="212"/>
  <c r="N305" i="212"/>
  <c r="A305" i="212"/>
  <c r="N304" i="212"/>
  <c r="A304" i="212"/>
  <c r="P303" i="212"/>
  <c r="O303" i="212"/>
  <c r="A303" i="212"/>
  <c r="N299" i="212"/>
  <c r="A299" i="212"/>
  <c r="N296" i="212"/>
  <c r="A296" i="212"/>
  <c r="P295" i="212"/>
  <c r="O295" i="212"/>
  <c r="A295" i="212"/>
  <c r="N294" i="212"/>
  <c r="N293" i="212"/>
  <c r="N292" i="212"/>
  <c r="P291" i="212"/>
  <c r="O291" i="212"/>
  <c r="N290" i="212"/>
  <c r="N289" i="212"/>
  <c r="N288" i="212"/>
  <c r="N287" i="212"/>
  <c r="N286" i="212"/>
  <c r="P285" i="212"/>
  <c r="O285" i="212"/>
  <c r="N284" i="212"/>
  <c r="P283" i="212"/>
  <c r="O283" i="212"/>
  <c r="N281" i="212"/>
  <c r="N280" i="212"/>
  <c r="N278" i="212"/>
  <c r="N277" i="212"/>
  <c r="P276" i="212"/>
  <c r="O276" i="212"/>
  <c r="N271" i="212"/>
  <c r="N270" i="212"/>
  <c r="N269" i="212"/>
  <c r="N268" i="212"/>
  <c r="N267" i="212"/>
  <c r="A267" i="212"/>
  <c r="N266" i="212"/>
  <c r="A266" i="212"/>
  <c r="N265" i="212"/>
  <c r="A265" i="212"/>
  <c r="P264" i="212"/>
  <c r="P262" i="212" s="1"/>
  <c r="P260" i="212" s="1"/>
  <c r="O264" i="212"/>
  <c r="A264" i="212"/>
  <c r="A263" i="212"/>
  <c r="A262" i="212"/>
  <c r="A261" i="212"/>
  <c r="A260" i="212"/>
  <c r="N259" i="212"/>
  <c r="A259" i="212"/>
  <c r="P258" i="212"/>
  <c r="O258" i="212"/>
  <c r="A258" i="212"/>
  <c r="N257" i="212"/>
  <c r="A257" i="212"/>
  <c r="N256" i="212"/>
  <c r="A256" i="212"/>
  <c r="P255" i="212"/>
  <c r="O255" i="212"/>
  <c r="A255" i="212"/>
  <c r="N254" i="212"/>
  <c r="A254" i="212"/>
  <c r="P253" i="212"/>
  <c r="O253" i="212"/>
  <c r="A253" i="212"/>
  <c r="N252" i="212"/>
  <c r="P251" i="212"/>
  <c r="O251" i="212"/>
  <c r="N250" i="212"/>
  <c r="N249" i="212"/>
  <c r="P248" i="212"/>
  <c r="O248" i="212"/>
  <c r="A246" i="212"/>
  <c r="N243" i="212"/>
  <c r="N242" i="212"/>
  <c r="N240" i="212"/>
  <c r="N235" i="212"/>
  <c r="A235" i="212"/>
  <c r="P234" i="212"/>
  <c r="O234" i="212"/>
  <c r="A234" i="212"/>
  <c r="N233" i="212"/>
  <c r="A233" i="212"/>
  <c r="A231" i="212"/>
  <c r="N230" i="212"/>
  <c r="A230" i="212"/>
  <c r="N229" i="212"/>
  <c r="A229" i="212"/>
  <c r="N228" i="212"/>
  <c r="A228" i="212"/>
  <c r="N227" i="212"/>
  <c r="A227" i="212"/>
  <c r="N226" i="212"/>
  <c r="A226" i="212"/>
  <c r="N225" i="212"/>
  <c r="A225" i="212"/>
  <c r="A224" i="212"/>
  <c r="N223" i="212"/>
  <c r="A223" i="212"/>
  <c r="N222" i="212"/>
  <c r="A222" i="212"/>
  <c r="N221" i="212"/>
  <c r="A221" i="212"/>
  <c r="P220" i="212"/>
  <c r="O220" i="212"/>
  <c r="A220" i="212"/>
  <c r="N219" i="212"/>
  <c r="A219" i="212"/>
  <c r="N218" i="212"/>
  <c r="A218" i="212"/>
  <c r="P217" i="212"/>
  <c r="O217" i="212"/>
  <c r="A217" i="212"/>
  <c r="N216" i="212"/>
  <c r="A216" i="212"/>
  <c r="N214" i="212"/>
  <c r="A214" i="212"/>
  <c r="A213" i="212"/>
  <c r="N212" i="212"/>
  <c r="A212" i="212"/>
  <c r="N211" i="212"/>
  <c r="A211" i="212"/>
  <c r="N210" i="212"/>
  <c r="A210" i="212"/>
  <c r="N209" i="212"/>
  <c r="A209" i="212"/>
  <c r="P206" i="212"/>
  <c r="O206" i="212"/>
  <c r="A206" i="212"/>
  <c r="N204" i="212"/>
  <c r="A204" i="212"/>
  <c r="N203" i="212"/>
  <c r="A203" i="212"/>
  <c r="N202" i="212"/>
  <c r="A202" i="212"/>
  <c r="N201" i="212"/>
  <c r="A201" i="212"/>
  <c r="A200" i="212"/>
  <c r="N199" i="212"/>
  <c r="A199" i="212"/>
  <c r="P198" i="212"/>
  <c r="O198" i="212"/>
  <c r="A198" i="212"/>
  <c r="N197" i="212"/>
  <c r="N196" i="212"/>
  <c r="A196" i="212"/>
  <c r="N195" i="212"/>
  <c r="A195" i="212"/>
  <c r="P194" i="212"/>
  <c r="O194" i="212"/>
  <c r="A194" i="212"/>
  <c r="N192" i="212"/>
  <c r="A192" i="212"/>
  <c r="N191" i="212"/>
  <c r="A191" i="212"/>
  <c r="N190" i="212"/>
  <c r="A190" i="212"/>
  <c r="A189" i="212"/>
  <c r="N188" i="212"/>
  <c r="A188" i="212"/>
  <c r="N187" i="212"/>
  <c r="A187" i="212"/>
  <c r="N186" i="212"/>
  <c r="A186" i="212"/>
  <c r="P185" i="212"/>
  <c r="O185" i="212"/>
  <c r="A185" i="212"/>
  <c r="N184" i="212"/>
  <c r="A184" i="212"/>
  <c r="N183" i="212"/>
  <c r="A183" i="212"/>
  <c r="N182" i="212"/>
  <c r="A182" i="212"/>
  <c r="P181" i="212"/>
  <c r="O181" i="212"/>
  <c r="A181" i="212"/>
  <c r="N180" i="212"/>
  <c r="A180" i="212"/>
  <c r="P179" i="212"/>
  <c r="O179" i="212"/>
  <c r="A179" i="212"/>
  <c r="N178" i="212"/>
  <c r="A178" i="212"/>
  <c r="N177" i="212"/>
  <c r="A177" i="212"/>
  <c r="P176" i="212"/>
  <c r="O176" i="212"/>
  <c r="A176" i="212"/>
  <c r="A175" i="212"/>
  <c r="A174" i="212"/>
  <c r="A173" i="212"/>
  <c r="A172" i="212"/>
  <c r="N162" i="212"/>
  <c r="A162" i="212"/>
  <c r="P161" i="212"/>
  <c r="O161" i="212"/>
  <c r="A161" i="212"/>
  <c r="N160" i="212"/>
  <c r="A160" i="212"/>
  <c r="P159" i="212"/>
  <c r="O159" i="212"/>
  <c r="A159" i="212"/>
  <c r="N158" i="212"/>
  <c r="A158" i="212"/>
  <c r="P157" i="212"/>
  <c r="O157" i="212"/>
  <c r="A157" i="212"/>
  <c r="N156" i="212"/>
  <c r="A156" i="212"/>
  <c r="N155" i="212"/>
  <c r="A155" i="212"/>
  <c r="P154" i="212"/>
  <c r="O154" i="212"/>
  <c r="A154" i="212"/>
  <c r="N153" i="212"/>
  <c r="N152" i="212"/>
  <c r="A152" i="212"/>
  <c r="P151" i="212"/>
  <c r="O151" i="212"/>
  <c r="N171" i="212"/>
  <c r="A171" i="212"/>
  <c r="N170" i="212"/>
  <c r="A170" i="212"/>
  <c r="P169" i="212"/>
  <c r="P167" i="212" s="1"/>
  <c r="P165" i="212" s="1"/>
  <c r="O169" i="212"/>
  <c r="A169" i="212"/>
  <c r="A168" i="212"/>
  <c r="A167" i="212"/>
  <c r="A166" i="212"/>
  <c r="A165" i="212"/>
  <c r="N150" i="212"/>
  <c r="A150" i="212"/>
  <c r="P149" i="212"/>
  <c r="O149" i="212"/>
  <c r="A149" i="212"/>
  <c r="N148" i="212"/>
  <c r="A148" i="212"/>
  <c r="P147" i="212"/>
  <c r="O147" i="212"/>
  <c r="A147" i="212"/>
  <c r="A146" i="212"/>
  <c r="A145" i="212"/>
  <c r="A144" i="212"/>
  <c r="A142" i="212"/>
  <c r="A141" i="212"/>
  <c r="N140" i="212"/>
  <c r="A140" i="212"/>
  <c r="N139" i="212"/>
  <c r="A139" i="212"/>
  <c r="P138" i="212"/>
  <c r="O138" i="212"/>
  <c r="A138" i="212"/>
  <c r="N137" i="212"/>
  <c r="A137" i="212"/>
  <c r="N136" i="212"/>
  <c r="A136" i="212"/>
  <c r="N135" i="212"/>
  <c r="A135" i="212"/>
  <c r="N134" i="212"/>
  <c r="A134" i="212"/>
  <c r="N133" i="212"/>
  <c r="A133" i="212"/>
  <c r="P132" i="212"/>
  <c r="O132" i="212"/>
  <c r="A132" i="212"/>
  <c r="A131" i="212"/>
  <c r="A130" i="212"/>
  <c r="A129" i="212"/>
  <c r="A128" i="212"/>
  <c r="N127" i="212"/>
  <c r="A127" i="212"/>
  <c r="N126" i="212"/>
  <c r="A126" i="212"/>
  <c r="N125" i="212"/>
  <c r="A125" i="212"/>
  <c r="N124" i="212"/>
  <c r="A124" i="212"/>
  <c r="N123" i="212"/>
  <c r="A123" i="212"/>
  <c r="N122" i="212"/>
  <c r="A122" i="212"/>
  <c r="N121" i="212"/>
  <c r="A121" i="212"/>
  <c r="N120" i="212"/>
  <c r="A120" i="212"/>
  <c r="N119" i="212"/>
  <c r="A119" i="212"/>
  <c r="N118" i="212"/>
  <c r="A118" i="212"/>
  <c r="N116" i="212"/>
  <c r="A116" i="212"/>
  <c r="P115" i="212"/>
  <c r="A115" i="212"/>
  <c r="A114" i="212"/>
  <c r="A113" i="212"/>
  <c r="A112" i="212"/>
  <c r="A111" i="212"/>
  <c r="A110" i="212"/>
  <c r="A109" i="212"/>
  <c r="N108" i="212"/>
  <c r="A108" i="212"/>
  <c r="N107" i="212"/>
  <c r="A107" i="212"/>
  <c r="P106" i="212"/>
  <c r="O106" i="212"/>
  <c r="A106" i="212"/>
  <c r="N105" i="212"/>
  <c r="A105" i="212"/>
  <c r="N104" i="212"/>
  <c r="A104" i="212"/>
  <c r="P103" i="212"/>
  <c r="O103" i="212"/>
  <c r="A103" i="212"/>
  <c r="A102" i="212"/>
  <c r="A101" i="212"/>
  <c r="A100" i="212"/>
  <c r="A99" i="212"/>
  <c r="N98" i="212"/>
  <c r="A98" i="212"/>
  <c r="P97" i="212"/>
  <c r="O97" i="212"/>
  <c r="A97" i="212"/>
  <c r="N96" i="212"/>
  <c r="A96" i="212"/>
  <c r="P95" i="212"/>
  <c r="O95" i="212"/>
  <c r="A95" i="212"/>
  <c r="N92" i="212"/>
  <c r="A92" i="212"/>
  <c r="P91" i="212"/>
  <c r="O91" i="212"/>
  <c r="A91" i="212"/>
  <c r="N90" i="212"/>
  <c r="A90" i="212"/>
  <c r="N89" i="212"/>
  <c r="P88" i="212"/>
  <c r="O88" i="212"/>
  <c r="A88" i="212"/>
  <c r="A87" i="212"/>
  <c r="A86" i="212"/>
  <c r="A85" i="212"/>
  <c r="A84" i="212"/>
  <c r="N83" i="212"/>
  <c r="A83" i="212"/>
  <c r="N82" i="212"/>
  <c r="A82" i="212"/>
  <c r="N81" i="212"/>
  <c r="A81" i="212"/>
  <c r="N80" i="212"/>
  <c r="A80" i="212"/>
  <c r="N79" i="212"/>
  <c r="A79" i="212"/>
  <c r="N78" i="212"/>
  <c r="A78" i="212"/>
  <c r="N77" i="212"/>
  <c r="A77" i="212"/>
  <c r="N76" i="212"/>
  <c r="A76" i="212"/>
  <c r="N75" i="212"/>
  <c r="A75" i="212"/>
  <c r="N74" i="212"/>
  <c r="A74" i="212"/>
  <c r="N73" i="212"/>
  <c r="A73" i="212"/>
  <c r="N72" i="212"/>
  <c r="A72" i="212"/>
  <c r="N71" i="212"/>
  <c r="A71" i="212"/>
  <c r="P70" i="212"/>
  <c r="P68" i="212" s="1"/>
  <c r="P66" i="212" s="1"/>
  <c r="O70" i="212"/>
  <c r="A70" i="212"/>
  <c r="A69" i="212"/>
  <c r="A68" i="212"/>
  <c r="A67" i="212"/>
  <c r="A66" i="212"/>
  <c r="N63" i="212"/>
  <c r="N61" i="212" s="1"/>
  <c r="A63" i="212"/>
  <c r="P62" i="212"/>
  <c r="O62" i="212"/>
  <c r="O60" i="212" s="1"/>
  <c r="A62" i="212"/>
  <c r="A61" i="212"/>
  <c r="A60" i="212"/>
  <c r="N59" i="212"/>
  <c r="N58" i="212"/>
  <c r="A58" i="212"/>
  <c r="N57" i="212"/>
  <c r="A57" i="212"/>
  <c r="N56" i="212"/>
  <c r="A56" i="212"/>
  <c r="P55" i="212"/>
  <c r="O55" i="212"/>
  <c r="A55" i="212"/>
  <c r="N54" i="212"/>
  <c r="A54" i="212"/>
  <c r="N53" i="212"/>
  <c r="A53" i="212"/>
  <c r="N52" i="212"/>
  <c r="A52" i="212"/>
  <c r="N51" i="212"/>
  <c r="A51" i="212"/>
  <c r="N50" i="212"/>
  <c r="A50" i="212"/>
  <c r="N49" i="212"/>
  <c r="A49" i="212"/>
  <c r="N48" i="212"/>
  <c r="A48" i="212"/>
  <c r="A46" i="212"/>
  <c r="N45" i="212"/>
  <c r="A45" i="212"/>
  <c r="N44" i="212"/>
  <c r="N43" i="212"/>
  <c r="A43" i="212"/>
  <c r="N42" i="212"/>
  <c r="A42" i="212"/>
  <c r="N41" i="212"/>
  <c r="A41" i="212"/>
  <c r="N40" i="212"/>
  <c r="A40" i="212"/>
  <c r="N39" i="212"/>
  <c r="A39" i="212"/>
  <c r="N38" i="212"/>
  <c r="A38" i="212"/>
  <c r="N37" i="212"/>
  <c r="A37" i="212"/>
  <c r="N36" i="212"/>
  <c r="A36" i="212"/>
  <c r="N35" i="212"/>
  <c r="A35" i="212"/>
  <c r="N34" i="212"/>
  <c r="N33" i="212"/>
  <c r="A33" i="212"/>
  <c r="N32" i="212"/>
  <c r="A32" i="212"/>
  <c r="N31" i="212"/>
  <c r="A31" i="212"/>
  <c r="N30" i="212"/>
  <c r="A30" i="212"/>
  <c r="N29" i="212"/>
  <c r="A29" i="212"/>
  <c r="N28" i="212"/>
  <c r="A28" i="212"/>
  <c r="N27" i="212"/>
  <c r="A27" i="212"/>
  <c r="N26" i="212"/>
  <c r="A26" i="212"/>
  <c r="N25" i="212"/>
  <c r="A25" i="212"/>
  <c r="N24" i="212"/>
  <c r="A24" i="212"/>
  <c r="N23" i="212"/>
  <c r="A23" i="212"/>
  <c r="N22" i="212"/>
  <c r="A22" i="212"/>
  <c r="N21" i="212"/>
  <c r="A21" i="212"/>
  <c r="P20" i="212"/>
  <c r="O20" i="212"/>
  <c r="A20" i="212"/>
  <c r="A19" i="212"/>
  <c r="A18" i="212"/>
  <c r="A17" i="212"/>
  <c r="A16" i="212"/>
  <c r="A15" i="212"/>
  <c r="A14" i="212"/>
  <c r="A13" i="212"/>
  <c r="N758" i="201"/>
  <c r="O753" i="201"/>
  <c r="O751" i="201" s="1"/>
  <c r="N750" i="201"/>
  <c r="P749" i="201"/>
  <c r="O749" i="201"/>
  <c r="N748" i="201"/>
  <c r="P747" i="201"/>
  <c r="O747" i="201"/>
  <c r="N742" i="201"/>
  <c r="N741" i="201" s="1"/>
  <c r="P741" i="201"/>
  <c r="O741" i="201"/>
  <c r="N736" i="201"/>
  <c r="N735" i="201" s="1"/>
  <c r="N734" i="201"/>
  <c r="N733" i="201"/>
  <c r="N732" i="201"/>
  <c r="N730" i="201"/>
  <c r="N729" i="201"/>
  <c r="N728" i="201"/>
  <c r="P727" i="201"/>
  <c r="O727" i="201"/>
  <c r="N726" i="201"/>
  <c r="N725" i="201"/>
  <c r="N724" i="201"/>
  <c r="P723" i="201"/>
  <c r="O723" i="201"/>
  <c r="N721" i="201"/>
  <c r="N718" i="201"/>
  <c r="N717" i="201"/>
  <c r="P716" i="201"/>
  <c r="O716" i="201"/>
  <c r="N715" i="201"/>
  <c r="N713" i="201"/>
  <c r="N712" i="201"/>
  <c r="N711" i="201"/>
  <c r="P710" i="201"/>
  <c r="N709" i="201"/>
  <c r="P708" i="201"/>
  <c r="O708" i="201"/>
  <c r="N707" i="201"/>
  <c r="N705" i="201"/>
  <c r="N704" i="201"/>
  <c r="N703" i="201"/>
  <c r="P702" i="201"/>
  <c r="N701" i="201"/>
  <c r="N700" i="201"/>
  <c r="N699" i="201"/>
  <c r="N698" i="201"/>
  <c r="N697" i="201"/>
  <c r="N696" i="201"/>
  <c r="N695" i="201"/>
  <c r="P694" i="201"/>
  <c r="O694" i="201"/>
  <c r="N689" i="201"/>
  <c r="N688" i="201"/>
  <c r="P687" i="201"/>
  <c r="O687" i="201"/>
  <c r="N686" i="201"/>
  <c r="N685" i="201"/>
  <c r="P684" i="201"/>
  <c r="O684" i="201"/>
  <c r="N683" i="201"/>
  <c r="N682" i="201"/>
  <c r="P681" i="201"/>
  <c r="O681" i="201"/>
  <c r="N680" i="201"/>
  <c r="N675" i="201"/>
  <c r="N674" i="201"/>
  <c r="P673" i="201"/>
  <c r="O673" i="201"/>
  <c r="N668" i="201"/>
  <c r="P667" i="201"/>
  <c r="P665" i="201" s="1"/>
  <c r="P663" i="201" s="1"/>
  <c r="O667" i="201"/>
  <c r="O665" i="201" s="1"/>
  <c r="O663" i="201" s="1"/>
  <c r="N658" i="201"/>
  <c r="P657" i="201"/>
  <c r="O657" i="201"/>
  <c r="N656" i="201"/>
  <c r="N655" i="201"/>
  <c r="P654" i="201"/>
  <c r="O654" i="201"/>
  <c r="N653" i="201"/>
  <c r="P652" i="201"/>
  <c r="O652" i="201"/>
  <c r="N651" i="201"/>
  <c r="P650" i="201"/>
  <c r="O650" i="201"/>
  <c r="N649" i="201"/>
  <c r="P648" i="201"/>
  <c r="O648" i="201"/>
  <c r="N647" i="201"/>
  <c r="N646" i="201"/>
  <c r="N645" i="201"/>
  <c r="N644" i="201"/>
  <c r="P643" i="201"/>
  <c r="P641" i="201" s="1"/>
  <c r="O643" i="201"/>
  <c r="O641" i="201" s="1"/>
  <c r="N637" i="201"/>
  <c r="N636" i="201" s="1"/>
  <c r="N635" i="201"/>
  <c r="N634" i="201"/>
  <c r="N633" i="201"/>
  <c r="N632" i="201"/>
  <c r="P631" i="201"/>
  <c r="O631" i="201"/>
  <c r="N630" i="201"/>
  <c r="P629" i="201"/>
  <c r="O629" i="201"/>
  <c r="N628" i="201"/>
  <c r="N627" i="201"/>
  <c r="P626" i="201"/>
  <c r="O626" i="201"/>
  <c r="N625" i="201"/>
  <c r="N624" i="201"/>
  <c r="P623" i="201"/>
  <c r="O623" i="201"/>
  <c r="N622" i="201"/>
  <c r="N621" i="201"/>
  <c r="N620" i="201"/>
  <c r="N619" i="201"/>
  <c r="P618" i="201"/>
  <c r="O618" i="201"/>
  <c r="N613" i="201"/>
  <c r="N612" i="201"/>
  <c r="P611" i="201"/>
  <c r="O611" i="201"/>
  <c r="O609" i="201" s="1"/>
  <c r="N608" i="201"/>
  <c r="P607" i="201"/>
  <c r="O607" i="201"/>
  <c r="A607" i="201"/>
  <c r="N606" i="201"/>
  <c r="N605" i="201"/>
  <c r="P604" i="201"/>
  <c r="P602" i="201" s="1"/>
  <c r="O604" i="201"/>
  <c r="A604" i="201"/>
  <c r="A603" i="201"/>
  <c r="A602" i="201"/>
  <c r="A601" i="201"/>
  <c r="A600" i="201"/>
  <c r="N599" i="201"/>
  <c r="A599" i="201"/>
  <c r="N598" i="201"/>
  <c r="A598" i="201"/>
  <c r="P597" i="201"/>
  <c r="P595" i="201" s="1"/>
  <c r="O597" i="201"/>
  <c r="O595" i="201" s="1"/>
  <c r="A597" i="201"/>
  <c r="A596" i="201"/>
  <c r="A595" i="201"/>
  <c r="N594" i="201"/>
  <c r="N593" i="201" s="1"/>
  <c r="P593" i="201"/>
  <c r="O593" i="201"/>
  <c r="N592" i="201"/>
  <c r="P591" i="201"/>
  <c r="O591" i="201"/>
  <c r="N590" i="201"/>
  <c r="P589" i="201"/>
  <c r="O589" i="201"/>
  <c r="N588" i="201"/>
  <c r="P587" i="201"/>
  <c r="O587" i="201"/>
  <c r="N586" i="201"/>
  <c r="A586" i="201"/>
  <c r="N584" i="201"/>
  <c r="A584" i="201"/>
  <c r="P583" i="201"/>
  <c r="O583" i="201"/>
  <c r="A583" i="201"/>
  <c r="N582" i="201"/>
  <c r="A582" i="201"/>
  <c r="N580" i="201"/>
  <c r="A580" i="201"/>
  <c r="P579" i="201"/>
  <c r="O579" i="201"/>
  <c r="A579" i="201"/>
  <c r="N578" i="201"/>
  <c r="A578" i="201"/>
  <c r="N577" i="201"/>
  <c r="A577" i="201"/>
  <c r="N576" i="201"/>
  <c r="A576" i="201"/>
  <c r="N575" i="201"/>
  <c r="A575" i="201"/>
  <c r="P574" i="201"/>
  <c r="O574" i="201"/>
  <c r="A574" i="201"/>
  <c r="A573" i="201"/>
  <c r="A572" i="201"/>
  <c r="A571" i="201"/>
  <c r="A570" i="201"/>
  <c r="A569" i="201"/>
  <c r="A568" i="201"/>
  <c r="N65" i="201"/>
  <c r="N64" i="201" s="1"/>
  <c r="A65" i="201"/>
  <c r="P64" i="201"/>
  <c r="P566" i="201" s="1"/>
  <c r="A64" i="201"/>
  <c r="A567" i="201"/>
  <c r="A566" i="201"/>
  <c r="N564" i="201"/>
  <c r="N563" i="201" s="1"/>
  <c r="A564" i="201"/>
  <c r="P561" i="201"/>
  <c r="O561" i="201"/>
  <c r="A563" i="201"/>
  <c r="A562" i="201"/>
  <c r="A561" i="201"/>
  <c r="A560" i="201"/>
  <c r="A559" i="201"/>
  <c r="N557" i="201"/>
  <c r="A557" i="201"/>
  <c r="N556" i="201"/>
  <c r="A556" i="201"/>
  <c r="N555" i="201"/>
  <c r="A555" i="201"/>
  <c r="P552" i="201"/>
  <c r="O552" i="201"/>
  <c r="A554" i="201"/>
  <c r="A553" i="201"/>
  <c r="A552" i="201"/>
  <c r="N551" i="201"/>
  <c r="A551" i="201"/>
  <c r="N550" i="201"/>
  <c r="A550" i="201"/>
  <c r="P549" i="201"/>
  <c r="O549" i="201"/>
  <c r="A549" i="201"/>
  <c r="N548" i="201"/>
  <c r="A548" i="201"/>
  <c r="P547" i="201"/>
  <c r="O547" i="201"/>
  <c r="A547" i="201"/>
  <c r="N546" i="201"/>
  <c r="A546" i="201"/>
  <c r="P545" i="201"/>
  <c r="O545" i="201"/>
  <c r="A545" i="201"/>
  <c r="A544" i="201"/>
  <c r="A543" i="201"/>
  <c r="A540" i="201"/>
  <c r="N539" i="201"/>
  <c r="A539" i="201"/>
  <c r="P538" i="201"/>
  <c r="O538" i="201"/>
  <c r="A538" i="201"/>
  <c r="N537" i="201"/>
  <c r="A537" i="201"/>
  <c r="N535" i="201"/>
  <c r="A535" i="201"/>
  <c r="N534" i="201"/>
  <c r="A534" i="201"/>
  <c r="A533" i="201"/>
  <c r="A532" i="201"/>
  <c r="A531" i="201"/>
  <c r="A529" i="201"/>
  <c r="A528" i="201"/>
  <c r="A527" i="201"/>
  <c r="N526" i="201"/>
  <c r="A526" i="201"/>
  <c r="P525" i="201"/>
  <c r="P523" i="201" s="1"/>
  <c r="O525" i="201"/>
  <c r="O523" i="201" s="1"/>
  <c r="N522" i="201"/>
  <c r="A522" i="201"/>
  <c r="N521" i="201"/>
  <c r="A521" i="201"/>
  <c r="P520" i="201"/>
  <c r="P518" i="201" s="1"/>
  <c r="O520" i="201"/>
  <c r="O518" i="201" s="1"/>
  <c r="A520" i="201"/>
  <c r="A519" i="201"/>
  <c r="A518" i="201"/>
  <c r="N517" i="201"/>
  <c r="A517" i="201"/>
  <c r="P516" i="201"/>
  <c r="O516" i="201"/>
  <c r="A516" i="201"/>
  <c r="N515" i="201"/>
  <c r="A515" i="201"/>
  <c r="P514" i="201"/>
  <c r="O514" i="201"/>
  <c r="A514" i="201"/>
  <c r="A513" i="201"/>
  <c r="A512" i="201"/>
  <c r="A511" i="201"/>
  <c r="A510" i="201"/>
  <c r="P508" i="201"/>
  <c r="O508" i="201"/>
  <c r="A508" i="201"/>
  <c r="N507" i="201"/>
  <c r="A507" i="201"/>
  <c r="N506" i="201"/>
  <c r="A506" i="201"/>
  <c r="N505" i="201"/>
  <c r="A505" i="201"/>
  <c r="P504" i="201"/>
  <c r="O504" i="201"/>
  <c r="A504" i="201"/>
  <c r="N503" i="201"/>
  <c r="A503" i="201"/>
  <c r="N502" i="201"/>
  <c r="A502" i="201"/>
  <c r="N501" i="201"/>
  <c r="A501" i="201"/>
  <c r="N500" i="201"/>
  <c r="A500" i="201"/>
  <c r="N499" i="201"/>
  <c r="A499" i="201"/>
  <c r="N498" i="201"/>
  <c r="A498" i="201"/>
  <c r="N497" i="201"/>
  <c r="A497" i="201"/>
  <c r="N496" i="201"/>
  <c r="A496" i="201"/>
  <c r="N495" i="201"/>
  <c r="A495" i="201"/>
  <c r="P494" i="201"/>
  <c r="O494" i="201"/>
  <c r="A494" i="201"/>
  <c r="N491" i="201"/>
  <c r="A491" i="201"/>
  <c r="N490" i="201"/>
  <c r="A490" i="201"/>
  <c r="A489" i="201"/>
  <c r="A488" i="201"/>
  <c r="A487" i="201"/>
  <c r="A486" i="201"/>
  <c r="A485" i="201"/>
  <c r="A484" i="201"/>
  <c r="A483" i="201"/>
  <c r="N480" i="201"/>
  <c r="A480" i="201"/>
  <c r="P479" i="201"/>
  <c r="P474" i="201" s="1"/>
  <c r="O479" i="201"/>
  <c r="O474" i="201" s="1"/>
  <c r="A479" i="201"/>
  <c r="N478" i="201"/>
  <c r="A478" i="201"/>
  <c r="N477" i="201"/>
  <c r="A477" i="201"/>
  <c r="A476" i="201"/>
  <c r="A475" i="201"/>
  <c r="A474" i="201"/>
  <c r="A473" i="201"/>
  <c r="A472" i="201"/>
  <c r="A471" i="201"/>
  <c r="A470" i="201"/>
  <c r="N469" i="201"/>
  <c r="A469" i="201"/>
  <c r="N468" i="201"/>
  <c r="A468" i="201"/>
  <c r="P467" i="201"/>
  <c r="O467" i="201"/>
  <c r="A467" i="201"/>
  <c r="N466" i="201"/>
  <c r="N465" i="201"/>
  <c r="N463" i="201"/>
  <c r="A463" i="201"/>
  <c r="N462" i="201"/>
  <c r="A462" i="201"/>
  <c r="N461" i="201"/>
  <c r="A461" i="201"/>
  <c r="N460" i="201"/>
  <c r="A460" i="201"/>
  <c r="N459" i="201"/>
  <c r="A459" i="201"/>
  <c r="P458" i="201"/>
  <c r="A458" i="201"/>
  <c r="N457" i="201"/>
  <c r="A457" i="201"/>
  <c r="N456" i="201"/>
  <c r="A456" i="201"/>
  <c r="N455" i="201"/>
  <c r="A455" i="201"/>
  <c r="N454" i="201"/>
  <c r="A454" i="201"/>
  <c r="N453" i="201"/>
  <c r="A453" i="201"/>
  <c r="N452" i="201"/>
  <c r="A452" i="201"/>
  <c r="N451" i="201"/>
  <c r="A451" i="201"/>
  <c r="N450" i="201"/>
  <c r="A450" i="201"/>
  <c r="P449" i="201"/>
  <c r="O449" i="201"/>
  <c r="A449" i="201"/>
  <c r="N448" i="201"/>
  <c r="A448" i="201"/>
  <c r="N447" i="201"/>
  <c r="A447" i="201"/>
  <c r="N446" i="201"/>
  <c r="A446" i="201"/>
  <c r="N445" i="201"/>
  <c r="A445" i="201"/>
  <c r="N444" i="201"/>
  <c r="A444" i="201"/>
  <c r="P443" i="201"/>
  <c r="O443" i="201"/>
  <c r="A443" i="201"/>
  <c r="N442" i="201"/>
  <c r="A442" i="201"/>
  <c r="N441" i="201"/>
  <c r="A441" i="201"/>
  <c r="N440" i="201"/>
  <c r="A440" i="201"/>
  <c r="P439" i="201"/>
  <c r="O439" i="201"/>
  <c r="A439" i="201"/>
  <c r="A438" i="201"/>
  <c r="A437" i="201"/>
  <c r="A436" i="201"/>
  <c r="A435" i="201"/>
  <c r="N94" i="201"/>
  <c r="A94" i="201"/>
  <c r="P93" i="201"/>
  <c r="O93" i="201"/>
  <c r="A93" i="201"/>
  <c r="N423" i="201"/>
  <c r="A423" i="201"/>
  <c r="P422" i="201"/>
  <c r="O422" i="201"/>
  <c r="A422" i="201"/>
  <c r="N434" i="201"/>
  <c r="A434" i="201"/>
  <c r="P433" i="201"/>
  <c r="O433" i="201"/>
  <c r="A433" i="201"/>
  <c r="N432" i="201"/>
  <c r="A432" i="201"/>
  <c r="P431" i="201"/>
  <c r="O431" i="201"/>
  <c r="A431" i="201"/>
  <c r="N430" i="201"/>
  <c r="A430" i="201"/>
  <c r="N429" i="201"/>
  <c r="A429" i="201"/>
  <c r="N428" i="201"/>
  <c r="A428" i="201"/>
  <c r="P427" i="201"/>
  <c r="O427" i="201"/>
  <c r="A427" i="201"/>
  <c r="N426" i="201"/>
  <c r="A426" i="201"/>
  <c r="N425" i="201"/>
  <c r="A425" i="201"/>
  <c r="P424" i="201"/>
  <c r="O424" i="201"/>
  <c r="A424" i="201"/>
  <c r="A421" i="201"/>
  <c r="A420" i="201"/>
  <c r="A419" i="201"/>
  <c r="A418" i="201"/>
  <c r="N417" i="201"/>
  <c r="N416" i="201" s="1"/>
  <c r="P416" i="201"/>
  <c r="O416" i="201"/>
  <c r="P414" i="201"/>
  <c r="O414" i="201"/>
  <c r="N413" i="201"/>
  <c r="A413" i="201"/>
  <c r="P412" i="201"/>
  <c r="O412" i="201"/>
  <c r="A412" i="201"/>
  <c r="N302" i="201"/>
  <c r="A302" i="201"/>
  <c r="N301" i="201"/>
  <c r="A301" i="201"/>
  <c r="P300" i="201"/>
  <c r="O300" i="201" s="1"/>
  <c r="A300" i="201"/>
  <c r="A411" i="201"/>
  <c r="A410" i="201"/>
  <c r="A409" i="201"/>
  <c r="A408" i="201"/>
  <c r="A407" i="201"/>
  <c r="P402" i="201"/>
  <c r="O402" i="201"/>
  <c r="N401" i="201"/>
  <c r="A401" i="201"/>
  <c r="N400" i="201"/>
  <c r="A400" i="201"/>
  <c r="N399" i="201"/>
  <c r="A399" i="201"/>
  <c r="P398" i="201"/>
  <c r="O398" i="201"/>
  <c r="A398" i="201"/>
  <c r="N394" i="201"/>
  <c r="A394" i="201"/>
  <c r="A393" i="201"/>
  <c r="N397" i="201"/>
  <c r="A397" i="201"/>
  <c r="P396" i="201"/>
  <c r="O396" i="201"/>
  <c r="A396" i="201"/>
  <c r="N392" i="201"/>
  <c r="A392" i="201"/>
  <c r="P391" i="201"/>
  <c r="O391" i="201"/>
  <c r="A391" i="201"/>
  <c r="N390" i="201"/>
  <c r="A390" i="201"/>
  <c r="P389" i="201"/>
  <c r="O389" i="201"/>
  <c r="A389" i="201"/>
  <c r="N388" i="201"/>
  <c r="A388" i="201"/>
  <c r="N387" i="201"/>
  <c r="A387" i="201"/>
  <c r="N386" i="201"/>
  <c r="A386" i="201"/>
  <c r="N385" i="201"/>
  <c r="A385" i="201"/>
  <c r="N384" i="201"/>
  <c r="A384" i="201"/>
  <c r="N383" i="201"/>
  <c r="A383" i="201"/>
  <c r="N382" i="201"/>
  <c r="A382" i="201"/>
  <c r="P381" i="201"/>
  <c r="O381" i="201"/>
  <c r="A381" i="201"/>
  <c r="A380" i="201"/>
  <c r="A379" i="201"/>
  <c r="A378" i="201"/>
  <c r="A377" i="201"/>
  <c r="P372" i="201"/>
  <c r="P370" i="201" s="1"/>
  <c r="O372" i="201"/>
  <c r="A373" i="201"/>
  <c r="A372" i="201"/>
  <c r="A371" i="201"/>
  <c r="A370" i="201"/>
  <c r="N369" i="201"/>
  <c r="A369" i="201"/>
  <c r="N368" i="201"/>
  <c r="N367" i="201"/>
  <c r="P366" i="201"/>
  <c r="P364" i="201" s="1"/>
  <c r="P362" i="201" s="1"/>
  <c r="O366" i="201"/>
  <c r="A366" i="201"/>
  <c r="A365" i="201"/>
  <c r="A364" i="201"/>
  <c r="A363" i="201"/>
  <c r="A362" i="201"/>
  <c r="N361" i="201"/>
  <c r="A361" i="201"/>
  <c r="P360" i="201"/>
  <c r="O360" i="201"/>
  <c r="A360" i="201"/>
  <c r="N359" i="201"/>
  <c r="A359" i="201"/>
  <c r="N358" i="201"/>
  <c r="A358" i="201"/>
  <c r="N357" i="201"/>
  <c r="A357" i="201"/>
  <c r="N356" i="201"/>
  <c r="A356" i="201"/>
  <c r="N355" i="201"/>
  <c r="A355" i="201"/>
  <c r="N354" i="201"/>
  <c r="A354" i="201"/>
  <c r="N353" i="201"/>
  <c r="N352" i="201"/>
  <c r="A352" i="201"/>
  <c r="N351" i="201"/>
  <c r="A351" i="201"/>
  <c r="N350" i="201"/>
  <c r="A350" i="201"/>
  <c r="N349" i="201"/>
  <c r="A349" i="201"/>
  <c r="N348" i="201"/>
  <c r="A348" i="201"/>
  <c r="N347" i="201"/>
  <c r="A347" i="201"/>
  <c r="N346" i="201"/>
  <c r="A346" i="201"/>
  <c r="N345" i="201"/>
  <c r="A345" i="201"/>
  <c r="N344" i="201"/>
  <c r="A344" i="201"/>
  <c r="N343" i="201"/>
  <c r="A343" i="201"/>
  <c r="N342" i="201"/>
  <c r="A342" i="201"/>
  <c r="N341" i="201"/>
  <c r="A341" i="201"/>
  <c r="N340" i="201"/>
  <c r="A340" i="201"/>
  <c r="N339" i="201"/>
  <c r="A339" i="201"/>
  <c r="N338" i="201"/>
  <c r="A338" i="201"/>
  <c r="P337" i="201"/>
  <c r="O337" i="201"/>
  <c r="A337" i="201"/>
  <c r="N336" i="201"/>
  <c r="A336" i="201"/>
  <c r="P335" i="201"/>
  <c r="O335" i="201"/>
  <c r="A335" i="201"/>
  <c r="N334" i="201"/>
  <c r="A334" i="201"/>
  <c r="N333" i="201"/>
  <c r="A333" i="201"/>
  <c r="N332" i="201"/>
  <c r="A332" i="201"/>
  <c r="N331" i="201"/>
  <c r="N330" i="201"/>
  <c r="A330" i="201"/>
  <c r="N329" i="201"/>
  <c r="A329" i="201"/>
  <c r="N328" i="201"/>
  <c r="A328" i="201"/>
  <c r="N326" i="201"/>
  <c r="A326" i="201"/>
  <c r="P325" i="201"/>
  <c r="A325" i="201"/>
  <c r="A324" i="201"/>
  <c r="A323" i="201"/>
  <c r="A322" i="201"/>
  <c r="A321" i="201"/>
  <c r="A320" i="201"/>
  <c r="A319" i="201"/>
  <c r="A314" i="201"/>
  <c r="N313" i="201"/>
  <c r="A313" i="201"/>
  <c r="P311" i="201"/>
  <c r="N311" i="201" s="1"/>
  <c r="A311" i="201"/>
  <c r="N310" i="201"/>
  <c r="A310" i="201"/>
  <c r="N309" i="201"/>
  <c r="A309" i="201"/>
  <c r="N308" i="201"/>
  <c r="A308" i="201"/>
  <c r="P307" i="201"/>
  <c r="O307" i="201"/>
  <c r="A307" i="201"/>
  <c r="N306" i="201"/>
  <c r="A306" i="201"/>
  <c r="N305" i="201"/>
  <c r="A305" i="201"/>
  <c r="N304" i="201"/>
  <c r="A304" i="201"/>
  <c r="P303" i="201"/>
  <c r="O303" i="201"/>
  <c r="A303" i="201"/>
  <c r="N299" i="201"/>
  <c r="A299" i="201"/>
  <c r="N296" i="201"/>
  <c r="A296" i="201"/>
  <c r="P295" i="201"/>
  <c r="O295" i="201"/>
  <c r="A295" i="201"/>
  <c r="N294" i="201"/>
  <c r="N293" i="201"/>
  <c r="N292" i="201"/>
  <c r="P291" i="201"/>
  <c r="O291" i="201"/>
  <c r="N290" i="201"/>
  <c r="N289" i="201"/>
  <c r="N288" i="201"/>
  <c r="N287" i="201"/>
  <c r="N286" i="201"/>
  <c r="P285" i="201"/>
  <c r="O285" i="201"/>
  <c r="N284" i="201"/>
  <c r="P283" i="201"/>
  <c r="O283" i="201"/>
  <c r="N281" i="201"/>
  <c r="N280" i="201"/>
  <c r="N278" i="201"/>
  <c r="N277" i="201"/>
  <c r="P276" i="201"/>
  <c r="O276" i="201"/>
  <c r="N271" i="201"/>
  <c r="N270" i="201"/>
  <c r="N269" i="201"/>
  <c r="N268" i="201"/>
  <c r="N267" i="201"/>
  <c r="A267" i="201"/>
  <c r="N266" i="201"/>
  <c r="A266" i="201"/>
  <c r="N265" i="201"/>
  <c r="A265" i="201"/>
  <c r="P264" i="201"/>
  <c r="P262" i="201" s="1"/>
  <c r="P260" i="201" s="1"/>
  <c r="O264" i="201"/>
  <c r="A264" i="201"/>
  <c r="A263" i="201"/>
  <c r="A262" i="201"/>
  <c r="A261" i="201"/>
  <c r="A260" i="201"/>
  <c r="N259" i="201"/>
  <c r="A259" i="201"/>
  <c r="P258" i="201"/>
  <c r="O258" i="201"/>
  <c r="A258" i="201"/>
  <c r="N257" i="201"/>
  <c r="A257" i="201"/>
  <c r="N256" i="201"/>
  <c r="A256" i="201"/>
  <c r="P255" i="201"/>
  <c r="O255" i="201"/>
  <c r="A255" i="201"/>
  <c r="N254" i="201"/>
  <c r="A254" i="201"/>
  <c r="P253" i="201"/>
  <c r="O253" i="201"/>
  <c r="A253" i="201"/>
  <c r="N252" i="201"/>
  <c r="P251" i="201"/>
  <c r="O251" i="201"/>
  <c r="N250" i="201"/>
  <c r="N249" i="201"/>
  <c r="P248" i="201"/>
  <c r="O248" i="201"/>
  <c r="A246" i="201"/>
  <c r="N243" i="201"/>
  <c r="N242" i="201"/>
  <c r="N240" i="201"/>
  <c r="N235" i="201"/>
  <c r="A235" i="201"/>
  <c r="P234" i="201"/>
  <c r="O234" i="201"/>
  <c r="A234" i="201"/>
  <c r="N233" i="201"/>
  <c r="A233" i="201"/>
  <c r="A231" i="201"/>
  <c r="N230" i="201"/>
  <c r="A230" i="201"/>
  <c r="N229" i="201"/>
  <c r="A229" i="201"/>
  <c r="N228" i="201"/>
  <c r="A228" i="201"/>
  <c r="N227" i="201"/>
  <c r="A227" i="201"/>
  <c r="N226" i="201"/>
  <c r="A226" i="201"/>
  <c r="N225" i="201"/>
  <c r="A225" i="201"/>
  <c r="A224" i="201"/>
  <c r="N223" i="201"/>
  <c r="A223" i="201"/>
  <c r="N222" i="201"/>
  <c r="A222" i="201"/>
  <c r="N221" i="201"/>
  <c r="A221" i="201"/>
  <c r="P220" i="201"/>
  <c r="O220" i="201"/>
  <c r="A220" i="201"/>
  <c r="N219" i="201"/>
  <c r="A219" i="201"/>
  <c r="N218" i="201"/>
  <c r="A218" i="201"/>
  <c r="P217" i="201"/>
  <c r="O217" i="201"/>
  <c r="A217" i="201"/>
  <c r="N216" i="201"/>
  <c r="A216" i="201"/>
  <c r="N214" i="201"/>
  <c r="A214" i="201"/>
  <c r="A213" i="201"/>
  <c r="N212" i="201"/>
  <c r="A212" i="201"/>
  <c r="N211" i="201"/>
  <c r="A211" i="201"/>
  <c r="N210" i="201"/>
  <c r="A210" i="201"/>
  <c r="N209" i="201"/>
  <c r="A209" i="201"/>
  <c r="P206" i="201"/>
  <c r="O206" i="201"/>
  <c r="A206" i="201"/>
  <c r="N204" i="201"/>
  <c r="A204" i="201"/>
  <c r="N203" i="201"/>
  <c r="A203" i="201"/>
  <c r="N202" i="201"/>
  <c r="A202" i="201"/>
  <c r="N201" i="201"/>
  <c r="A201" i="201"/>
  <c r="A200" i="201"/>
  <c r="N199" i="201"/>
  <c r="A199" i="201"/>
  <c r="P198" i="201"/>
  <c r="O198" i="201"/>
  <c r="A198" i="201"/>
  <c r="N197" i="201"/>
  <c r="N196" i="201"/>
  <c r="A196" i="201"/>
  <c r="N195" i="201"/>
  <c r="A195" i="201"/>
  <c r="P194" i="201"/>
  <c r="O194" i="201"/>
  <c r="A194" i="201"/>
  <c r="N192" i="201"/>
  <c r="A192" i="201"/>
  <c r="N191" i="201"/>
  <c r="A191" i="201"/>
  <c r="N190" i="201"/>
  <c r="A190" i="201"/>
  <c r="A189" i="201"/>
  <c r="N188" i="201"/>
  <c r="A188" i="201"/>
  <c r="N187" i="201"/>
  <c r="A187" i="201"/>
  <c r="N186" i="201"/>
  <c r="A186" i="201"/>
  <c r="P185" i="201"/>
  <c r="O185" i="201"/>
  <c r="A185" i="201"/>
  <c r="N184" i="201"/>
  <c r="A184" i="201"/>
  <c r="N183" i="201"/>
  <c r="A183" i="201"/>
  <c r="N182" i="201"/>
  <c r="A182" i="201"/>
  <c r="P181" i="201"/>
  <c r="O181" i="201"/>
  <c r="A181" i="201"/>
  <c r="N180" i="201"/>
  <c r="A180" i="201"/>
  <c r="P179" i="201"/>
  <c r="O179" i="201"/>
  <c r="A179" i="201"/>
  <c r="N178" i="201"/>
  <c r="A178" i="201"/>
  <c r="N177" i="201"/>
  <c r="A177" i="201"/>
  <c r="P176" i="201"/>
  <c r="A176" i="201"/>
  <c r="A175" i="201"/>
  <c r="A174" i="201"/>
  <c r="A173" i="201"/>
  <c r="A172" i="201"/>
  <c r="N162" i="201"/>
  <c r="A162" i="201"/>
  <c r="P161" i="201"/>
  <c r="O161" i="201"/>
  <c r="A161" i="201"/>
  <c r="N160" i="201"/>
  <c r="A160" i="201"/>
  <c r="P159" i="201"/>
  <c r="O159" i="201"/>
  <c r="A159" i="201"/>
  <c r="N158" i="201"/>
  <c r="A158" i="201"/>
  <c r="P157" i="201"/>
  <c r="O157" i="201"/>
  <c r="A157" i="201"/>
  <c r="N156" i="201"/>
  <c r="A156" i="201"/>
  <c r="N155" i="201"/>
  <c r="A155" i="201"/>
  <c r="P154" i="201"/>
  <c r="O154" i="201"/>
  <c r="A154" i="201"/>
  <c r="N153" i="201"/>
  <c r="N152" i="201"/>
  <c r="A152" i="201"/>
  <c r="P151" i="201"/>
  <c r="O151" i="201"/>
  <c r="N171" i="201"/>
  <c r="A171" i="201"/>
  <c r="N170" i="201"/>
  <c r="A170" i="201"/>
  <c r="P169" i="201"/>
  <c r="P167" i="201" s="1"/>
  <c r="P165" i="201" s="1"/>
  <c r="O169" i="201"/>
  <c r="A169" i="201"/>
  <c r="A168" i="201"/>
  <c r="A167" i="201"/>
  <c r="A166" i="201"/>
  <c r="A165" i="201"/>
  <c r="N150" i="201"/>
  <c r="A150" i="201"/>
  <c r="P149" i="201"/>
  <c r="O149" i="201"/>
  <c r="A149" i="201"/>
  <c r="N148" i="201"/>
  <c r="A148" i="201"/>
  <c r="P147" i="201"/>
  <c r="O147" i="201"/>
  <c r="A147" i="201"/>
  <c r="A146" i="201"/>
  <c r="A145" i="201"/>
  <c r="A144" i="201"/>
  <c r="A142" i="201"/>
  <c r="A141" i="201"/>
  <c r="N140" i="201"/>
  <c r="A140" i="201"/>
  <c r="N139" i="201"/>
  <c r="A139" i="201"/>
  <c r="P138" i="201"/>
  <c r="O138" i="201"/>
  <c r="A138" i="201"/>
  <c r="N137" i="201"/>
  <c r="A137" i="201"/>
  <c r="N136" i="201"/>
  <c r="A136" i="201"/>
  <c r="N135" i="201"/>
  <c r="A135" i="201"/>
  <c r="N134" i="201"/>
  <c r="A134" i="201"/>
  <c r="N133" i="201"/>
  <c r="A133" i="201"/>
  <c r="P132" i="201"/>
  <c r="O132" i="201"/>
  <c r="A132" i="201"/>
  <c r="A131" i="201"/>
  <c r="A130" i="201"/>
  <c r="A129" i="201"/>
  <c r="A128" i="201"/>
  <c r="N127" i="201"/>
  <c r="A127" i="201"/>
  <c r="N126" i="201"/>
  <c r="A126" i="201"/>
  <c r="N125" i="201"/>
  <c r="A125" i="201"/>
  <c r="N124" i="201"/>
  <c r="A124" i="201"/>
  <c r="N123" i="201"/>
  <c r="A123" i="201"/>
  <c r="N122" i="201"/>
  <c r="A122" i="201"/>
  <c r="N121" i="201"/>
  <c r="A121" i="201"/>
  <c r="N120" i="201"/>
  <c r="A120" i="201"/>
  <c r="N119" i="201"/>
  <c r="A119" i="201"/>
  <c r="N118" i="201"/>
  <c r="A118" i="201"/>
  <c r="N116" i="201"/>
  <c r="A116" i="201"/>
  <c r="P115" i="201"/>
  <c r="A115" i="201"/>
  <c r="A114" i="201"/>
  <c r="A113" i="201"/>
  <c r="A112" i="201"/>
  <c r="A111" i="201"/>
  <c r="A110" i="201"/>
  <c r="A109" i="201"/>
  <c r="N108" i="201"/>
  <c r="A108" i="201"/>
  <c r="N107" i="201"/>
  <c r="A107" i="201"/>
  <c r="P106" i="201"/>
  <c r="O106" i="201"/>
  <c r="A106" i="201"/>
  <c r="N105" i="201"/>
  <c r="A105" i="201"/>
  <c r="N104" i="201"/>
  <c r="A104" i="201"/>
  <c r="P103" i="201"/>
  <c r="O103" i="201"/>
  <c r="A103" i="201"/>
  <c r="A102" i="201"/>
  <c r="A101" i="201"/>
  <c r="A100" i="201"/>
  <c r="A99" i="201"/>
  <c r="N98" i="201"/>
  <c r="A98" i="201"/>
  <c r="P97" i="201"/>
  <c r="O97" i="201"/>
  <c r="A97" i="201"/>
  <c r="N96" i="201"/>
  <c r="A96" i="201"/>
  <c r="P95" i="201"/>
  <c r="O95" i="201"/>
  <c r="A95" i="201"/>
  <c r="N92" i="201"/>
  <c r="A92" i="201"/>
  <c r="P91" i="201"/>
  <c r="O91" i="201"/>
  <c r="A91" i="201"/>
  <c r="N90" i="201"/>
  <c r="A90" i="201"/>
  <c r="N89" i="201"/>
  <c r="P88" i="201"/>
  <c r="O88" i="201"/>
  <c r="A88" i="201"/>
  <c r="A87" i="201"/>
  <c r="A86" i="201"/>
  <c r="A85" i="201"/>
  <c r="A84" i="201"/>
  <c r="N83" i="201"/>
  <c r="A83" i="201"/>
  <c r="N82" i="201"/>
  <c r="A82" i="201"/>
  <c r="N81" i="201"/>
  <c r="A81" i="201"/>
  <c r="N80" i="201"/>
  <c r="A80" i="201"/>
  <c r="N79" i="201"/>
  <c r="A79" i="201"/>
  <c r="N78" i="201"/>
  <c r="A78" i="201"/>
  <c r="N77" i="201"/>
  <c r="A77" i="201"/>
  <c r="N76" i="201"/>
  <c r="A76" i="201"/>
  <c r="N75" i="201"/>
  <c r="A75" i="201"/>
  <c r="N74" i="201"/>
  <c r="A74" i="201"/>
  <c r="N73" i="201"/>
  <c r="A73" i="201"/>
  <c r="N72" i="201"/>
  <c r="A72" i="201"/>
  <c r="N71" i="201"/>
  <c r="A71" i="201"/>
  <c r="P70" i="201"/>
  <c r="P68" i="201" s="1"/>
  <c r="P66" i="201" s="1"/>
  <c r="O70" i="201"/>
  <c r="A70" i="201"/>
  <c r="A69" i="201"/>
  <c r="A68" i="201"/>
  <c r="A67" i="201"/>
  <c r="A66" i="201"/>
  <c r="N63" i="201"/>
  <c r="N61" i="201" s="1"/>
  <c r="A63" i="201"/>
  <c r="P62" i="201"/>
  <c r="O62" i="201"/>
  <c r="O60" i="201" s="1"/>
  <c r="A62" i="201"/>
  <c r="A61" i="201"/>
  <c r="A60" i="201"/>
  <c r="N59" i="201"/>
  <c r="N58" i="201"/>
  <c r="A58" i="201"/>
  <c r="N57" i="201"/>
  <c r="A57" i="201"/>
  <c r="N56" i="201"/>
  <c r="A56" i="201"/>
  <c r="P55" i="201"/>
  <c r="O55" i="201"/>
  <c r="A55" i="201"/>
  <c r="N54" i="201"/>
  <c r="A54" i="201"/>
  <c r="N53" i="201"/>
  <c r="A53" i="201"/>
  <c r="N52" i="201"/>
  <c r="A52" i="201"/>
  <c r="N51" i="201"/>
  <c r="A51" i="201"/>
  <c r="N50" i="201"/>
  <c r="A50" i="201"/>
  <c r="N49" i="201"/>
  <c r="A49" i="201"/>
  <c r="N48" i="201"/>
  <c r="A48" i="201"/>
  <c r="A46" i="201"/>
  <c r="N45" i="201"/>
  <c r="A45" i="201"/>
  <c r="N44" i="201"/>
  <c r="N43" i="201"/>
  <c r="A43" i="201"/>
  <c r="N42" i="201"/>
  <c r="A42" i="201"/>
  <c r="N41" i="201"/>
  <c r="A41" i="201"/>
  <c r="N40" i="201"/>
  <c r="A40" i="201"/>
  <c r="N39" i="201"/>
  <c r="A39" i="201"/>
  <c r="N38" i="201"/>
  <c r="A38" i="201"/>
  <c r="N37" i="201"/>
  <c r="A37" i="201"/>
  <c r="N36" i="201"/>
  <c r="A36" i="201"/>
  <c r="N35" i="201"/>
  <c r="A35" i="201"/>
  <c r="N34" i="201"/>
  <c r="N33" i="201"/>
  <c r="A33" i="201"/>
  <c r="N32" i="201"/>
  <c r="A32" i="201"/>
  <c r="N31" i="201"/>
  <c r="A31" i="201"/>
  <c r="N30" i="201"/>
  <c r="A30" i="201"/>
  <c r="N29" i="201"/>
  <c r="A29" i="201"/>
  <c r="N28" i="201"/>
  <c r="A28" i="201"/>
  <c r="N27" i="201"/>
  <c r="A27" i="201"/>
  <c r="N26" i="201"/>
  <c r="A26" i="201"/>
  <c r="N25" i="201"/>
  <c r="A25" i="201"/>
  <c r="N24" i="201"/>
  <c r="A24" i="201"/>
  <c r="N23" i="201"/>
  <c r="A23" i="201"/>
  <c r="N22" i="201"/>
  <c r="A22" i="201"/>
  <c r="N21" i="201"/>
  <c r="A21" i="201"/>
  <c r="P20" i="201"/>
  <c r="O20" i="201"/>
  <c r="A20" i="201"/>
  <c r="A19" i="201"/>
  <c r="A18" i="201"/>
  <c r="A17" i="201"/>
  <c r="A16" i="201"/>
  <c r="A15" i="201"/>
  <c r="A14" i="201"/>
  <c r="A13" i="201"/>
  <c r="N758" i="200"/>
  <c r="P753" i="200"/>
  <c r="P751" i="200" s="1"/>
  <c r="O753" i="200"/>
  <c r="O751" i="200" s="1"/>
  <c r="N750" i="200"/>
  <c r="P749" i="200"/>
  <c r="O749" i="200"/>
  <c r="N748" i="200"/>
  <c r="P747" i="200"/>
  <c r="O747" i="200"/>
  <c r="N742" i="200"/>
  <c r="N741" i="200" s="1"/>
  <c r="P741" i="200"/>
  <c r="O741" i="200"/>
  <c r="N736" i="200"/>
  <c r="N735" i="200" s="1"/>
  <c r="N734" i="200"/>
  <c r="N733" i="200"/>
  <c r="N732" i="200"/>
  <c r="N730" i="200"/>
  <c r="N729" i="200"/>
  <c r="N728" i="200"/>
  <c r="P727" i="200"/>
  <c r="O727" i="200"/>
  <c r="N726" i="200"/>
  <c r="N725" i="200"/>
  <c r="N724" i="200"/>
  <c r="P723" i="200"/>
  <c r="O723" i="200"/>
  <c r="N721" i="200"/>
  <c r="N718" i="200"/>
  <c r="N717" i="200"/>
  <c r="P716" i="200"/>
  <c r="O716" i="200"/>
  <c r="N715" i="200"/>
  <c r="N713" i="200"/>
  <c r="N712" i="200"/>
  <c r="N711" i="200"/>
  <c r="P710" i="200"/>
  <c r="N709" i="200"/>
  <c r="P708" i="200"/>
  <c r="O708" i="200"/>
  <c r="N707" i="200"/>
  <c r="N705" i="200"/>
  <c r="N704" i="200"/>
  <c r="N703" i="200"/>
  <c r="P702" i="200"/>
  <c r="N701" i="200"/>
  <c r="N700" i="200"/>
  <c r="N699" i="200"/>
  <c r="N698" i="200"/>
  <c r="N697" i="200"/>
  <c r="N696" i="200"/>
  <c r="N695" i="200"/>
  <c r="P694" i="200"/>
  <c r="O694" i="200"/>
  <c r="N689" i="200"/>
  <c r="N688" i="200"/>
  <c r="P687" i="200"/>
  <c r="O687" i="200"/>
  <c r="N686" i="200"/>
  <c r="N685" i="200"/>
  <c r="P684" i="200"/>
  <c r="O684" i="200"/>
  <c r="N683" i="200"/>
  <c r="N682" i="200"/>
  <c r="P681" i="200"/>
  <c r="O681" i="200"/>
  <c r="N680" i="200"/>
  <c r="N675" i="200"/>
  <c r="N674" i="200"/>
  <c r="P673" i="200"/>
  <c r="O673" i="200"/>
  <c r="N668" i="200"/>
  <c r="P667" i="200"/>
  <c r="O667" i="200"/>
  <c r="O665" i="200" s="1"/>
  <c r="O663" i="200" s="1"/>
  <c r="N658" i="200"/>
  <c r="P657" i="200"/>
  <c r="O657" i="200"/>
  <c r="N656" i="200"/>
  <c r="N655" i="200"/>
  <c r="P654" i="200"/>
  <c r="O654" i="200"/>
  <c r="N653" i="200"/>
  <c r="P652" i="200"/>
  <c r="O652" i="200"/>
  <c r="N651" i="200"/>
  <c r="P650" i="200"/>
  <c r="O650" i="200"/>
  <c r="N649" i="200"/>
  <c r="P648" i="200"/>
  <c r="O648" i="200"/>
  <c r="N647" i="200"/>
  <c r="N646" i="200"/>
  <c r="N645" i="200"/>
  <c r="N644" i="200"/>
  <c r="P643" i="200"/>
  <c r="P641" i="200" s="1"/>
  <c r="O643" i="200"/>
  <c r="O641" i="200" s="1"/>
  <c r="N637" i="200"/>
  <c r="N636" i="200" s="1"/>
  <c r="N635" i="200"/>
  <c r="N634" i="200"/>
  <c r="N633" i="200"/>
  <c r="N632" i="200"/>
  <c r="P631" i="200"/>
  <c r="O631" i="200"/>
  <c r="N630" i="200"/>
  <c r="P629" i="200"/>
  <c r="O629" i="200"/>
  <c r="N628" i="200"/>
  <c r="N627" i="200"/>
  <c r="P626" i="200"/>
  <c r="O626" i="200"/>
  <c r="N625" i="200"/>
  <c r="N624" i="200"/>
  <c r="P623" i="200"/>
  <c r="O623" i="200"/>
  <c r="N622" i="200"/>
  <c r="N621" i="200"/>
  <c r="N620" i="200"/>
  <c r="N619" i="200"/>
  <c r="P618" i="200"/>
  <c r="O618" i="200"/>
  <c r="N613" i="200"/>
  <c r="N612" i="200"/>
  <c r="P611" i="200"/>
  <c r="P609" i="200" s="1"/>
  <c r="O611" i="200"/>
  <c r="O609" i="200" s="1"/>
  <c r="N608" i="200"/>
  <c r="P607" i="200"/>
  <c r="O607" i="200"/>
  <c r="A607" i="200"/>
  <c r="N606" i="200"/>
  <c r="N605" i="200"/>
  <c r="P604" i="200"/>
  <c r="P602" i="200" s="1"/>
  <c r="O604" i="200"/>
  <c r="A604" i="200"/>
  <c r="A603" i="200"/>
  <c r="A602" i="200"/>
  <c r="A601" i="200"/>
  <c r="A600" i="200"/>
  <c r="N599" i="200"/>
  <c r="A599" i="200"/>
  <c r="N598" i="200"/>
  <c r="A598" i="200"/>
  <c r="P597" i="200"/>
  <c r="P595" i="200" s="1"/>
  <c r="O597" i="200"/>
  <c r="O595" i="200" s="1"/>
  <c r="A597" i="200"/>
  <c r="A596" i="200"/>
  <c r="A595" i="200"/>
  <c r="N594" i="200"/>
  <c r="N593" i="200" s="1"/>
  <c r="P593" i="200"/>
  <c r="O593" i="200"/>
  <c r="N592" i="200"/>
  <c r="P591" i="200"/>
  <c r="O591" i="200"/>
  <c r="N590" i="200"/>
  <c r="P589" i="200"/>
  <c r="O589" i="200"/>
  <c r="N588" i="200"/>
  <c r="P587" i="200"/>
  <c r="O587" i="200"/>
  <c r="N586" i="200"/>
  <c r="A586" i="200"/>
  <c r="N584" i="200"/>
  <c r="A584" i="200"/>
  <c r="P583" i="200"/>
  <c r="O583" i="200"/>
  <c r="A583" i="200"/>
  <c r="N582" i="200"/>
  <c r="A582" i="200"/>
  <c r="N580" i="200"/>
  <c r="A580" i="200"/>
  <c r="P579" i="200"/>
  <c r="O579" i="200"/>
  <c r="A579" i="200"/>
  <c r="N578" i="200"/>
  <c r="A578" i="200"/>
  <c r="N577" i="200"/>
  <c r="A577" i="200"/>
  <c r="N576" i="200"/>
  <c r="A576" i="200"/>
  <c r="N575" i="200"/>
  <c r="A575" i="200"/>
  <c r="P574" i="200"/>
  <c r="O574" i="200"/>
  <c r="A574" i="200"/>
  <c r="A573" i="200"/>
  <c r="A572" i="200"/>
  <c r="A571" i="200"/>
  <c r="A570" i="200"/>
  <c r="A569" i="200"/>
  <c r="A568" i="200"/>
  <c r="N65" i="200"/>
  <c r="N64" i="200" s="1"/>
  <c r="A65" i="200"/>
  <c r="P64" i="200"/>
  <c r="P566" i="200" s="1"/>
  <c r="A64" i="200"/>
  <c r="A567" i="200"/>
  <c r="A566" i="200"/>
  <c r="N564" i="200"/>
  <c r="N563" i="200" s="1"/>
  <c r="A564" i="200"/>
  <c r="P561" i="200"/>
  <c r="O561" i="200"/>
  <c r="A563" i="200"/>
  <c r="A562" i="200"/>
  <c r="A561" i="200"/>
  <c r="A560" i="200"/>
  <c r="A559" i="200"/>
  <c r="N557" i="200"/>
  <c r="A557" i="200"/>
  <c r="N556" i="200"/>
  <c r="A556" i="200"/>
  <c r="N555" i="200"/>
  <c r="A555" i="200"/>
  <c r="P552" i="200"/>
  <c r="O552" i="200"/>
  <c r="A554" i="200"/>
  <c r="A553" i="200"/>
  <c r="A552" i="200"/>
  <c r="N551" i="200"/>
  <c r="A551" i="200"/>
  <c r="N550" i="200"/>
  <c r="A550" i="200"/>
  <c r="P549" i="200"/>
  <c r="O549" i="200"/>
  <c r="A549" i="200"/>
  <c r="N548" i="200"/>
  <c r="A548" i="200"/>
  <c r="P547" i="200"/>
  <c r="O547" i="200"/>
  <c r="A547" i="200"/>
  <c r="N546" i="200"/>
  <c r="A546" i="200"/>
  <c r="P545" i="200"/>
  <c r="O545" i="200"/>
  <c r="A545" i="200"/>
  <c r="A544" i="200"/>
  <c r="A543" i="200"/>
  <c r="A540" i="200"/>
  <c r="N539" i="200"/>
  <c r="A539" i="200"/>
  <c r="P538" i="200"/>
  <c r="O538" i="200"/>
  <c r="A538" i="200"/>
  <c r="N537" i="200"/>
  <c r="A537" i="200"/>
  <c r="N535" i="200"/>
  <c r="A535" i="200"/>
  <c r="N534" i="200"/>
  <c r="A534" i="200"/>
  <c r="A533" i="200"/>
  <c r="A532" i="200"/>
  <c r="A531" i="200"/>
  <c r="A529" i="200"/>
  <c r="A528" i="200"/>
  <c r="A527" i="200"/>
  <c r="N526" i="200"/>
  <c r="A526" i="200"/>
  <c r="P525" i="200"/>
  <c r="P523" i="200" s="1"/>
  <c r="O525" i="200"/>
  <c r="N522" i="200"/>
  <c r="A522" i="200"/>
  <c r="N521" i="200"/>
  <c r="A521" i="200"/>
  <c r="P520" i="200"/>
  <c r="P518" i="200" s="1"/>
  <c r="O520" i="200"/>
  <c r="O518" i="200" s="1"/>
  <c r="A520" i="200"/>
  <c r="A519" i="200"/>
  <c r="A518" i="200"/>
  <c r="N517" i="200"/>
  <c r="A517" i="200"/>
  <c r="P516" i="200"/>
  <c r="O516" i="200"/>
  <c r="A516" i="200"/>
  <c r="N515" i="200"/>
  <c r="A515" i="200"/>
  <c r="P514" i="200"/>
  <c r="O514" i="200"/>
  <c r="A514" i="200"/>
  <c r="A513" i="200"/>
  <c r="A512" i="200"/>
  <c r="A511" i="200"/>
  <c r="A510" i="200"/>
  <c r="P508" i="200"/>
  <c r="O508" i="200"/>
  <c r="A508" i="200"/>
  <c r="N507" i="200"/>
  <c r="A507" i="200"/>
  <c r="N506" i="200"/>
  <c r="A506" i="200"/>
  <c r="N505" i="200"/>
  <c r="A505" i="200"/>
  <c r="P504" i="200"/>
  <c r="O504" i="200"/>
  <c r="A504" i="200"/>
  <c r="O641" i="205" l="1"/>
  <c r="O641" i="208"/>
  <c r="O641" i="207"/>
  <c r="O641" i="206"/>
  <c r="P641" i="205"/>
  <c r="P641" i="208"/>
  <c r="P641" i="207"/>
  <c r="P641" i="206"/>
  <c r="O641" i="204"/>
  <c r="O641" i="210"/>
  <c r="N402" i="207"/>
  <c r="N402" i="212"/>
  <c r="N402" i="211"/>
  <c r="P379" i="210"/>
  <c r="P377" i="210" s="1"/>
  <c r="E28" i="219"/>
  <c r="O512" i="206"/>
  <c r="O379" i="203"/>
  <c r="O377" i="203" s="1"/>
  <c r="O512" i="211"/>
  <c r="P379" i="207"/>
  <c r="P379" i="212"/>
  <c r="N402" i="210"/>
  <c r="P174" i="208"/>
  <c r="N402" i="203"/>
  <c r="P274" i="203"/>
  <c r="E44" i="219"/>
  <c r="E100" i="219"/>
  <c r="E88" i="219"/>
  <c r="E47" i="219"/>
  <c r="E62" i="219"/>
  <c r="E57" i="219"/>
  <c r="E66" i="219"/>
  <c r="E76" i="219"/>
  <c r="F112" i="219"/>
  <c r="F118" i="219"/>
  <c r="F121" i="219"/>
  <c r="E26" i="219"/>
  <c r="E96" i="219"/>
  <c r="E40" i="219"/>
  <c r="E74" i="219"/>
  <c r="E75" i="219"/>
  <c r="E41" i="219"/>
  <c r="E29" i="219"/>
  <c r="E50" i="219"/>
  <c r="E97" i="219"/>
  <c r="E30" i="219"/>
  <c r="F113" i="219"/>
  <c r="E56" i="219"/>
  <c r="F117" i="219"/>
  <c r="E87" i="219"/>
  <c r="D87" i="219" s="1"/>
  <c r="F123" i="219"/>
  <c r="E55" i="219"/>
  <c r="E63" i="219"/>
  <c r="F116" i="219"/>
  <c r="F126" i="219"/>
  <c r="E27" i="219"/>
  <c r="E93" i="219"/>
  <c r="D93" i="219" s="1"/>
  <c r="E103" i="219"/>
  <c r="O115" i="217"/>
  <c r="O364" i="201"/>
  <c r="O224" i="217"/>
  <c r="O231" i="217"/>
  <c r="O176" i="217"/>
  <c r="O220" i="217"/>
  <c r="O458" i="217"/>
  <c r="O702" i="217"/>
  <c r="O735" i="217"/>
  <c r="P174" i="211"/>
  <c r="O274" i="206"/>
  <c r="O272" i="206" s="1"/>
  <c r="P379" i="208"/>
  <c r="P174" i="206"/>
  <c r="P274" i="206"/>
  <c r="P272" i="206" s="1"/>
  <c r="P474" i="206"/>
  <c r="P472" i="206" s="1"/>
  <c r="P470" i="206" s="1"/>
  <c r="P474" i="205"/>
  <c r="P472" i="205" s="1"/>
  <c r="P470" i="205" s="1"/>
  <c r="P379" i="202"/>
  <c r="O422" i="217"/>
  <c r="O424" i="217"/>
  <c r="O379" i="208"/>
  <c r="O379" i="202"/>
  <c r="O377" i="202" s="1"/>
  <c r="O106" i="217"/>
  <c r="O379" i="201"/>
  <c r="P379" i="201"/>
  <c r="O274" i="210"/>
  <c r="P174" i="204"/>
  <c r="P274" i="204"/>
  <c r="P272" i="204" s="1"/>
  <c r="P474" i="204"/>
  <c r="P472" i="204" s="1"/>
  <c r="P470" i="204" s="1"/>
  <c r="O747" i="217"/>
  <c r="P274" i="211"/>
  <c r="P272" i="211" s="1"/>
  <c r="O692" i="208"/>
  <c r="O690" i="208" s="1"/>
  <c r="P692" i="201"/>
  <c r="P174" i="210"/>
  <c r="P274" i="210"/>
  <c r="P474" i="210"/>
  <c r="P472" i="210" s="1"/>
  <c r="P470" i="210" s="1"/>
  <c r="O437" i="208"/>
  <c r="N402" i="206"/>
  <c r="O274" i="205"/>
  <c r="O272" i="205" s="1"/>
  <c r="P174" i="202"/>
  <c r="O274" i="202"/>
  <c r="O692" i="202"/>
  <c r="O690" i="202" s="1"/>
  <c r="P474" i="211"/>
  <c r="P472" i="211" s="1"/>
  <c r="P470" i="211" s="1"/>
  <c r="O379" i="212"/>
  <c r="O274" i="208"/>
  <c r="O379" i="207"/>
  <c r="P174" i="205"/>
  <c r="P274" i="205"/>
  <c r="P272" i="205" s="1"/>
  <c r="N402" i="205"/>
  <c r="N402" i="204"/>
  <c r="P274" i="202"/>
  <c r="P272" i="202" s="1"/>
  <c r="O474" i="202"/>
  <c r="O472" i="202" s="1"/>
  <c r="O470" i="202" s="1"/>
  <c r="O264" i="217"/>
  <c r="O285" i="217"/>
  <c r="O716" i="217"/>
  <c r="O274" i="201"/>
  <c r="O272" i="201" s="1"/>
  <c r="P474" i="208"/>
  <c r="P472" i="208" s="1"/>
  <c r="P470" i="208" s="1"/>
  <c r="O379" i="211"/>
  <c r="P379" i="203"/>
  <c r="P377" i="203" s="1"/>
  <c r="O234" i="217"/>
  <c r="O251" i="217"/>
  <c r="O708" i="217"/>
  <c r="P379" i="211"/>
  <c r="P377" i="211" s="1"/>
  <c r="N402" i="208"/>
  <c r="P600" i="208"/>
  <c r="P692" i="207"/>
  <c r="P690" i="207" s="1"/>
  <c r="P174" i="203"/>
  <c r="N402" i="202"/>
  <c r="O62" i="217"/>
  <c r="P274" i="208"/>
  <c r="N402" i="201"/>
  <c r="O274" i="212"/>
  <c r="O272" i="212" s="1"/>
  <c r="P174" i="207"/>
  <c r="O274" i="207"/>
  <c r="O272" i="207" s="1"/>
  <c r="O379" i="206"/>
  <c r="O692" i="205"/>
  <c r="O690" i="205" s="1"/>
  <c r="O437" i="203"/>
  <c r="P692" i="203"/>
  <c r="O103" i="217"/>
  <c r="O238" i="217"/>
  <c r="O253" i="217"/>
  <c r="P274" i="201"/>
  <c r="P174" i="212"/>
  <c r="P274" i="212"/>
  <c r="P272" i="212" s="1"/>
  <c r="P474" i="212"/>
  <c r="P472" i="212" s="1"/>
  <c r="P470" i="212" s="1"/>
  <c r="P274" i="207"/>
  <c r="P474" i="207"/>
  <c r="P472" i="207" s="1"/>
  <c r="P470" i="207" s="1"/>
  <c r="P379" i="206"/>
  <c r="O379" i="205"/>
  <c r="P692" i="205"/>
  <c r="O379" i="204"/>
  <c r="O377" i="204" s="1"/>
  <c r="O145" i="202"/>
  <c r="O143" i="202" s="1"/>
  <c r="P238" i="217"/>
  <c r="O449" i="217"/>
  <c r="P174" i="201"/>
  <c r="O379" i="210"/>
  <c r="P379" i="205"/>
  <c r="P379" i="204"/>
  <c r="P474" i="203"/>
  <c r="P472" i="203" s="1"/>
  <c r="P470" i="203" s="1"/>
  <c r="O200" i="217"/>
  <c r="P213" i="217"/>
  <c r="O213" i="217"/>
  <c r="O476" i="217"/>
  <c r="P476" i="217"/>
  <c r="O393" i="217"/>
  <c r="P393" i="217"/>
  <c r="O554" i="217"/>
  <c r="P554" i="217"/>
  <c r="P437" i="205"/>
  <c r="O437" i="211"/>
  <c r="O435" i="211" s="1"/>
  <c r="O437" i="202"/>
  <c r="P472" i="201"/>
  <c r="O692" i="200"/>
  <c r="O690" i="200" s="1"/>
  <c r="O437" i="201"/>
  <c r="O437" i="212"/>
  <c r="O435" i="212" s="1"/>
  <c r="O692" i="212"/>
  <c r="P437" i="211"/>
  <c r="P435" i="211" s="1"/>
  <c r="O692" i="211"/>
  <c r="O690" i="211" s="1"/>
  <c r="O437" i="210"/>
  <c r="O435" i="210" s="1"/>
  <c r="O692" i="210"/>
  <c r="P437" i="208"/>
  <c r="P435" i="208" s="1"/>
  <c r="P692" i="208"/>
  <c r="O437" i="207"/>
  <c r="O435" i="207" s="1"/>
  <c r="O437" i="204"/>
  <c r="P437" i="203"/>
  <c r="P437" i="202"/>
  <c r="P692" i="200"/>
  <c r="P690" i="200" s="1"/>
  <c r="P437" i="201"/>
  <c r="P435" i="201" s="1"/>
  <c r="O692" i="201"/>
  <c r="O690" i="201" s="1"/>
  <c r="P437" i="212"/>
  <c r="P692" i="212"/>
  <c r="P690" i="212" s="1"/>
  <c r="P692" i="211"/>
  <c r="P690" i="211" s="1"/>
  <c r="P437" i="210"/>
  <c r="P692" i="210"/>
  <c r="P690" i="210" s="1"/>
  <c r="P437" i="207"/>
  <c r="P435" i="207" s="1"/>
  <c r="O437" i="206"/>
  <c r="O435" i="206" s="1"/>
  <c r="O692" i="206"/>
  <c r="P437" i="204"/>
  <c r="O692" i="204"/>
  <c r="O692" i="203"/>
  <c r="O690" i="203" s="1"/>
  <c r="O692" i="207"/>
  <c r="O690" i="207" s="1"/>
  <c r="P437" i="206"/>
  <c r="P435" i="206" s="1"/>
  <c r="P692" i="206"/>
  <c r="P690" i="206" s="1"/>
  <c r="O437" i="205"/>
  <c r="O435" i="205" s="1"/>
  <c r="P692" i="204"/>
  <c r="P690" i="204" s="1"/>
  <c r="P692" i="202"/>
  <c r="P690" i="202" s="1"/>
  <c r="O512" i="200"/>
  <c r="O512" i="203"/>
  <c r="O512" i="212"/>
  <c r="O512" i="210"/>
  <c r="P512" i="205"/>
  <c r="P735" i="217"/>
  <c r="O710" i="217"/>
  <c r="N529" i="207"/>
  <c r="N529" i="204"/>
  <c r="N529" i="205"/>
  <c r="O563" i="217"/>
  <c r="P563" i="217"/>
  <c r="N529" i="201"/>
  <c r="P512" i="207"/>
  <c r="O529" i="217"/>
  <c r="N529" i="211"/>
  <c r="N529" i="206"/>
  <c r="N529" i="200"/>
  <c r="P487" i="201"/>
  <c r="P485" i="201" s="1"/>
  <c r="O512" i="201"/>
  <c r="N529" i="212"/>
  <c r="N529" i="210"/>
  <c r="P512" i="208"/>
  <c r="N529" i="208"/>
  <c r="O512" i="204"/>
  <c r="N529" i="203"/>
  <c r="P512" i="202"/>
  <c r="N529" i="202"/>
  <c r="P529" i="217"/>
  <c r="P512" i="200"/>
  <c r="O487" i="211"/>
  <c r="P512" i="210"/>
  <c r="O512" i="208"/>
  <c r="O487" i="206"/>
  <c r="O485" i="206" s="1"/>
  <c r="O512" i="205"/>
  <c r="P512" i="201"/>
  <c r="P512" i="212"/>
  <c r="P512" i="211"/>
  <c r="P487" i="207"/>
  <c r="O512" i="207"/>
  <c r="P512" i="206"/>
  <c r="P512" i="204"/>
  <c r="P512" i="203"/>
  <c r="O512" i="202"/>
  <c r="N489" i="201"/>
  <c r="O487" i="201"/>
  <c r="O485" i="201" s="1"/>
  <c r="P487" i="212"/>
  <c r="P485" i="212" s="1"/>
  <c r="P487" i="210"/>
  <c r="P485" i="210" s="1"/>
  <c r="P487" i="208"/>
  <c r="P485" i="208" s="1"/>
  <c r="O487" i="207"/>
  <c r="O485" i="207" s="1"/>
  <c r="O487" i="205"/>
  <c r="O485" i="205" s="1"/>
  <c r="N489" i="204"/>
  <c r="O487" i="204"/>
  <c r="O485" i="204" s="1"/>
  <c r="P487" i="203"/>
  <c r="P487" i="202"/>
  <c r="P485" i="202" s="1"/>
  <c r="P487" i="205"/>
  <c r="P485" i="205" s="1"/>
  <c r="P487" i="204"/>
  <c r="P485" i="204" s="1"/>
  <c r="O487" i="212"/>
  <c r="P487" i="211"/>
  <c r="P485" i="211" s="1"/>
  <c r="O487" i="210"/>
  <c r="O487" i="208"/>
  <c r="O485" i="208" s="1"/>
  <c r="P487" i="206"/>
  <c r="O487" i="203"/>
  <c r="O487" i="202"/>
  <c r="O485" i="202" s="1"/>
  <c r="N489" i="212"/>
  <c r="N489" i="210"/>
  <c r="N489" i="203"/>
  <c r="O489" i="217"/>
  <c r="N489" i="207"/>
  <c r="N489" i="206"/>
  <c r="N489" i="205"/>
  <c r="P489" i="217"/>
  <c r="N489" i="211"/>
  <c r="N489" i="208"/>
  <c r="N489" i="202"/>
  <c r="P420" i="212"/>
  <c r="P418" i="212" s="1"/>
  <c r="O420" i="208"/>
  <c r="O418" i="208" s="1"/>
  <c r="P420" i="207"/>
  <c r="O420" i="206"/>
  <c r="O418" i="206" s="1"/>
  <c r="O420" i="204"/>
  <c r="O420" i="210"/>
  <c r="O418" i="210" s="1"/>
  <c r="O420" i="212"/>
  <c r="P420" i="205"/>
  <c r="P418" i="205" s="1"/>
  <c r="O420" i="203"/>
  <c r="P420" i="202"/>
  <c r="P418" i="202" s="1"/>
  <c r="O420" i="207"/>
  <c r="O418" i="207" s="1"/>
  <c r="P420" i="203"/>
  <c r="P418" i="203" s="1"/>
  <c r="O420" i="211"/>
  <c r="P420" i="208"/>
  <c r="P418" i="208" s="1"/>
  <c r="O420" i="201"/>
  <c r="O418" i="201" s="1"/>
  <c r="P420" i="201"/>
  <c r="P418" i="201" s="1"/>
  <c r="P420" i="211"/>
  <c r="P420" i="210"/>
  <c r="P418" i="210" s="1"/>
  <c r="P420" i="206"/>
  <c r="O420" i="205"/>
  <c r="O418" i="205" s="1"/>
  <c r="P420" i="204"/>
  <c r="O420" i="202"/>
  <c r="O418" i="202" s="1"/>
  <c r="P377" i="201"/>
  <c r="P377" i="207"/>
  <c r="O323" i="203"/>
  <c r="O321" i="203" s="1"/>
  <c r="P323" i="212"/>
  <c r="P321" i="212" s="1"/>
  <c r="O323" i="208"/>
  <c r="O321" i="208" s="1"/>
  <c r="P323" i="201"/>
  <c r="P323" i="210"/>
  <c r="O323" i="207"/>
  <c r="O321" i="207" s="1"/>
  <c r="O323" i="211"/>
  <c r="O321" i="211" s="1"/>
  <c r="O323" i="204"/>
  <c r="O321" i="204" s="1"/>
  <c r="P323" i="202"/>
  <c r="P321" i="202" s="1"/>
  <c r="O372" i="206"/>
  <c r="O370" i="206" s="1"/>
  <c r="O372" i="205"/>
  <c r="O370" i="205" s="1"/>
  <c r="P372" i="203"/>
  <c r="P370" i="203" s="1"/>
  <c r="P372" i="211"/>
  <c r="P370" i="211" s="1"/>
  <c r="P372" i="205"/>
  <c r="P370" i="205" s="1"/>
  <c r="O323" i="210"/>
  <c r="O321" i="210" s="1"/>
  <c r="P323" i="208"/>
  <c r="P321" i="208" s="1"/>
  <c r="O323" i="202"/>
  <c r="O321" i="202" s="1"/>
  <c r="P323" i="206"/>
  <c r="P321" i="206" s="1"/>
  <c r="P323" i="205"/>
  <c r="P321" i="205" s="1"/>
  <c r="O323" i="201"/>
  <c r="O321" i="201" s="1"/>
  <c r="O323" i="212"/>
  <c r="O321" i="212" s="1"/>
  <c r="P323" i="211"/>
  <c r="P321" i="211" s="1"/>
  <c r="P323" i="207"/>
  <c r="P321" i="207" s="1"/>
  <c r="O323" i="206"/>
  <c r="O323" i="205"/>
  <c r="P323" i="204"/>
  <c r="P321" i="204" s="1"/>
  <c r="P323" i="203"/>
  <c r="P246" i="212"/>
  <c r="P272" i="210"/>
  <c r="O246" i="207"/>
  <c r="P246" i="205"/>
  <c r="O325" i="217"/>
  <c r="P272" i="208"/>
  <c r="P246" i="201"/>
  <c r="O311" i="217"/>
  <c r="P246" i="206"/>
  <c r="P246" i="211"/>
  <c r="P246" i="208"/>
  <c r="P246" i="204"/>
  <c r="N93" i="212"/>
  <c r="P246" i="210"/>
  <c r="P246" i="207"/>
  <c r="P246" i="203"/>
  <c r="O246" i="202"/>
  <c r="O246" i="201"/>
  <c r="O246" i="212"/>
  <c r="O246" i="210"/>
  <c r="O246" i="203"/>
  <c r="O246" i="206"/>
  <c r="N206" i="205"/>
  <c r="O246" i="205"/>
  <c r="O246" i="211"/>
  <c r="O246" i="208"/>
  <c r="O246" i="204"/>
  <c r="P246" i="202"/>
  <c r="N206" i="206"/>
  <c r="N206" i="207"/>
  <c r="N93" i="205"/>
  <c r="N206" i="211"/>
  <c r="N206" i="203"/>
  <c r="N206" i="202"/>
  <c r="N206" i="212"/>
  <c r="P60" i="211"/>
  <c r="N206" i="208"/>
  <c r="N206" i="204"/>
  <c r="N206" i="201"/>
  <c r="O145" i="211"/>
  <c r="O143" i="211" s="1"/>
  <c r="N206" i="210"/>
  <c r="N93" i="210"/>
  <c r="P145" i="207"/>
  <c r="P143" i="207" s="1"/>
  <c r="O86" i="204"/>
  <c r="O84" i="204" s="1"/>
  <c r="P224" i="217"/>
  <c r="P231" i="217"/>
  <c r="P145" i="208"/>
  <c r="P143" i="208" s="1"/>
  <c r="O145" i="206"/>
  <c r="O143" i="206" s="1"/>
  <c r="P145" i="205"/>
  <c r="P143" i="205" s="1"/>
  <c r="P145" i="204"/>
  <c r="P143" i="204" s="1"/>
  <c r="N93" i="203"/>
  <c r="P145" i="202"/>
  <c r="P143" i="202" s="1"/>
  <c r="P145" i="206"/>
  <c r="P143" i="206" s="1"/>
  <c r="O145" i="201"/>
  <c r="P145" i="211"/>
  <c r="P143" i="211" s="1"/>
  <c r="P145" i="201"/>
  <c r="O145" i="212"/>
  <c r="O143" i="212" s="1"/>
  <c r="O145" i="210"/>
  <c r="O143" i="210" s="1"/>
  <c r="O145" i="203"/>
  <c r="O143" i="203" s="1"/>
  <c r="P145" i="212"/>
  <c r="P143" i="212" s="1"/>
  <c r="P145" i="210"/>
  <c r="P143" i="210" s="1"/>
  <c r="O145" i="208"/>
  <c r="O143" i="208" s="1"/>
  <c r="O145" i="205"/>
  <c r="O143" i="205" s="1"/>
  <c r="O145" i="204"/>
  <c r="O143" i="204" s="1"/>
  <c r="P145" i="203"/>
  <c r="P143" i="203" s="1"/>
  <c r="O145" i="207"/>
  <c r="O143" i="207" s="1"/>
  <c r="N93" i="208"/>
  <c r="P60" i="203"/>
  <c r="P86" i="201"/>
  <c r="P84" i="201" s="1"/>
  <c r="P113" i="210"/>
  <c r="P111" i="210" s="1"/>
  <c r="N93" i="202"/>
  <c r="P113" i="207"/>
  <c r="P111" i="207" s="1"/>
  <c r="P370" i="212"/>
  <c r="O86" i="210"/>
  <c r="O84" i="210" s="1"/>
  <c r="P60" i="202"/>
  <c r="N93" i="201"/>
  <c r="P60" i="208"/>
  <c r="N93" i="207"/>
  <c r="N93" i="206"/>
  <c r="N93" i="204"/>
  <c r="P113" i="201"/>
  <c r="P111" i="201" s="1"/>
  <c r="N115" i="201"/>
  <c r="N113" i="201" s="1"/>
  <c r="N111" i="201" s="1"/>
  <c r="P86" i="210"/>
  <c r="P84" i="210" s="1"/>
  <c r="O86" i="208"/>
  <c r="O84" i="208" s="1"/>
  <c r="P60" i="206"/>
  <c r="P113" i="206"/>
  <c r="P111" i="206" s="1"/>
  <c r="O86" i="205"/>
  <c r="O84" i="205" s="1"/>
  <c r="P86" i="204"/>
  <c r="P84" i="204" s="1"/>
  <c r="P113" i="204"/>
  <c r="P111" i="204" s="1"/>
  <c r="N115" i="204"/>
  <c r="N113" i="204" s="1"/>
  <c r="N111" i="204" s="1"/>
  <c r="O86" i="203"/>
  <c r="O84" i="203" s="1"/>
  <c r="P60" i="201"/>
  <c r="P86" i="212"/>
  <c r="P84" i="212" s="1"/>
  <c r="P113" i="212"/>
  <c r="P111" i="212" s="1"/>
  <c r="N115" i="212"/>
  <c r="N113" i="212" s="1"/>
  <c r="N111" i="212" s="1"/>
  <c r="O86" i="211"/>
  <c r="O84" i="211" s="1"/>
  <c r="P86" i="208"/>
  <c r="P84" i="208" s="1"/>
  <c r="P113" i="208"/>
  <c r="P111" i="208" s="1"/>
  <c r="N115" i="208"/>
  <c r="N113" i="208" s="1"/>
  <c r="N111" i="208" s="1"/>
  <c r="O86" i="207"/>
  <c r="O84" i="207" s="1"/>
  <c r="O86" i="206"/>
  <c r="O84" i="206" s="1"/>
  <c r="P86" i="205"/>
  <c r="P84" i="205" s="1"/>
  <c r="P113" i="205"/>
  <c r="P111" i="205" s="1"/>
  <c r="N115" i="205"/>
  <c r="N113" i="205" s="1"/>
  <c r="N111" i="205" s="1"/>
  <c r="P86" i="203"/>
  <c r="P84" i="203" s="1"/>
  <c r="O86" i="202"/>
  <c r="O84" i="202" s="1"/>
  <c r="O86" i="212"/>
  <c r="O84" i="212" s="1"/>
  <c r="P559" i="200"/>
  <c r="O86" i="201"/>
  <c r="O84" i="201" s="1"/>
  <c r="P86" i="211"/>
  <c r="P84" i="211" s="1"/>
  <c r="P113" i="211"/>
  <c r="P111" i="211" s="1"/>
  <c r="N115" i="211"/>
  <c r="N113" i="211" s="1"/>
  <c r="N111" i="211" s="1"/>
  <c r="N93" i="211"/>
  <c r="P60" i="210"/>
  <c r="P86" i="207"/>
  <c r="P84" i="207" s="1"/>
  <c r="P86" i="206"/>
  <c r="P84" i="206" s="1"/>
  <c r="P60" i="205"/>
  <c r="P60" i="204"/>
  <c r="P113" i="203"/>
  <c r="P111" i="203" s="1"/>
  <c r="N115" i="203"/>
  <c r="N113" i="203" s="1"/>
  <c r="N111" i="203" s="1"/>
  <c r="P86" i="202"/>
  <c r="P113" i="202"/>
  <c r="P111" i="202" s="1"/>
  <c r="N115" i="202"/>
  <c r="N113" i="202" s="1"/>
  <c r="N111" i="202" s="1"/>
  <c r="P559" i="202"/>
  <c r="P60" i="207"/>
  <c r="N396" i="207"/>
  <c r="P60" i="212"/>
  <c r="O64" i="217"/>
  <c r="N684" i="202"/>
  <c r="P745" i="206"/>
  <c r="P743" i="206" s="1"/>
  <c r="P755" i="217"/>
  <c r="N673" i="202"/>
  <c r="N650" i="202"/>
  <c r="N652" i="202"/>
  <c r="P559" i="201"/>
  <c r="P559" i="212"/>
  <c r="P559" i="207"/>
  <c r="N710" i="202"/>
  <c r="P745" i="202"/>
  <c r="P743" i="202" s="1"/>
  <c r="O279" i="217"/>
  <c r="N276" i="212"/>
  <c r="N389" i="212"/>
  <c r="P18" i="208"/>
  <c r="O18" i="206"/>
  <c r="O16" i="206" s="1"/>
  <c r="P559" i="205"/>
  <c r="P279" i="217"/>
  <c r="O130" i="210"/>
  <c r="O128" i="210" s="1"/>
  <c r="N552" i="201"/>
  <c r="N591" i="201"/>
  <c r="P18" i="211"/>
  <c r="N422" i="203"/>
  <c r="N95" i="211"/>
  <c r="N708" i="202"/>
  <c r="N681" i="201"/>
  <c r="O101" i="206"/>
  <c r="O99" i="206" s="1"/>
  <c r="N681" i="205"/>
  <c r="N589" i="204"/>
  <c r="P200" i="217"/>
  <c r="N607" i="200"/>
  <c r="N652" i="200"/>
  <c r="N687" i="200"/>
  <c r="O671" i="201"/>
  <c r="O669" i="201" s="1"/>
  <c r="P101" i="211"/>
  <c r="P99" i="211" s="1"/>
  <c r="N547" i="208"/>
  <c r="N504" i="210"/>
  <c r="N154" i="207"/>
  <c r="N161" i="205"/>
  <c r="N514" i="205"/>
  <c r="N545" i="205"/>
  <c r="N727" i="204"/>
  <c r="N194" i="201"/>
  <c r="N549" i="201"/>
  <c r="N443" i="211"/>
  <c r="N566" i="211"/>
  <c r="N657" i="211"/>
  <c r="N723" i="211"/>
  <c r="N749" i="211"/>
  <c r="N138" i="210"/>
  <c r="N147" i="210"/>
  <c r="N169" i="207"/>
  <c r="N167" i="207" s="1"/>
  <c r="N165" i="207" s="1"/>
  <c r="N433" i="206"/>
  <c r="N372" i="204"/>
  <c r="N525" i="203"/>
  <c r="N523" i="203" s="1"/>
  <c r="O636" i="217"/>
  <c r="P636" i="217"/>
  <c r="N414" i="211"/>
  <c r="N611" i="211"/>
  <c r="N609" i="211" s="1"/>
  <c r="N652" i="211"/>
  <c r="N727" i="211"/>
  <c r="P745" i="211"/>
  <c r="P743" i="211" s="1"/>
  <c r="N55" i="208"/>
  <c r="N70" i="208"/>
  <c r="N68" i="208" s="1"/>
  <c r="N66" i="208" s="1"/>
  <c r="N198" i="208"/>
  <c r="N255" i="208"/>
  <c r="N264" i="208"/>
  <c r="N262" i="208" s="1"/>
  <c r="N260" i="208" s="1"/>
  <c r="N303" i="208"/>
  <c r="N337" i="208"/>
  <c r="O745" i="208"/>
  <c r="O743" i="208" s="1"/>
  <c r="N749" i="208"/>
  <c r="P130" i="207"/>
  <c r="P128" i="207" s="1"/>
  <c r="P527" i="207"/>
  <c r="N574" i="207"/>
  <c r="N587" i="207"/>
  <c r="N181" i="205"/>
  <c r="N258" i="205"/>
  <c r="N20" i="204"/>
  <c r="N220" i="204"/>
  <c r="N479" i="202"/>
  <c r="N597" i="202"/>
  <c r="N595" i="202" s="1"/>
  <c r="N157" i="201"/>
  <c r="N161" i="201"/>
  <c r="N623" i="201"/>
  <c r="N629" i="201"/>
  <c r="N652" i="201"/>
  <c r="P745" i="201"/>
  <c r="P743" i="201" s="1"/>
  <c r="O18" i="212"/>
  <c r="N55" i="212"/>
  <c r="N549" i="204"/>
  <c r="O745" i="212"/>
  <c r="O743" i="212" s="1"/>
  <c r="N597" i="206"/>
  <c r="N595" i="206" s="1"/>
  <c r="N159" i="205"/>
  <c r="N91" i="203"/>
  <c r="N154" i="203"/>
  <c r="N279" i="203"/>
  <c r="N62" i="201"/>
  <c r="N60" i="201" s="1"/>
  <c r="N366" i="212"/>
  <c r="N364" i="212" s="1"/>
  <c r="N362" i="212" s="1"/>
  <c r="P377" i="212"/>
  <c r="N414" i="212"/>
  <c r="N443" i="212"/>
  <c r="N458" i="212"/>
  <c r="N583" i="212"/>
  <c r="N431" i="208"/>
  <c r="N520" i="208"/>
  <c r="N518" i="208" s="1"/>
  <c r="N597" i="208"/>
  <c r="N595" i="208" s="1"/>
  <c r="N479" i="205"/>
  <c r="N597" i="201"/>
  <c r="N595" i="201" s="1"/>
  <c r="N723" i="201"/>
  <c r="O745" i="201"/>
  <c r="O743" i="201" s="1"/>
  <c r="N97" i="212"/>
  <c r="O101" i="212"/>
  <c r="O99" i="212" s="1"/>
  <c r="P130" i="212"/>
  <c r="P128" i="212" s="1"/>
  <c r="N161" i="212"/>
  <c r="N494" i="212"/>
  <c r="O18" i="211"/>
  <c r="O16" i="211" s="1"/>
  <c r="N194" i="211"/>
  <c r="O639" i="211"/>
  <c r="N708" i="211"/>
  <c r="N70" i="210"/>
  <c r="N68" i="210" s="1"/>
  <c r="N66" i="210" s="1"/>
  <c r="N95" i="210"/>
  <c r="N113" i="210"/>
  <c r="N111" i="210" s="1"/>
  <c r="N255" i="210"/>
  <c r="N307" i="210"/>
  <c r="N516" i="210"/>
  <c r="N583" i="210"/>
  <c r="N138" i="208"/>
  <c r="N427" i="208"/>
  <c r="N97" i="207"/>
  <c r="N106" i="207"/>
  <c r="N607" i="207"/>
  <c r="N667" i="207"/>
  <c r="N665" i="207" s="1"/>
  <c r="N663" i="207" s="1"/>
  <c r="N194" i="206"/>
  <c r="N255" i="206"/>
  <c r="N279" i="206"/>
  <c r="N285" i="206"/>
  <c r="N295" i="206"/>
  <c r="N412" i="206"/>
  <c r="N424" i="206"/>
  <c r="N224" i="205"/>
  <c r="N234" i="205"/>
  <c r="N88" i="204"/>
  <c r="N97" i="204"/>
  <c r="N431" i="204"/>
  <c r="N181" i="203"/>
  <c r="N220" i="203"/>
  <c r="N307" i="202"/>
  <c r="N314" i="202"/>
  <c r="P189" i="217"/>
  <c r="N97" i="201"/>
  <c r="N234" i="204"/>
  <c r="N540" i="204"/>
  <c r="P572" i="202"/>
  <c r="N583" i="200"/>
  <c r="P572" i="200"/>
  <c r="P671" i="200"/>
  <c r="P669" i="200" s="1"/>
  <c r="P18" i="201"/>
  <c r="N91" i="201"/>
  <c r="N220" i="201"/>
  <c r="N253" i="201"/>
  <c r="N258" i="201"/>
  <c r="N360" i="201"/>
  <c r="N97" i="210"/>
  <c r="O101" i="210"/>
  <c r="O99" i="210" s="1"/>
  <c r="N106" i="210"/>
  <c r="N253" i="210"/>
  <c r="N476" i="210"/>
  <c r="N597" i="210"/>
  <c r="N595" i="210" s="1"/>
  <c r="N702" i="210"/>
  <c r="N723" i="210"/>
  <c r="N727" i="210"/>
  <c r="O745" i="210"/>
  <c r="O743" i="210" s="1"/>
  <c r="N749" i="210"/>
  <c r="N91" i="208"/>
  <c r="N176" i="208"/>
  <c r="N398" i="208"/>
  <c r="N412" i="208"/>
  <c r="N439" i="208"/>
  <c r="N467" i="208"/>
  <c r="N151" i="207"/>
  <c r="N91" i="206"/>
  <c r="N255" i="205"/>
  <c r="N547" i="205"/>
  <c r="N574" i="205"/>
  <c r="N587" i="205"/>
  <c r="N597" i="205"/>
  <c r="N595" i="205" s="1"/>
  <c r="O745" i="205"/>
  <c r="O743" i="205" s="1"/>
  <c r="N443" i="204"/>
  <c r="N458" i="204"/>
  <c r="N516" i="203"/>
  <c r="P527" i="203"/>
  <c r="N449" i="202"/>
  <c r="O189" i="217"/>
  <c r="N708" i="200"/>
  <c r="N248" i="201"/>
  <c r="N372" i="201"/>
  <c r="N381" i="201"/>
  <c r="P527" i="201"/>
  <c r="N604" i="201"/>
  <c r="N62" i="212"/>
  <c r="N60" i="212" s="1"/>
  <c r="N138" i="212"/>
  <c r="N224" i="212"/>
  <c r="N234" i="212"/>
  <c r="N253" i="212"/>
  <c r="N258" i="212"/>
  <c r="N422" i="212"/>
  <c r="N561" i="212"/>
  <c r="N566" i="212"/>
  <c r="N629" i="212"/>
  <c r="N62" i="211"/>
  <c r="N60" i="211" s="1"/>
  <c r="N439" i="211"/>
  <c r="N516" i="211"/>
  <c r="N538" i="211"/>
  <c r="N279" i="210"/>
  <c r="N295" i="210"/>
  <c r="N547" i="210"/>
  <c r="N360" i="208"/>
  <c r="N381" i="208"/>
  <c r="N422" i="208"/>
  <c r="N607" i="208"/>
  <c r="P690" i="208"/>
  <c r="N248" i="207"/>
  <c r="N251" i="207"/>
  <c r="N439" i="207"/>
  <c r="N538" i="207"/>
  <c r="N545" i="207"/>
  <c r="N629" i="207"/>
  <c r="N684" i="207"/>
  <c r="N687" i="207"/>
  <c r="N366" i="206"/>
  <c r="N364" i="206" s="1"/>
  <c r="N362" i="206" s="1"/>
  <c r="P543" i="206"/>
  <c r="N547" i="206"/>
  <c r="N574" i="206"/>
  <c r="N587" i="206"/>
  <c r="N607" i="206"/>
  <c r="O690" i="206"/>
  <c r="N716" i="206"/>
  <c r="N169" i="205"/>
  <c r="N167" i="205" s="1"/>
  <c r="N165" i="205" s="1"/>
  <c r="N389" i="205"/>
  <c r="N396" i="205"/>
  <c r="N433" i="205"/>
  <c r="N643" i="205"/>
  <c r="N687" i="205"/>
  <c r="N727" i="205"/>
  <c r="N749" i="205"/>
  <c r="P130" i="204"/>
  <c r="P128" i="204" s="1"/>
  <c r="N151" i="204"/>
  <c r="N181" i="204"/>
  <c r="N200" i="204"/>
  <c r="P418" i="204"/>
  <c r="N433" i="204"/>
  <c r="N552" i="204"/>
  <c r="N574" i="204"/>
  <c r="N694" i="204"/>
  <c r="O690" i="204"/>
  <c r="N295" i="203"/>
  <c r="P745" i="203"/>
  <c r="P743" i="203" s="1"/>
  <c r="N525" i="200"/>
  <c r="N523" i="200" s="1"/>
  <c r="N579" i="200"/>
  <c r="N149" i="201"/>
  <c r="N264" i="212"/>
  <c r="N262" i="212" s="1"/>
  <c r="N260" i="212" s="1"/>
  <c r="N291" i="212"/>
  <c r="N360" i="212"/>
  <c r="N650" i="212"/>
  <c r="O690" i="212"/>
  <c r="N132" i="211"/>
  <c r="N169" i="211"/>
  <c r="N167" i="211" s="1"/>
  <c r="N165" i="211" s="1"/>
  <c r="N157" i="211"/>
  <c r="N161" i="211"/>
  <c r="N248" i="211"/>
  <c r="N325" i="211"/>
  <c r="P527" i="211"/>
  <c r="P543" i="211"/>
  <c r="N648" i="210"/>
  <c r="P130" i="208"/>
  <c r="P128" i="208" s="1"/>
  <c r="N396" i="208"/>
  <c r="N629" i="208"/>
  <c r="P639" i="208"/>
  <c r="N650" i="208"/>
  <c r="N652" i="208"/>
  <c r="N673" i="208"/>
  <c r="N20" i="207"/>
  <c r="N179" i="207"/>
  <c r="N540" i="207"/>
  <c r="N549" i="207"/>
  <c r="N55" i="206"/>
  <c r="N132" i="206"/>
  <c r="N176" i="206"/>
  <c r="N702" i="206"/>
  <c r="N749" i="206"/>
  <c r="N70" i="205"/>
  <c r="N68" i="205" s="1"/>
  <c r="N66" i="205" s="1"/>
  <c r="N285" i="205"/>
  <c r="N458" i="205"/>
  <c r="P543" i="205"/>
  <c r="N611" i="205"/>
  <c r="N609" i="205" s="1"/>
  <c r="N667" i="205"/>
  <c r="N665" i="205" s="1"/>
  <c r="N663" i="205" s="1"/>
  <c r="P745" i="205"/>
  <c r="P743" i="205" s="1"/>
  <c r="P101" i="204"/>
  <c r="P99" i="204" s="1"/>
  <c r="N154" i="204"/>
  <c r="N723" i="204"/>
  <c r="O745" i="204"/>
  <c r="O743" i="204" s="1"/>
  <c r="N749" i="204"/>
  <c r="N161" i="203"/>
  <c r="N424" i="203"/>
  <c r="N431" i="203"/>
  <c r="N508" i="203"/>
  <c r="N579" i="203"/>
  <c r="N618" i="203"/>
  <c r="P18" i="202"/>
  <c r="N217" i="202"/>
  <c r="N224" i="202"/>
  <c r="N234" i="202"/>
  <c r="N389" i="202"/>
  <c r="N514" i="202"/>
  <c r="N538" i="202"/>
  <c r="N545" i="202"/>
  <c r="N604" i="202"/>
  <c r="N597" i="200"/>
  <c r="N595" i="200" s="1"/>
  <c r="O745" i="200"/>
  <c r="O743" i="200" s="1"/>
  <c r="N55" i="201"/>
  <c r="N70" i="201"/>
  <c r="N68" i="201" s="1"/>
  <c r="N66" i="201" s="1"/>
  <c r="N545" i="201"/>
  <c r="P690" i="201"/>
  <c r="N132" i="212"/>
  <c r="N412" i="212"/>
  <c r="P527" i="212"/>
  <c r="N574" i="212"/>
  <c r="N597" i="212"/>
  <c r="N595" i="212" s="1"/>
  <c r="N607" i="212"/>
  <c r="N106" i="211"/>
  <c r="N220" i="211"/>
  <c r="N253" i="211"/>
  <c r="N291" i="211"/>
  <c r="N360" i="211"/>
  <c r="N391" i="211"/>
  <c r="N494" i="211"/>
  <c r="N552" i="211"/>
  <c r="P609" i="211"/>
  <c r="P600" i="211" s="1"/>
  <c r="N198" i="210"/>
  <c r="N291" i="210"/>
  <c r="N335" i="210"/>
  <c r="N538" i="210"/>
  <c r="N579" i="210"/>
  <c r="P572" i="210"/>
  <c r="P570" i="210" s="1"/>
  <c r="N589" i="210"/>
  <c r="N607" i="210"/>
  <c r="N657" i="210"/>
  <c r="P671" i="210"/>
  <c r="P669" i="210" s="1"/>
  <c r="O690" i="210"/>
  <c r="N716" i="210"/>
  <c r="N755" i="210"/>
  <c r="N753" i="210" s="1"/>
  <c r="N751" i="210" s="1"/>
  <c r="N20" i="208"/>
  <c r="N88" i="208"/>
  <c r="N611" i="208"/>
  <c r="N609" i="208" s="1"/>
  <c r="N648" i="208"/>
  <c r="N283" i="207"/>
  <c r="N391" i="207"/>
  <c r="N398" i="207"/>
  <c r="N20" i="206"/>
  <c r="N97" i="206"/>
  <c r="N147" i="206"/>
  <c r="N185" i="206"/>
  <c r="N360" i="206"/>
  <c r="N381" i="206"/>
  <c r="O616" i="206"/>
  <c r="O614" i="206" s="1"/>
  <c r="N648" i="206"/>
  <c r="N673" i="206"/>
  <c r="N149" i="205"/>
  <c r="N381" i="205"/>
  <c r="N424" i="205"/>
  <c r="N431" i="205"/>
  <c r="N549" i="205"/>
  <c r="N657" i="205"/>
  <c r="N702" i="205"/>
  <c r="N276" i="204"/>
  <c r="P370" i="204"/>
  <c r="N396" i="204"/>
  <c r="P130" i="203"/>
  <c r="P128" i="203" s="1"/>
  <c r="N224" i="203"/>
  <c r="N255" i="203"/>
  <c r="N276" i="203"/>
  <c r="N285" i="203"/>
  <c r="N335" i="203"/>
  <c r="N366" i="203"/>
  <c r="N364" i="203" s="1"/>
  <c r="N362" i="203" s="1"/>
  <c r="N389" i="203"/>
  <c r="N396" i="203"/>
  <c r="N494" i="203"/>
  <c r="N597" i="203"/>
  <c r="N595" i="203" s="1"/>
  <c r="P690" i="203"/>
  <c r="N723" i="203"/>
  <c r="N749" i="203"/>
  <c r="N433" i="202"/>
  <c r="N520" i="202"/>
  <c r="N518" i="202" s="1"/>
  <c r="N540" i="202"/>
  <c r="N618" i="202"/>
  <c r="N747" i="200"/>
  <c r="N508" i="200"/>
  <c r="N520" i="200"/>
  <c r="N518" i="200" s="1"/>
  <c r="N538" i="200"/>
  <c r="N545" i="200"/>
  <c r="N561" i="200"/>
  <c r="N574" i="200"/>
  <c r="N587" i="200"/>
  <c r="N710" i="200"/>
  <c r="N755" i="200"/>
  <c r="N753" i="200" s="1"/>
  <c r="N751" i="200" s="1"/>
  <c r="N20" i="201"/>
  <c r="N106" i="201"/>
  <c r="N283" i="201"/>
  <c r="N295" i="201"/>
  <c r="N303" i="201"/>
  <c r="N458" i="201"/>
  <c r="N514" i="201"/>
  <c r="N702" i="201"/>
  <c r="N181" i="212"/>
  <c r="N708" i="212"/>
  <c r="N755" i="212"/>
  <c r="N753" i="212" s="1"/>
  <c r="N751" i="212" s="1"/>
  <c r="N618" i="210"/>
  <c r="O616" i="210"/>
  <c r="O614" i="210" s="1"/>
  <c r="N335" i="212"/>
  <c r="N264" i="206"/>
  <c r="N262" i="206" s="1"/>
  <c r="N260" i="206" s="1"/>
  <c r="O262" i="206"/>
  <c r="O260" i="206" s="1"/>
  <c r="P527" i="200"/>
  <c r="P101" i="201"/>
  <c r="P99" i="201" s="1"/>
  <c r="N154" i="201"/>
  <c r="N710" i="201"/>
  <c r="O364" i="212"/>
  <c r="O362" i="212" s="1"/>
  <c r="N547" i="212"/>
  <c r="N629" i="200"/>
  <c r="O639" i="200"/>
  <c r="N684" i="200"/>
  <c r="N176" i="201"/>
  <c r="O370" i="201"/>
  <c r="N525" i="201"/>
  <c r="N523" i="201" s="1"/>
  <c r="N547" i="201"/>
  <c r="O572" i="201"/>
  <c r="O570" i="201" s="1"/>
  <c r="N579" i="201"/>
  <c r="N587" i="201"/>
  <c r="N611" i="201"/>
  <c r="N609" i="201" s="1"/>
  <c r="N648" i="201"/>
  <c r="N657" i="201"/>
  <c r="N673" i="201"/>
  <c r="N749" i="201"/>
  <c r="N70" i="212"/>
  <c r="N68" i="212" s="1"/>
  <c r="N66" i="212" s="1"/>
  <c r="N95" i="212"/>
  <c r="P101" i="212"/>
  <c r="P99" i="212" s="1"/>
  <c r="N154" i="212"/>
  <c r="N189" i="212"/>
  <c r="N198" i="212"/>
  <c r="N217" i="212"/>
  <c r="N424" i="212"/>
  <c r="N431" i="212"/>
  <c r="N508" i="211"/>
  <c r="N710" i="210"/>
  <c r="P572" i="208"/>
  <c r="P570" i="208" s="1"/>
  <c r="N157" i="207"/>
  <c r="N97" i="211"/>
  <c r="N626" i="211"/>
  <c r="N629" i="211"/>
  <c r="N648" i="211"/>
  <c r="N253" i="208"/>
  <c r="P527" i="208"/>
  <c r="N708" i="208"/>
  <c r="P18" i="207"/>
  <c r="N422" i="207"/>
  <c r="N516" i="207"/>
  <c r="N106" i="206"/>
  <c r="O527" i="206"/>
  <c r="N248" i="212"/>
  <c r="N307" i="212"/>
  <c r="N314" i="212"/>
  <c r="O639" i="212"/>
  <c r="N654" i="212"/>
  <c r="N667" i="212"/>
  <c r="N665" i="212" s="1"/>
  <c r="N663" i="212" s="1"/>
  <c r="N91" i="211"/>
  <c r="P130" i="211"/>
  <c r="P128" i="211" s="1"/>
  <c r="N151" i="211"/>
  <c r="N176" i="211"/>
  <c r="N372" i="211"/>
  <c r="N398" i="211"/>
  <c r="N545" i="211"/>
  <c r="O572" i="211"/>
  <c r="O570" i="211" s="1"/>
  <c r="N583" i="211"/>
  <c r="N589" i="211"/>
  <c r="N607" i="211"/>
  <c r="N684" i="211"/>
  <c r="N224" i="210"/>
  <c r="N234" i="210"/>
  <c r="N391" i="210"/>
  <c r="N398" i="210"/>
  <c r="N433" i="210"/>
  <c r="N422" i="210"/>
  <c r="N439" i="210"/>
  <c r="N467" i="210"/>
  <c r="P639" i="210"/>
  <c r="N97" i="208"/>
  <c r="N234" i="208"/>
  <c r="N443" i="208"/>
  <c r="N458" i="208"/>
  <c r="N514" i="208"/>
  <c r="N561" i="208"/>
  <c r="N626" i="208"/>
  <c r="N631" i="208"/>
  <c r="N657" i="208"/>
  <c r="P101" i="207"/>
  <c r="P99" i="207" s="1"/>
  <c r="N291" i="207"/>
  <c r="N325" i="207"/>
  <c r="N360" i="207"/>
  <c r="P600" i="207"/>
  <c r="P101" i="206"/>
  <c r="P99" i="206" s="1"/>
  <c r="N372" i="212"/>
  <c r="N520" i="212"/>
  <c r="N518" i="212" s="1"/>
  <c r="O543" i="212"/>
  <c r="N579" i="212"/>
  <c r="N687" i="212"/>
  <c r="N710" i="212"/>
  <c r="N727" i="212"/>
  <c r="N747" i="212"/>
  <c r="N55" i="211"/>
  <c r="O101" i="211"/>
  <c r="O99" i="211" s="1"/>
  <c r="N283" i="211"/>
  <c r="N295" i="211"/>
  <c r="N303" i="211"/>
  <c r="N412" i="211"/>
  <c r="N431" i="211"/>
  <c r="N540" i="211"/>
  <c r="N597" i="211"/>
  <c r="N595" i="211" s="1"/>
  <c r="N200" i="210"/>
  <c r="N264" i="210"/>
  <c r="N262" i="210" s="1"/>
  <c r="N260" i="210" s="1"/>
  <c r="N276" i="210"/>
  <c r="N360" i="210"/>
  <c r="N372" i="210"/>
  <c r="P410" i="210"/>
  <c r="P408" i="210" s="1"/>
  <c r="N427" i="210"/>
  <c r="N458" i="210"/>
  <c r="N479" i="210"/>
  <c r="N549" i="210"/>
  <c r="N552" i="210"/>
  <c r="P600" i="210"/>
  <c r="N611" i="210"/>
  <c r="N609" i="210" s="1"/>
  <c r="N687" i="210"/>
  <c r="N103" i="208"/>
  <c r="N157" i="208"/>
  <c r="N251" i="208"/>
  <c r="N414" i="208"/>
  <c r="N504" i="208"/>
  <c r="N583" i="208"/>
  <c r="N591" i="208"/>
  <c r="N687" i="208"/>
  <c r="N194" i="207"/>
  <c r="N198" i="207"/>
  <c r="N224" i="207"/>
  <c r="N234" i="207"/>
  <c r="N285" i="207"/>
  <c r="N381" i="207"/>
  <c r="P418" i="207"/>
  <c r="N433" i="207"/>
  <c r="N514" i="207"/>
  <c r="P543" i="207"/>
  <c r="N591" i="207"/>
  <c r="N611" i="207"/>
  <c r="N609" i="207" s="1"/>
  <c r="N694" i="207"/>
  <c r="N716" i="207"/>
  <c r="N113" i="206"/>
  <c r="N111" i="206" s="1"/>
  <c r="N154" i="206"/>
  <c r="N189" i="206"/>
  <c r="N220" i="206"/>
  <c r="N439" i="206"/>
  <c r="N335" i="206"/>
  <c r="N538" i="206"/>
  <c r="P572" i="206"/>
  <c r="P570" i="206" s="1"/>
  <c r="N157" i="205"/>
  <c r="N179" i="205"/>
  <c r="O527" i="205"/>
  <c r="N149" i="204"/>
  <c r="N157" i="204"/>
  <c r="N303" i="204"/>
  <c r="N307" i="204"/>
  <c r="N314" i="204"/>
  <c r="N504" i="204"/>
  <c r="N516" i="204"/>
  <c r="N545" i="204"/>
  <c r="N626" i="204"/>
  <c r="N159" i="203"/>
  <c r="P485" i="203"/>
  <c r="N681" i="203"/>
  <c r="N716" i="203"/>
  <c r="N95" i="202"/>
  <c r="P130" i="202"/>
  <c r="P128" i="202" s="1"/>
  <c r="N159" i="202"/>
  <c r="N251" i="202"/>
  <c r="N264" i="202"/>
  <c r="N262" i="202" s="1"/>
  <c r="N260" i="202" s="1"/>
  <c r="N276" i="202"/>
  <c r="N279" i="202"/>
  <c r="N414" i="202"/>
  <c r="N422" i="202"/>
  <c r="P472" i="202"/>
  <c r="N561" i="202"/>
  <c r="N583" i="202"/>
  <c r="N591" i="202"/>
  <c r="P600" i="202"/>
  <c r="N611" i="202"/>
  <c r="N609" i="202" s="1"/>
  <c r="N687" i="202"/>
  <c r="N514" i="206"/>
  <c r="N623" i="206"/>
  <c r="N626" i="206"/>
  <c r="N629" i="206"/>
  <c r="N652" i="206"/>
  <c r="N667" i="206"/>
  <c r="N665" i="206" s="1"/>
  <c r="N663" i="206" s="1"/>
  <c r="N95" i="205"/>
  <c r="N248" i="205"/>
  <c r="N95" i="203"/>
  <c r="N589" i="203"/>
  <c r="P377" i="206"/>
  <c r="N389" i="206"/>
  <c r="N396" i="206"/>
  <c r="P410" i="206"/>
  <c r="P408" i="206" s="1"/>
  <c r="N422" i="206"/>
  <c r="N467" i="206"/>
  <c r="N504" i="206"/>
  <c r="N583" i="206"/>
  <c r="N591" i="206"/>
  <c r="N687" i="206"/>
  <c r="N710" i="206"/>
  <c r="N20" i="205"/>
  <c r="N103" i="205"/>
  <c r="N264" i="205"/>
  <c r="N262" i="205" s="1"/>
  <c r="N260" i="205" s="1"/>
  <c r="N276" i="205"/>
  <c r="N279" i="205"/>
  <c r="N422" i="205"/>
  <c r="N439" i="205"/>
  <c r="N552" i="205"/>
  <c r="N607" i="205"/>
  <c r="N623" i="205"/>
  <c r="N626" i="205"/>
  <c r="N629" i="205"/>
  <c r="N654" i="205"/>
  <c r="N708" i="205"/>
  <c r="N747" i="205"/>
  <c r="N62" i="204"/>
  <c r="N60" i="204" s="1"/>
  <c r="N70" i="204"/>
  <c r="N68" i="204" s="1"/>
  <c r="N66" i="204" s="1"/>
  <c r="N132" i="204"/>
  <c r="N159" i="204"/>
  <c r="N179" i="204"/>
  <c r="N194" i="204"/>
  <c r="N217" i="204"/>
  <c r="N285" i="204"/>
  <c r="N391" i="204"/>
  <c r="N479" i="204"/>
  <c r="N604" i="204"/>
  <c r="N618" i="204"/>
  <c r="O671" i="204"/>
  <c r="O669" i="204" s="1"/>
  <c r="N185" i="203"/>
  <c r="N248" i="203"/>
  <c r="N251" i="203"/>
  <c r="N314" i="203"/>
  <c r="N545" i="203"/>
  <c r="N103" i="202"/>
  <c r="N412" i="202"/>
  <c r="N552" i="202"/>
  <c r="N574" i="202"/>
  <c r="P671" i="202"/>
  <c r="P669" i="202" s="1"/>
  <c r="O745" i="202"/>
  <c r="O743" i="202" s="1"/>
  <c r="N654" i="200"/>
  <c r="N667" i="200"/>
  <c r="N665" i="200" s="1"/>
  <c r="N663" i="200" s="1"/>
  <c r="N727" i="200"/>
  <c r="O18" i="201"/>
  <c r="N132" i="201"/>
  <c r="N264" i="201"/>
  <c r="N262" i="201" s="1"/>
  <c r="N260" i="201" s="1"/>
  <c r="N285" i="201"/>
  <c r="N391" i="201"/>
  <c r="N396" i="201"/>
  <c r="N398" i="201"/>
  <c r="N427" i="201"/>
  <c r="N439" i="201"/>
  <c r="N467" i="201"/>
  <c r="N538" i="201"/>
  <c r="N566" i="201"/>
  <c r="P18" i="212"/>
  <c r="N279" i="212"/>
  <c r="N295" i="212"/>
  <c r="N303" i="212"/>
  <c r="N538" i="212"/>
  <c r="N552" i="212"/>
  <c r="N623" i="212"/>
  <c r="N652" i="212"/>
  <c r="N684" i="212"/>
  <c r="N702" i="212"/>
  <c r="N70" i="211"/>
  <c r="N68" i="211" s="1"/>
  <c r="N66" i="211" s="1"/>
  <c r="N103" i="211"/>
  <c r="N138" i="211"/>
  <c r="N147" i="211"/>
  <c r="N264" i="211"/>
  <c r="N262" i="211" s="1"/>
  <c r="N260" i="211" s="1"/>
  <c r="N285" i="211"/>
  <c r="N381" i="211"/>
  <c r="N427" i="211"/>
  <c r="N422" i="211"/>
  <c r="N520" i="211"/>
  <c r="N518" i="211" s="1"/>
  <c r="N591" i="211"/>
  <c r="N623" i="211"/>
  <c r="N673" i="211"/>
  <c r="N681" i="211"/>
  <c r="N514" i="200"/>
  <c r="N547" i="200"/>
  <c r="N623" i="200"/>
  <c r="N159" i="201"/>
  <c r="N337" i="201"/>
  <c r="P470" i="201"/>
  <c r="N189" i="211"/>
  <c r="N650" i="200"/>
  <c r="N103" i="201"/>
  <c r="P130" i="201"/>
  <c r="P128" i="201" s="1"/>
  <c r="N179" i="201"/>
  <c r="N276" i="201"/>
  <c r="N412" i="201"/>
  <c r="N433" i="201"/>
  <c r="N449" i="201"/>
  <c r="N504" i="201"/>
  <c r="O543" i="201"/>
  <c r="O616" i="201"/>
  <c r="O614" i="201" s="1"/>
  <c r="N687" i="201"/>
  <c r="N747" i="201"/>
  <c r="N149" i="212"/>
  <c r="N159" i="212"/>
  <c r="N396" i="212"/>
  <c r="N508" i="212"/>
  <c r="N516" i="212"/>
  <c r="N525" i="212"/>
  <c r="N523" i="212" s="1"/>
  <c r="O561" i="212"/>
  <c r="N589" i="212"/>
  <c r="N631" i="212"/>
  <c r="P639" i="212"/>
  <c r="P671" i="212"/>
  <c r="P669" i="212" s="1"/>
  <c r="N179" i="211"/>
  <c r="N258" i="211"/>
  <c r="N276" i="211"/>
  <c r="N337" i="211"/>
  <c r="N389" i="211"/>
  <c r="N504" i="211"/>
  <c r="N514" i="211"/>
  <c r="N547" i="211"/>
  <c r="P559" i="211"/>
  <c r="O566" i="211"/>
  <c r="O559" i="211" s="1"/>
  <c r="N587" i="211"/>
  <c r="O616" i="211"/>
  <c r="O614" i="211" s="1"/>
  <c r="N716" i="211"/>
  <c r="O18" i="210"/>
  <c r="N591" i="200"/>
  <c r="N631" i="200"/>
  <c r="P639" i="200"/>
  <c r="N95" i="201"/>
  <c r="O101" i="201"/>
  <c r="O99" i="201" s="1"/>
  <c r="N185" i="201"/>
  <c r="N200" i="201"/>
  <c r="N291" i="201"/>
  <c r="N398" i="212"/>
  <c r="N185" i="211"/>
  <c r="N200" i="211"/>
  <c r="P572" i="211"/>
  <c r="P570" i="211" s="1"/>
  <c r="N154" i="210"/>
  <c r="N161" i="210"/>
  <c r="N258" i="210"/>
  <c r="N283" i="210"/>
  <c r="N366" i="210"/>
  <c r="N364" i="210" s="1"/>
  <c r="N362" i="210" s="1"/>
  <c r="N389" i="210"/>
  <c r="N424" i="210"/>
  <c r="N508" i="210"/>
  <c r="N520" i="210"/>
  <c r="N518" i="210" s="1"/>
  <c r="N525" i="210"/>
  <c r="N523" i="210" s="1"/>
  <c r="O527" i="210"/>
  <c r="P543" i="210"/>
  <c r="N62" i="208"/>
  <c r="N60" i="208" s="1"/>
  <c r="O68" i="208"/>
  <c r="O66" i="208" s="1"/>
  <c r="P101" i="208"/>
  <c r="P99" i="208" s="1"/>
  <c r="N151" i="208"/>
  <c r="N391" i="208"/>
  <c r="N538" i="208"/>
  <c r="O609" i="208"/>
  <c r="O639" i="208"/>
  <c r="N710" i="208"/>
  <c r="N727" i="208"/>
  <c r="N91" i="207"/>
  <c r="N103" i="207"/>
  <c r="N138" i="207"/>
  <c r="N147" i="207"/>
  <c r="N220" i="207"/>
  <c r="N424" i="207"/>
  <c r="N443" i="207"/>
  <c r="N504" i="207"/>
  <c r="N631" i="207"/>
  <c r="N648" i="207"/>
  <c r="N710" i="207"/>
  <c r="N749" i="207"/>
  <c r="N755" i="207"/>
  <c r="N753" i="207" s="1"/>
  <c r="N751" i="207" s="1"/>
  <c r="N62" i="206"/>
  <c r="N60" i="206" s="1"/>
  <c r="N157" i="206"/>
  <c r="N161" i="206"/>
  <c r="N200" i="206"/>
  <c r="N427" i="206"/>
  <c r="N132" i="210"/>
  <c r="N169" i="210"/>
  <c r="N167" i="210" s="1"/>
  <c r="N165" i="210" s="1"/>
  <c r="N220" i="210"/>
  <c r="N325" i="210"/>
  <c r="N337" i="210"/>
  <c r="N566" i="210"/>
  <c r="N574" i="210"/>
  <c r="N604" i="210"/>
  <c r="N626" i="210"/>
  <c r="N654" i="210"/>
  <c r="N673" i="210"/>
  <c r="N149" i="208"/>
  <c r="N276" i="208"/>
  <c r="N335" i="208"/>
  <c r="N476" i="208"/>
  <c r="N579" i="208"/>
  <c r="O101" i="207"/>
  <c r="O99" i="207" s="1"/>
  <c r="N276" i="207"/>
  <c r="N279" i="207"/>
  <c r="N303" i="207"/>
  <c r="N307" i="207"/>
  <c r="N579" i="207"/>
  <c r="N589" i="207"/>
  <c r="N248" i="206"/>
  <c r="N251" i="206"/>
  <c r="N291" i="206"/>
  <c r="N159" i="208"/>
  <c r="N220" i="208"/>
  <c r="O377" i="208"/>
  <c r="N424" i="208"/>
  <c r="N574" i="208"/>
  <c r="N587" i="208"/>
  <c r="N654" i="208"/>
  <c r="N684" i="208"/>
  <c r="N62" i="207"/>
  <c r="N60" i="207" s="1"/>
  <c r="N412" i="207"/>
  <c r="N525" i="207"/>
  <c r="N523" i="207" s="1"/>
  <c r="N623" i="207"/>
  <c r="N652" i="207"/>
  <c r="N673" i="207"/>
  <c r="N747" i="207"/>
  <c r="N88" i="206"/>
  <c r="N95" i="206"/>
  <c r="O130" i="206"/>
  <c r="O128" i="206" s="1"/>
  <c r="N179" i="206"/>
  <c r="N391" i="206"/>
  <c r="N398" i="206"/>
  <c r="N91" i="210"/>
  <c r="N514" i="210"/>
  <c r="P559" i="210"/>
  <c r="N591" i="210"/>
  <c r="N643" i="210"/>
  <c r="N95" i="208"/>
  <c r="N147" i="208"/>
  <c r="N217" i="208"/>
  <c r="N285" i="208"/>
  <c r="N314" i="208"/>
  <c r="N325" i="208"/>
  <c r="N258" i="207"/>
  <c r="N335" i="207"/>
  <c r="O543" i="207"/>
  <c r="P572" i="207"/>
  <c r="P570" i="207" s="1"/>
  <c r="N103" i="206"/>
  <c r="N198" i="206"/>
  <c r="N224" i="206"/>
  <c r="N253" i="206"/>
  <c r="N258" i="206"/>
  <c r="N283" i="206"/>
  <c r="N314" i="206"/>
  <c r="N325" i="206"/>
  <c r="N337" i="206"/>
  <c r="N443" i="206"/>
  <c r="N476" i="206"/>
  <c r="N508" i="206"/>
  <c r="P559" i="206"/>
  <c r="P616" i="206"/>
  <c r="P614" i="206" s="1"/>
  <c r="N657" i="206"/>
  <c r="N681" i="206"/>
  <c r="N138" i="205"/>
  <c r="N189" i="205"/>
  <c r="N291" i="205"/>
  <c r="N335" i="205"/>
  <c r="N360" i="205"/>
  <c r="N566" i="205"/>
  <c r="O616" i="205"/>
  <c r="O614" i="205" s="1"/>
  <c r="P671" i="205"/>
  <c r="P669" i="205" s="1"/>
  <c r="N755" i="205"/>
  <c r="N753" i="205" s="1"/>
  <c r="N751" i="205" s="1"/>
  <c r="N138" i="204"/>
  <c r="N169" i="204"/>
  <c r="N167" i="204" s="1"/>
  <c r="N165" i="204" s="1"/>
  <c r="N151" i="203"/>
  <c r="N398" i="202"/>
  <c r="N424" i="202"/>
  <c r="N431" i="202"/>
  <c r="N443" i="202"/>
  <c r="N458" i="202"/>
  <c r="N508" i="202"/>
  <c r="N547" i="202"/>
  <c r="N579" i="202"/>
  <c r="N589" i="202"/>
  <c r="P616" i="202"/>
  <c r="P614" i="202" s="1"/>
  <c r="N749" i="202"/>
  <c r="N391" i="205"/>
  <c r="N398" i="205"/>
  <c r="N504" i="205"/>
  <c r="N508" i="205"/>
  <c r="N516" i="205"/>
  <c r="N538" i="205"/>
  <c r="N583" i="205"/>
  <c r="N591" i="205"/>
  <c r="N650" i="205"/>
  <c r="N694" i="205"/>
  <c r="N161" i="204"/>
  <c r="N185" i="204"/>
  <c r="N224" i="204"/>
  <c r="N253" i="204"/>
  <c r="N255" i="204"/>
  <c r="N264" i="204"/>
  <c r="N262" i="204" s="1"/>
  <c r="N260" i="204" s="1"/>
  <c r="N335" i="204"/>
  <c r="N389" i="204"/>
  <c r="N422" i="204"/>
  <c r="N508" i="204"/>
  <c r="O543" i="204"/>
  <c r="N587" i="204"/>
  <c r="N657" i="204"/>
  <c r="P671" i="204"/>
  <c r="P669" i="204" s="1"/>
  <c r="N681" i="204"/>
  <c r="N747" i="204"/>
  <c r="N253" i="203"/>
  <c r="N258" i="203"/>
  <c r="N433" i="203"/>
  <c r="O523" i="203"/>
  <c r="N540" i="203"/>
  <c r="O543" i="203"/>
  <c r="N547" i="203"/>
  <c r="N604" i="203"/>
  <c r="N623" i="203"/>
  <c r="N629" i="203"/>
  <c r="N673" i="203"/>
  <c r="N684" i="203"/>
  <c r="N687" i="203"/>
  <c r="N727" i="203"/>
  <c r="O745" i="203"/>
  <c r="O743" i="203" s="1"/>
  <c r="N55" i="202"/>
  <c r="N189" i="202"/>
  <c r="P527" i="206"/>
  <c r="N549" i="206"/>
  <c r="N566" i="206"/>
  <c r="N611" i="206"/>
  <c r="N609" i="206" s="1"/>
  <c r="N684" i="206"/>
  <c r="N723" i="206"/>
  <c r="N747" i="206"/>
  <c r="P101" i="205"/>
  <c r="P99" i="205" s="1"/>
  <c r="N194" i="205"/>
  <c r="N307" i="205"/>
  <c r="N95" i="204"/>
  <c r="N494" i="204"/>
  <c r="P543" i="204"/>
  <c r="N147" i="203"/>
  <c r="N181" i="202"/>
  <c r="N285" i="202"/>
  <c r="N295" i="202"/>
  <c r="N335" i="202"/>
  <c r="N648" i="202"/>
  <c r="N479" i="206"/>
  <c r="N525" i="206"/>
  <c r="N523" i="206" s="1"/>
  <c r="N88" i="205"/>
  <c r="N414" i="205"/>
  <c r="N525" i="205"/>
  <c r="N523" i="205" s="1"/>
  <c r="P572" i="205"/>
  <c r="P570" i="205" s="1"/>
  <c r="P639" i="205"/>
  <c r="P18" i="204"/>
  <c r="N189" i="204"/>
  <c r="N198" i="204"/>
  <c r="N251" i="204"/>
  <c r="N279" i="204"/>
  <c r="N283" i="204"/>
  <c r="N295" i="204"/>
  <c r="N337" i="204"/>
  <c r="N381" i="204"/>
  <c r="N414" i="204"/>
  <c r="N424" i="204"/>
  <c r="P527" i="204"/>
  <c r="N591" i="204"/>
  <c r="N623" i="204"/>
  <c r="N650" i="204"/>
  <c r="N684" i="204"/>
  <c r="N687" i="204"/>
  <c r="N716" i="204"/>
  <c r="N372" i="203"/>
  <c r="N427" i="203"/>
  <c r="N538" i="203"/>
  <c r="N549" i="203"/>
  <c r="N574" i="203"/>
  <c r="N654" i="203"/>
  <c r="N657" i="203"/>
  <c r="N755" i="203"/>
  <c r="N753" i="203" s="1"/>
  <c r="N751" i="203" s="1"/>
  <c r="N91" i="202"/>
  <c r="N161" i="202"/>
  <c r="N253" i="202"/>
  <c r="N258" i="202"/>
  <c r="N337" i="202"/>
  <c r="O671" i="202"/>
  <c r="O669" i="202" s="1"/>
  <c r="N723" i="202"/>
  <c r="N549" i="200"/>
  <c r="N566" i="200"/>
  <c r="N589" i="200"/>
  <c r="N604" i="200"/>
  <c r="N626" i="200"/>
  <c r="N681" i="200"/>
  <c r="N694" i="200"/>
  <c r="N723" i="200"/>
  <c r="N749" i="200"/>
  <c r="N138" i="201"/>
  <c r="N169" i="201"/>
  <c r="N167" i="201" s="1"/>
  <c r="N165" i="201" s="1"/>
  <c r="N611" i="200"/>
  <c r="N609" i="200" s="1"/>
  <c r="N648" i="200"/>
  <c r="N673" i="200"/>
  <c r="N147" i="201"/>
  <c r="N151" i="201"/>
  <c r="N504" i="200"/>
  <c r="N516" i="200"/>
  <c r="O523" i="200"/>
  <c r="N540" i="200"/>
  <c r="P543" i="200"/>
  <c r="N552" i="200"/>
  <c r="O572" i="200"/>
  <c r="O570" i="200" s="1"/>
  <c r="N618" i="200"/>
  <c r="N657" i="200"/>
  <c r="N88" i="201"/>
  <c r="O671" i="200"/>
  <c r="O669" i="200" s="1"/>
  <c r="N189" i="201"/>
  <c r="N325" i="201"/>
  <c r="N389" i="201"/>
  <c r="N508" i="201"/>
  <c r="N516" i="201"/>
  <c r="N540" i="201"/>
  <c r="N583" i="201"/>
  <c r="N589" i="201"/>
  <c r="N607" i="201"/>
  <c r="P616" i="201"/>
  <c r="P614" i="201" s="1"/>
  <c r="N626" i="201"/>
  <c r="N631" i="201"/>
  <c r="N643" i="201"/>
  <c r="N654" i="201"/>
  <c r="N684" i="201"/>
  <c r="N708" i="201"/>
  <c r="N716" i="201"/>
  <c r="N727" i="201"/>
  <c r="N755" i="201"/>
  <c r="N753" i="201" s="1"/>
  <c r="N751" i="201" s="1"/>
  <c r="N157" i="212"/>
  <c r="N179" i="212"/>
  <c r="N220" i="212"/>
  <c r="N255" i="212"/>
  <c r="P435" i="212"/>
  <c r="N476" i="212"/>
  <c r="P543" i="212"/>
  <c r="P572" i="212"/>
  <c r="P570" i="212" s="1"/>
  <c r="P600" i="212"/>
  <c r="N611" i="212"/>
  <c r="N609" i="212" s="1"/>
  <c r="N648" i="212"/>
  <c r="N673" i="212"/>
  <c r="N476" i="211"/>
  <c r="O602" i="211"/>
  <c r="O600" i="211" s="1"/>
  <c r="N604" i="211"/>
  <c r="P616" i="211"/>
  <c r="P614" i="211" s="1"/>
  <c r="P639" i="211"/>
  <c r="P671" i="211"/>
  <c r="P669" i="211" s="1"/>
  <c r="N251" i="210"/>
  <c r="O262" i="210"/>
  <c r="O260" i="210" s="1"/>
  <c r="N303" i="210"/>
  <c r="P321" i="210"/>
  <c r="P527" i="210"/>
  <c r="N623" i="210"/>
  <c r="N747" i="210"/>
  <c r="N106" i="208"/>
  <c r="N154" i="208"/>
  <c r="N161" i="208"/>
  <c r="N181" i="208"/>
  <c r="N200" i="208"/>
  <c r="N248" i="208"/>
  <c r="N258" i="208"/>
  <c r="N291" i="208"/>
  <c r="N389" i="208"/>
  <c r="N433" i="208"/>
  <c r="N545" i="208"/>
  <c r="N549" i="208"/>
  <c r="P561" i="208"/>
  <c r="P559" i="208" s="1"/>
  <c r="N589" i="208"/>
  <c r="P616" i="208"/>
  <c r="P614" i="208" s="1"/>
  <c r="N643" i="208"/>
  <c r="N641" i="208" s="1"/>
  <c r="P272" i="207"/>
  <c r="N314" i="207"/>
  <c r="N372" i="207"/>
  <c r="N431" i="207"/>
  <c r="N181" i="201"/>
  <c r="N198" i="201"/>
  <c r="N217" i="201"/>
  <c r="N224" i="201"/>
  <c r="N234" i="201"/>
  <c r="N255" i="201"/>
  <c r="N422" i="201"/>
  <c r="N479" i="201"/>
  <c r="N391" i="212"/>
  <c r="N427" i="212"/>
  <c r="N439" i="212"/>
  <c r="N467" i="212"/>
  <c r="N504" i="212"/>
  <c r="N514" i="212"/>
  <c r="N587" i="212"/>
  <c r="N618" i="212"/>
  <c r="N657" i="212"/>
  <c r="N159" i="211"/>
  <c r="N181" i="211"/>
  <c r="N198" i="211"/>
  <c r="N224" i="211"/>
  <c r="N234" i="211"/>
  <c r="N255" i="211"/>
  <c r="N396" i="211"/>
  <c r="N549" i="211"/>
  <c r="N618" i="211"/>
  <c r="N631" i="211"/>
  <c r="N650" i="211"/>
  <c r="N667" i="211"/>
  <c r="N665" i="211" s="1"/>
  <c r="N663" i="211" s="1"/>
  <c r="N687" i="211"/>
  <c r="N702" i="211"/>
  <c r="N755" i="211"/>
  <c r="N753" i="211" s="1"/>
  <c r="N751" i="211" s="1"/>
  <c r="P101" i="210"/>
  <c r="P99" i="210" s="1"/>
  <c r="P130" i="210"/>
  <c r="P128" i="210" s="1"/>
  <c r="N151" i="210"/>
  <c r="N179" i="210"/>
  <c r="N181" i="210"/>
  <c r="N194" i="210"/>
  <c r="N412" i="210"/>
  <c r="N431" i="210"/>
  <c r="N443" i="210"/>
  <c r="N667" i="210"/>
  <c r="N665" i="210" s="1"/>
  <c r="N663" i="210" s="1"/>
  <c r="N681" i="210"/>
  <c r="O410" i="208"/>
  <c r="O408" i="208" s="1"/>
  <c r="N479" i="208"/>
  <c r="N149" i="207"/>
  <c r="N161" i="207"/>
  <c r="N181" i="207"/>
  <c r="N200" i="207"/>
  <c r="N253" i="207"/>
  <c r="N255" i="207"/>
  <c r="N337" i="207"/>
  <c r="O377" i="207"/>
  <c r="N467" i="207"/>
  <c r="N520" i="207"/>
  <c r="N518" i="207" s="1"/>
  <c r="N476" i="201"/>
  <c r="N494" i="201"/>
  <c r="P543" i="201"/>
  <c r="P572" i="201"/>
  <c r="P570" i="201" s="1"/>
  <c r="N650" i="201"/>
  <c r="N91" i="212"/>
  <c r="N106" i="212"/>
  <c r="N169" i="212"/>
  <c r="N167" i="212" s="1"/>
  <c r="N165" i="212" s="1"/>
  <c r="N151" i="212"/>
  <c r="N194" i="212"/>
  <c r="N200" i="212"/>
  <c r="N251" i="212"/>
  <c r="N285" i="212"/>
  <c r="N337" i="212"/>
  <c r="O671" i="212"/>
  <c r="O669" i="212" s="1"/>
  <c r="N154" i="211"/>
  <c r="P418" i="211"/>
  <c r="N285" i="210"/>
  <c r="N314" i="210"/>
  <c r="N587" i="210"/>
  <c r="P616" i="210"/>
  <c r="P614" i="210" s="1"/>
  <c r="N631" i="210"/>
  <c r="O639" i="210"/>
  <c r="N652" i="210"/>
  <c r="N684" i="210"/>
  <c r="N694" i="210"/>
  <c r="N708" i="210"/>
  <c r="P745" i="210"/>
  <c r="P743" i="210" s="1"/>
  <c r="N132" i="208"/>
  <c r="N179" i="208"/>
  <c r="N189" i="208"/>
  <c r="N194" i="208"/>
  <c r="N279" i="208"/>
  <c r="N283" i="208"/>
  <c r="N295" i="208"/>
  <c r="O572" i="208"/>
  <c r="O570" i="208" s="1"/>
  <c r="N716" i="208"/>
  <c r="N264" i="207"/>
  <c r="N262" i="207" s="1"/>
  <c r="N260" i="207" s="1"/>
  <c r="N295" i="207"/>
  <c r="N366" i="207"/>
  <c r="N364" i="207" s="1"/>
  <c r="N362" i="207" s="1"/>
  <c r="N389" i="207"/>
  <c r="N414" i="207"/>
  <c r="N427" i="207"/>
  <c r="N458" i="207"/>
  <c r="N479" i="207"/>
  <c r="N547" i="207"/>
  <c r="N561" i="207"/>
  <c r="N251" i="201"/>
  <c r="N279" i="201"/>
  <c r="N307" i="201"/>
  <c r="N314" i="201"/>
  <c r="N335" i="201"/>
  <c r="N414" i="201"/>
  <c r="N424" i="201"/>
  <c r="N431" i="201"/>
  <c r="N443" i="201"/>
  <c r="N667" i="201"/>
  <c r="N665" i="201" s="1"/>
  <c r="N663" i="201" s="1"/>
  <c r="N147" i="212"/>
  <c r="N283" i="212"/>
  <c r="N433" i="212"/>
  <c r="N479" i="212"/>
  <c r="N474" i="212" s="1"/>
  <c r="N540" i="212"/>
  <c r="N549" i="212"/>
  <c r="O572" i="212"/>
  <c r="O570" i="212" s="1"/>
  <c r="N591" i="212"/>
  <c r="N604" i="212"/>
  <c r="N626" i="212"/>
  <c r="N681" i="212"/>
  <c r="N694" i="212"/>
  <c r="N723" i="212"/>
  <c r="N749" i="212"/>
  <c r="N149" i="211"/>
  <c r="N251" i="211"/>
  <c r="N279" i="211"/>
  <c r="N307" i="211"/>
  <c r="N314" i="211"/>
  <c r="N335" i="211"/>
  <c r="N479" i="211"/>
  <c r="N525" i="211"/>
  <c r="N523" i="211" s="1"/>
  <c r="N579" i="211"/>
  <c r="N643" i="211"/>
  <c r="N641" i="211" s="1"/>
  <c r="N654" i="211"/>
  <c r="N694" i="211"/>
  <c r="N710" i="211"/>
  <c r="N747" i="211"/>
  <c r="N55" i="210"/>
  <c r="N62" i="210"/>
  <c r="N60" i="210" s="1"/>
  <c r="O113" i="210"/>
  <c r="O111" i="210" s="1"/>
  <c r="N149" i="210"/>
  <c r="N157" i="210"/>
  <c r="N159" i="210"/>
  <c r="N185" i="210"/>
  <c r="N189" i="210"/>
  <c r="N217" i="210"/>
  <c r="N396" i="210"/>
  <c r="N414" i="210"/>
  <c r="N449" i="210"/>
  <c r="N540" i="210"/>
  <c r="N561" i="210"/>
  <c r="N629" i="210"/>
  <c r="N650" i="210"/>
  <c r="N372" i="208"/>
  <c r="N508" i="208"/>
  <c r="O671" i="208"/>
  <c r="O669" i="208" s="1"/>
  <c r="N755" i="208"/>
  <c r="N753" i="208" s="1"/>
  <c r="N751" i="208" s="1"/>
  <c r="N70" i="207"/>
  <c r="N68" i="207" s="1"/>
  <c r="N66" i="207" s="1"/>
  <c r="N476" i="207"/>
  <c r="N583" i="207"/>
  <c r="N604" i="207"/>
  <c r="N626" i="207"/>
  <c r="N650" i="207"/>
  <c r="N723" i="207"/>
  <c r="O753" i="207"/>
  <c r="O751" i="207" s="1"/>
  <c r="P130" i="206"/>
  <c r="P128" i="206" s="1"/>
  <c r="N169" i="206"/>
  <c r="N167" i="206" s="1"/>
  <c r="N165" i="206" s="1"/>
  <c r="N159" i="206"/>
  <c r="N181" i="206"/>
  <c r="N303" i="206"/>
  <c r="N372" i="206"/>
  <c r="N414" i="206"/>
  <c r="N431" i="206"/>
  <c r="N545" i="206"/>
  <c r="N283" i="205"/>
  <c r="O523" i="205"/>
  <c r="N540" i="205"/>
  <c r="N579" i="205"/>
  <c r="N589" i="205"/>
  <c r="N618" i="205"/>
  <c r="O639" i="205"/>
  <c r="N652" i="205"/>
  <c r="O665" i="205"/>
  <c r="O663" i="205" s="1"/>
  <c r="N710" i="205"/>
  <c r="O68" i="204"/>
  <c r="O66" i="204" s="1"/>
  <c r="N91" i="204"/>
  <c r="N106" i="204"/>
  <c r="N147" i="204"/>
  <c r="N176" i="204"/>
  <c r="N412" i="204"/>
  <c r="N427" i="204"/>
  <c r="N525" i="204"/>
  <c r="N523" i="204" s="1"/>
  <c r="N538" i="204"/>
  <c r="O616" i="204"/>
  <c r="O614" i="204" s="1"/>
  <c r="N631" i="204"/>
  <c r="N755" i="204"/>
  <c r="N753" i="204" s="1"/>
  <c r="N751" i="204" s="1"/>
  <c r="N97" i="203"/>
  <c r="N106" i="203"/>
  <c r="N157" i="203"/>
  <c r="N179" i="203"/>
  <c r="N217" i="203"/>
  <c r="N303" i="203"/>
  <c r="N412" i="203"/>
  <c r="N467" i="203"/>
  <c r="N504" i="203"/>
  <c r="N591" i="203"/>
  <c r="N151" i="202"/>
  <c r="N194" i="202"/>
  <c r="N200" i="202"/>
  <c r="N291" i="202"/>
  <c r="O572" i="202"/>
  <c r="O570" i="202" s="1"/>
  <c r="P639" i="202"/>
  <c r="N727" i="202"/>
  <c r="N755" i="202"/>
  <c r="N753" i="202" s="1"/>
  <c r="N751" i="202" s="1"/>
  <c r="N597" i="207"/>
  <c r="N595" i="207" s="1"/>
  <c r="P418" i="206"/>
  <c r="O472" i="206"/>
  <c r="P485" i="206"/>
  <c r="N516" i="206"/>
  <c r="N540" i="206"/>
  <c r="N552" i="206"/>
  <c r="N579" i="206"/>
  <c r="N589" i="206"/>
  <c r="N618" i="206"/>
  <c r="N650" i="206"/>
  <c r="P665" i="206"/>
  <c r="P663" i="206" s="1"/>
  <c r="N694" i="206"/>
  <c r="N708" i="206"/>
  <c r="O745" i="206"/>
  <c r="O743" i="206" s="1"/>
  <c r="N132" i="205"/>
  <c r="O167" i="205"/>
  <c r="O165" i="205" s="1"/>
  <c r="N154" i="205"/>
  <c r="P616" i="205"/>
  <c r="P614" i="205" s="1"/>
  <c r="N103" i="204"/>
  <c r="N248" i="204"/>
  <c r="N258" i="204"/>
  <c r="N325" i="204"/>
  <c r="N414" i="203"/>
  <c r="N583" i="203"/>
  <c r="P639" i="203"/>
  <c r="N396" i="202"/>
  <c r="N631" i="202"/>
  <c r="O616" i="207"/>
  <c r="O614" i="207" s="1"/>
  <c r="O639" i="207"/>
  <c r="N654" i="207"/>
  <c r="N681" i="207"/>
  <c r="N708" i="207"/>
  <c r="N727" i="207"/>
  <c r="O113" i="206"/>
  <c r="O111" i="206" s="1"/>
  <c r="N234" i="206"/>
  <c r="N276" i="206"/>
  <c r="N307" i="206"/>
  <c r="P18" i="205"/>
  <c r="N62" i="205"/>
  <c r="N60" i="205" s="1"/>
  <c r="N97" i="205"/>
  <c r="P130" i="205"/>
  <c r="P128" i="205" s="1"/>
  <c r="N151" i="205"/>
  <c r="N220" i="205"/>
  <c r="N253" i="205"/>
  <c r="N412" i="205"/>
  <c r="N427" i="205"/>
  <c r="N561" i="205"/>
  <c r="N604" i="205"/>
  <c r="N631" i="205"/>
  <c r="N648" i="205"/>
  <c r="N673" i="205"/>
  <c r="N684" i="205"/>
  <c r="N55" i="204"/>
  <c r="N291" i="204"/>
  <c r="O370" i="204"/>
  <c r="N398" i="204"/>
  <c r="N467" i="204"/>
  <c r="N520" i="204"/>
  <c r="N518" i="204" s="1"/>
  <c r="N579" i="204"/>
  <c r="N652" i="204"/>
  <c r="N667" i="204"/>
  <c r="N665" i="204" s="1"/>
  <c r="N663" i="204" s="1"/>
  <c r="P745" i="204"/>
  <c r="P743" i="204" s="1"/>
  <c r="P101" i="203"/>
  <c r="P99" i="203" s="1"/>
  <c r="N198" i="203"/>
  <c r="N234" i="203"/>
  <c r="N283" i="203"/>
  <c r="N325" i="203"/>
  <c r="N337" i="203"/>
  <c r="P543" i="203"/>
  <c r="P559" i="203"/>
  <c r="N566" i="203"/>
  <c r="N587" i="203"/>
  <c r="N607" i="203"/>
  <c r="O616" i="203"/>
  <c r="O614" i="203" s="1"/>
  <c r="N626" i="203"/>
  <c r="N652" i="203"/>
  <c r="N667" i="203"/>
  <c r="N665" i="203" s="1"/>
  <c r="N663" i="203" s="1"/>
  <c r="O671" i="203"/>
  <c r="O669" i="203" s="1"/>
  <c r="N694" i="203"/>
  <c r="N747" i="203"/>
  <c r="O753" i="203"/>
  <c r="O751" i="203" s="1"/>
  <c r="N106" i="202"/>
  <c r="N157" i="202"/>
  <c r="N179" i="202"/>
  <c r="N220" i="202"/>
  <c r="N255" i="202"/>
  <c r="N283" i="202"/>
  <c r="N360" i="202"/>
  <c r="N391" i="202"/>
  <c r="N427" i="202"/>
  <c r="N504" i="202"/>
  <c r="N629" i="202"/>
  <c r="N654" i="202"/>
  <c r="P639" i="207"/>
  <c r="P671" i="207"/>
  <c r="P669" i="207" s="1"/>
  <c r="N520" i="206"/>
  <c r="N518" i="206" s="1"/>
  <c r="N561" i="206"/>
  <c r="N604" i="206"/>
  <c r="N631" i="206"/>
  <c r="N654" i="206"/>
  <c r="P671" i="206"/>
  <c r="P669" i="206" s="1"/>
  <c r="N755" i="206"/>
  <c r="N753" i="206" s="1"/>
  <c r="N751" i="206" s="1"/>
  <c r="O68" i="205"/>
  <c r="O66" i="205" s="1"/>
  <c r="N91" i="205"/>
  <c r="N106" i="205"/>
  <c r="N147" i="205"/>
  <c r="N295" i="205"/>
  <c r="N303" i="205"/>
  <c r="N360" i="204"/>
  <c r="N566" i="204"/>
  <c r="N597" i="204"/>
  <c r="N595" i="204" s="1"/>
  <c r="P616" i="204"/>
  <c r="P614" i="204" s="1"/>
  <c r="N132" i="203"/>
  <c r="N264" i="203"/>
  <c r="N262" i="203" s="1"/>
  <c r="N260" i="203" s="1"/>
  <c r="O364" i="203"/>
  <c r="O362" i="203" s="1"/>
  <c r="N439" i="202"/>
  <c r="N467" i="202"/>
  <c r="N549" i="202"/>
  <c r="N643" i="202"/>
  <c r="O639" i="202"/>
  <c r="N516" i="202"/>
  <c r="N525" i="202"/>
  <c r="N523" i="202" s="1"/>
  <c r="P543" i="202"/>
  <c r="N566" i="202"/>
  <c r="N694" i="202"/>
  <c r="N747" i="202"/>
  <c r="P527" i="202"/>
  <c r="O543" i="202"/>
  <c r="N587" i="202"/>
  <c r="N607" i="202"/>
  <c r="N623" i="202"/>
  <c r="N626" i="202"/>
  <c r="N657" i="202"/>
  <c r="N667" i="202"/>
  <c r="N665" i="202" s="1"/>
  <c r="N663" i="202" s="1"/>
  <c r="N702" i="202"/>
  <c r="N88" i="212"/>
  <c r="N185" i="212"/>
  <c r="N449" i="212"/>
  <c r="N88" i="211"/>
  <c r="N458" i="211"/>
  <c r="N217" i="211"/>
  <c r="N20" i="211"/>
  <c r="P18" i="210"/>
  <c r="N88" i="210"/>
  <c r="N248" i="210"/>
  <c r="P435" i="210"/>
  <c r="N494" i="210"/>
  <c r="N307" i="208"/>
  <c r="N224" i="208"/>
  <c r="N185" i="208"/>
  <c r="O165" i="208"/>
  <c r="N169" i="208"/>
  <c r="P167" i="208"/>
  <c r="N702" i="208"/>
  <c r="N449" i="208"/>
  <c r="O18" i="207"/>
  <c r="O16" i="207" s="1"/>
  <c r="N55" i="207"/>
  <c r="N189" i="207"/>
  <c r="N185" i="207"/>
  <c r="N217" i="207"/>
  <c r="N88" i="207"/>
  <c r="N508" i="207"/>
  <c r="N449" i="207"/>
  <c r="N494" i="207"/>
  <c r="N176" i="207"/>
  <c r="N727" i="206"/>
  <c r="N643" i="206"/>
  <c r="N494" i="206"/>
  <c r="N458" i="206"/>
  <c r="N449" i="206"/>
  <c r="N217" i="206"/>
  <c r="P18" i="206"/>
  <c r="N716" i="200"/>
  <c r="N716" i="202"/>
  <c r="N716" i="212"/>
  <c r="N716" i="205"/>
  <c r="P527" i="205"/>
  <c r="N467" i="205"/>
  <c r="P435" i="205"/>
  <c r="N449" i="205"/>
  <c r="N443" i="205"/>
  <c r="N200" i="205"/>
  <c r="N185" i="205"/>
  <c r="N55" i="205"/>
  <c r="N449" i="204"/>
  <c r="P616" i="203"/>
  <c r="N200" i="203"/>
  <c r="N458" i="203"/>
  <c r="N449" i="203"/>
  <c r="P18" i="203"/>
  <c r="N307" i="203"/>
  <c r="N443" i="203"/>
  <c r="N494" i="202"/>
  <c r="P362" i="202"/>
  <c r="N366" i="202"/>
  <c r="N364" i="202" s="1"/>
  <c r="O364" i="202"/>
  <c r="N185" i="202"/>
  <c r="N702" i="200"/>
  <c r="N300" i="201"/>
  <c r="O410" i="201"/>
  <c r="O408" i="201" s="1"/>
  <c r="N300" i="212"/>
  <c r="O410" i="212"/>
  <c r="O408" i="212" s="1"/>
  <c r="O300" i="211"/>
  <c r="P410" i="211"/>
  <c r="P408" i="211" s="1"/>
  <c r="O68" i="201"/>
  <c r="O66" i="201" s="1"/>
  <c r="O167" i="201"/>
  <c r="O165" i="201" s="1"/>
  <c r="P272" i="201"/>
  <c r="O566" i="201"/>
  <c r="O559" i="201" s="1"/>
  <c r="O602" i="201"/>
  <c r="O600" i="201" s="1"/>
  <c r="P609" i="201"/>
  <c r="P600" i="201" s="1"/>
  <c r="N618" i="201"/>
  <c r="O639" i="201"/>
  <c r="P671" i="201"/>
  <c r="P669" i="201" s="1"/>
  <c r="N694" i="201"/>
  <c r="P753" i="201"/>
  <c r="P751" i="201" s="1"/>
  <c r="O113" i="212"/>
  <c r="O111" i="212" s="1"/>
  <c r="O130" i="212"/>
  <c r="O128" i="212" s="1"/>
  <c r="O262" i="212"/>
  <c r="O260" i="212" s="1"/>
  <c r="P410" i="212"/>
  <c r="P408" i="212" s="1"/>
  <c r="O418" i="212"/>
  <c r="P523" i="212"/>
  <c r="O527" i="212"/>
  <c r="O616" i="212"/>
  <c r="O614" i="212" s="1"/>
  <c r="N643" i="212"/>
  <c r="P665" i="212"/>
  <c r="P663" i="212" s="1"/>
  <c r="P745" i="212"/>
  <c r="P743" i="212" s="1"/>
  <c r="O68" i="211"/>
  <c r="O66" i="211" s="1"/>
  <c r="O167" i="211"/>
  <c r="O165" i="211" s="1"/>
  <c r="N366" i="211"/>
  <c r="N364" i="211" s="1"/>
  <c r="N362" i="211" s="1"/>
  <c r="O370" i="211"/>
  <c r="N433" i="211"/>
  <c r="N467" i="211"/>
  <c r="N366" i="201"/>
  <c r="N364" i="201" s="1"/>
  <c r="N362" i="201" s="1"/>
  <c r="N520" i="201"/>
  <c r="N518" i="201" s="1"/>
  <c r="N561" i="201"/>
  <c r="N574" i="201"/>
  <c r="P639" i="201"/>
  <c r="N20" i="212"/>
  <c r="N103" i="212"/>
  <c r="N176" i="212"/>
  <c r="N325" i="212"/>
  <c r="O370" i="212"/>
  <c r="O377" i="212"/>
  <c r="N381" i="212"/>
  <c r="O485" i="212"/>
  <c r="N545" i="212"/>
  <c r="P616" i="212"/>
  <c r="P614" i="212" s="1"/>
  <c r="O113" i="201"/>
  <c r="O111" i="201" s="1"/>
  <c r="O130" i="201"/>
  <c r="O128" i="201" s="1"/>
  <c r="O262" i="201"/>
  <c r="O260" i="201" s="1"/>
  <c r="P410" i="201"/>
  <c r="P408" i="201" s="1"/>
  <c r="O435" i="201"/>
  <c r="O527" i="201"/>
  <c r="O68" i="212"/>
  <c r="O66" i="212" s="1"/>
  <c r="O167" i="212"/>
  <c r="O165" i="212" s="1"/>
  <c r="O566" i="212"/>
  <c r="O602" i="212"/>
  <c r="O600" i="212" s="1"/>
  <c r="O113" i="211"/>
  <c r="O111" i="211" s="1"/>
  <c r="O130" i="211"/>
  <c r="O128" i="211" s="1"/>
  <c r="O262" i="211"/>
  <c r="O260" i="211" s="1"/>
  <c r="O377" i="211"/>
  <c r="N424" i="211"/>
  <c r="N449" i="211"/>
  <c r="N516" i="208"/>
  <c r="N525" i="208"/>
  <c r="N523" i="208" s="1"/>
  <c r="P523" i="208"/>
  <c r="N618" i="208"/>
  <c r="O616" i="208"/>
  <c r="O614" i="208" s="1"/>
  <c r="P671" i="208"/>
  <c r="P669" i="208" s="1"/>
  <c r="N681" i="208"/>
  <c r="O523" i="211"/>
  <c r="N561" i="211"/>
  <c r="N574" i="211"/>
  <c r="O665" i="211"/>
  <c r="O663" i="211" s="1"/>
  <c r="O745" i="211"/>
  <c r="O743" i="211" s="1"/>
  <c r="N20" i="210"/>
  <c r="N103" i="210"/>
  <c r="N176" i="210"/>
  <c r="O272" i="210"/>
  <c r="O370" i="210"/>
  <c r="O377" i="210"/>
  <c r="N381" i="210"/>
  <c r="O485" i="210"/>
  <c r="O543" i="210"/>
  <c r="N545" i="210"/>
  <c r="O609" i="210"/>
  <c r="O671" i="210"/>
  <c r="O669" i="210" s="1"/>
  <c r="O753" i="210"/>
  <c r="O751" i="210" s="1"/>
  <c r="N366" i="208"/>
  <c r="N364" i="208" s="1"/>
  <c r="N362" i="208" s="1"/>
  <c r="N747" i="208"/>
  <c r="P745" i="208"/>
  <c r="P743" i="208" s="1"/>
  <c r="N95" i="207"/>
  <c r="N113" i="207"/>
  <c r="N111" i="207" s="1"/>
  <c r="O113" i="207"/>
  <c r="O111" i="207" s="1"/>
  <c r="O472" i="211"/>
  <c r="O527" i="211"/>
  <c r="O68" i="210"/>
  <c r="O66" i="210" s="1"/>
  <c r="O167" i="210"/>
  <c r="O165" i="210" s="1"/>
  <c r="O566" i="210"/>
  <c r="O602" i="210"/>
  <c r="O113" i="208"/>
  <c r="O111" i="208" s="1"/>
  <c r="O130" i="208"/>
  <c r="O128" i="208" s="1"/>
  <c r="O262" i="208"/>
  <c r="O260" i="208" s="1"/>
  <c r="P377" i="208"/>
  <c r="N540" i="208"/>
  <c r="O527" i="208"/>
  <c r="P543" i="208"/>
  <c r="N552" i="208"/>
  <c r="N566" i="208"/>
  <c r="O566" i="208"/>
  <c r="O559" i="208" s="1"/>
  <c r="N623" i="208"/>
  <c r="N667" i="208"/>
  <c r="N665" i="208" s="1"/>
  <c r="N663" i="208" s="1"/>
  <c r="P665" i="208"/>
  <c r="P663" i="208" s="1"/>
  <c r="N694" i="208"/>
  <c r="N300" i="207"/>
  <c r="O410" i="207"/>
  <c r="O408" i="207" s="1"/>
  <c r="O485" i="211"/>
  <c r="O543" i="211"/>
  <c r="O671" i="211"/>
  <c r="O669" i="211" s="1"/>
  <c r="O364" i="210"/>
  <c r="O362" i="210" s="1"/>
  <c r="O410" i="210"/>
  <c r="O408" i="210" s="1"/>
  <c r="O561" i="210"/>
  <c r="O572" i="210"/>
  <c r="O570" i="210" s="1"/>
  <c r="O18" i="208"/>
  <c r="O101" i="208"/>
  <c r="O99" i="208" s="1"/>
  <c r="O272" i="208"/>
  <c r="O370" i="208"/>
  <c r="N494" i="208"/>
  <c r="N604" i="208"/>
  <c r="O602" i="208"/>
  <c r="N723" i="208"/>
  <c r="N132" i="207"/>
  <c r="O130" i="207"/>
  <c r="O128" i="207" s="1"/>
  <c r="P410" i="208"/>
  <c r="P408" i="208" s="1"/>
  <c r="O435" i="208"/>
  <c r="O68" i="207"/>
  <c r="O66" i="207" s="1"/>
  <c r="O167" i="207"/>
  <c r="O165" i="207" s="1"/>
  <c r="P370" i="207"/>
  <c r="P485" i="207"/>
  <c r="N552" i="207"/>
  <c r="N566" i="207"/>
  <c r="P616" i="207"/>
  <c r="P614" i="207" s="1"/>
  <c r="O543" i="208"/>
  <c r="N159" i="207"/>
  <c r="O364" i="207"/>
  <c r="O362" i="207" s="1"/>
  <c r="O561" i="207"/>
  <c r="O559" i="207" s="1"/>
  <c r="O572" i="207"/>
  <c r="O570" i="207" s="1"/>
  <c r="O602" i="207"/>
  <c r="O600" i="207" s="1"/>
  <c r="N618" i="207"/>
  <c r="N657" i="207"/>
  <c r="O665" i="207"/>
  <c r="O663" i="207" s="1"/>
  <c r="O671" i="207"/>
  <c r="O669" i="207" s="1"/>
  <c r="P745" i="207"/>
  <c r="P743" i="207" s="1"/>
  <c r="N138" i="206"/>
  <c r="N300" i="205"/>
  <c r="O410" i="205"/>
  <c r="O262" i="207"/>
  <c r="O260" i="207" s="1"/>
  <c r="P410" i="207"/>
  <c r="P408" i="207" s="1"/>
  <c r="O527" i="207"/>
  <c r="N643" i="207"/>
  <c r="N702" i="207"/>
  <c r="O745" i="207"/>
  <c r="O743" i="207" s="1"/>
  <c r="N70" i="206"/>
  <c r="N68" i="206" s="1"/>
  <c r="N66" i="206" s="1"/>
  <c r="N149" i="206"/>
  <c r="N151" i="206"/>
  <c r="P600" i="206"/>
  <c r="O321" i="206"/>
  <c r="O377" i="206"/>
  <c r="O543" i="206"/>
  <c r="O609" i="206"/>
  <c r="O671" i="206"/>
  <c r="O669" i="206" s="1"/>
  <c r="O753" i="206"/>
  <c r="O751" i="206" s="1"/>
  <c r="N366" i="205"/>
  <c r="N364" i="205" s="1"/>
  <c r="N362" i="205" s="1"/>
  <c r="O377" i="205"/>
  <c r="O68" i="206"/>
  <c r="O66" i="206" s="1"/>
  <c r="O167" i="206"/>
  <c r="O165" i="206" s="1"/>
  <c r="O566" i="206"/>
  <c r="O602" i="206"/>
  <c r="O113" i="205"/>
  <c r="O111" i="205" s="1"/>
  <c r="O130" i="205"/>
  <c r="O128" i="205" s="1"/>
  <c r="N176" i="205"/>
  <c r="N217" i="205"/>
  <c r="N251" i="205"/>
  <c r="N314" i="205"/>
  <c r="N325" i="205"/>
  <c r="P377" i="205"/>
  <c r="N494" i="205"/>
  <c r="N520" i="205"/>
  <c r="N518" i="205" s="1"/>
  <c r="O364" i="206"/>
  <c r="O362" i="206" s="1"/>
  <c r="O410" i="206"/>
  <c r="O408" i="206" s="1"/>
  <c r="O561" i="206"/>
  <c r="O572" i="206"/>
  <c r="O570" i="206" s="1"/>
  <c r="O18" i="205"/>
  <c r="O16" i="205" s="1"/>
  <c r="O101" i="205"/>
  <c r="O99" i="205" s="1"/>
  <c r="N198" i="205"/>
  <c r="O321" i="205"/>
  <c r="N337" i="205"/>
  <c r="N372" i="205"/>
  <c r="P410" i="205"/>
  <c r="P600" i="205"/>
  <c r="O527" i="204"/>
  <c r="N643" i="204"/>
  <c r="N641" i="204" s="1"/>
  <c r="O639" i="204"/>
  <c r="N138" i="203"/>
  <c r="O130" i="203"/>
  <c r="O128" i="203" s="1"/>
  <c r="O109" i="203" s="1"/>
  <c r="N514" i="203"/>
  <c r="O543" i="205"/>
  <c r="O609" i="205"/>
  <c r="O671" i="205"/>
  <c r="O669" i="205" s="1"/>
  <c r="O753" i="205"/>
  <c r="O751" i="205" s="1"/>
  <c r="O300" i="204"/>
  <c r="O274" i="204" s="1"/>
  <c r="P410" i="204"/>
  <c r="P408" i="204" s="1"/>
  <c r="P639" i="204"/>
  <c r="N702" i="204"/>
  <c r="N70" i="203"/>
  <c r="N68" i="203" s="1"/>
  <c r="N66" i="203" s="1"/>
  <c r="O68" i="203"/>
  <c r="O66" i="203" s="1"/>
  <c r="N149" i="203"/>
  <c r="P321" i="203"/>
  <c r="N479" i="203"/>
  <c r="O566" i="205"/>
  <c r="O602" i="205"/>
  <c r="O113" i="204"/>
  <c r="O111" i="204" s="1"/>
  <c r="O130" i="204"/>
  <c r="O128" i="204" s="1"/>
  <c r="O262" i="204"/>
  <c r="O260" i="204" s="1"/>
  <c r="P377" i="204"/>
  <c r="O418" i="204"/>
  <c r="N439" i="204"/>
  <c r="N561" i="204"/>
  <c r="P572" i="204"/>
  <c r="P570" i="204" s="1"/>
  <c r="N629" i="204"/>
  <c r="N648" i="204"/>
  <c r="N710" i="204"/>
  <c r="N55" i="203"/>
  <c r="N103" i="203"/>
  <c r="N176" i="203"/>
  <c r="N360" i="203"/>
  <c r="N391" i="203"/>
  <c r="N439" i="203"/>
  <c r="O561" i="205"/>
  <c r="O572" i="205"/>
  <c r="O570" i="205" s="1"/>
  <c r="O18" i="204"/>
  <c r="O16" i="204" s="1"/>
  <c r="O101" i="204"/>
  <c r="O99" i="204" s="1"/>
  <c r="P364" i="204"/>
  <c r="P362" i="204" s="1"/>
  <c r="N366" i="204"/>
  <c r="N364" i="204" s="1"/>
  <c r="N362" i="204" s="1"/>
  <c r="N514" i="204"/>
  <c r="N547" i="204"/>
  <c r="P559" i="204"/>
  <c r="N583" i="204"/>
  <c r="P600" i="204"/>
  <c r="N607" i="204"/>
  <c r="O602" i="204"/>
  <c r="O600" i="204" s="1"/>
  <c r="N611" i="204"/>
  <c r="N609" i="204" s="1"/>
  <c r="N654" i="204"/>
  <c r="N673" i="204"/>
  <c r="N708" i="204"/>
  <c r="N20" i="203"/>
  <c r="N62" i="203"/>
  <c r="N60" i="203" s="1"/>
  <c r="N88" i="203"/>
  <c r="N169" i="203"/>
  <c r="N167" i="203" s="1"/>
  <c r="N165" i="203" s="1"/>
  <c r="O167" i="203"/>
  <c r="O165" i="203" s="1"/>
  <c r="N194" i="203"/>
  <c r="N291" i="203"/>
  <c r="N381" i="203"/>
  <c r="N398" i="203"/>
  <c r="N70" i="202"/>
  <c r="N68" i="202" s="1"/>
  <c r="N66" i="202" s="1"/>
  <c r="O68" i="202"/>
  <c r="O66" i="202" s="1"/>
  <c r="N138" i="202"/>
  <c r="O130" i="202"/>
  <c r="O128" i="202" s="1"/>
  <c r="N149" i="202"/>
  <c r="N372" i="202"/>
  <c r="O370" i="202"/>
  <c r="N643" i="203"/>
  <c r="O639" i="203"/>
  <c r="P671" i="203"/>
  <c r="P669" i="203" s="1"/>
  <c r="N702" i="203"/>
  <c r="N154" i="202"/>
  <c r="O561" i="204"/>
  <c r="O559" i="204" s="1"/>
  <c r="O572" i="204"/>
  <c r="O570" i="204" s="1"/>
  <c r="O18" i="203"/>
  <c r="O101" i="203"/>
  <c r="O99" i="203" s="1"/>
  <c r="O370" i="203"/>
  <c r="O485" i="203"/>
  <c r="N520" i="203"/>
  <c r="N518" i="203" s="1"/>
  <c r="O527" i="203"/>
  <c r="N561" i="203"/>
  <c r="P572" i="203"/>
  <c r="P570" i="203" s="1"/>
  <c r="N650" i="203"/>
  <c r="N710" i="203"/>
  <c r="N20" i="202"/>
  <c r="N62" i="202"/>
  <c r="N60" i="202" s="1"/>
  <c r="N88" i="202"/>
  <c r="P101" i="202"/>
  <c r="P99" i="202" s="1"/>
  <c r="O300" i="203"/>
  <c r="P410" i="203"/>
  <c r="P408" i="203" s="1"/>
  <c r="O418" i="203"/>
  <c r="N611" i="203"/>
  <c r="N609" i="203" s="1"/>
  <c r="P609" i="203"/>
  <c r="P600" i="203" s="1"/>
  <c r="N631" i="203"/>
  <c r="N648" i="203"/>
  <c r="N708" i="203"/>
  <c r="N97" i="202"/>
  <c r="N552" i="203"/>
  <c r="O602" i="203"/>
  <c r="O600" i="203" s="1"/>
  <c r="O113" i="202"/>
  <c r="O111" i="202" s="1"/>
  <c r="N132" i="202"/>
  <c r="N147" i="202"/>
  <c r="N176" i="202"/>
  <c r="N198" i="202"/>
  <c r="N303" i="202"/>
  <c r="P370" i="202"/>
  <c r="O561" i="203"/>
  <c r="O559" i="203" s="1"/>
  <c r="O572" i="203"/>
  <c r="O570" i="203" s="1"/>
  <c r="O18" i="202"/>
  <c r="O101" i="202"/>
  <c r="O99" i="202" s="1"/>
  <c r="N169" i="202"/>
  <c r="N167" i="202" s="1"/>
  <c r="N165" i="202" s="1"/>
  <c r="O167" i="202"/>
  <c r="O165" i="202" s="1"/>
  <c r="N325" i="202"/>
  <c r="P377" i="202"/>
  <c r="N381" i="202"/>
  <c r="N248" i="202"/>
  <c r="N300" i="202"/>
  <c r="O410" i="202"/>
  <c r="O408" i="202" s="1"/>
  <c r="O262" i="202"/>
  <c r="P410" i="202"/>
  <c r="P408" i="202" s="1"/>
  <c r="P523" i="202"/>
  <c r="O527" i="202"/>
  <c r="O616" i="202"/>
  <c r="O614" i="202" s="1"/>
  <c r="N681" i="202"/>
  <c r="O566" i="202"/>
  <c r="O559" i="202" s="1"/>
  <c r="O602" i="202"/>
  <c r="O600" i="202" s="1"/>
  <c r="P600" i="200"/>
  <c r="O527" i="200"/>
  <c r="O616" i="200"/>
  <c r="O614" i="200" s="1"/>
  <c r="N643" i="200"/>
  <c r="P665" i="200"/>
  <c r="P663" i="200" s="1"/>
  <c r="P745" i="200"/>
  <c r="P743" i="200" s="1"/>
  <c r="O543" i="200"/>
  <c r="P616" i="200"/>
  <c r="P614" i="200" s="1"/>
  <c r="O566" i="200"/>
  <c r="O559" i="200" s="1"/>
  <c r="O602" i="200"/>
  <c r="O600" i="200" s="1"/>
  <c r="N641" i="200" l="1"/>
  <c r="N641" i="203"/>
  <c r="N641" i="207"/>
  <c r="N641" i="212"/>
  <c r="N641" i="210"/>
  <c r="N641" i="206"/>
  <c r="N641" i="202"/>
  <c r="N641" i="201"/>
  <c r="N641" i="205"/>
  <c r="N512" i="211"/>
  <c r="E101" i="219"/>
  <c r="N379" i="212"/>
  <c r="N377" i="212" s="1"/>
  <c r="O406" i="212"/>
  <c r="N512" i="210"/>
  <c r="O406" i="210"/>
  <c r="N379" i="205"/>
  <c r="N377" i="205" s="1"/>
  <c r="N692" i="202"/>
  <c r="N690" i="202" s="1"/>
  <c r="P435" i="204"/>
  <c r="O435" i="204"/>
  <c r="O272" i="202"/>
  <c r="O260" i="202"/>
  <c r="P570" i="200"/>
  <c r="O377" i="201"/>
  <c r="O362" i="201"/>
  <c r="P321" i="201"/>
  <c r="O143" i="201"/>
  <c r="P143" i="201"/>
  <c r="N238" i="217"/>
  <c r="N213" i="217"/>
  <c r="P406" i="212"/>
  <c r="N274" i="207"/>
  <c r="N272" i="207" s="1"/>
  <c r="N474" i="211"/>
  <c r="O272" i="204"/>
  <c r="N274" i="205"/>
  <c r="N274" i="202"/>
  <c r="N272" i="202" s="1"/>
  <c r="N379" i="204"/>
  <c r="N377" i="204" s="1"/>
  <c r="P406" i="206"/>
  <c r="N274" i="208"/>
  <c r="P406" i="210"/>
  <c r="N379" i="207"/>
  <c r="N377" i="207" s="1"/>
  <c r="N379" i="201"/>
  <c r="N377" i="201" s="1"/>
  <c r="P406" i="211"/>
  <c r="P406" i="207"/>
  <c r="N474" i="206"/>
  <c r="N472" i="206" s="1"/>
  <c r="N470" i="206" s="1"/>
  <c r="N379" i="211"/>
  <c r="N377" i="211" s="1"/>
  <c r="N274" i="210"/>
  <c r="N379" i="202"/>
  <c r="N377" i="202" s="1"/>
  <c r="N379" i="203"/>
  <c r="N379" i="210"/>
  <c r="N377" i="210" s="1"/>
  <c r="N692" i="211"/>
  <c r="P406" i="208"/>
  <c r="N692" i="200"/>
  <c r="N690" i="200" s="1"/>
  <c r="N379" i="206"/>
  <c r="N377" i="206" s="1"/>
  <c r="N379" i="208"/>
  <c r="N274" i="212"/>
  <c r="N272" i="212" s="1"/>
  <c r="O274" i="203"/>
  <c r="O272" i="203" s="1"/>
  <c r="N474" i="208"/>
  <c r="N437" i="204"/>
  <c r="N435" i="204" s="1"/>
  <c r="N274" i="206"/>
  <c r="N272" i="206" s="1"/>
  <c r="O406" i="208"/>
  <c r="N692" i="206"/>
  <c r="N690" i="206" s="1"/>
  <c r="N274" i="201"/>
  <c r="N272" i="201" s="1"/>
  <c r="O406" i="206"/>
  <c r="O274" i="211"/>
  <c r="O272" i="211" s="1"/>
  <c r="O406" i="207"/>
  <c r="N474" i="210"/>
  <c r="N472" i="210" s="1"/>
  <c r="N470" i="210" s="1"/>
  <c r="N474" i="207"/>
  <c r="N472" i="207" s="1"/>
  <c r="N470" i="207" s="1"/>
  <c r="N474" i="201"/>
  <c r="N472" i="201" s="1"/>
  <c r="N470" i="201" s="1"/>
  <c r="N393" i="217"/>
  <c r="N554" i="217"/>
  <c r="N231" i="217"/>
  <c r="P406" i="201"/>
  <c r="O406" i="201"/>
  <c r="N437" i="207"/>
  <c r="N435" i="207" s="1"/>
  <c r="N437" i="202"/>
  <c r="N692" i="205"/>
  <c r="N437" i="201"/>
  <c r="N435" i="201" s="1"/>
  <c r="N437" i="208"/>
  <c r="N435" i="208" s="1"/>
  <c r="N692" i="208"/>
  <c r="N690" i="208" s="1"/>
  <c r="N692" i="201"/>
  <c r="N692" i="203"/>
  <c r="N690" i="203" s="1"/>
  <c r="N692" i="212"/>
  <c r="N692" i="210"/>
  <c r="N690" i="210" s="1"/>
  <c r="N437" i="210"/>
  <c r="N692" i="204"/>
  <c r="N690" i="204" s="1"/>
  <c r="N437" i="211"/>
  <c r="N435" i="211" s="1"/>
  <c r="N437" i="203"/>
  <c r="N512" i="203"/>
  <c r="N437" i="212"/>
  <c r="N435" i="212" s="1"/>
  <c r="N437" i="205"/>
  <c r="N435" i="205" s="1"/>
  <c r="N437" i="206"/>
  <c r="N435" i="206" s="1"/>
  <c r="N692" i="207"/>
  <c r="N690" i="207" s="1"/>
  <c r="N512" i="212"/>
  <c r="N512" i="204"/>
  <c r="N512" i="202"/>
  <c r="N512" i="207"/>
  <c r="N512" i="200"/>
  <c r="N512" i="206"/>
  <c r="N512" i="208"/>
  <c r="N512" i="201"/>
  <c r="N512" i="205"/>
  <c r="N487" i="208"/>
  <c r="N487" i="205"/>
  <c r="N485" i="205" s="1"/>
  <c r="N487" i="204"/>
  <c r="N485" i="204" s="1"/>
  <c r="N487" i="211"/>
  <c r="N485" i="211" s="1"/>
  <c r="N487" i="206"/>
  <c r="N485" i="206" s="1"/>
  <c r="N487" i="203"/>
  <c r="N485" i="203" s="1"/>
  <c r="N487" i="207"/>
  <c r="N485" i="207" s="1"/>
  <c r="N487" i="210"/>
  <c r="N485" i="210" s="1"/>
  <c r="N487" i="202"/>
  <c r="N485" i="202" s="1"/>
  <c r="N487" i="212"/>
  <c r="N485" i="212" s="1"/>
  <c r="N487" i="201"/>
  <c r="N485" i="201" s="1"/>
  <c r="O472" i="205"/>
  <c r="O470" i="205" s="1"/>
  <c r="O472" i="210"/>
  <c r="O470" i="210" s="1"/>
  <c r="O472" i="201"/>
  <c r="O472" i="207"/>
  <c r="O470" i="207" s="1"/>
  <c r="O472" i="212"/>
  <c r="O470" i="212" s="1"/>
  <c r="O472" i="208"/>
  <c r="O470" i="208" s="1"/>
  <c r="N472" i="211"/>
  <c r="N470" i="211" s="1"/>
  <c r="N472" i="212"/>
  <c r="N470" i="212" s="1"/>
  <c r="N472" i="208"/>
  <c r="N470" i="208" s="1"/>
  <c r="N420" i="211"/>
  <c r="N420" i="208"/>
  <c r="N418" i="208" s="1"/>
  <c r="N420" i="206"/>
  <c r="N418" i="206" s="1"/>
  <c r="N420" i="202"/>
  <c r="N418" i="202" s="1"/>
  <c r="N420" i="207"/>
  <c r="N418" i="207" s="1"/>
  <c r="N420" i="203"/>
  <c r="N418" i="203" s="1"/>
  <c r="N559" i="211"/>
  <c r="N420" i="201"/>
  <c r="N418" i="201" s="1"/>
  <c r="N420" i="204"/>
  <c r="N418" i="204" s="1"/>
  <c r="N420" i="210"/>
  <c r="N418" i="210" s="1"/>
  <c r="N420" i="212"/>
  <c r="N418" i="212" s="1"/>
  <c r="N420" i="205"/>
  <c r="N418" i="205" s="1"/>
  <c r="P109" i="206"/>
  <c r="P109" i="210"/>
  <c r="P109" i="205"/>
  <c r="P16" i="205"/>
  <c r="P14" i="205" s="1"/>
  <c r="P16" i="204"/>
  <c r="P14" i="204" s="1"/>
  <c r="P109" i="202"/>
  <c r="P16" i="210"/>
  <c r="P14" i="210" s="1"/>
  <c r="N323" i="208"/>
  <c r="N321" i="208" s="1"/>
  <c r="N323" i="202"/>
  <c r="N321" i="202" s="1"/>
  <c r="P109" i="208"/>
  <c r="P109" i="212"/>
  <c r="N323" i="206"/>
  <c r="N321" i="206" s="1"/>
  <c r="N323" i="212"/>
  <c r="N321" i="212" s="1"/>
  <c r="N323" i="211"/>
  <c r="N321" i="211" s="1"/>
  <c r="N323" i="204"/>
  <c r="N321" i="204" s="1"/>
  <c r="N323" i="210"/>
  <c r="N321" i="210" s="1"/>
  <c r="N323" i="205"/>
  <c r="N321" i="205" s="1"/>
  <c r="N323" i="201"/>
  <c r="N321" i="201" s="1"/>
  <c r="N323" i="203"/>
  <c r="N321" i="203" s="1"/>
  <c r="N323" i="207"/>
  <c r="N321" i="207" s="1"/>
  <c r="P16" i="206"/>
  <c r="P14" i="206" s="1"/>
  <c r="P109" i="211"/>
  <c r="P109" i="203"/>
  <c r="P16" i="202"/>
  <c r="N272" i="208"/>
  <c r="N272" i="205"/>
  <c r="N272" i="210"/>
  <c r="P109" i="204"/>
  <c r="P16" i="207"/>
  <c r="P14" i="207" s="1"/>
  <c r="P16" i="211"/>
  <c r="P14" i="211" s="1"/>
  <c r="P16" i="212"/>
  <c r="P14" i="212" s="1"/>
  <c r="P109" i="201"/>
  <c r="N246" i="202"/>
  <c r="N246" i="210"/>
  <c r="N602" i="201"/>
  <c r="N600" i="201" s="1"/>
  <c r="N246" i="204"/>
  <c r="N246" i="208"/>
  <c r="N246" i="211"/>
  <c r="N246" i="206"/>
  <c r="N246" i="212"/>
  <c r="N246" i="201"/>
  <c r="N246" i="203"/>
  <c r="N246" i="207"/>
  <c r="N246" i="205"/>
  <c r="P568" i="208"/>
  <c r="P109" i="207"/>
  <c r="N145" i="204"/>
  <c r="N143" i="204" s="1"/>
  <c r="N745" i="200"/>
  <c r="N743" i="200" s="1"/>
  <c r="N145" i="203"/>
  <c r="N143" i="203" s="1"/>
  <c r="N745" i="205"/>
  <c r="N743" i="205" s="1"/>
  <c r="N671" i="200"/>
  <c r="N669" i="200" s="1"/>
  <c r="P16" i="208"/>
  <c r="P14" i="208" s="1"/>
  <c r="N145" i="212"/>
  <c r="N143" i="212" s="1"/>
  <c r="N145" i="207"/>
  <c r="N143" i="207" s="1"/>
  <c r="N145" i="208"/>
  <c r="N143" i="208" s="1"/>
  <c r="N145" i="211"/>
  <c r="N143" i="211" s="1"/>
  <c r="N145" i="206"/>
  <c r="N143" i="206" s="1"/>
  <c r="N130" i="212"/>
  <c r="N128" i="212" s="1"/>
  <c r="N109" i="212" s="1"/>
  <c r="N145" i="202"/>
  <c r="N143" i="202" s="1"/>
  <c r="N145" i="205"/>
  <c r="N143" i="205" s="1"/>
  <c r="N145" i="201"/>
  <c r="N143" i="201" s="1"/>
  <c r="N745" i="207"/>
  <c r="N743" i="207" s="1"/>
  <c r="N145" i="210"/>
  <c r="N143" i="210" s="1"/>
  <c r="N18" i="212"/>
  <c r="N16" i="212" s="1"/>
  <c r="N86" i="210"/>
  <c r="N84" i="210" s="1"/>
  <c r="N18" i="208"/>
  <c r="N16" i="208" s="1"/>
  <c r="N130" i="210"/>
  <c r="N128" i="210" s="1"/>
  <c r="N109" i="210" s="1"/>
  <c r="N745" i="201"/>
  <c r="N743" i="201" s="1"/>
  <c r="N86" i="201"/>
  <c r="N84" i="201" s="1"/>
  <c r="N86" i="211"/>
  <c r="N84" i="211" s="1"/>
  <c r="N86" i="203"/>
  <c r="N84" i="203" s="1"/>
  <c r="N559" i="206"/>
  <c r="O470" i="211"/>
  <c r="N86" i="207"/>
  <c r="N84" i="207" s="1"/>
  <c r="N86" i="212"/>
  <c r="N84" i="212" s="1"/>
  <c r="N86" i="208"/>
  <c r="N84" i="208" s="1"/>
  <c r="N86" i="202"/>
  <c r="N86" i="205"/>
  <c r="N84" i="205" s="1"/>
  <c r="N559" i="203"/>
  <c r="N86" i="206"/>
  <c r="N84" i="206" s="1"/>
  <c r="P16" i="201"/>
  <c r="P14" i="201" s="1"/>
  <c r="N86" i="204"/>
  <c r="N84" i="204" s="1"/>
  <c r="O600" i="208"/>
  <c r="O568" i="208" s="1"/>
  <c r="N602" i="206"/>
  <c r="N600" i="206" s="1"/>
  <c r="N745" i="211"/>
  <c r="N743" i="211" s="1"/>
  <c r="N602" i="200"/>
  <c r="N600" i="200" s="1"/>
  <c r="N559" i="204"/>
  <c r="N745" i="208"/>
  <c r="N743" i="208" s="1"/>
  <c r="N18" i="210"/>
  <c r="N16" i="210" s="1"/>
  <c r="N745" i="212"/>
  <c r="N743" i="212" s="1"/>
  <c r="N370" i="212"/>
  <c r="N543" i="205"/>
  <c r="P319" i="205"/>
  <c r="P661" i="203"/>
  <c r="N602" i="208"/>
  <c r="N600" i="208" s="1"/>
  <c r="P319" i="206"/>
  <c r="P319" i="203"/>
  <c r="P319" i="211"/>
  <c r="N370" i="207"/>
  <c r="N130" i="205"/>
  <c r="N128" i="205" s="1"/>
  <c r="N109" i="205" s="1"/>
  <c r="N130" i="211"/>
  <c r="N128" i="211" s="1"/>
  <c r="N109" i="211" s="1"/>
  <c r="N101" i="206"/>
  <c r="N99" i="206" s="1"/>
  <c r="N101" i="205"/>
  <c r="N99" i="205" s="1"/>
  <c r="N602" i="202"/>
  <c r="N600" i="202" s="1"/>
  <c r="N130" i="206"/>
  <c r="N128" i="206" s="1"/>
  <c r="N109" i="206" s="1"/>
  <c r="P570" i="202"/>
  <c r="P568" i="202" s="1"/>
  <c r="N130" i="204"/>
  <c r="N128" i="204" s="1"/>
  <c r="N109" i="204" s="1"/>
  <c r="N602" i="211"/>
  <c r="N600" i="211" s="1"/>
  <c r="N18" i="204"/>
  <c r="N16" i="204" s="1"/>
  <c r="N370" i="210"/>
  <c r="N543" i="202"/>
  <c r="N639" i="205"/>
  <c r="O109" i="210"/>
  <c r="N543" i="207"/>
  <c r="N559" i="205"/>
  <c r="N572" i="202"/>
  <c r="N570" i="202" s="1"/>
  <c r="P319" i="212"/>
  <c r="N410" i="207"/>
  <c r="N408" i="207" s="1"/>
  <c r="N527" i="206"/>
  <c r="N559" i="207"/>
  <c r="N410" i="210"/>
  <c r="N408" i="210" s="1"/>
  <c r="N616" i="203"/>
  <c r="N614" i="203" s="1"/>
  <c r="P172" i="211"/>
  <c r="P141" i="211" s="1"/>
  <c r="P510" i="210"/>
  <c r="P483" i="210" s="1"/>
  <c r="N602" i="207"/>
  <c r="N600" i="207" s="1"/>
  <c r="P510" i="207"/>
  <c r="P483" i="207" s="1"/>
  <c r="N745" i="210"/>
  <c r="N743" i="210" s="1"/>
  <c r="N543" i="203"/>
  <c r="P510" i="203"/>
  <c r="P483" i="203" s="1"/>
  <c r="N745" i="202"/>
  <c r="N743" i="202" s="1"/>
  <c r="N559" i="212"/>
  <c r="N370" i="204"/>
  <c r="O568" i="211"/>
  <c r="N572" i="205"/>
  <c r="N570" i="205" s="1"/>
  <c r="N616" i="207"/>
  <c r="N614" i="207" s="1"/>
  <c r="P172" i="212"/>
  <c r="P141" i="212" s="1"/>
  <c r="N559" i="200"/>
  <c r="N671" i="202"/>
  <c r="N669" i="202" s="1"/>
  <c r="N543" i="210"/>
  <c r="P510" i="204"/>
  <c r="P483" i="204" s="1"/>
  <c r="N543" i="200"/>
  <c r="N410" i="206"/>
  <c r="N408" i="206" s="1"/>
  <c r="P435" i="202"/>
  <c r="P406" i="202" s="1"/>
  <c r="P568" i="210"/>
  <c r="N616" i="210"/>
  <c r="N614" i="210" s="1"/>
  <c r="N543" i="204"/>
  <c r="N370" i="203"/>
  <c r="P172" i="206"/>
  <c r="P141" i="206" s="1"/>
  <c r="N559" i="210"/>
  <c r="N690" i="212"/>
  <c r="N572" i="212"/>
  <c r="N570" i="212" s="1"/>
  <c r="N671" i="210"/>
  <c r="N669" i="210" s="1"/>
  <c r="N639" i="201"/>
  <c r="P172" i="208"/>
  <c r="N543" i="211"/>
  <c r="P172" i="210"/>
  <c r="P141" i="210" s="1"/>
  <c r="N543" i="201"/>
  <c r="O661" i="200"/>
  <c r="P510" i="202"/>
  <c r="P483" i="202" s="1"/>
  <c r="N410" i="202"/>
  <c r="N408" i="202" s="1"/>
  <c r="P319" i="204"/>
  <c r="N130" i="207"/>
  <c r="N128" i="207" s="1"/>
  <c r="N109" i="207" s="1"/>
  <c r="O16" i="212"/>
  <c r="O14" i="212" s="1"/>
  <c r="P661" i="202"/>
  <c r="N602" i="205"/>
  <c r="N600" i="205" s="1"/>
  <c r="N616" i="200"/>
  <c r="N614" i="200" s="1"/>
  <c r="N602" i="210"/>
  <c r="N600" i="210" s="1"/>
  <c r="N559" i="208"/>
  <c r="N572" i="204"/>
  <c r="N570" i="204" s="1"/>
  <c r="O559" i="206"/>
  <c r="O109" i="206"/>
  <c r="N101" i="208"/>
  <c r="N99" i="208" s="1"/>
  <c r="P510" i="206"/>
  <c r="P483" i="206" s="1"/>
  <c r="N745" i="204"/>
  <c r="N743" i="204" s="1"/>
  <c r="P661" i="210"/>
  <c r="O16" i="201"/>
  <c r="O14" i="201" s="1"/>
  <c r="N527" i="202"/>
  <c r="O661" i="208"/>
  <c r="N639" i="210"/>
  <c r="P661" i="211"/>
  <c r="O661" i="212"/>
  <c r="N410" i="208"/>
  <c r="N408" i="208" s="1"/>
  <c r="O661" i="201"/>
  <c r="O661" i="203"/>
  <c r="N101" i="203"/>
  <c r="N99" i="203" s="1"/>
  <c r="N527" i="208"/>
  <c r="P172" i="205"/>
  <c r="P141" i="205" s="1"/>
  <c r="N572" i="206"/>
  <c r="N570" i="206" s="1"/>
  <c r="N527" i="210"/>
  <c r="N745" i="206"/>
  <c r="N743" i="206" s="1"/>
  <c r="N671" i="201"/>
  <c r="N669" i="201" s="1"/>
  <c r="N671" i="211"/>
  <c r="N669" i="211" s="1"/>
  <c r="N671" i="212"/>
  <c r="N669" i="212" s="1"/>
  <c r="N527" i="201"/>
  <c r="N101" i="202"/>
  <c r="N99" i="202" s="1"/>
  <c r="N18" i="205"/>
  <c r="N16" i="205" s="1"/>
  <c r="P172" i="204"/>
  <c r="P141" i="204" s="1"/>
  <c r="N18" i="206"/>
  <c r="N16" i="206" s="1"/>
  <c r="O661" i="204"/>
  <c r="N543" i="206"/>
  <c r="N671" i="207"/>
  <c r="N669" i="207" s="1"/>
  <c r="N527" i="207"/>
  <c r="N527" i="211"/>
  <c r="N370" i="201"/>
  <c r="N639" i="200"/>
  <c r="N101" i="210"/>
  <c r="N99" i="210" s="1"/>
  <c r="O559" i="212"/>
  <c r="N559" i="201"/>
  <c r="N639" i="206"/>
  <c r="P661" i="206"/>
  <c r="N377" i="208"/>
  <c r="N130" i="201"/>
  <c r="N128" i="201" s="1"/>
  <c r="N109" i="201" s="1"/>
  <c r="N572" i="207"/>
  <c r="N570" i="207" s="1"/>
  <c r="N101" i="207"/>
  <c r="N99" i="207" s="1"/>
  <c r="P172" i="201"/>
  <c r="N671" i="206"/>
  <c r="N669" i="206" s="1"/>
  <c r="N572" i="210"/>
  <c r="N570" i="210" s="1"/>
  <c r="N572" i="203"/>
  <c r="N570" i="203" s="1"/>
  <c r="N435" i="210"/>
  <c r="O16" i="208"/>
  <c r="O14" i="208" s="1"/>
  <c r="N602" i="204"/>
  <c r="N600" i="204" s="1"/>
  <c r="P568" i="207"/>
  <c r="N572" i="211"/>
  <c r="N570" i="211" s="1"/>
  <c r="P568" i="212"/>
  <c r="P661" i="201"/>
  <c r="N527" i="205"/>
  <c r="N745" i="203"/>
  <c r="N743" i="203" s="1"/>
  <c r="P661" i="204"/>
  <c r="P470" i="202"/>
  <c r="N602" i="212"/>
  <c r="N600" i="212" s="1"/>
  <c r="N130" i="208"/>
  <c r="N128" i="208" s="1"/>
  <c r="N109" i="208" s="1"/>
  <c r="N370" i="211"/>
  <c r="N476" i="202"/>
  <c r="N474" i="202" s="1"/>
  <c r="N18" i="201"/>
  <c r="N16" i="201" s="1"/>
  <c r="N690" i="201"/>
  <c r="O661" i="202"/>
  <c r="N671" i="204"/>
  <c r="N669" i="204" s="1"/>
  <c r="N616" i="204"/>
  <c r="N614" i="204" s="1"/>
  <c r="N130" i="203"/>
  <c r="N128" i="203" s="1"/>
  <c r="N109" i="203" s="1"/>
  <c r="N527" i="204"/>
  <c r="P568" i="205"/>
  <c r="O319" i="207"/>
  <c r="P319" i="208"/>
  <c r="P510" i="211"/>
  <c r="P483" i="211" s="1"/>
  <c r="N543" i="212"/>
  <c r="P510" i="212"/>
  <c r="P483" i="212" s="1"/>
  <c r="N410" i="212"/>
  <c r="N408" i="212" s="1"/>
  <c r="N18" i="211"/>
  <c r="N16" i="211" s="1"/>
  <c r="N559" i="202"/>
  <c r="N572" i="208"/>
  <c r="N570" i="208" s="1"/>
  <c r="N527" i="200"/>
  <c r="N572" i="200"/>
  <c r="N476" i="205"/>
  <c r="N474" i="205" s="1"/>
  <c r="N690" i="205"/>
  <c r="N101" i="211"/>
  <c r="N99" i="211" s="1"/>
  <c r="O661" i="206"/>
  <c r="N101" i="212"/>
  <c r="N99" i="212" s="1"/>
  <c r="N572" i="201"/>
  <c r="N570" i="201" s="1"/>
  <c r="P568" i="211"/>
  <c r="N410" i="201"/>
  <c r="N408" i="201" s="1"/>
  <c r="P172" i="207"/>
  <c r="P141" i="207" s="1"/>
  <c r="O470" i="206"/>
  <c r="O661" i="205"/>
  <c r="P661" i="207"/>
  <c r="O661" i="210"/>
  <c r="O16" i="210"/>
  <c r="O14" i="210" s="1"/>
  <c r="N671" i="208"/>
  <c r="N669" i="208" s="1"/>
  <c r="N616" i="201"/>
  <c r="N614" i="201" s="1"/>
  <c r="N18" i="207"/>
  <c r="N16" i="207" s="1"/>
  <c r="N602" i="203"/>
  <c r="N600" i="203" s="1"/>
  <c r="N690" i="211"/>
  <c r="O319" i="201"/>
  <c r="N639" i="208"/>
  <c r="N101" i="201"/>
  <c r="N99" i="201" s="1"/>
  <c r="N639" i="202"/>
  <c r="P568" i="200"/>
  <c r="O510" i="202"/>
  <c r="O483" i="202" s="1"/>
  <c r="O319" i="204"/>
  <c r="O14" i="204"/>
  <c r="N671" i="203"/>
  <c r="N669" i="203" s="1"/>
  <c r="O14" i="207"/>
  <c r="N616" i="202"/>
  <c r="N614" i="202" s="1"/>
  <c r="N671" i="205"/>
  <c r="N669" i="205" s="1"/>
  <c r="N639" i="211"/>
  <c r="N616" i="211"/>
  <c r="N614" i="211" s="1"/>
  <c r="O14" i="205"/>
  <c r="N370" i="205"/>
  <c r="O510" i="206"/>
  <c r="O568" i="207"/>
  <c r="O600" i="210"/>
  <c r="O568" i="210" s="1"/>
  <c r="O568" i="212"/>
  <c r="P510" i="201"/>
  <c r="P483" i="201" s="1"/>
  <c r="O14" i="211"/>
  <c r="N639" i="212"/>
  <c r="N101" i="204"/>
  <c r="N99" i="204" s="1"/>
  <c r="O568" i="202"/>
  <c r="O109" i="202"/>
  <c r="O510" i="210"/>
  <c r="O559" i="205"/>
  <c r="P568" i="204"/>
  <c r="O109" i="204"/>
  <c r="N370" i="206"/>
  <c r="N527" i="212"/>
  <c r="N639" i="204"/>
  <c r="O568" i="200"/>
  <c r="O568" i="203"/>
  <c r="O14" i="206"/>
  <c r="O109" i="211"/>
  <c r="O510" i="201"/>
  <c r="O483" i="201" s="1"/>
  <c r="P568" i="201"/>
  <c r="N370" i="208"/>
  <c r="N543" i="208"/>
  <c r="P319" i="210"/>
  <c r="O559" i="210"/>
  <c r="O510" i="208"/>
  <c r="O483" i="208" s="1"/>
  <c r="O109" i="201"/>
  <c r="O319" i="211"/>
  <c r="N616" i="212"/>
  <c r="N614" i="212" s="1"/>
  <c r="P510" i="200"/>
  <c r="N377" i="203"/>
  <c r="O319" i="205"/>
  <c r="O510" i="205"/>
  <c r="N616" i="206"/>
  <c r="N614" i="206" s="1"/>
  <c r="N616" i="205"/>
  <c r="N614" i="205" s="1"/>
  <c r="O418" i="211"/>
  <c r="N167" i="208"/>
  <c r="N165" i="208" s="1"/>
  <c r="P165" i="208"/>
  <c r="O639" i="206"/>
  <c r="P639" i="206"/>
  <c r="P568" i="206" s="1"/>
  <c r="P408" i="205"/>
  <c r="P406" i="205" s="1"/>
  <c r="O408" i="205"/>
  <c r="O406" i="205" s="1"/>
  <c r="N410" i="205"/>
  <c r="P661" i="212"/>
  <c r="P690" i="205"/>
  <c r="P510" i="205"/>
  <c r="P614" i="203"/>
  <c r="P568" i="203" s="1"/>
  <c r="N527" i="203"/>
  <c r="P172" i="203"/>
  <c r="P16" i="203"/>
  <c r="P272" i="203"/>
  <c r="P435" i="203"/>
  <c r="P406" i="203" s="1"/>
  <c r="O435" i="203"/>
  <c r="O435" i="202"/>
  <c r="O406" i="202" s="1"/>
  <c r="N362" i="202"/>
  <c r="O362" i="202"/>
  <c r="P172" i="202"/>
  <c r="P141" i="202" s="1"/>
  <c r="P84" i="202"/>
  <c r="N18" i="202"/>
  <c r="N300" i="211"/>
  <c r="N410" i="211" s="1"/>
  <c r="N408" i="211" s="1"/>
  <c r="O410" i="211"/>
  <c r="O408" i="211" s="1"/>
  <c r="O319" i="206"/>
  <c r="N370" i="202"/>
  <c r="N18" i="203"/>
  <c r="O109" i="205"/>
  <c r="N639" i="207"/>
  <c r="P319" i="207"/>
  <c r="O319" i="212"/>
  <c r="O510" i="212"/>
  <c r="O109" i="212"/>
  <c r="N639" i="203"/>
  <c r="N300" i="204"/>
  <c r="N410" i="204" s="1"/>
  <c r="N408" i="204" s="1"/>
  <c r="O410" i="204"/>
  <c r="O408" i="204" s="1"/>
  <c r="O406" i="204" s="1"/>
  <c r="O600" i="205"/>
  <c r="O568" i="205" s="1"/>
  <c r="P319" i="202"/>
  <c r="O16" i="203"/>
  <c r="O510" i="204"/>
  <c r="O483" i="204" s="1"/>
  <c r="O510" i="203"/>
  <c r="O600" i="206"/>
  <c r="O319" i="208"/>
  <c r="P661" i="208"/>
  <c r="O109" i="208"/>
  <c r="O510" i="211"/>
  <c r="O483" i="211" s="1"/>
  <c r="P510" i="208"/>
  <c r="P483" i="208" s="1"/>
  <c r="N485" i="208"/>
  <c r="O568" i="201"/>
  <c r="N476" i="203"/>
  <c r="N474" i="203" s="1"/>
  <c r="O410" i="203"/>
  <c r="O408" i="203" s="1"/>
  <c r="N300" i="203"/>
  <c r="N410" i="203" s="1"/>
  <c r="N408" i="203" s="1"/>
  <c r="O16" i="202"/>
  <c r="N130" i="202"/>
  <c r="N128" i="202" s="1"/>
  <c r="N109" i="202" s="1"/>
  <c r="O319" i="203"/>
  <c r="O568" i="204"/>
  <c r="N476" i="204"/>
  <c r="N474" i="204" s="1"/>
  <c r="O510" i="207"/>
  <c r="O483" i="207" s="1"/>
  <c r="O661" i="207"/>
  <c r="O109" i="207"/>
  <c r="O319" i="210"/>
  <c r="O661" i="211"/>
  <c r="N616" i="208"/>
  <c r="N614" i="208" s="1"/>
  <c r="P661" i="200"/>
  <c r="O510" i="200"/>
  <c r="O406" i="211" l="1"/>
  <c r="N406" i="210"/>
  <c r="N406" i="212"/>
  <c r="P141" i="208"/>
  <c r="P13" i="208" s="1"/>
  <c r="P13" i="207"/>
  <c r="O406" i="203"/>
  <c r="P406" i="204"/>
  <c r="N570" i="200"/>
  <c r="N568" i="200" s="1"/>
  <c r="O470" i="201"/>
  <c r="P319" i="201"/>
  <c r="P141" i="201"/>
  <c r="N406" i="204"/>
  <c r="N406" i="206"/>
  <c r="N274" i="204"/>
  <c r="N272" i="204" s="1"/>
  <c r="N406" i="208"/>
  <c r="N274" i="211"/>
  <c r="N272" i="211" s="1"/>
  <c r="N274" i="203"/>
  <c r="N272" i="203" s="1"/>
  <c r="N406" i="207"/>
  <c r="P141" i="203"/>
  <c r="N406" i="201"/>
  <c r="O472" i="204"/>
  <c r="O470" i="204" s="1"/>
  <c r="O472" i="203"/>
  <c r="O470" i="203" s="1"/>
  <c r="N472" i="205"/>
  <c r="N470" i="205" s="1"/>
  <c r="N472" i="203"/>
  <c r="N470" i="203" s="1"/>
  <c r="N661" i="200"/>
  <c r="N510" i="211"/>
  <c r="N483" i="211" s="1"/>
  <c r="N14" i="210"/>
  <c r="O483" i="205"/>
  <c r="O483" i="206"/>
  <c r="N568" i="210"/>
  <c r="N14" i="201"/>
  <c r="N319" i="212"/>
  <c r="N510" i="205"/>
  <c r="N483" i="205" s="1"/>
  <c r="N568" i="202"/>
  <c r="N510" i="206"/>
  <c r="N483" i="206" s="1"/>
  <c r="N319" i="204"/>
  <c r="N510" i="204"/>
  <c r="N483" i="204" s="1"/>
  <c r="N14" i="212"/>
  <c r="N510" i="208"/>
  <c r="N483" i="208" s="1"/>
  <c r="N510" i="210"/>
  <c r="N483" i="210" s="1"/>
  <c r="N510" i="207"/>
  <c r="N483" i="207" s="1"/>
  <c r="N510" i="202"/>
  <c r="N483" i="202" s="1"/>
  <c r="N510" i="201"/>
  <c r="N483" i="201" s="1"/>
  <c r="N568" i="208"/>
  <c r="N661" i="207"/>
  <c r="P13" i="211"/>
  <c r="N319" i="211"/>
  <c r="N14" i="204"/>
  <c r="N510" i="203"/>
  <c r="N483" i="203" s="1"/>
  <c r="N319" i="206"/>
  <c r="N661" i="201"/>
  <c r="N319" i="210"/>
  <c r="N14" i="207"/>
  <c r="P13" i="212"/>
  <c r="N568" i="205"/>
  <c r="P13" i="210"/>
  <c r="N510" i="212"/>
  <c r="N483" i="212" s="1"/>
  <c r="N661" i="208"/>
  <c r="N661" i="202"/>
  <c r="N319" i="207"/>
  <c r="N319" i="201"/>
  <c r="N14" i="206"/>
  <c r="N661" i="211"/>
  <c r="N14" i="208"/>
  <c r="N435" i="202"/>
  <c r="N406" i="202" s="1"/>
  <c r="N568" i="201"/>
  <c r="O483" i="212"/>
  <c r="N661" i="210"/>
  <c r="N319" i="208"/>
  <c r="N319" i="205"/>
  <c r="N661" i="212"/>
  <c r="N568" i="207"/>
  <c r="N568" i="204"/>
  <c r="N568" i="203"/>
  <c r="N661" i="204"/>
  <c r="N14" i="211"/>
  <c r="N568" i="212"/>
  <c r="N510" i="200"/>
  <c r="N661" i="206"/>
  <c r="N661" i="203"/>
  <c r="P13" i="206"/>
  <c r="O568" i="206"/>
  <c r="N568" i="211"/>
  <c r="O483" i="210"/>
  <c r="N568" i="206"/>
  <c r="N319" i="203"/>
  <c r="N418" i="211"/>
  <c r="N406" i="211" s="1"/>
  <c r="N408" i="205"/>
  <c r="N406" i="205" s="1"/>
  <c r="P661" i="205"/>
  <c r="N661" i="205"/>
  <c r="P483" i="205"/>
  <c r="N14" i="205"/>
  <c r="O483" i="203"/>
  <c r="P14" i="203"/>
  <c r="N16" i="203"/>
  <c r="O14" i="203"/>
  <c r="N435" i="203"/>
  <c r="N406" i="203" s="1"/>
  <c r="O319" i="202"/>
  <c r="P14" i="202"/>
  <c r="P13" i="202" s="1"/>
  <c r="N84" i="202"/>
  <c r="O14" i="202"/>
  <c r="N16" i="202"/>
  <c r="N319" i="202"/>
  <c r="P13" i="205" l="1"/>
  <c r="P13" i="203"/>
  <c r="P13" i="204"/>
  <c r="P13" i="201"/>
  <c r="N472" i="204"/>
  <c r="N470" i="204" s="1"/>
  <c r="N472" i="202"/>
  <c r="N470" i="202" s="1"/>
  <c r="N14" i="203"/>
  <c r="N14" i="202"/>
  <c r="O741" i="199" l="1"/>
  <c r="P741" i="199"/>
  <c r="N742" i="199"/>
  <c r="P741" i="217"/>
  <c r="O741" i="217"/>
  <c r="O687" i="199"/>
  <c r="P687" i="199"/>
  <c r="O684" i="199"/>
  <c r="P684" i="199"/>
  <c r="N689" i="199"/>
  <c r="N688" i="199"/>
  <c r="N686" i="199"/>
  <c r="N685" i="199"/>
  <c r="O593" i="199"/>
  <c r="P593" i="199"/>
  <c r="N594" i="199"/>
  <c r="P593" i="217"/>
  <c r="O593" i="217"/>
  <c r="O416" i="199"/>
  <c r="P416" i="199"/>
  <c r="O416" i="200"/>
  <c r="P416" i="200"/>
  <c r="N417" i="199"/>
  <c r="N417" i="200"/>
  <c r="P416" i="217"/>
  <c r="O416" i="217"/>
  <c r="P300" i="199"/>
  <c r="P300" i="200"/>
  <c r="O300" i="200" s="1"/>
  <c r="N416" i="200" l="1"/>
  <c r="O300" i="199"/>
  <c r="N416" i="199"/>
  <c r="N417" i="217"/>
  <c r="N689" i="217"/>
  <c r="N742" i="217"/>
  <c r="N741" i="199"/>
  <c r="N687" i="199"/>
  <c r="N688" i="217"/>
  <c r="N685" i="217"/>
  <c r="N593" i="199"/>
  <c r="N594" i="217"/>
  <c r="N684" i="199"/>
  <c r="N686" i="217"/>
  <c r="N741" i="217" l="1"/>
  <c r="N416" i="217"/>
  <c r="O194" i="199"/>
  <c r="N197" i="199"/>
  <c r="N197" i="217" l="1"/>
  <c r="N353" i="199" l="1"/>
  <c r="N354" i="199"/>
  <c r="N353" i="200"/>
  <c r="N354" i="200"/>
  <c r="N354" i="217" l="1"/>
  <c r="N353" i="217"/>
  <c r="P607" i="217"/>
  <c r="P607" i="199"/>
  <c r="O607" i="199"/>
  <c r="N608" i="199"/>
  <c r="A607" i="199"/>
  <c r="A607" i="217"/>
  <c r="N608" i="217" l="1"/>
  <c r="O607" i="217"/>
  <c r="N607" i="217" l="1"/>
  <c r="O591" i="217"/>
  <c r="N592" i="199"/>
  <c r="P591" i="199"/>
  <c r="O591" i="199"/>
  <c r="N592" i="217" l="1"/>
  <c r="P591" i="217"/>
  <c r="N591" i="199"/>
  <c r="N89" i="200" l="1"/>
  <c r="N89" i="199"/>
  <c r="O88" i="200"/>
  <c r="O88" i="199"/>
  <c r="N88" i="199" s="1"/>
  <c r="P258" i="199"/>
  <c r="N89" i="217" l="1"/>
  <c r="N588" i="199"/>
  <c r="P587" i="199"/>
  <c r="O587" i="199"/>
  <c r="N588" i="217" l="1"/>
  <c r="P587" i="217"/>
  <c r="N587" i="199"/>
  <c r="O587" i="217"/>
  <c r="N155" i="200"/>
  <c r="N155" i="199"/>
  <c r="N155" i="217" l="1"/>
  <c r="N587" i="217"/>
  <c r="O88" i="217" l="1"/>
  <c r="P88" i="217"/>
  <c r="F84" i="219"/>
  <c r="A557" i="217" l="1"/>
  <c r="N557" i="199"/>
  <c r="A557" i="199"/>
  <c r="N557" i="217" l="1"/>
  <c r="D86" i="219" l="1"/>
  <c r="P402" i="200"/>
  <c r="P402" i="199"/>
  <c r="O402" i="200"/>
  <c r="O402" i="199"/>
  <c r="N402" i="200" l="1"/>
  <c r="N402" i="199"/>
  <c r="N280" i="200"/>
  <c r="N280" i="199"/>
  <c r="N242" i="200"/>
  <c r="N242" i="199"/>
  <c r="N280" i="217" l="1"/>
  <c r="N242" i="217"/>
  <c r="P398" i="200" l="1"/>
  <c r="O398" i="200"/>
  <c r="O398" i="199"/>
  <c r="A399" i="217"/>
  <c r="N399" i="200"/>
  <c r="A399" i="200"/>
  <c r="N399" i="199"/>
  <c r="A399" i="199"/>
  <c r="N399" i="217" l="1"/>
  <c r="N730" i="199"/>
  <c r="N730" i="217" l="1"/>
  <c r="N704" i="199"/>
  <c r="N704" i="217" l="1"/>
  <c r="A540" i="199"/>
  <c r="A540" i="217"/>
  <c r="N361" i="199"/>
  <c r="A361" i="199"/>
  <c r="P360" i="199"/>
  <c r="O360" i="199"/>
  <c r="A360" i="199"/>
  <c r="N361" i="200"/>
  <c r="A361" i="200"/>
  <c r="P360" i="200"/>
  <c r="O360" i="200"/>
  <c r="A360" i="200"/>
  <c r="A361" i="217"/>
  <c r="A360" i="217"/>
  <c r="N359" i="199"/>
  <c r="A359" i="199"/>
  <c r="N358" i="199"/>
  <c r="A358" i="199"/>
  <c r="N357" i="199"/>
  <c r="A357" i="199"/>
  <c r="N356" i="199"/>
  <c r="A356" i="199"/>
  <c r="N355" i="199"/>
  <c r="A355" i="199"/>
  <c r="A354" i="199"/>
  <c r="N352" i="199"/>
  <c r="A352" i="199"/>
  <c r="N351" i="199"/>
  <c r="A351" i="199"/>
  <c r="N350" i="199"/>
  <c r="A350" i="199"/>
  <c r="N349" i="199"/>
  <c r="A349" i="199"/>
  <c r="N348" i="199"/>
  <c r="A348" i="199"/>
  <c r="N347" i="199"/>
  <c r="A347" i="199"/>
  <c r="N346" i="199"/>
  <c r="A346" i="199"/>
  <c r="N345" i="199"/>
  <c r="A345" i="199"/>
  <c r="N344" i="199"/>
  <c r="A344" i="199"/>
  <c r="N343" i="199"/>
  <c r="A343" i="199"/>
  <c r="N342" i="199"/>
  <c r="A342" i="199"/>
  <c r="N341" i="199"/>
  <c r="A341" i="199"/>
  <c r="N340" i="199"/>
  <c r="A340" i="199"/>
  <c r="N339" i="199"/>
  <c r="A339" i="199"/>
  <c r="N338" i="199"/>
  <c r="A338" i="199"/>
  <c r="A337" i="199"/>
  <c r="N359" i="200"/>
  <c r="A359" i="200"/>
  <c r="N358" i="200"/>
  <c r="A358" i="200"/>
  <c r="N357" i="200"/>
  <c r="A357" i="200"/>
  <c r="N356" i="200"/>
  <c r="N355" i="200"/>
  <c r="A355" i="200"/>
  <c r="A354" i="200"/>
  <c r="N352" i="200"/>
  <c r="A352" i="200"/>
  <c r="N351" i="200"/>
  <c r="A351" i="200"/>
  <c r="N350" i="200"/>
  <c r="A350" i="200"/>
  <c r="N349" i="200"/>
  <c r="A349" i="200"/>
  <c r="N348" i="200"/>
  <c r="A348" i="200"/>
  <c r="N347" i="200"/>
  <c r="A347" i="200"/>
  <c r="N346" i="200"/>
  <c r="A346" i="200"/>
  <c r="N345" i="200"/>
  <c r="A345" i="200"/>
  <c r="N344" i="200"/>
  <c r="A344" i="200"/>
  <c r="N343" i="200"/>
  <c r="A343" i="200"/>
  <c r="N342" i="200"/>
  <c r="A342" i="200"/>
  <c r="N341" i="200"/>
  <c r="A341" i="200"/>
  <c r="N340" i="200"/>
  <c r="A340" i="200"/>
  <c r="N339" i="200"/>
  <c r="A339" i="200"/>
  <c r="N338" i="200"/>
  <c r="A338" i="200"/>
  <c r="P337" i="200"/>
  <c r="O337" i="200"/>
  <c r="A337" i="200"/>
  <c r="A359" i="217"/>
  <c r="A358" i="217"/>
  <c r="A357" i="217"/>
  <c r="A355" i="217"/>
  <c r="A354" i="217"/>
  <c r="A352" i="217"/>
  <c r="A351" i="217"/>
  <c r="A350" i="217"/>
  <c r="A349" i="217"/>
  <c r="A348" i="217"/>
  <c r="A347" i="217"/>
  <c r="A346" i="217"/>
  <c r="A345" i="217"/>
  <c r="A344" i="217"/>
  <c r="A343" i="217"/>
  <c r="A342" i="217"/>
  <c r="A341" i="217"/>
  <c r="A340" i="217"/>
  <c r="A339" i="217"/>
  <c r="A338" i="217"/>
  <c r="A337" i="217"/>
  <c r="N341" i="217" l="1"/>
  <c r="N345" i="217"/>
  <c r="N347" i="217"/>
  <c r="N351" i="217"/>
  <c r="N355" i="217"/>
  <c r="N357" i="217"/>
  <c r="N359" i="217"/>
  <c r="N361" i="217"/>
  <c r="N349" i="217"/>
  <c r="N338" i="217"/>
  <c r="N340" i="217"/>
  <c r="N342" i="217"/>
  <c r="N344" i="217"/>
  <c r="N346" i="217"/>
  <c r="N348" i="217"/>
  <c r="N339" i="217"/>
  <c r="N356" i="217"/>
  <c r="N358" i="217"/>
  <c r="N343" i="217"/>
  <c r="N352" i="217"/>
  <c r="N350" i="217"/>
  <c r="N337" i="200"/>
  <c r="P360" i="217"/>
  <c r="N540" i="199"/>
  <c r="N360" i="199"/>
  <c r="N337" i="199"/>
  <c r="N360" i="200"/>
  <c r="O360" i="217"/>
  <c r="N360" i="217" l="1"/>
  <c r="D76" i="221" l="1"/>
  <c r="F74" i="221"/>
  <c r="F72" i="221" s="1"/>
  <c r="F66" i="221" s="1"/>
  <c r="F64" i="221" s="1"/>
  <c r="E74" i="221"/>
  <c r="E72" i="221" s="1"/>
  <c r="D59" i="221"/>
  <c r="D58" i="221"/>
  <c r="F56" i="221"/>
  <c r="E56" i="221"/>
  <c r="D55" i="221"/>
  <c r="D54" i="221"/>
  <c r="F52" i="221"/>
  <c r="E52" i="221"/>
  <c r="D49" i="221"/>
  <c r="D48" i="221"/>
  <c r="F46" i="221"/>
  <c r="E46" i="221"/>
  <c r="D29" i="221"/>
  <c r="F24" i="221"/>
  <c r="F22" i="221" s="1"/>
  <c r="F16" i="221" s="1"/>
  <c r="E26" i="221"/>
  <c r="E50" i="221" l="1"/>
  <c r="F50" i="221"/>
  <c r="F44" i="221" s="1"/>
  <c r="F14" i="221" s="1"/>
  <c r="F12" i="221" s="1"/>
  <c r="D46" i="221"/>
  <c r="D56" i="221"/>
  <c r="D52" i="221"/>
  <c r="D26" i="221"/>
  <c r="E44" i="221"/>
  <c r="E24" i="221"/>
  <c r="D72" i="221"/>
  <c r="D66" i="221" s="1"/>
  <c r="E66" i="221"/>
  <c r="E64" i="221" s="1"/>
  <c r="D64" i="221" s="1"/>
  <c r="D74" i="221"/>
  <c r="D50" i="221" l="1"/>
  <c r="D44" i="221"/>
  <c r="D24" i="221"/>
  <c r="E22" i="221"/>
  <c r="E16" i="221" l="1"/>
  <c r="D22" i="221"/>
  <c r="D16" i="221" l="1"/>
  <c r="E14" i="221"/>
  <c r="E12" i="221" l="1"/>
  <c r="D12" i="221" s="1"/>
  <c r="D14" i="221"/>
  <c r="P589" i="199" l="1"/>
  <c r="O589" i="199"/>
  <c r="N590" i="199"/>
  <c r="N590" i="217" l="1"/>
  <c r="E77" i="219"/>
  <c r="P589" i="217"/>
  <c r="O589" i="217"/>
  <c r="N589" i="199"/>
  <c r="N589" i="217" l="1"/>
  <c r="N736" i="199"/>
  <c r="O427" i="199"/>
  <c r="O427" i="200"/>
  <c r="O234" i="199"/>
  <c r="N25" i="199"/>
  <c r="N26" i="199"/>
  <c r="N27" i="199"/>
  <c r="N28" i="199"/>
  <c r="N29" i="199"/>
  <c r="N30" i="199"/>
  <c r="N31" i="199"/>
  <c r="N32" i="199"/>
  <c r="N33" i="199"/>
  <c r="N34" i="199"/>
  <c r="N35" i="199"/>
  <c r="N36" i="199"/>
  <c r="N37" i="199"/>
  <c r="N38" i="199"/>
  <c r="N39" i="199"/>
  <c r="N40" i="199"/>
  <c r="N41" i="199"/>
  <c r="N42" i="199"/>
  <c r="N43" i="199"/>
  <c r="N44" i="199"/>
  <c r="N45" i="199"/>
  <c r="N48" i="199"/>
  <c r="N49" i="199"/>
  <c r="N50" i="199"/>
  <c r="N51" i="199"/>
  <c r="N52" i="199"/>
  <c r="N25" i="200"/>
  <c r="N26" i="200"/>
  <c r="N27" i="200"/>
  <c r="N28" i="200"/>
  <c r="N29" i="200"/>
  <c r="N30" i="200"/>
  <c r="N31" i="200"/>
  <c r="N32" i="200"/>
  <c r="N33" i="200"/>
  <c r="N34" i="200"/>
  <c r="N35" i="200"/>
  <c r="N36" i="200"/>
  <c r="N37" i="200"/>
  <c r="N38" i="200"/>
  <c r="N39" i="200"/>
  <c r="N40" i="200"/>
  <c r="N41" i="200"/>
  <c r="N42" i="200"/>
  <c r="N43" i="200"/>
  <c r="N44" i="200"/>
  <c r="N45" i="200"/>
  <c r="N48" i="200"/>
  <c r="N49" i="200"/>
  <c r="N50" i="200"/>
  <c r="N51" i="200"/>
  <c r="N52" i="200"/>
  <c r="N58" i="199"/>
  <c r="N59" i="199"/>
  <c r="N58" i="200"/>
  <c r="N59" i="200"/>
  <c r="N90" i="199"/>
  <c r="N90" i="200"/>
  <c r="N170" i="199"/>
  <c r="N171" i="199"/>
  <c r="N170" i="200"/>
  <c r="N171" i="200"/>
  <c r="N160" i="200"/>
  <c r="N735" i="199" l="1"/>
  <c r="N51" i="217"/>
  <c r="N170" i="217"/>
  <c r="N50" i="217"/>
  <c r="N45" i="217"/>
  <c r="N41" i="217"/>
  <c r="N37" i="217"/>
  <c r="N33" i="217"/>
  <c r="N29" i="217"/>
  <c r="N25" i="217"/>
  <c r="N58" i="217"/>
  <c r="N171" i="217"/>
  <c r="N42" i="217"/>
  <c r="N38" i="217"/>
  <c r="N34" i="217"/>
  <c r="N30" i="217"/>
  <c r="N26" i="217"/>
  <c r="N736" i="217"/>
  <c r="N59" i="217"/>
  <c r="N49" i="217"/>
  <c r="N44" i="217"/>
  <c r="N40" i="217"/>
  <c r="N36" i="217"/>
  <c r="N32" i="217"/>
  <c r="N28" i="217"/>
  <c r="N90" i="217"/>
  <c r="N52" i="217"/>
  <c r="N48" i="217"/>
  <c r="N43" i="217"/>
  <c r="N39" i="217"/>
  <c r="N35" i="217"/>
  <c r="N31" i="217"/>
  <c r="N27" i="217"/>
  <c r="D41" i="219"/>
  <c r="D97" i="219"/>
  <c r="F94" i="219"/>
  <c r="E104" i="219"/>
  <c r="D104" i="219" l="1"/>
  <c r="N735" i="217"/>
  <c r="E123" i="222"/>
  <c r="F123" i="222"/>
  <c r="P631" i="199"/>
  <c r="O631" i="199"/>
  <c r="N635" i="199"/>
  <c r="N240" i="200"/>
  <c r="N240" i="199"/>
  <c r="P372" i="200"/>
  <c r="P372" i="199"/>
  <c r="O372" i="200"/>
  <c r="O372" i="199"/>
  <c r="P55" i="200"/>
  <c r="O55" i="200"/>
  <c r="O18" i="199"/>
  <c r="N243" i="200"/>
  <c r="N243" i="199"/>
  <c r="N240" i="217" l="1"/>
  <c r="N243" i="217"/>
  <c r="N635" i="217"/>
  <c r="N372" i="200"/>
  <c r="P372" i="217"/>
  <c r="O372" i="217"/>
  <c r="D96" i="219"/>
  <c r="N372" i="199"/>
  <c r="N372" i="217" l="1"/>
  <c r="E94" i="219"/>
  <c r="O402" i="217" l="1"/>
  <c r="P402" i="217"/>
  <c r="D82" i="222"/>
  <c r="P547" i="199"/>
  <c r="O547" i="199"/>
  <c r="N402" i="217" l="1"/>
  <c r="O552" i="199"/>
  <c r="P552" i="199"/>
  <c r="N547" i="199"/>
  <c r="P414" i="200"/>
  <c r="P414" i="199"/>
  <c r="O414" i="200"/>
  <c r="O414" i="199"/>
  <c r="N415" i="199"/>
  <c r="P657" i="199"/>
  <c r="O657" i="199"/>
  <c r="N658" i="199"/>
  <c r="H97" i="218"/>
  <c r="F17" i="222"/>
  <c r="E17" i="222"/>
  <c r="D21" i="222"/>
  <c r="O673" i="199"/>
  <c r="P479" i="200"/>
  <c r="P479" i="199"/>
  <c r="O479" i="200"/>
  <c r="N478" i="199"/>
  <c r="N480" i="199"/>
  <c r="N478" i="200"/>
  <c r="N480" i="200"/>
  <c r="N477" i="199"/>
  <c r="N477" i="200"/>
  <c r="D57" i="219"/>
  <c r="O21" i="217"/>
  <c r="P21" i="217"/>
  <c r="O474" i="200" l="1"/>
  <c r="P474" i="200"/>
  <c r="N477" i="217"/>
  <c r="E20" i="219"/>
  <c r="D20" i="219" s="1"/>
  <c r="O20" i="217"/>
  <c r="P474" i="199"/>
  <c r="N479" i="199"/>
  <c r="N415" i="217"/>
  <c r="N480" i="217"/>
  <c r="N478" i="217"/>
  <c r="N658" i="217"/>
  <c r="P300" i="217"/>
  <c r="O300" i="217"/>
  <c r="O194" i="217"/>
  <c r="P194" i="217"/>
  <c r="F131" i="219"/>
  <c r="D62" i="219"/>
  <c r="D76" i="219"/>
  <c r="D44" i="219"/>
  <c r="D40" i="219"/>
  <c r="D29" i="219"/>
  <c r="D47" i="219"/>
  <c r="P398" i="217"/>
  <c r="O398" i="217"/>
  <c r="D30" i="219"/>
  <c r="N657" i="199"/>
  <c r="F103" i="219"/>
  <c r="D103" i="219" s="1"/>
  <c r="N414" i="199"/>
  <c r="F111" i="219"/>
  <c r="D116" i="219"/>
  <c r="D117" i="219"/>
  <c r="P631" i="217"/>
  <c r="O631" i="217"/>
  <c r="N479" i="200"/>
  <c r="N414" i="200"/>
  <c r="P55" i="217"/>
  <c r="O55" i="217"/>
  <c r="P479" i="217"/>
  <c r="O516" i="217"/>
  <c r="O547" i="217"/>
  <c r="P64" i="217"/>
  <c r="P538" i="217"/>
  <c r="P520" i="217"/>
  <c r="P514" i="217"/>
  <c r="O629" i="217"/>
  <c r="P747" i="217"/>
  <c r="P681" i="217"/>
  <c r="P652" i="217"/>
  <c r="O514" i="217"/>
  <c r="O545" i="217"/>
  <c r="P545" i="217"/>
  <c r="P516" i="217"/>
  <c r="O652" i="217"/>
  <c r="P749" i="217"/>
  <c r="P629" i="217"/>
  <c r="P414" i="217"/>
  <c r="O494" i="217"/>
  <c r="O508" i="217"/>
  <c r="O520" i="217"/>
  <c r="O538" i="217"/>
  <c r="P547" i="217"/>
  <c r="O618" i="217"/>
  <c r="O650" i="217"/>
  <c r="O667" i="217"/>
  <c r="O694" i="217"/>
  <c r="O749" i="217"/>
  <c r="P648" i="217"/>
  <c r="P583" i="217"/>
  <c r="P657" i="217"/>
  <c r="O414" i="217"/>
  <c r="O479" i="217"/>
  <c r="P508" i="217"/>
  <c r="O597" i="217"/>
  <c r="O648" i="217"/>
  <c r="P708" i="217"/>
  <c r="P667" i="217"/>
  <c r="P650" i="217"/>
  <c r="O657" i="217"/>
  <c r="O723" i="217"/>
  <c r="O504" i="217"/>
  <c r="P579" i="217"/>
  <c r="P504" i="217"/>
  <c r="O681" i="217"/>
  <c r="O549" i="217"/>
  <c r="P723" i="217"/>
  <c r="P710" i="217"/>
  <c r="P702" i="217"/>
  <c r="P654" i="217"/>
  <c r="O574" i="217"/>
  <c r="O643" i="217"/>
  <c r="P549" i="217"/>
  <c r="O579" i="217"/>
  <c r="O654" i="217"/>
  <c r="O727" i="217"/>
  <c r="P626" i="217"/>
  <c r="P716" i="217"/>
  <c r="P694" i="217"/>
  <c r="P643" i="217"/>
  <c r="P618" i="217"/>
  <c r="P597" i="217"/>
  <c r="P574" i="217"/>
  <c r="O583" i="217"/>
  <c r="O626" i="217"/>
  <c r="P727" i="217"/>
  <c r="P623" i="217"/>
  <c r="P604" i="217"/>
  <c r="P494" i="217"/>
  <c r="O623" i="217"/>
  <c r="N476" i="200"/>
  <c r="P176" i="217"/>
  <c r="N63" i="200"/>
  <c r="N63" i="199"/>
  <c r="P641" i="217" l="1"/>
  <c r="O641" i="217"/>
  <c r="N476" i="217"/>
  <c r="O518" i="217"/>
  <c r="P518" i="217"/>
  <c r="N479" i="217"/>
  <c r="P474" i="217"/>
  <c r="N474" i="200"/>
  <c r="N472" i="200" s="1"/>
  <c r="O692" i="217"/>
  <c r="P692" i="217"/>
  <c r="O552" i="217"/>
  <c r="P552" i="217"/>
  <c r="P487" i="217"/>
  <c r="O512" i="217"/>
  <c r="P512" i="217"/>
  <c r="O487" i="217"/>
  <c r="N63" i="217"/>
  <c r="P572" i="217"/>
  <c r="O572" i="217"/>
  <c r="N476" i="199"/>
  <c r="P527" i="217"/>
  <c r="O527" i="217"/>
  <c r="N61" i="199"/>
  <c r="N414" i="217"/>
  <c r="O474" i="217"/>
  <c r="O753" i="217"/>
  <c r="N755" i="217"/>
  <c r="O745" i="217"/>
  <c r="P665" i="217"/>
  <c r="O561" i="217"/>
  <c r="O566" i="217"/>
  <c r="O543" i="217"/>
  <c r="P595" i="217"/>
  <c r="N657" i="217"/>
  <c r="H139" i="218"/>
  <c r="H137" i="218" s="1"/>
  <c r="H135" i="218" s="1"/>
  <c r="O595" i="217"/>
  <c r="P561" i="217"/>
  <c r="O665" i="217"/>
  <c r="P566" i="217"/>
  <c r="P602" i="217"/>
  <c r="P543" i="217"/>
  <c r="P745" i="217"/>
  <c r="G139" i="218"/>
  <c r="P616" i="217"/>
  <c r="O616" i="217"/>
  <c r="N176" i="217"/>
  <c r="N474" i="199" l="1"/>
  <c r="F139" i="218"/>
  <c r="G92" i="218"/>
  <c r="H119" i="218"/>
  <c r="H117" i="218" s="1"/>
  <c r="H96" i="218"/>
  <c r="N474" i="217"/>
  <c r="H91" i="218"/>
  <c r="N61" i="217"/>
  <c r="H92" i="218"/>
  <c r="N753" i="217"/>
  <c r="O472" i="217"/>
  <c r="P472" i="217"/>
  <c r="G130" i="218"/>
  <c r="G96" i="218"/>
  <c r="G134" i="218"/>
  <c r="O751" i="217"/>
  <c r="O743" i="217"/>
  <c r="G91" i="218"/>
  <c r="P639" i="217"/>
  <c r="H112" i="218"/>
  <c r="P614" i="217"/>
  <c r="H95" i="218"/>
  <c r="H103" i="218"/>
  <c r="O663" i="217"/>
  <c r="G124" i="218"/>
  <c r="G109" i="218"/>
  <c r="H109" i="218"/>
  <c r="G95" i="218"/>
  <c r="G103" i="218"/>
  <c r="P663" i="217"/>
  <c r="H124" i="218"/>
  <c r="H122" i="218" s="1"/>
  <c r="P690" i="217"/>
  <c r="O690" i="217"/>
  <c r="H94" i="218"/>
  <c r="H108" i="218"/>
  <c r="H102" i="218"/>
  <c r="P559" i="217"/>
  <c r="G102" i="218"/>
  <c r="O559" i="217"/>
  <c r="G94" i="218"/>
  <c r="P743" i="217"/>
  <c r="H134" i="218"/>
  <c r="H131" i="218" s="1"/>
  <c r="P570" i="217"/>
  <c r="H116" i="218"/>
  <c r="H114" i="218" s="1"/>
  <c r="G108" i="218"/>
  <c r="O570" i="217"/>
  <c r="H130" i="218"/>
  <c r="H128" i="218" s="1"/>
  <c r="G119" i="218"/>
  <c r="O639" i="217"/>
  <c r="G116" i="218"/>
  <c r="O614" i="217"/>
  <c r="N472" i="199" l="1"/>
  <c r="N472" i="217"/>
  <c r="P470" i="217"/>
  <c r="O470" i="217"/>
  <c r="H83" i="218"/>
  <c r="H81" i="218" s="1"/>
  <c r="H79" i="218" s="1"/>
  <c r="G83" i="218"/>
  <c r="G81" i="218" s="1"/>
  <c r="G79" i="218" s="1"/>
  <c r="F102" i="218"/>
  <c r="G100" i="218"/>
  <c r="G122" i="218"/>
  <c r="F122" i="218" s="1"/>
  <c r="F124" i="218"/>
  <c r="H100" i="218"/>
  <c r="H106" i="218"/>
  <c r="F79" i="218" l="1"/>
  <c r="P20" i="217"/>
  <c r="P62" i="217"/>
  <c r="P70" i="217"/>
  <c r="P91" i="217"/>
  <c r="P95" i="217"/>
  <c r="P97" i="217"/>
  <c r="P103" i="217"/>
  <c r="P106" i="217"/>
  <c r="P115" i="217"/>
  <c r="P132" i="217"/>
  <c r="P138" i="217"/>
  <c r="P147" i="217"/>
  <c r="P149" i="217"/>
  <c r="P169" i="217"/>
  <c r="P151" i="217"/>
  <c r="P154" i="217"/>
  <c r="P157" i="217"/>
  <c r="P159" i="217"/>
  <c r="P161" i="217"/>
  <c r="P179" i="217"/>
  <c r="P181" i="217"/>
  <c r="P185" i="217"/>
  <c r="P198" i="217"/>
  <c r="P217" i="217"/>
  <c r="P220" i="217"/>
  <c r="P234" i="217"/>
  <c r="P248" i="217"/>
  <c r="P251" i="217"/>
  <c r="P253" i="217"/>
  <c r="P255" i="217"/>
  <c r="P264" i="217"/>
  <c r="P276" i="217"/>
  <c r="P283" i="217"/>
  <c r="P285" i="217"/>
  <c r="P291" i="217"/>
  <c r="P295" i="217"/>
  <c r="P303" i="217"/>
  <c r="P307" i="217"/>
  <c r="P311" i="217"/>
  <c r="P325" i="217"/>
  <c r="P335" i="217"/>
  <c r="P366" i="217"/>
  <c r="P381" i="217"/>
  <c r="P389" i="217"/>
  <c r="P391" i="217"/>
  <c r="P396" i="217"/>
  <c r="P412" i="217"/>
  <c r="P424" i="217"/>
  <c r="P427" i="217"/>
  <c r="P431" i="217"/>
  <c r="P433" i="217"/>
  <c r="P422" i="217"/>
  <c r="P439" i="217"/>
  <c r="P443" i="217"/>
  <c r="P449" i="217"/>
  <c r="P458" i="217"/>
  <c r="P467" i="217"/>
  <c r="P20" i="200"/>
  <c r="P62" i="200"/>
  <c r="P60" i="200" s="1"/>
  <c r="P70" i="200"/>
  <c r="P88" i="200"/>
  <c r="P91" i="200"/>
  <c r="P95" i="200"/>
  <c r="P97" i="200"/>
  <c r="N115" i="217" l="1"/>
  <c r="P60" i="217"/>
  <c r="P410" i="217"/>
  <c r="N311" i="217"/>
  <c r="P174" i="217"/>
  <c r="P274" i="217"/>
  <c r="P379" i="217"/>
  <c r="P437" i="217"/>
  <c r="P420" i="217"/>
  <c r="P246" i="217"/>
  <c r="P145" i="217"/>
  <c r="P18" i="200"/>
  <c r="P68" i="200"/>
  <c r="P364" i="217"/>
  <c r="P262" i="217"/>
  <c r="P113" i="217"/>
  <c r="P167" i="217"/>
  <c r="P68" i="217"/>
  <c r="P130" i="217"/>
  <c r="P753" i="217"/>
  <c r="P101" i="217"/>
  <c r="P18" i="217"/>
  <c r="P103" i="200"/>
  <c r="P106" i="200"/>
  <c r="H46" i="218" l="1"/>
  <c r="P143" i="217"/>
  <c r="H64" i="218"/>
  <c r="H62" i="218" s="1"/>
  <c r="H61" i="218"/>
  <c r="H59" i="218" s="1"/>
  <c r="P260" i="217"/>
  <c r="H50" i="218"/>
  <c r="H48" i="218" s="1"/>
  <c r="P165" i="217"/>
  <c r="P101" i="200"/>
  <c r="P99" i="200" s="1"/>
  <c r="P16" i="200"/>
  <c r="P66" i="200"/>
  <c r="P362" i="217"/>
  <c r="P370" i="217"/>
  <c r="H43" i="218"/>
  <c r="H41" i="218" s="1"/>
  <c r="P751" i="217"/>
  <c r="H40" i="218"/>
  <c r="H38" i="218" s="1"/>
  <c r="H18" i="218"/>
  <c r="P66" i="217"/>
  <c r="P111" i="217"/>
  <c r="H21" i="218"/>
  <c r="H19" i="218" s="1"/>
  <c r="H32" i="218"/>
  <c r="H30" i="218" s="1"/>
  <c r="H47" i="218"/>
  <c r="P418" i="217"/>
  <c r="H75" i="218"/>
  <c r="H73" i="218" s="1"/>
  <c r="P272" i="217"/>
  <c r="H53" i="218"/>
  <c r="H51" i="218" s="1"/>
  <c r="P16" i="217"/>
  <c r="H17" i="218"/>
  <c r="P408" i="217"/>
  <c r="H72" i="218"/>
  <c r="H70" i="218" s="1"/>
  <c r="P99" i="217"/>
  <c r="H27" i="218"/>
  <c r="H25" i="218" s="1"/>
  <c r="H35" i="218"/>
  <c r="H33" i="218" s="1"/>
  <c r="P128" i="217"/>
  <c r="P115" i="200"/>
  <c r="N115" i="200" l="1"/>
  <c r="P172" i="217"/>
  <c r="P109" i="217"/>
  <c r="P113" i="200"/>
  <c r="P111" i="200" s="1"/>
  <c r="H44" i="218"/>
  <c r="H36" i="218" s="1"/>
  <c r="H28" i="218"/>
  <c r="H15" i="218"/>
  <c r="P132" i="200"/>
  <c r="P138" i="200"/>
  <c r="P147" i="200"/>
  <c r="P149" i="200"/>
  <c r="P169" i="200"/>
  <c r="P151" i="200"/>
  <c r="P154" i="200"/>
  <c r="P157" i="200"/>
  <c r="P159" i="200"/>
  <c r="P161" i="200"/>
  <c r="P176" i="200"/>
  <c r="P179" i="200"/>
  <c r="P181" i="200"/>
  <c r="P185" i="200"/>
  <c r="P194" i="200"/>
  <c r="P198" i="200"/>
  <c r="P206" i="200"/>
  <c r="P217" i="200"/>
  <c r="P220" i="200"/>
  <c r="P248" i="200"/>
  <c r="P251" i="200"/>
  <c r="P253" i="200"/>
  <c r="P255" i="200"/>
  <c r="P264" i="200"/>
  <c r="P276" i="200"/>
  <c r="P283" i="200"/>
  <c r="P285" i="200"/>
  <c r="P291" i="200"/>
  <c r="P295" i="200"/>
  <c r="P303" i="200"/>
  <c r="P307" i="200"/>
  <c r="P311" i="200"/>
  <c r="N311" i="200" s="1"/>
  <c r="P325" i="200"/>
  <c r="P335" i="200"/>
  <c r="P366" i="200"/>
  <c r="P381" i="200"/>
  <c r="P389" i="200"/>
  <c r="P391" i="200"/>
  <c r="P396" i="200"/>
  <c r="P412" i="200"/>
  <c r="P424" i="200"/>
  <c r="P427" i="200"/>
  <c r="P431" i="200"/>
  <c r="P433" i="200"/>
  <c r="P422" i="200"/>
  <c r="P93" i="200"/>
  <c r="P439" i="200"/>
  <c r="P443" i="200"/>
  <c r="P449" i="200"/>
  <c r="P458" i="200"/>
  <c r="P467" i="200"/>
  <c r="P494" i="200"/>
  <c r="P167" i="200" l="1"/>
  <c r="P165" i="200" s="1"/>
  <c r="P487" i="200"/>
  <c r="P141" i="217"/>
  <c r="P379" i="200"/>
  <c r="P174" i="200"/>
  <c r="P274" i="200"/>
  <c r="P437" i="200"/>
  <c r="P472" i="200"/>
  <c r="P470" i="200" s="1"/>
  <c r="P420" i="200"/>
  <c r="P418" i="200" s="1"/>
  <c r="P323" i="200"/>
  <c r="P246" i="200"/>
  <c r="P145" i="200"/>
  <c r="P86" i="200"/>
  <c r="P130" i="200"/>
  <c r="P128" i="200" s="1"/>
  <c r="P410" i="200"/>
  <c r="P364" i="200"/>
  <c r="P262" i="200"/>
  <c r="P84" i="200" l="1"/>
  <c r="P485" i="200"/>
  <c r="P408" i="200"/>
  <c r="P260" i="200"/>
  <c r="P370" i="200"/>
  <c r="P272" i="200"/>
  <c r="P321" i="200"/>
  <c r="P377" i="200"/>
  <c r="P362" i="200"/>
  <c r="P172" i="200"/>
  <c r="P143" i="200"/>
  <c r="P109" i="200"/>
  <c r="P141" i="200" l="1"/>
  <c r="P483" i="200"/>
  <c r="P14" i="200"/>
  <c r="P319" i="200"/>
  <c r="P435" i="200" l="1"/>
  <c r="P406" i="200" s="1"/>
  <c r="P13" i="200" s="1"/>
  <c r="P673" i="217" l="1"/>
  <c r="P62" i="199" l="1"/>
  <c r="P70" i="199"/>
  <c r="P91" i="199"/>
  <c r="P95" i="199"/>
  <c r="P97" i="199"/>
  <c r="P687" i="217" l="1"/>
  <c r="P68" i="199"/>
  <c r="P18" i="199"/>
  <c r="P103" i="199"/>
  <c r="P106" i="199"/>
  <c r="P132" i="199"/>
  <c r="P138" i="199"/>
  <c r="P147" i="199"/>
  <c r="P149" i="199"/>
  <c r="P151" i="199"/>
  <c r="P154" i="199"/>
  <c r="P157" i="199"/>
  <c r="P159" i="199"/>
  <c r="P161" i="199"/>
  <c r="P179" i="199"/>
  <c r="P181" i="199"/>
  <c r="P185" i="199"/>
  <c r="P198" i="199"/>
  <c r="P206" i="199"/>
  <c r="P220" i="199"/>
  <c r="P234" i="199"/>
  <c r="P248" i="199"/>
  <c r="P251" i="199"/>
  <c r="P253" i="199"/>
  <c r="P255" i="199"/>
  <c r="P264" i="199"/>
  <c r="P276" i="199"/>
  <c r="P283" i="199"/>
  <c r="P285" i="199"/>
  <c r="P291" i="199"/>
  <c r="P295" i="199"/>
  <c r="P303" i="199"/>
  <c r="P307" i="199"/>
  <c r="P311" i="199"/>
  <c r="P325" i="199"/>
  <c r="P335" i="199"/>
  <c r="P381" i="199"/>
  <c r="P389" i="199"/>
  <c r="P391" i="199"/>
  <c r="P396" i="199"/>
  <c r="P412" i="199"/>
  <c r="P424" i="199"/>
  <c r="P427" i="199"/>
  <c r="P431" i="199"/>
  <c r="P433" i="199"/>
  <c r="P93" i="199"/>
  <c r="P439" i="199"/>
  <c r="P443" i="199"/>
  <c r="P458" i="199"/>
  <c r="P467" i="199"/>
  <c r="P504" i="199"/>
  <c r="P508" i="199"/>
  <c r="P514" i="199"/>
  <c r="P516" i="199"/>
  <c r="P520" i="199"/>
  <c r="P525" i="199"/>
  <c r="P538" i="199"/>
  <c r="P545" i="199"/>
  <c r="P64" i="199"/>
  <c r="P574" i="199"/>
  <c r="P583" i="199"/>
  <c r="P597" i="199"/>
  <c r="P604" i="199"/>
  <c r="P611" i="199"/>
  <c r="P618" i="199"/>
  <c r="P623" i="199"/>
  <c r="P626" i="199"/>
  <c r="P629" i="199"/>
  <c r="P648" i="199"/>
  <c r="P650" i="199"/>
  <c r="P652" i="199"/>
  <c r="P654" i="199"/>
  <c r="P667" i="199"/>
  <c r="P673" i="199"/>
  <c r="P681" i="199"/>
  <c r="P694" i="199"/>
  <c r="P702" i="199"/>
  <c r="P708" i="199"/>
  <c r="P710" i="199"/>
  <c r="P716" i="199"/>
  <c r="P723" i="199"/>
  <c r="P727" i="199"/>
  <c r="P747" i="199"/>
  <c r="P749" i="199"/>
  <c r="P641" i="199" l="1"/>
  <c r="P274" i="199"/>
  <c r="P410" i="199"/>
  <c r="P323" i="199"/>
  <c r="P86" i="199"/>
  <c r="P379" i="199"/>
  <c r="P692" i="199"/>
  <c r="P437" i="199"/>
  <c r="P518" i="199"/>
  <c r="P512" i="199"/>
  <c r="P487" i="199"/>
  <c r="P472" i="199"/>
  <c r="P420" i="199"/>
  <c r="N311" i="199"/>
  <c r="P246" i="199"/>
  <c r="P145" i="199"/>
  <c r="N115" i="199"/>
  <c r="P60" i="199"/>
  <c r="P671" i="199"/>
  <c r="P684" i="217"/>
  <c r="P572" i="199"/>
  <c r="P93" i="217"/>
  <c r="P527" i="199"/>
  <c r="P595" i="199"/>
  <c r="P566" i="199"/>
  <c r="P745" i="199"/>
  <c r="P665" i="199"/>
  <c r="P602" i="199"/>
  <c r="P609" i="199"/>
  <c r="P523" i="199"/>
  <c r="P561" i="199"/>
  <c r="P753" i="199"/>
  <c r="N755" i="199"/>
  <c r="P262" i="199"/>
  <c r="P113" i="199"/>
  <c r="P101" i="199"/>
  <c r="P66" i="199"/>
  <c r="P167" i="199"/>
  <c r="P130" i="199"/>
  <c r="P616" i="199"/>
  <c r="P16" i="199" l="1"/>
  <c r="P470" i="199"/>
  <c r="P84" i="199"/>
  <c r="P86" i="217"/>
  <c r="P671" i="217"/>
  <c r="P111" i="199"/>
  <c r="P99" i="199"/>
  <c r="P600" i="199"/>
  <c r="P570" i="199"/>
  <c r="P559" i="199"/>
  <c r="P663" i="199"/>
  <c r="P690" i="199"/>
  <c r="P669" i="199"/>
  <c r="P743" i="199"/>
  <c r="P614" i="199"/>
  <c r="P751" i="199"/>
  <c r="N753" i="199"/>
  <c r="P408" i="199"/>
  <c r="P377" i="199"/>
  <c r="P370" i="199"/>
  <c r="P362" i="199"/>
  <c r="P272" i="199"/>
  <c r="P260" i="199"/>
  <c r="P143" i="199"/>
  <c r="P128" i="199"/>
  <c r="P435" i="199"/>
  <c r="P321" i="199"/>
  <c r="P485" i="199"/>
  <c r="P639" i="199"/>
  <c r="P165" i="199"/>
  <c r="P418" i="199"/>
  <c r="H127" i="218" l="1"/>
  <c r="H125" i="218" s="1"/>
  <c r="H120" i="218" s="1"/>
  <c r="P568" i="199"/>
  <c r="P14" i="199"/>
  <c r="P174" i="199"/>
  <c r="P406" i="199"/>
  <c r="P319" i="199"/>
  <c r="P84" i="217"/>
  <c r="H24" i="218"/>
  <c r="H22" i="218" s="1"/>
  <c r="H13" i="218" s="1"/>
  <c r="P669" i="217"/>
  <c r="D113" i="219"/>
  <c r="P109" i="199"/>
  <c r="P661" i="199"/>
  <c r="N751" i="199"/>
  <c r="H88" i="218"/>
  <c r="H86" i="218" s="1"/>
  <c r="P485" i="217"/>
  <c r="P172" i="199" l="1"/>
  <c r="P14" i="217"/>
  <c r="P661" i="217"/>
  <c r="P611" i="217"/>
  <c r="P141" i="199" l="1"/>
  <c r="P609" i="217"/>
  <c r="H78" i="218"/>
  <c r="H76" i="218" s="1"/>
  <c r="H68" i="218" s="1"/>
  <c r="P337" i="217"/>
  <c r="P435" i="217"/>
  <c r="P406" i="217" l="1"/>
  <c r="P323" i="217"/>
  <c r="H113" i="218"/>
  <c r="H110" i="218" s="1"/>
  <c r="H104" i="218" s="1"/>
  <c r="P600" i="217"/>
  <c r="H67" i="218"/>
  <c r="H65" i="218" s="1"/>
  <c r="P377" i="217"/>
  <c r="P568" i="217" l="1"/>
  <c r="H58" i="218"/>
  <c r="H56" i="218" s="1"/>
  <c r="H54" i="218" s="1"/>
  <c r="P321" i="217"/>
  <c r="P319" i="217" l="1"/>
  <c r="O753" i="199"/>
  <c r="O472" i="199"/>
  <c r="O749" i="199"/>
  <c r="O747" i="199"/>
  <c r="O727" i="199"/>
  <c r="O723" i="199"/>
  <c r="O716" i="199"/>
  <c r="O708" i="199"/>
  <c r="O687" i="217"/>
  <c r="O694" i="199"/>
  <c r="O681" i="199"/>
  <c r="O667" i="199"/>
  <c r="O654" i="199"/>
  <c r="O652" i="199"/>
  <c r="O650" i="199"/>
  <c r="O629" i="199"/>
  <c r="O626" i="199"/>
  <c r="O623" i="199"/>
  <c r="O618" i="199"/>
  <c r="O611" i="199"/>
  <c r="O604" i="199"/>
  <c r="O597" i="199"/>
  <c r="O583" i="199"/>
  <c r="O579" i="199"/>
  <c r="O574" i="199"/>
  <c r="O549" i="199"/>
  <c r="O545" i="199"/>
  <c r="O538" i="199"/>
  <c r="O525" i="199"/>
  <c r="O520" i="199"/>
  <c r="O516" i="199"/>
  <c r="O514" i="199"/>
  <c r="O508" i="199"/>
  <c r="O504" i="199"/>
  <c r="O494" i="200"/>
  <c r="O487" i="200" s="1"/>
  <c r="O494" i="199"/>
  <c r="O467" i="217"/>
  <c r="O467" i="200"/>
  <c r="O467" i="199"/>
  <c r="O449" i="200"/>
  <c r="O449" i="199"/>
  <c r="O443" i="200"/>
  <c r="O443" i="199"/>
  <c r="O439" i="217"/>
  <c r="O439" i="200"/>
  <c r="O439" i="199"/>
  <c r="O93" i="217"/>
  <c r="O93" i="200"/>
  <c r="N93" i="200" s="1"/>
  <c r="O93" i="199"/>
  <c r="O422" i="200"/>
  <c r="O422" i="199"/>
  <c r="O433" i="217"/>
  <c r="O433" i="200"/>
  <c r="O433" i="199"/>
  <c r="O431" i="217"/>
  <c r="O431" i="200"/>
  <c r="O431" i="199"/>
  <c r="O424" i="200"/>
  <c r="O424" i="199"/>
  <c r="O412" i="217"/>
  <c r="O412" i="200"/>
  <c r="O412" i="199"/>
  <c r="O410" i="199" s="1"/>
  <c r="N398" i="200"/>
  <c r="O396" i="200"/>
  <c r="O396" i="199"/>
  <c r="O391" i="217"/>
  <c r="O391" i="200"/>
  <c r="O391" i="199"/>
  <c r="O389" i="217"/>
  <c r="O389" i="200"/>
  <c r="O389" i="199"/>
  <c r="O381" i="200"/>
  <c r="O381" i="199"/>
  <c r="O366" i="200"/>
  <c r="O366" i="199"/>
  <c r="O335" i="200"/>
  <c r="O323" i="200" s="1"/>
  <c r="O335" i="199"/>
  <c r="O307" i="200"/>
  <c r="O303" i="200"/>
  <c r="O303" i="199"/>
  <c r="O295" i="200"/>
  <c r="O295" i="199"/>
  <c r="O291" i="200"/>
  <c r="O291" i="199"/>
  <c r="O285" i="200"/>
  <c r="O283" i="200"/>
  <c r="O283" i="199"/>
  <c r="O276" i="200"/>
  <c r="O264" i="200"/>
  <c r="O258" i="200"/>
  <c r="O258" i="199"/>
  <c r="O255" i="200"/>
  <c r="O255" i="199"/>
  <c r="O253" i="200"/>
  <c r="O253" i="199"/>
  <c r="O251" i="200"/>
  <c r="O248" i="200"/>
  <c r="O248" i="199"/>
  <c r="O220" i="200"/>
  <c r="O220" i="199"/>
  <c r="O217" i="200"/>
  <c r="O206" i="200"/>
  <c r="N206" i="200" s="1"/>
  <c r="O206" i="199"/>
  <c r="O198" i="200"/>
  <c r="O198" i="199"/>
  <c r="O194" i="200"/>
  <c r="O185" i="217"/>
  <c r="O185" i="200"/>
  <c r="O185" i="199"/>
  <c r="O181" i="200"/>
  <c r="O181" i="199"/>
  <c r="O179" i="200"/>
  <c r="O179" i="199"/>
  <c r="O176" i="200"/>
  <c r="O161" i="200"/>
  <c r="O161" i="199"/>
  <c r="O159" i="200"/>
  <c r="N158" i="200"/>
  <c r="N158" i="199"/>
  <c r="O157" i="200"/>
  <c r="O157" i="199"/>
  <c r="O154" i="200"/>
  <c r="O154" i="199"/>
  <c r="O151" i="200"/>
  <c r="O151" i="199"/>
  <c r="O169" i="200"/>
  <c r="O169" i="199"/>
  <c r="N169" i="199" s="1"/>
  <c r="O149" i="200"/>
  <c r="O149" i="199"/>
  <c r="O147" i="200"/>
  <c r="O138" i="200"/>
  <c r="O138" i="199"/>
  <c r="O132" i="200"/>
  <c r="O132" i="199"/>
  <c r="O106" i="200"/>
  <c r="O106" i="199"/>
  <c r="O103" i="200"/>
  <c r="O103" i="199"/>
  <c r="O97" i="217"/>
  <c r="O97" i="200"/>
  <c r="O97" i="199"/>
  <c r="O95" i="217"/>
  <c r="O95" i="200"/>
  <c r="O95" i="199"/>
  <c r="O91" i="217"/>
  <c r="O91" i="200"/>
  <c r="O91" i="199"/>
  <c r="O70" i="217"/>
  <c r="O70" i="200"/>
  <c r="O70" i="199"/>
  <c r="O60" i="217"/>
  <c r="O62" i="200"/>
  <c r="O60" i="200" s="1"/>
  <c r="O62" i="199"/>
  <c r="O20" i="200"/>
  <c r="N234" i="200"/>
  <c r="N729" i="199"/>
  <c r="N732" i="199"/>
  <c r="N733" i="199"/>
  <c r="N734" i="199"/>
  <c r="N728" i="199"/>
  <c r="N725" i="199"/>
  <c r="N726" i="199"/>
  <c r="N724" i="199"/>
  <c r="N718" i="199"/>
  <c r="N721" i="199"/>
  <c r="N717" i="199"/>
  <c r="N715" i="199"/>
  <c r="N713" i="199"/>
  <c r="N712" i="199"/>
  <c r="N711" i="199"/>
  <c r="N709" i="199"/>
  <c r="N705" i="199"/>
  <c r="N707" i="199"/>
  <c r="N703" i="199"/>
  <c r="N696" i="199"/>
  <c r="N697" i="199"/>
  <c r="N698" i="199"/>
  <c r="N699" i="199"/>
  <c r="N700" i="199"/>
  <c r="N701" i="199"/>
  <c r="N695" i="199"/>
  <c r="N683" i="199"/>
  <c r="N682" i="199"/>
  <c r="N680" i="199"/>
  <c r="N675" i="199"/>
  <c r="N674" i="199"/>
  <c r="N668" i="199"/>
  <c r="N656" i="199"/>
  <c r="N655" i="199"/>
  <c r="N653" i="199"/>
  <c r="N651" i="199"/>
  <c r="N649" i="199"/>
  <c r="N645" i="199"/>
  <c r="N646" i="199"/>
  <c r="N647" i="199"/>
  <c r="N644" i="199"/>
  <c r="N637" i="199"/>
  <c r="N633" i="199"/>
  <c r="N634" i="199"/>
  <c r="N632" i="199"/>
  <c r="N630" i="199"/>
  <c r="N628" i="199"/>
  <c r="N627" i="199"/>
  <c r="N625" i="199"/>
  <c r="N624" i="199"/>
  <c r="N620" i="199"/>
  <c r="N621" i="199"/>
  <c r="N622" i="199"/>
  <c r="N619" i="199"/>
  <c r="N613" i="199"/>
  <c r="N612" i="199"/>
  <c r="N606" i="199"/>
  <c r="N605" i="199"/>
  <c r="N598" i="199"/>
  <c r="N599" i="199"/>
  <c r="N584" i="199"/>
  <c r="N582" i="199"/>
  <c r="N580" i="199"/>
  <c r="N576" i="199"/>
  <c r="N577" i="199"/>
  <c r="N578" i="199"/>
  <c r="N575" i="199"/>
  <c r="N65" i="199"/>
  <c r="N564" i="199"/>
  <c r="N556" i="199"/>
  <c r="N555" i="199"/>
  <c r="N551" i="199"/>
  <c r="N550" i="199"/>
  <c r="N548" i="199"/>
  <c r="N546" i="199"/>
  <c r="N539" i="199"/>
  <c r="N534" i="199"/>
  <c r="N535" i="199"/>
  <c r="N537" i="199"/>
  <c r="N526" i="199"/>
  <c r="N522" i="199"/>
  <c r="N521" i="199"/>
  <c r="N517" i="199"/>
  <c r="N515" i="199"/>
  <c r="N506" i="199"/>
  <c r="N507" i="199"/>
  <c r="N505" i="199"/>
  <c r="N496" i="200"/>
  <c r="N497" i="200"/>
  <c r="N498" i="200"/>
  <c r="N499" i="200"/>
  <c r="N500" i="200"/>
  <c r="N501" i="200"/>
  <c r="N502" i="200"/>
  <c r="N503" i="200"/>
  <c r="N496" i="199"/>
  <c r="N497" i="199"/>
  <c r="N498" i="199"/>
  <c r="N499" i="199"/>
  <c r="N500" i="199"/>
  <c r="N501" i="199"/>
  <c r="N502" i="199"/>
  <c r="N503" i="199"/>
  <c r="N495" i="200"/>
  <c r="N495" i="199"/>
  <c r="N491" i="200"/>
  <c r="N491" i="199"/>
  <c r="N490" i="200"/>
  <c r="N490" i="199"/>
  <c r="N469" i="200"/>
  <c r="N469" i="199"/>
  <c r="N468" i="200"/>
  <c r="N468" i="199"/>
  <c r="N460" i="200"/>
  <c r="N461" i="200"/>
  <c r="N462" i="200"/>
  <c r="N463" i="200"/>
  <c r="N465" i="200"/>
  <c r="N466" i="200"/>
  <c r="N460" i="199"/>
  <c r="N461" i="199"/>
  <c r="N462" i="199"/>
  <c r="N463" i="199"/>
  <c r="N465" i="199"/>
  <c r="N466" i="199"/>
  <c r="N459" i="200"/>
  <c r="N459" i="199"/>
  <c r="N457" i="200"/>
  <c r="N457" i="199"/>
  <c r="N451" i="200"/>
  <c r="N452" i="200"/>
  <c r="N453" i="200"/>
  <c r="N454" i="200"/>
  <c r="N455" i="200"/>
  <c r="N456" i="200"/>
  <c r="N451" i="199"/>
  <c r="N452" i="199"/>
  <c r="N453" i="199"/>
  <c r="N454" i="199"/>
  <c r="N455" i="199"/>
  <c r="N456" i="199"/>
  <c r="N450" i="200"/>
  <c r="N450" i="199"/>
  <c r="N445" i="200"/>
  <c r="N446" i="200"/>
  <c r="N447" i="200"/>
  <c r="N448" i="200"/>
  <c r="N445" i="199"/>
  <c r="N446" i="199"/>
  <c r="N447" i="199"/>
  <c r="N448" i="199"/>
  <c r="N444" i="200"/>
  <c r="N444" i="199"/>
  <c r="N441" i="200"/>
  <c r="N442" i="200"/>
  <c r="N441" i="199"/>
  <c r="N442" i="199"/>
  <c r="N440" i="200"/>
  <c r="N440" i="199"/>
  <c r="N94" i="200"/>
  <c r="N94" i="199"/>
  <c r="N423" i="200"/>
  <c r="N423" i="199"/>
  <c r="N434" i="200"/>
  <c r="N434" i="199"/>
  <c r="N432" i="200"/>
  <c r="N432" i="199"/>
  <c r="N429" i="200"/>
  <c r="N430" i="200"/>
  <c r="N429" i="199"/>
  <c r="N430" i="199"/>
  <c r="N428" i="200"/>
  <c r="N428" i="199"/>
  <c r="N426" i="200"/>
  <c r="N426" i="199"/>
  <c r="N425" i="200"/>
  <c r="N425" i="199"/>
  <c r="N301" i="200"/>
  <c r="N301" i="199"/>
  <c r="N413" i="200"/>
  <c r="N413" i="199"/>
  <c r="N302" i="200"/>
  <c r="N302" i="199"/>
  <c r="N401" i="200"/>
  <c r="N401" i="199"/>
  <c r="N400" i="200"/>
  <c r="N400" i="199"/>
  <c r="N394" i="200"/>
  <c r="N394" i="199"/>
  <c r="N397" i="200"/>
  <c r="N397" i="199"/>
  <c r="N392" i="200"/>
  <c r="N392" i="199"/>
  <c r="N390" i="200"/>
  <c r="N390" i="199"/>
  <c r="N383" i="200"/>
  <c r="N384" i="200"/>
  <c r="N385" i="200"/>
  <c r="N386" i="200"/>
  <c r="N387" i="200"/>
  <c r="N388" i="200"/>
  <c r="N383" i="199"/>
  <c r="N384" i="199"/>
  <c r="N385" i="199"/>
  <c r="N386" i="199"/>
  <c r="N387" i="199"/>
  <c r="N388" i="199"/>
  <c r="N382" i="200"/>
  <c r="N382" i="199"/>
  <c r="N368" i="200"/>
  <c r="N369" i="200"/>
  <c r="N368" i="199"/>
  <c r="N369" i="199"/>
  <c r="N367" i="200"/>
  <c r="N367" i="199"/>
  <c r="N336" i="200"/>
  <c r="N336" i="199"/>
  <c r="N328" i="200"/>
  <c r="N329" i="200"/>
  <c r="N330" i="200"/>
  <c r="N331" i="200"/>
  <c r="N332" i="200"/>
  <c r="N333" i="200"/>
  <c r="N334" i="200"/>
  <c r="N328" i="199"/>
  <c r="N329" i="199"/>
  <c r="N330" i="199"/>
  <c r="N331" i="199"/>
  <c r="N332" i="199"/>
  <c r="N333" i="199"/>
  <c r="N334" i="199"/>
  <c r="N326" i="200"/>
  <c r="N326" i="199"/>
  <c r="N313" i="200"/>
  <c r="N313" i="199"/>
  <c r="N309" i="200"/>
  <c r="N310" i="200"/>
  <c r="N309" i="199"/>
  <c r="N310" i="199"/>
  <c r="N308" i="200"/>
  <c r="N308" i="199"/>
  <c r="N305" i="200"/>
  <c r="N306" i="200"/>
  <c r="N305" i="199"/>
  <c r="N306" i="199"/>
  <c r="N304" i="200"/>
  <c r="N304" i="199"/>
  <c r="N299" i="200"/>
  <c r="N299" i="199"/>
  <c r="N296" i="200"/>
  <c r="N296" i="199"/>
  <c r="N293" i="200"/>
  <c r="N294" i="200"/>
  <c r="N293" i="199"/>
  <c r="N294" i="199"/>
  <c r="N292" i="200"/>
  <c r="N292" i="199"/>
  <c r="N287" i="200"/>
  <c r="N288" i="200"/>
  <c r="N289" i="200"/>
  <c r="N290" i="200"/>
  <c r="N287" i="199"/>
  <c r="N287" i="217" s="1"/>
  <c r="N288" i="199"/>
  <c r="N289" i="199"/>
  <c r="N290" i="199"/>
  <c r="N286" i="200"/>
  <c r="N286" i="199"/>
  <c r="N284" i="200"/>
  <c r="N284" i="199"/>
  <c r="N281" i="200"/>
  <c r="N281" i="199"/>
  <c r="N278" i="200"/>
  <c r="N278" i="199"/>
  <c r="N277" i="200"/>
  <c r="N277" i="199"/>
  <c r="N266" i="200"/>
  <c r="N267" i="200"/>
  <c r="N268" i="200"/>
  <c r="N269" i="200"/>
  <c r="N270" i="200"/>
  <c r="N271" i="200"/>
  <c r="N266" i="199"/>
  <c r="N267" i="199"/>
  <c r="N268" i="199"/>
  <c r="N269" i="199"/>
  <c r="N270" i="199"/>
  <c r="N271" i="199"/>
  <c r="N265" i="200"/>
  <c r="N265" i="199"/>
  <c r="N259" i="200"/>
  <c r="N259" i="199"/>
  <c r="N257" i="200"/>
  <c r="N256" i="200"/>
  <c r="N256" i="199"/>
  <c r="N254" i="200"/>
  <c r="N254" i="199"/>
  <c r="N252" i="200"/>
  <c r="N252" i="199"/>
  <c r="N250" i="200"/>
  <c r="N250" i="199"/>
  <c r="N249" i="200"/>
  <c r="N249" i="199"/>
  <c r="N235" i="200"/>
  <c r="N235" i="199"/>
  <c r="N233" i="200"/>
  <c r="N226" i="200"/>
  <c r="N227" i="200"/>
  <c r="N228" i="200"/>
  <c r="N229" i="200"/>
  <c r="N230" i="200"/>
  <c r="N226" i="199"/>
  <c r="N227" i="199"/>
  <c r="N228" i="199"/>
  <c r="N229" i="199"/>
  <c r="N230" i="199"/>
  <c r="N225" i="200"/>
  <c r="N225" i="199"/>
  <c r="N223" i="200"/>
  <c r="N223" i="199"/>
  <c r="N222" i="200"/>
  <c r="N222" i="199"/>
  <c r="N221" i="200"/>
  <c r="N221" i="199"/>
  <c r="N219" i="200"/>
  <c r="N219" i="199"/>
  <c r="N218" i="200"/>
  <c r="N218" i="199"/>
  <c r="N216" i="200"/>
  <c r="N216" i="199"/>
  <c r="N214" i="200"/>
  <c r="N214" i="199"/>
  <c r="N210" i="200"/>
  <c r="N211" i="200"/>
  <c r="N212" i="200"/>
  <c r="N210" i="199"/>
  <c r="N211" i="199"/>
  <c r="N212" i="199"/>
  <c r="N209" i="200"/>
  <c r="N209" i="199"/>
  <c r="N202" i="200"/>
  <c r="N203" i="200"/>
  <c r="N204" i="200"/>
  <c r="N202" i="199"/>
  <c r="N203" i="199"/>
  <c r="N204" i="199"/>
  <c r="N201" i="200"/>
  <c r="N201" i="199"/>
  <c r="N199" i="200"/>
  <c r="N199" i="199"/>
  <c r="N196" i="200"/>
  <c r="N196" i="199"/>
  <c r="N195" i="200"/>
  <c r="N195" i="199"/>
  <c r="N191" i="200"/>
  <c r="N192" i="200"/>
  <c r="N191" i="199"/>
  <c r="N192" i="199"/>
  <c r="N190" i="200"/>
  <c r="N190" i="199"/>
  <c r="N187" i="200"/>
  <c r="N188" i="200"/>
  <c r="N187" i="199"/>
  <c r="N188" i="199"/>
  <c r="N186" i="200"/>
  <c r="N186" i="199"/>
  <c r="N184" i="200"/>
  <c r="N184" i="199"/>
  <c r="N183" i="200"/>
  <c r="N183" i="199"/>
  <c r="N182" i="200"/>
  <c r="N182" i="199"/>
  <c r="N180" i="200"/>
  <c r="N180" i="199"/>
  <c r="N178" i="200"/>
  <c r="N178" i="199"/>
  <c r="N177" i="200"/>
  <c r="N177" i="199"/>
  <c r="N162" i="200"/>
  <c r="N162" i="199"/>
  <c r="N156" i="200"/>
  <c r="N156" i="199"/>
  <c r="N153" i="200"/>
  <c r="N153" i="199"/>
  <c r="N152" i="200"/>
  <c r="N152" i="199"/>
  <c r="N150" i="200"/>
  <c r="N150" i="199"/>
  <c r="N148" i="200"/>
  <c r="N148" i="199"/>
  <c r="N140" i="200"/>
  <c r="N140" i="199"/>
  <c r="N139" i="200"/>
  <c r="N139" i="199"/>
  <c r="N134" i="200"/>
  <c r="N135" i="200"/>
  <c r="N136" i="200"/>
  <c r="N137" i="200"/>
  <c r="N134" i="199"/>
  <c r="N135" i="199"/>
  <c r="N136" i="199"/>
  <c r="N137" i="199"/>
  <c r="N133" i="200"/>
  <c r="N133" i="199"/>
  <c r="N118" i="200"/>
  <c r="N119" i="200"/>
  <c r="N120" i="200"/>
  <c r="N121" i="200"/>
  <c r="N122" i="200"/>
  <c r="N123" i="200"/>
  <c r="N124" i="200"/>
  <c r="N125" i="200"/>
  <c r="N126" i="200"/>
  <c r="N127" i="200"/>
  <c r="N118" i="199"/>
  <c r="N119" i="199"/>
  <c r="N120" i="199"/>
  <c r="N121" i="199"/>
  <c r="N122" i="199"/>
  <c r="N123" i="199"/>
  <c r="N124" i="199"/>
  <c r="N125" i="199"/>
  <c r="N126" i="199"/>
  <c r="N127" i="199"/>
  <c r="N116" i="200"/>
  <c r="N116" i="199"/>
  <c r="N108" i="200"/>
  <c r="N108" i="199"/>
  <c r="N107" i="200"/>
  <c r="N107" i="199"/>
  <c r="N104" i="200"/>
  <c r="N104" i="199"/>
  <c r="N105" i="200"/>
  <c r="N105" i="199"/>
  <c r="N98" i="200"/>
  <c r="N98" i="199"/>
  <c r="N96" i="200"/>
  <c r="N96" i="199"/>
  <c r="N92" i="200"/>
  <c r="N92" i="199"/>
  <c r="N72" i="200"/>
  <c r="N73" i="200"/>
  <c r="N74" i="200"/>
  <c r="N75" i="200"/>
  <c r="N76" i="200"/>
  <c r="N77" i="200"/>
  <c r="N78" i="200"/>
  <c r="N79" i="200"/>
  <c r="N80" i="200"/>
  <c r="N81" i="200"/>
  <c r="N82" i="200"/>
  <c r="N83" i="200"/>
  <c r="N72" i="199"/>
  <c r="N73" i="199"/>
  <c r="N74" i="199"/>
  <c r="N75" i="199"/>
  <c r="N76" i="199"/>
  <c r="N77" i="199"/>
  <c r="N78" i="199"/>
  <c r="N79" i="199"/>
  <c r="N80" i="199"/>
  <c r="N81" i="199"/>
  <c r="N82" i="199"/>
  <c r="N83" i="199"/>
  <c r="N71" i="200"/>
  <c r="N71" i="199"/>
  <c r="N57" i="200"/>
  <c r="N57" i="199"/>
  <c r="N56" i="200"/>
  <c r="N56" i="199"/>
  <c r="N22" i="200"/>
  <c r="N23" i="200"/>
  <c r="N24" i="200"/>
  <c r="N53" i="200"/>
  <c r="N54" i="200"/>
  <c r="N22" i="199"/>
  <c r="N23" i="199"/>
  <c r="N24" i="199"/>
  <c r="N53" i="199"/>
  <c r="N54" i="199"/>
  <c r="N21" i="200"/>
  <c r="N21" i="199"/>
  <c r="O641" i="199" l="1"/>
  <c r="N501" i="217"/>
  <c r="N497" i="217"/>
  <c r="N433" i="200"/>
  <c r="O274" i="200"/>
  <c r="N718" i="217"/>
  <c r="N705" i="217"/>
  <c r="N537" i="217"/>
  <c r="N534" i="217"/>
  <c r="N499" i="217"/>
  <c r="N466" i="217"/>
  <c r="N465" i="217"/>
  <c r="N463" i="217"/>
  <c r="N460" i="217"/>
  <c r="N454" i="217"/>
  <c r="N452" i="217"/>
  <c r="N455" i="217"/>
  <c r="N451" i="217"/>
  <c r="O323" i="199"/>
  <c r="N209" i="217"/>
  <c r="N210" i="217"/>
  <c r="N212" i="217"/>
  <c r="N93" i="199"/>
  <c r="N93" i="217"/>
  <c r="O410" i="217"/>
  <c r="N700" i="217"/>
  <c r="N503" i="217"/>
  <c r="O274" i="199"/>
  <c r="N453" i="217"/>
  <c r="N502" i="217"/>
  <c r="N698" i="217"/>
  <c r="N721" i="217"/>
  <c r="O246" i="199"/>
  <c r="N556" i="217"/>
  <c r="N699" i="217"/>
  <c r="N535" i="217"/>
  <c r="N697" i="217"/>
  <c r="N500" i="217"/>
  <c r="O379" i="200"/>
  <c r="O420" i="199"/>
  <c r="N462" i="217"/>
  <c r="N498" i="217"/>
  <c r="N577" i="217"/>
  <c r="N675" i="217"/>
  <c r="N707" i="217"/>
  <c r="N211" i="217"/>
  <c r="N290" i="217"/>
  <c r="N461" i="217"/>
  <c r="N576" i="217"/>
  <c r="N680" i="217"/>
  <c r="N647" i="217"/>
  <c r="N696" i="217"/>
  <c r="N578" i="217"/>
  <c r="N289" i="217"/>
  <c r="N496" i="217"/>
  <c r="N288" i="217"/>
  <c r="N582" i="217"/>
  <c r="N646" i="217"/>
  <c r="N645" i="217"/>
  <c r="N456" i="217"/>
  <c r="N457" i="217"/>
  <c r="N701" i="217"/>
  <c r="O527" i="199"/>
  <c r="O379" i="199"/>
  <c r="O437" i="199"/>
  <c r="O692" i="199"/>
  <c r="O437" i="200"/>
  <c r="N731" i="217"/>
  <c r="N714" i="217"/>
  <c r="N563" i="199"/>
  <c r="O518" i="199"/>
  <c r="N529" i="199"/>
  <c r="O512" i="199"/>
  <c r="N489" i="200"/>
  <c r="O487" i="199"/>
  <c r="O472" i="200"/>
  <c r="O470" i="200" s="1"/>
  <c r="N489" i="199"/>
  <c r="O420" i="200"/>
  <c r="N327" i="217"/>
  <c r="N312" i="217"/>
  <c r="O246" i="200"/>
  <c r="N297" i="217"/>
  <c r="N298" i="217"/>
  <c r="N206" i="199"/>
  <c r="O145" i="200"/>
  <c r="O143" i="200" s="1"/>
  <c r="O86" i="200"/>
  <c r="O86" i="199"/>
  <c r="O86" i="217"/>
  <c r="N64" i="199"/>
  <c r="O60" i="199"/>
  <c r="N636" i="199"/>
  <c r="N24" i="217"/>
  <c r="N56" i="217"/>
  <c r="N81" i="217"/>
  <c r="N73" i="217"/>
  <c r="N105" i="217"/>
  <c r="N107" i="217"/>
  <c r="N116" i="217"/>
  <c r="N125" i="217"/>
  <c r="N148" i="217"/>
  <c r="N156" i="217"/>
  <c r="N182" i="217"/>
  <c r="N188" i="217"/>
  <c r="N202" i="217"/>
  <c r="N256" i="217"/>
  <c r="N294" i="217"/>
  <c r="N308" i="217"/>
  <c r="N334" i="217"/>
  <c r="N330" i="217"/>
  <c r="N369" i="217"/>
  <c r="N401" i="217"/>
  <c r="N426" i="217"/>
  <c r="N430" i="217"/>
  <c r="N423" i="217"/>
  <c r="N450" i="217"/>
  <c r="N550" i="217"/>
  <c r="N584" i="217"/>
  <c r="N624" i="217"/>
  <c r="N695" i="217"/>
  <c r="N725" i="217"/>
  <c r="N23" i="217"/>
  <c r="N80" i="217"/>
  <c r="N76" i="217"/>
  <c r="N72" i="217"/>
  <c r="N124" i="217"/>
  <c r="N120" i="217"/>
  <c r="N136" i="217"/>
  <c r="N187" i="217"/>
  <c r="N227" i="217"/>
  <c r="N270" i="217"/>
  <c r="N293" i="217"/>
  <c r="N305" i="217"/>
  <c r="N333" i="217"/>
  <c r="N329" i="217"/>
  <c r="N368" i="217"/>
  <c r="N387" i="217"/>
  <c r="N383" i="217"/>
  <c r="N429" i="217"/>
  <c r="N447" i="217"/>
  <c r="N491" i="217"/>
  <c r="N505" i="217"/>
  <c r="N515" i="217"/>
  <c r="N522" i="217"/>
  <c r="N539" i="217"/>
  <c r="N551" i="217"/>
  <c r="N65" i="217"/>
  <c r="N586" i="217"/>
  <c r="N606" i="217"/>
  <c r="N622" i="217"/>
  <c r="N625" i="217"/>
  <c r="N632" i="217"/>
  <c r="N644" i="217"/>
  <c r="N649" i="217"/>
  <c r="N656" i="217"/>
  <c r="N713" i="217"/>
  <c r="N728" i="217"/>
  <c r="N729" i="217"/>
  <c r="N96" i="217"/>
  <c r="N121" i="217"/>
  <c r="N139" i="217"/>
  <c r="N152" i="217"/>
  <c r="N178" i="217"/>
  <c r="N184" i="217"/>
  <c r="N190" i="217"/>
  <c r="N196" i="217"/>
  <c r="N201" i="217"/>
  <c r="N219" i="217"/>
  <c r="N225" i="217"/>
  <c r="N233" i="217"/>
  <c r="N259" i="217"/>
  <c r="N267" i="217"/>
  <c r="N281" i="217"/>
  <c r="N296" i="217"/>
  <c r="N313" i="217"/>
  <c r="N388" i="217"/>
  <c r="N440" i="217"/>
  <c r="N459" i="217"/>
  <c r="N469" i="217"/>
  <c r="N521" i="217"/>
  <c r="N564" i="217"/>
  <c r="N605" i="217"/>
  <c r="N619" i="217"/>
  <c r="N637" i="217"/>
  <c r="N655" i="217"/>
  <c r="N712" i="217"/>
  <c r="N732" i="217"/>
  <c r="N758" i="217"/>
  <c r="N83" i="217"/>
  <c r="N75" i="217"/>
  <c r="N92" i="217"/>
  <c r="N98" i="217"/>
  <c r="N104" i="217"/>
  <c r="N108" i="217"/>
  <c r="N127" i="217"/>
  <c r="N123" i="217"/>
  <c r="N119" i="217"/>
  <c r="N133" i="217"/>
  <c r="N135" i="217"/>
  <c r="N140" i="217"/>
  <c r="N150" i="217"/>
  <c r="N153" i="217"/>
  <c r="N162" i="217"/>
  <c r="N177" i="217"/>
  <c r="N180" i="217"/>
  <c r="N183" i="217"/>
  <c r="N186" i="217"/>
  <c r="N192" i="217"/>
  <c r="N195" i="217"/>
  <c r="N199" i="217"/>
  <c r="N204" i="217"/>
  <c r="N216" i="217"/>
  <c r="N218" i="217"/>
  <c r="N221" i="217"/>
  <c r="N223" i="217"/>
  <c r="N230" i="217"/>
  <c r="N226" i="217"/>
  <c r="N235" i="217"/>
  <c r="N250" i="217"/>
  <c r="N254" i="217"/>
  <c r="N257" i="217"/>
  <c r="N265" i="217"/>
  <c r="N269" i="217"/>
  <c r="N278" i="217"/>
  <c r="N284" i="217"/>
  <c r="N292" i="217"/>
  <c r="N299" i="217"/>
  <c r="N304" i="217"/>
  <c r="N310" i="217"/>
  <c r="N326" i="217"/>
  <c r="N332" i="217"/>
  <c r="N328" i="217"/>
  <c r="N336" i="217"/>
  <c r="N367" i="217"/>
  <c r="N382" i="217"/>
  <c r="N386" i="217"/>
  <c r="N392" i="217"/>
  <c r="N397" i="217"/>
  <c r="N394" i="217"/>
  <c r="N400" i="217"/>
  <c r="N302" i="217"/>
  <c r="N425" i="217"/>
  <c r="N428" i="217"/>
  <c r="N434" i="217"/>
  <c r="N94" i="217"/>
  <c r="N442" i="217"/>
  <c r="N444" i="217"/>
  <c r="N446" i="217"/>
  <c r="N468" i="217"/>
  <c r="N507" i="217"/>
  <c r="N517" i="217"/>
  <c r="N526" i="217"/>
  <c r="N546" i="217"/>
  <c r="N575" i="217"/>
  <c r="N580" i="217"/>
  <c r="N599" i="217"/>
  <c r="N612" i="217"/>
  <c r="N621" i="217"/>
  <c r="N627" i="217"/>
  <c r="N634" i="217"/>
  <c r="N651" i="217"/>
  <c r="N668" i="217"/>
  <c r="N682" i="217"/>
  <c r="N709" i="217"/>
  <c r="N715" i="217"/>
  <c r="N724" i="217"/>
  <c r="N734" i="217"/>
  <c r="N750" i="217"/>
  <c r="O572" i="199"/>
  <c r="N71" i="217"/>
  <c r="N77" i="217"/>
  <c r="N137" i="217"/>
  <c r="N214" i="217"/>
  <c r="N222" i="217"/>
  <c r="N228" i="217"/>
  <c r="N249" i="217"/>
  <c r="N252" i="217"/>
  <c r="N271" i="217"/>
  <c r="N277" i="217"/>
  <c r="N286" i="217"/>
  <c r="N306" i="217"/>
  <c r="N384" i="217"/>
  <c r="N390" i="217"/>
  <c r="N413" i="217"/>
  <c r="N301" i="217"/>
  <c r="N432" i="217"/>
  <c r="N448" i="217"/>
  <c r="N630" i="217"/>
  <c r="N54" i="217"/>
  <c r="N22" i="217"/>
  <c r="N57" i="217"/>
  <c r="N79" i="217"/>
  <c r="N53" i="217"/>
  <c r="N82" i="217"/>
  <c r="N78" i="217"/>
  <c r="N74" i="217"/>
  <c r="N126" i="217"/>
  <c r="N122" i="217"/>
  <c r="N118" i="217"/>
  <c r="N134" i="217"/>
  <c r="N191" i="217"/>
  <c r="N203" i="217"/>
  <c r="N229" i="217"/>
  <c r="N268" i="217"/>
  <c r="N309" i="217"/>
  <c r="N331" i="217"/>
  <c r="N385" i="217"/>
  <c r="N441" i="217"/>
  <c r="N445" i="217"/>
  <c r="N490" i="217"/>
  <c r="N495" i="217"/>
  <c r="N506" i="217"/>
  <c r="N548" i="217"/>
  <c r="N598" i="217"/>
  <c r="N613" i="217"/>
  <c r="N620" i="217"/>
  <c r="N628" i="217"/>
  <c r="N633" i="217"/>
  <c r="N653" i="217"/>
  <c r="N674" i="217"/>
  <c r="N683" i="217"/>
  <c r="N703" i="217"/>
  <c r="N711" i="217"/>
  <c r="N717" i="217"/>
  <c r="N726" i="217"/>
  <c r="N733" i="217"/>
  <c r="N748" i="217"/>
  <c r="N158" i="217"/>
  <c r="N555" i="217"/>
  <c r="N266" i="217"/>
  <c r="O671" i="199"/>
  <c r="N593" i="217"/>
  <c r="N597" i="199"/>
  <c r="O602" i="199"/>
  <c r="O130" i="200"/>
  <c r="N396" i="199"/>
  <c r="N389" i="199"/>
  <c r="N391" i="199"/>
  <c r="O364" i="199"/>
  <c r="N258" i="199"/>
  <c r="O262" i="199"/>
  <c r="N62" i="199"/>
  <c r="O113" i="199"/>
  <c r="O68" i="199"/>
  <c r="O101" i="199"/>
  <c r="N70" i="199"/>
  <c r="O665" i="199"/>
  <c r="O561" i="199"/>
  <c r="O566" i="199"/>
  <c r="O523" i="199"/>
  <c r="N258" i="200"/>
  <c r="O751" i="199"/>
  <c r="O609" i="199"/>
  <c r="O595" i="199"/>
  <c r="O167" i="199"/>
  <c r="O616" i="199"/>
  <c r="O410" i="200"/>
  <c r="O262" i="200"/>
  <c r="O364" i="200"/>
  <c r="O167" i="200"/>
  <c r="O113" i="200"/>
  <c r="O101" i="200"/>
  <c r="N62" i="200"/>
  <c r="N60" i="200" s="1"/>
  <c r="N21" i="217"/>
  <c r="O18" i="200"/>
  <c r="O68" i="200"/>
  <c r="O745" i="199"/>
  <c r="O68" i="217"/>
  <c r="N62" i="217"/>
  <c r="O101" i="217"/>
  <c r="O18" i="217"/>
  <c r="N20" i="217"/>
  <c r="N70" i="217"/>
  <c r="N91" i="217"/>
  <c r="N95" i="217"/>
  <c r="N97" i="217"/>
  <c r="N103" i="217"/>
  <c r="N106" i="217"/>
  <c r="O138" i="217"/>
  <c r="O147" i="217"/>
  <c r="O149" i="217"/>
  <c r="O169" i="217"/>
  <c r="O154" i="217"/>
  <c r="O157" i="217"/>
  <c r="O161" i="217"/>
  <c r="O179" i="217"/>
  <c r="O181" i="217"/>
  <c r="N185" i="217"/>
  <c r="O198" i="217"/>
  <c r="N217" i="217"/>
  <c r="O248" i="217"/>
  <c r="O255" i="217"/>
  <c r="O258" i="217"/>
  <c r="O276" i="217"/>
  <c r="O283" i="217"/>
  <c r="O291" i="217"/>
  <c r="O295" i="217"/>
  <c r="O303" i="217"/>
  <c r="O307" i="217"/>
  <c r="N314" i="217"/>
  <c r="O335" i="217"/>
  <c r="O321" i="199" l="1"/>
  <c r="O16" i="199"/>
  <c r="O272" i="199"/>
  <c r="N529" i="217"/>
  <c r="N563" i="217"/>
  <c r="N489" i="217"/>
  <c r="O470" i="199"/>
  <c r="N60" i="199"/>
  <c r="O246" i="217"/>
  <c r="N206" i="217"/>
  <c r="N64" i="217"/>
  <c r="N636" i="217"/>
  <c r="O684" i="217"/>
  <c r="N597" i="217"/>
  <c r="N607" i="199"/>
  <c r="N508" i="217"/>
  <c r="N626" i="217"/>
  <c r="N747" i="217"/>
  <c r="N433" i="217"/>
  <c r="N629" i="217"/>
  <c r="O370" i="199"/>
  <c r="N431" i="217"/>
  <c r="N583" i="217"/>
  <c r="O418" i="199"/>
  <c r="O362" i="199"/>
  <c r="O260" i="199"/>
  <c r="N439" i="217"/>
  <c r="N68" i="199"/>
  <c r="O66" i="199"/>
  <c r="O111" i="199"/>
  <c r="O84" i="199"/>
  <c r="O377" i="199"/>
  <c r="N547" i="217"/>
  <c r="N458" i="217"/>
  <c r="O690" i="199"/>
  <c r="O663" i="199"/>
  <c r="O408" i="199"/>
  <c r="O559" i="199"/>
  <c r="O669" i="199"/>
  <c r="N516" i="217"/>
  <c r="N708" i="217"/>
  <c r="N648" i="217"/>
  <c r="N667" i="217"/>
  <c r="N650" i="217"/>
  <c r="N538" i="217"/>
  <c r="N652" i="217"/>
  <c r="N545" i="217"/>
  <c r="N514" i="217"/>
  <c r="O614" i="199"/>
  <c r="O600" i="199"/>
  <c r="O570" i="199"/>
  <c r="N552" i="217"/>
  <c r="O435" i="199"/>
  <c r="N427" i="217"/>
  <c r="O165" i="199"/>
  <c r="G21" i="218"/>
  <c r="P525" i="217"/>
  <c r="N631" i="217"/>
  <c r="N300" i="217"/>
  <c r="N520" i="217"/>
  <c r="N623" i="217"/>
  <c r="N579" i="217"/>
  <c r="N702" i="217"/>
  <c r="N618" i="217"/>
  <c r="N574" i="217"/>
  <c r="N727" i="217"/>
  <c r="N723" i="217"/>
  <c r="N716" i="217"/>
  <c r="N710" i="217"/>
  <c r="N694" i="217"/>
  <c r="N681" i="217"/>
  <c r="N654" i="217"/>
  <c r="N549" i="217"/>
  <c r="N504" i="217"/>
  <c r="N412" i="217"/>
  <c r="O408" i="200"/>
  <c r="O418" i="200"/>
  <c r="N424" i="217"/>
  <c r="O321" i="200"/>
  <c r="O370" i="200"/>
  <c r="O272" i="200"/>
  <c r="O260" i="200"/>
  <c r="O362" i="200"/>
  <c r="O377" i="200"/>
  <c r="O165" i="200"/>
  <c r="O84" i="200"/>
  <c r="O16" i="200"/>
  <c r="O66" i="200"/>
  <c r="O639" i="199"/>
  <c r="N749" i="217"/>
  <c r="N467" i="217"/>
  <c r="O66" i="217"/>
  <c r="N494" i="217"/>
  <c r="N643" i="217"/>
  <c r="N422" i="217"/>
  <c r="O743" i="199"/>
  <c r="N303" i="217"/>
  <c r="N283" i="217"/>
  <c r="N258" i="217"/>
  <c r="N234" i="217"/>
  <c r="N198" i="217"/>
  <c r="N181" i="217"/>
  <c r="N157" i="217"/>
  <c r="G17" i="218"/>
  <c r="N443" i="217"/>
  <c r="N291" i="217"/>
  <c r="N200" i="217"/>
  <c r="N449" i="217"/>
  <c r="N335" i="217"/>
  <c r="N255" i="217"/>
  <c r="N251" i="217"/>
  <c r="N224" i="217"/>
  <c r="N189" i="217"/>
  <c r="O167" i="217"/>
  <c r="N307" i="217"/>
  <c r="N253" i="217"/>
  <c r="N295" i="217"/>
  <c r="N279" i="217"/>
  <c r="N194" i="217"/>
  <c r="N138" i="217"/>
  <c r="N68" i="217"/>
  <c r="G18" i="218"/>
  <c r="N161" i="217"/>
  <c r="N179" i="217"/>
  <c r="O99" i="217"/>
  <c r="G27" i="218"/>
  <c r="O408" i="217"/>
  <c r="G72" i="218"/>
  <c r="O16" i="217"/>
  <c r="N325" i="217"/>
  <c r="N264" i="217"/>
  <c r="O262" i="217"/>
  <c r="N248" i="217"/>
  <c r="N276" i="217"/>
  <c r="O113" i="217"/>
  <c r="N101" i="217"/>
  <c r="N220" i="217"/>
  <c r="N154" i="217"/>
  <c r="N169" i="217"/>
  <c r="N149" i="217"/>
  <c r="N147" i="217"/>
  <c r="O132" i="217"/>
  <c r="N88" i="217"/>
  <c r="O151" i="217"/>
  <c r="O381" i="217"/>
  <c r="N389" i="217"/>
  <c r="N391" i="217"/>
  <c r="O396" i="217"/>
  <c r="O427" i="217"/>
  <c r="O443" i="217"/>
  <c r="N641" i="217" l="1"/>
  <c r="D88" i="219"/>
  <c r="E84" i="219"/>
  <c r="N60" i="217"/>
  <c r="N86" i="217"/>
  <c r="N410" i="217"/>
  <c r="N518" i="217"/>
  <c r="O165" i="217"/>
  <c r="O420" i="217"/>
  <c r="O406" i="199"/>
  <c r="O274" i="217"/>
  <c r="O319" i="199"/>
  <c r="O568" i="199"/>
  <c r="N244" i="217"/>
  <c r="O379" i="217"/>
  <c r="O437" i="217"/>
  <c r="N692" i="217"/>
  <c r="N437" i="217"/>
  <c r="N512" i="217"/>
  <c r="N487" i="217"/>
  <c r="N420" i="217"/>
  <c r="N246" i="217"/>
  <c r="O673" i="217"/>
  <c r="O611" i="217"/>
  <c r="O525" i="217"/>
  <c r="N745" i="217"/>
  <c r="N595" i="217"/>
  <c r="N527" i="217"/>
  <c r="N66" i="199"/>
  <c r="N566" i="217"/>
  <c r="N665" i="217"/>
  <c r="N543" i="217"/>
  <c r="N561" i="217"/>
  <c r="P523" i="217"/>
  <c r="O84" i="217"/>
  <c r="G24" i="218"/>
  <c r="O319" i="200"/>
  <c r="G43" i="218"/>
  <c r="N616" i="217"/>
  <c r="O661" i="199"/>
  <c r="N262" i="217"/>
  <c r="N113" i="217"/>
  <c r="N66" i="217"/>
  <c r="N398" i="217"/>
  <c r="N396" i="217"/>
  <c r="N285" i="217"/>
  <c r="N167" i="217"/>
  <c r="N99" i="217"/>
  <c r="G47" i="218"/>
  <c r="O260" i="217"/>
  <c r="G50" i="218"/>
  <c r="N132" i="217"/>
  <c r="O130" i="217"/>
  <c r="O111" i="217"/>
  <c r="G32" i="218"/>
  <c r="N381" i="217"/>
  <c r="N151" i="217"/>
  <c r="N751" i="217"/>
  <c r="O366" i="217"/>
  <c r="O14" i="217" l="1"/>
  <c r="N379" i="217"/>
  <c r="O671" i="217"/>
  <c r="N591" i="217"/>
  <c r="O609" i="217"/>
  <c r="N611" i="217"/>
  <c r="N743" i="217"/>
  <c r="O523" i="217"/>
  <c r="N525" i="217"/>
  <c r="N639" i="217"/>
  <c r="N408" i="217"/>
  <c r="N614" i="217"/>
  <c r="N690" i="217"/>
  <c r="N559" i="217"/>
  <c r="N663" i="217"/>
  <c r="P510" i="217"/>
  <c r="H93" i="218"/>
  <c r="H89" i="218" s="1"/>
  <c r="H84" i="218" s="1"/>
  <c r="H12" i="218" s="1"/>
  <c r="N418" i="217"/>
  <c r="N84" i="217"/>
  <c r="N260" i="217"/>
  <c r="N130" i="217"/>
  <c r="N165" i="217"/>
  <c r="N111" i="217"/>
  <c r="G35" i="218"/>
  <c r="O128" i="217"/>
  <c r="O272" i="217"/>
  <c r="G53" i="218"/>
  <c r="O370" i="217"/>
  <c r="G64" i="218"/>
  <c r="O418" i="217"/>
  <c r="G75" i="218"/>
  <c r="N366" i="217"/>
  <c r="O364" i="217"/>
  <c r="O109" i="217" l="1"/>
  <c r="N572" i="217"/>
  <c r="P483" i="217"/>
  <c r="G127" i="218"/>
  <c r="O669" i="217"/>
  <c r="N609" i="217"/>
  <c r="O435" i="200"/>
  <c r="G113" i="218"/>
  <c r="N604" i="217"/>
  <c r="N523" i="217"/>
  <c r="G93" i="218"/>
  <c r="O510" i="217"/>
  <c r="N370" i="217"/>
  <c r="N364" i="217"/>
  <c r="N128" i="217"/>
  <c r="O362" i="217"/>
  <c r="G61" i="218"/>
  <c r="P13" i="217" l="1"/>
  <c r="O406" i="200"/>
  <c r="N109" i="217"/>
  <c r="O661" i="217"/>
  <c r="G125" i="218"/>
  <c r="F125" i="218" s="1"/>
  <c r="F127" i="218"/>
  <c r="N602" i="217"/>
  <c r="N510" i="217"/>
  <c r="N570" i="217"/>
  <c r="O377" i="217"/>
  <c r="G67" i="218"/>
  <c r="N362" i="217"/>
  <c r="N600" i="217" l="1"/>
  <c r="O604" i="217"/>
  <c r="N377" i="217"/>
  <c r="N568" i="217" l="1"/>
  <c r="O602" i="217"/>
  <c r="O600" i="217" l="1"/>
  <c r="G112" i="218"/>
  <c r="O568" i="217" l="1"/>
  <c r="O337" i="217"/>
  <c r="O323" i="217" l="1"/>
  <c r="N337" i="217"/>
  <c r="N323" i="217" l="1"/>
  <c r="O321" i="217"/>
  <c r="G58" i="218"/>
  <c r="O435" i="217"/>
  <c r="G78" i="218"/>
  <c r="N687" i="217"/>
  <c r="O406" i="217" l="1"/>
  <c r="O319" i="217"/>
  <c r="N435" i="217"/>
  <c r="N321" i="217"/>
  <c r="N406" i="217" l="1"/>
  <c r="N319" i="217"/>
  <c r="N317" i="217" l="1"/>
  <c r="N70" i="200"/>
  <c r="N274" i="217" l="1"/>
  <c r="N68" i="200"/>
  <c r="O128" i="200"/>
  <c r="O111" i="200"/>
  <c r="O99" i="200"/>
  <c r="O14" i="200" s="1"/>
  <c r="N132" i="200"/>
  <c r="N103" i="200"/>
  <c r="N138" i="200"/>
  <c r="N106" i="200"/>
  <c r="N97" i="200"/>
  <c r="N95" i="200"/>
  <c r="N91" i="200"/>
  <c r="N88" i="200"/>
  <c r="N147" i="200"/>
  <c r="N149" i="200"/>
  <c r="N272" i="217" l="1"/>
  <c r="N86" i="200"/>
  <c r="N130" i="200"/>
  <c r="N128" i="200" s="1"/>
  <c r="N101" i="200"/>
  <c r="N113" i="200"/>
  <c r="N66" i="200"/>
  <c r="O109" i="200"/>
  <c r="N111" i="200" l="1"/>
  <c r="N84" i="200"/>
  <c r="N99" i="200"/>
  <c r="N151" i="200"/>
  <c r="N154" i="200"/>
  <c r="N157" i="200"/>
  <c r="N159" i="200"/>
  <c r="N109" i="200" l="1"/>
  <c r="N194" i="200"/>
  <c r="N224" i="200"/>
  <c r="N217" i="200"/>
  <c r="N198" i="200"/>
  <c r="N176" i="200"/>
  <c r="N220" i="200"/>
  <c r="N200" i="200"/>
  <c r="N189" i="200"/>
  <c r="N185" i="200"/>
  <c r="N181" i="200"/>
  <c r="N179" i="200"/>
  <c r="N248" i="200" l="1"/>
  <c r="N264" i="200"/>
  <c r="N251" i="200"/>
  <c r="N295" i="200"/>
  <c r="N276" i="200"/>
  <c r="N279" i="200"/>
  <c r="N303" i="200"/>
  <c r="N283" i="200"/>
  <c r="N253" i="200"/>
  <c r="N307" i="200"/>
  <c r="N285" i="200"/>
  <c r="N255" i="200"/>
  <c r="N314" i="200"/>
  <c r="N291" i="200"/>
  <c r="N246" i="200" l="1"/>
  <c r="N262" i="200"/>
  <c r="N325" i="200"/>
  <c r="N335" i="200"/>
  <c r="N161" i="200"/>
  <c r="N145" i="200" l="1"/>
  <c r="N143" i="200" s="1"/>
  <c r="N323" i="200"/>
  <c r="N260" i="200"/>
  <c r="N300" i="200"/>
  <c r="N389" i="200"/>
  <c r="N412" i="200"/>
  <c r="N391" i="200"/>
  <c r="N381" i="200"/>
  <c r="N169" i="200"/>
  <c r="N366" i="200"/>
  <c r="N422" i="200"/>
  <c r="N379" i="200" l="1"/>
  <c r="N274" i="200"/>
  <c r="N272" i="200" s="1"/>
  <c r="N410" i="200"/>
  <c r="N364" i="200"/>
  <c r="N167" i="200"/>
  <c r="N467" i="200"/>
  <c r="N443" i="200"/>
  <c r="N424" i="200"/>
  <c r="N427" i="200"/>
  <c r="N431" i="200"/>
  <c r="N470" i="200"/>
  <c r="N458" i="200"/>
  <c r="N449" i="200"/>
  <c r="N439" i="200"/>
  <c r="N437" i="200" l="1"/>
  <c r="N420" i="200"/>
  <c r="N418" i="200" s="1"/>
  <c r="N408" i="200"/>
  <c r="N362" i="200"/>
  <c r="N321" i="200"/>
  <c r="N377" i="200"/>
  <c r="N165" i="200"/>
  <c r="N494" i="200"/>
  <c r="N487" i="200" l="1"/>
  <c r="N435" i="200"/>
  <c r="N406" i="200" s="1"/>
  <c r="N370" i="200"/>
  <c r="N319" i="200" l="1"/>
  <c r="N673" i="217" l="1"/>
  <c r="N684" i="217" l="1"/>
  <c r="O99" i="199"/>
  <c r="N103" i="199"/>
  <c r="N106" i="199"/>
  <c r="N97" i="199"/>
  <c r="N95" i="199"/>
  <c r="N91" i="199"/>
  <c r="O14" i="199" l="1"/>
  <c r="N86" i="199"/>
  <c r="N671" i="217"/>
  <c r="N101" i="199"/>
  <c r="N669" i="217" l="1"/>
  <c r="N84" i="199"/>
  <c r="N99" i="199"/>
  <c r="N113" i="199"/>
  <c r="N132" i="199"/>
  <c r="N138" i="199"/>
  <c r="O130" i="199"/>
  <c r="N149" i="199"/>
  <c r="N661" i="217" l="1"/>
  <c r="N111" i="199"/>
  <c r="O128" i="199"/>
  <c r="N130" i="199"/>
  <c r="N147" i="199"/>
  <c r="O109" i="199" l="1"/>
  <c r="N128" i="199"/>
  <c r="N151" i="199"/>
  <c r="N154" i="199"/>
  <c r="N157" i="199"/>
  <c r="N109" i="199" l="1"/>
  <c r="N224" i="199"/>
  <c r="N194" i="199"/>
  <c r="N217" i="199"/>
  <c r="N198" i="199"/>
  <c r="N176" i="199"/>
  <c r="N234" i="199"/>
  <c r="N220" i="199"/>
  <c r="N189" i="199"/>
  <c r="N185" i="199"/>
  <c r="N181" i="199"/>
  <c r="N179" i="199"/>
  <c r="N264" i="199" l="1"/>
  <c r="N248" i="199"/>
  <c r="N295" i="199"/>
  <c r="N276" i="199"/>
  <c r="N251" i="199"/>
  <c r="N279" i="199"/>
  <c r="N303" i="199"/>
  <c r="N283" i="199"/>
  <c r="N307" i="199"/>
  <c r="N285" i="199"/>
  <c r="N253" i="199"/>
  <c r="N314" i="199"/>
  <c r="N291" i="199"/>
  <c r="N255" i="199"/>
  <c r="N246" i="199" l="1"/>
  <c r="N262" i="199"/>
  <c r="N325" i="199"/>
  <c r="N335" i="199"/>
  <c r="N323" i="199" l="1"/>
  <c r="N260" i="199"/>
  <c r="N161" i="199"/>
  <c r="N366" i="199"/>
  <c r="N364" i="199" l="1"/>
  <c r="N381" i="199"/>
  <c r="N398" i="199"/>
  <c r="N362" i="199" l="1"/>
  <c r="N321" i="199"/>
  <c r="N167" i="199"/>
  <c r="N300" i="199"/>
  <c r="N412" i="199"/>
  <c r="N410" i="199" l="1"/>
  <c r="N274" i="199"/>
  <c r="N379" i="199"/>
  <c r="N165" i="199"/>
  <c r="N422" i="199"/>
  <c r="N272" i="199" l="1"/>
  <c r="N408" i="199"/>
  <c r="N377" i="199"/>
  <c r="N424" i="199"/>
  <c r="N427" i="199"/>
  <c r="N467" i="199"/>
  <c r="N443" i="199"/>
  <c r="N431" i="199"/>
  <c r="N458" i="199"/>
  <c r="N449" i="199"/>
  <c r="N439" i="199"/>
  <c r="N433" i="199"/>
  <c r="N437" i="199" l="1"/>
  <c r="N420" i="199"/>
  <c r="N370" i="199"/>
  <c r="N494" i="199"/>
  <c r="N470" i="199" l="1"/>
  <c r="N319" i="199"/>
  <c r="N435" i="199"/>
  <c r="N418" i="199"/>
  <c r="N406" i="199" l="1"/>
  <c r="N545" i="199"/>
  <c r="N520" i="199"/>
  <c r="N552" i="199" l="1"/>
  <c r="N518" i="199"/>
  <c r="N485" i="217"/>
  <c r="N483" i="217" l="1"/>
  <c r="N595" i="199"/>
  <c r="N561" i="199"/>
  <c r="N618" i="199"/>
  <c r="N648" i="199"/>
  <c r="N623" i="199"/>
  <c r="N650" i="199"/>
  <c r="N626" i="199"/>
  <c r="N652" i="199"/>
  <c r="N629" i="199"/>
  <c r="N654" i="199"/>
  <c r="N631" i="199"/>
  <c r="N681" i="199"/>
  <c r="N641" i="199" l="1"/>
  <c r="N616" i="199"/>
  <c r="N574" i="199"/>
  <c r="N579" i="199"/>
  <c r="N583" i="199"/>
  <c r="N604" i="199"/>
  <c r="N611" i="199"/>
  <c r="N667" i="199"/>
  <c r="N694" i="199"/>
  <c r="N673" i="199"/>
  <c r="N671" i="199" l="1"/>
  <c r="N572" i="199"/>
  <c r="N602" i="199"/>
  <c r="N665" i="199"/>
  <c r="N614" i="199"/>
  <c r="N609" i="199"/>
  <c r="N639" i="199"/>
  <c r="N702" i="199"/>
  <c r="N708" i="199"/>
  <c r="N710" i="199"/>
  <c r="N470" i="217" l="1"/>
  <c r="N669" i="199"/>
  <c r="N663" i="199"/>
  <c r="N600" i="199"/>
  <c r="N570" i="199"/>
  <c r="N716" i="199"/>
  <c r="N723" i="199"/>
  <c r="N727" i="199"/>
  <c r="N749" i="199"/>
  <c r="N692" i="199" l="1"/>
  <c r="N568" i="199"/>
  <c r="N747" i="199"/>
  <c r="N690" i="199" l="1"/>
  <c r="N745" i="199"/>
  <c r="N566" i="199" l="1"/>
  <c r="N743" i="199"/>
  <c r="N549" i="199"/>
  <c r="N559" i="199" l="1"/>
  <c r="N661" i="199"/>
  <c r="N514" i="199"/>
  <c r="N516" i="199"/>
  <c r="N525" i="199"/>
  <c r="N538" i="199"/>
  <c r="N527" i="199" l="1"/>
  <c r="N512" i="199"/>
  <c r="N523" i="199"/>
  <c r="N504" i="199"/>
  <c r="N508" i="199"/>
  <c r="N487" i="199" l="1"/>
  <c r="D126" i="222"/>
  <c r="D124" i="222"/>
  <c r="D122" i="222"/>
  <c r="D121" i="222"/>
  <c r="D119" i="222"/>
  <c r="D118" i="222"/>
  <c r="D116" i="222"/>
  <c r="D115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D111" i="222"/>
  <c r="D112" i="222"/>
  <c r="D113" i="222"/>
  <c r="D92" i="222"/>
  <c r="D88" i="222"/>
  <c r="D89" i="222"/>
  <c r="D87" i="222"/>
  <c r="D83" i="222"/>
  <c r="D84" i="222"/>
  <c r="D85" i="222"/>
  <c r="D80" i="222"/>
  <c r="D79" i="222" s="1"/>
  <c r="D19" i="222"/>
  <c r="D20" i="222"/>
  <c r="D24" i="222"/>
  <c r="D22" i="222" s="1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6" i="222"/>
  <c r="D47" i="222"/>
  <c r="D50" i="222"/>
  <c r="D51" i="222"/>
  <c r="D52" i="222"/>
  <c r="D53" i="222"/>
  <c r="D56" i="222"/>
  <c r="D55" i="222" s="1"/>
  <c r="D58" i="222"/>
  <c r="D57" i="222" s="1"/>
  <c r="D60" i="222"/>
  <c r="D59" i="222" s="1"/>
  <c r="D62" i="222"/>
  <c r="D61" i="222" s="1"/>
  <c r="D66" i="222"/>
  <c r="D78" i="222"/>
  <c r="D77" i="222" s="1"/>
  <c r="D75" i="222"/>
  <c r="D74" i="222"/>
  <c r="D72" i="222"/>
  <c r="D69" i="222"/>
  <c r="D70" i="222"/>
  <c r="D71" i="222"/>
  <c r="E117" i="222"/>
  <c r="F117" i="222"/>
  <c r="E55" i="222"/>
  <c r="F55" i="222"/>
  <c r="E49" i="222"/>
  <c r="E48" i="222" s="1"/>
  <c r="F49" i="222"/>
  <c r="F48" i="222" s="1"/>
  <c r="E59" i="222"/>
  <c r="F59" i="222"/>
  <c r="E67" i="222"/>
  <c r="E63" i="222" s="1"/>
  <c r="F67" i="222"/>
  <c r="F63" i="222" s="1"/>
  <c r="F120" i="222"/>
  <c r="E120" i="222"/>
  <c r="F114" i="222"/>
  <c r="E114" i="222"/>
  <c r="F91" i="222"/>
  <c r="F90" i="222" s="1"/>
  <c r="E91" i="222"/>
  <c r="E90" i="222" s="1"/>
  <c r="F86" i="222"/>
  <c r="E86" i="222"/>
  <c r="F81" i="222"/>
  <c r="E81" i="222"/>
  <c r="F79" i="222"/>
  <c r="E79" i="222"/>
  <c r="F77" i="222"/>
  <c r="E77" i="222"/>
  <c r="F73" i="222"/>
  <c r="E73" i="222"/>
  <c r="F61" i="222"/>
  <c r="E61" i="222"/>
  <c r="F45" i="222"/>
  <c r="E45" i="222"/>
  <c r="F25" i="222"/>
  <c r="E25" i="222"/>
  <c r="F22" i="222"/>
  <c r="F16" i="222" s="1"/>
  <c r="E22" i="222"/>
  <c r="E15" i="222" s="1"/>
  <c r="D114" i="222" l="1"/>
  <c r="D17" i="222"/>
  <c r="D49" i="222"/>
  <c r="D48" i="222" s="1"/>
  <c r="D45" i="222"/>
  <c r="D16" i="222"/>
  <c r="D120" i="222"/>
  <c r="D15" i="222"/>
  <c r="D73" i="222"/>
  <c r="D117" i="222"/>
  <c r="D25" i="222"/>
  <c r="D91" i="222"/>
  <c r="D90" i="222" s="1"/>
  <c r="D123" i="222"/>
  <c r="D86" i="222"/>
  <c r="D81" i="222"/>
  <c r="E14" i="222"/>
  <c r="E16" i="222"/>
  <c r="E54" i="222"/>
  <c r="D67" i="222"/>
  <c r="D63" i="222" s="1"/>
  <c r="F54" i="222"/>
  <c r="E76" i="222"/>
  <c r="F14" i="222"/>
  <c r="F76" i="222"/>
  <c r="F15" i="222"/>
  <c r="E12" i="222" l="1"/>
  <c r="F12" i="222"/>
  <c r="D14" i="222"/>
  <c r="D54" i="222"/>
  <c r="D76" i="222"/>
  <c r="D12" i="222" l="1"/>
  <c r="A246" i="200"/>
  <c r="A253" i="200"/>
  <c r="A254" i="200"/>
  <c r="A255" i="200"/>
  <c r="A256" i="200"/>
  <c r="A257" i="200"/>
  <c r="A258" i="200"/>
  <c r="A259" i="200"/>
  <c r="A295" i="200"/>
  <c r="A296" i="200"/>
  <c r="A299" i="200"/>
  <c r="A303" i="200"/>
  <c r="A304" i="200"/>
  <c r="A305" i="200"/>
  <c r="A306" i="200"/>
  <c r="A307" i="200"/>
  <c r="A308" i="200"/>
  <c r="A309" i="200"/>
  <c r="A310" i="200"/>
  <c r="A311" i="200"/>
  <c r="A313" i="200"/>
  <c r="A314" i="200"/>
  <c r="A319" i="200"/>
  <c r="A320" i="200"/>
  <c r="A321" i="200"/>
  <c r="A322" i="200"/>
  <c r="A323" i="200"/>
  <c r="A324" i="200"/>
  <c r="A325" i="200"/>
  <c r="A326" i="200"/>
  <c r="A328" i="200"/>
  <c r="A329" i="200"/>
  <c r="A330" i="200"/>
  <c r="A332" i="200"/>
  <c r="A333" i="200"/>
  <c r="A334" i="200"/>
  <c r="A335" i="200"/>
  <c r="A336" i="200"/>
  <c r="A362" i="200"/>
  <c r="A363" i="200"/>
  <c r="A364" i="200"/>
  <c r="A365" i="200"/>
  <c r="A366" i="200"/>
  <c r="A371" i="200"/>
  <c r="A372" i="200"/>
  <c r="A373" i="200"/>
  <c r="A377" i="200"/>
  <c r="G59" i="218" l="1"/>
  <c r="F59" i="218" s="1"/>
  <c r="F61" i="218"/>
  <c r="D42" i="219" l="1"/>
  <c r="A929" i="207" l="1"/>
  <c r="A930" i="207"/>
  <c r="A931" i="207"/>
  <c r="A932" i="207"/>
  <c r="A933" i="207"/>
  <c r="A934" i="207"/>
  <c r="A935" i="207"/>
  <c r="A936" i="207"/>
  <c r="A937" i="207"/>
  <c r="A938" i="207"/>
  <c r="A939" i="207"/>
  <c r="A940" i="207"/>
  <c r="A941" i="207"/>
  <c r="A942" i="207"/>
  <c r="A943" i="207"/>
  <c r="A944" i="207"/>
  <c r="A945" i="207"/>
  <c r="A946" i="207"/>
  <c r="A947" i="207"/>
  <c r="A948" i="207"/>
  <c r="A949" i="207"/>
  <c r="A950" i="207"/>
  <c r="A951" i="207"/>
  <c r="A952" i="207"/>
  <c r="A953" i="207"/>
  <c r="A954" i="207"/>
  <c r="A955" i="207"/>
  <c r="A956" i="207"/>
  <c r="A957" i="207"/>
  <c r="A958" i="207"/>
  <c r="A959" i="207"/>
  <c r="A960" i="207"/>
  <c r="A961" i="207"/>
  <c r="A962" i="207"/>
  <c r="A963" i="207"/>
  <c r="A964" i="207"/>
  <c r="A965" i="207"/>
  <c r="A966" i="207"/>
  <c r="A967" i="207"/>
  <c r="A968" i="207"/>
  <c r="A969" i="207"/>
  <c r="A970" i="207"/>
  <c r="A971" i="207"/>
  <c r="A972" i="207"/>
  <c r="A973" i="207"/>
  <c r="A974" i="207"/>
  <c r="A975" i="207"/>
  <c r="A976" i="207"/>
  <c r="A977" i="207"/>
  <c r="A978" i="207"/>
  <c r="A979" i="207"/>
  <c r="A980" i="207"/>
  <c r="A981" i="207"/>
  <c r="A982" i="207"/>
  <c r="A983" i="207"/>
  <c r="A984" i="207"/>
  <c r="A985" i="207"/>
  <c r="A986" i="207"/>
  <c r="A987" i="207"/>
  <c r="A988" i="207"/>
  <c r="A989" i="207"/>
  <c r="A990" i="207"/>
  <c r="A991" i="207"/>
  <c r="A992" i="207"/>
  <c r="A993" i="207"/>
  <c r="A994" i="207"/>
  <c r="A995" i="207"/>
  <c r="A996" i="207"/>
  <c r="A997" i="207"/>
  <c r="A998" i="207"/>
  <c r="A999" i="207"/>
  <c r="A1000" i="207"/>
  <c r="A1001" i="207"/>
  <c r="A1002" i="207"/>
  <c r="A1003" i="207"/>
  <c r="A1004" i="207"/>
  <c r="A1005" i="207"/>
  <c r="A1006" i="207"/>
  <c r="A1007" i="207"/>
  <c r="A1008" i="207"/>
  <c r="A1009" i="207"/>
  <c r="A1010" i="207"/>
  <c r="A1011" i="207"/>
  <c r="A1012" i="207"/>
  <c r="A1013" i="207"/>
  <c r="A1014" i="207"/>
  <c r="A1015" i="207"/>
  <c r="A1016" i="207"/>
  <c r="A1017" i="207"/>
  <c r="A1018" i="207"/>
  <c r="A1019" i="207"/>
  <c r="A1020" i="207"/>
  <c r="A1021" i="207"/>
  <c r="A1022" i="207"/>
  <c r="A1023" i="207"/>
  <c r="A1024" i="207"/>
  <c r="A1025" i="207"/>
  <c r="A1026" i="207"/>
  <c r="A1027" i="207"/>
  <c r="A1028" i="207"/>
  <c r="A1029" i="207"/>
  <c r="A1030" i="207"/>
  <c r="A1031" i="207"/>
  <c r="A1032" i="207"/>
  <c r="A1033" i="207"/>
  <c r="A1034" i="207"/>
  <c r="A1035" i="207"/>
  <c r="A1036" i="207"/>
  <c r="A1037" i="207"/>
  <c r="A1038" i="207"/>
  <c r="A1039" i="207"/>
  <c r="A1040" i="207"/>
  <c r="A1041" i="207"/>
  <c r="A1042" i="207"/>
  <c r="A1043" i="207"/>
  <c r="A1044" i="207"/>
  <c r="A1045" i="207"/>
  <c r="A1046" i="207"/>
  <c r="A1047" i="207"/>
  <c r="A1048" i="207"/>
  <c r="A1049" i="207"/>
  <c r="A1050" i="207"/>
  <c r="A1051" i="207"/>
  <c r="A1052" i="207"/>
  <c r="A1053" i="207"/>
  <c r="A1054" i="207"/>
  <c r="A1055" i="207"/>
  <c r="A1056" i="207"/>
  <c r="A1057" i="207"/>
  <c r="A1058" i="207"/>
  <c r="A1059" i="207"/>
  <c r="A1060" i="207"/>
  <c r="A1061" i="207"/>
  <c r="A1062" i="207"/>
  <c r="A1063" i="207"/>
  <c r="A1064" i="207"/>
  <c r="A1065" i="207"/>
  <c r="A1066" i="207"/>
  <c r="A1067" i="207"/>
  <c r="A1068" i="207"/>
  <c r="A1069" i="207"/>
  <c r="A1070" i="207"/>
  <c r="A1071" i="207"/>
  <c r="A1072" i="207"/>
  <c r="A1073" i="207"/>
  <c r="A1074" i="207"/>
  <c r="A1075" i="207"/>
  <c r="A1076" i="207"/>
  <c r="A1077" i="207"/>
  <c r="A1078" i="207"/>
  <c r="A1079" i="207"/>
  <c r="A1080" i="207"/>
  <c r="A1081" i="207"/>
  <c r="A1082" i="207"/>
  <c r="A1083" i="207"/>
  <c r="A1084" i="207"/>
  <c r="A1085" i="207"/>
  <c r="A1086" i="207"/>
  <c r="A1087" i="207"/>
  <c r="A1088" i="207"/>
  <c r="A1089" i="207"/>
  <c r="A1090" i="207"/>
  <c r="A1091" i="207"/>
  <c r="A1092" i="207"/>
  <c r="A1093" i="207"/>
  <c r="A1094" i="207"/>
  <c r="A1095" i="207"/>
  <c r="A1096" i="207"/>
  <c r="A1097" i="207"/>
  <c r="A1098" i="207"/>
  <c r="A1099" i="207"/>
  <c r="A1100" i="207"/>
  <c r="A1101" i="207"/>
  <c r="A1102" i="207"/>
  <c r="A1103" i="207"/>
  <c r="A1104" i="207"/>
  <c r="A1105" i="207"/>
  <c r="A1106" i="207"/>
  <c r="A1107" i="207"/>
  <c r="A1108" i="207"/>
  <c r="A1109" i="207"/>
  <c r="A1110" i="207"/>
  <c r="A1111" i="207"/>
  <c r="A1112" i="207"/>
  <c r="A1113" i="207"/>
  <c r="A1114" i="207"/>
  <c r="A1115" i="207"/>
  <c r="A1116" i="207"/>
  <c r="A1117" i="207"/>
  <c r="A1118" i="207"/>
  <c r="A1119" i="207"/>
  <c r="A1120" i="207"/>
  <c r="A1121" i="207"/>
  <c r="A1122" i="207"/>
  <c r="A1123" i="207"/>
  <c r="A1124" i="207"/>
  <c r="A1125" i="207"/>
  <c r="A1126" i="207"/>
  <c r="A1127" i="207"/>
  <c r="A1128" i="207"/>
  <c r="A1129" i="207"/>
  <c r="A1130" i="207"/>
  <c r="A1131" i="207"/>
  <c r="A1132" i="207"/>
  <c r="A1133" i="207"/>
  <c r="A1134" i="207"/>
  <c r="A1135" i="207"/>
  <c r="A1136" i="207"/>
  <c r="A1137" i="207"/>
  <c r="A1138" i="207"/>
  <c r="A1139" i="207"/>
  <c r="A1140" i="207"/>
  <c r="A1141" i="207"/>
  <c r="A1142" i="207"/>
  <c r="A1143" i="207"/>
  <c r="A1144" i="207"/>
  <c r="A1145" i="207"/>
  <c r="A1146" i="207"/>
  <c r="A1147" i="207"/>
  <c r="A1148" i="207"/>
  <c r="A1149" i="207"/>
  <c r="A1150" i="207"/>
  <c r="A1151" i="207"/>
  <c r="A1152" i="207"/>
  <c r="A1153" i="207"/>
  <c r="A1154" i="207"/>
  <c r="A1155" i="207"/>
  <c r="A1156" i="207"/>
  <c r="A1157" i="207"/>
  <c r="A1158" i="207"/>
  <c r="A1159" i="207"/>
  <c r="A1160" i="207"/>
  <c r="A1161" i="207"/>
  <c r="A1162" i="207"/>
  <c r="A1163" i="207"/>
  <c r="A1164" i="207"/>
  <c r="A1165" i="207"/>
  <c r="A1166" i="207"/>
  <c r="A1167" i="207"/>
  <c r="A1168" i="207"/>
  <c r="A1169" i="207"/>
  <c r="A1170" i="207"/>
  <c r="A1171" i="207"/>
  <c r="A1172" i="207"/>
  <c r="A1173" i="207"/>
  <c r="A1174" i="207"/>
  <c r="A1175" i="207"/>
  <c r="A1176" i="207"/>
  <c r="A1177" i="207"/>
  <c r="A1178" i="207"/>
  <c r="A1179" i="207"/>
  <c r="A1180" i="207"/>
  <c r="A1181" i="207"/>
  <c r="A1182" i="207"/>
  <c r="A1183" i="207"/>
  <c r="A1184" i="207"/>
  <c r="A1185" i="207"/>
  <c r="A1186" i="207"/>
  <c r="A1187" i="207"/>
  <c r="A1188" i="207"/>
  <c r="A1189" i="207"/>
  <c r="A1190" i="207"/>
  <c r="A1191" i="207"/>
  <c r="A1192" i="207"/>
  <c r="A1193" i="207"/>
  <c r="A1194" i="207"/>
  <c r="A1195" i="207"/>
  <c r="A1196" i="207"/>
  <c r="A1197" i="207"/>
  <c r="A1198" i="207"/>
  <c r="A1199" i="207"/>
  <c r="A1200" i="207"/>
  <c r="A1201" i="207"/>
  <c r="A1202" i="207"/>
  <c r="A1203" i="207"/>
  <c r="A1204" i="207"/>
  <c r="A1205" i="207"/>
  <c r="A1206" i="207"/>
  <c r="A1207" i="207"/>
  <c r="A1208" i="207"/>
  <c r="A1209" i="207"/>
  <c r="A1210" i="207"/>
  <c r="A1211" i="207"/>
  <c r="A1212" i="207"/>
  <c r="A1213" i="207"/>
  <c r="A1214" i="207"/>
  <c r="A1215" i="207"/>
  <c r="A1216" i="207"/>
  <c r="A1217" i="207"/>
  <c r="A1218" i="207"/>
  <c r="A1219" i="207"/>
  <c r="A1220" i="207"/>
  <c r="A1221" i="207"/>
  <c r="A1222" i="207"/>
  <c r="A1223" i="207"/>
  <c r="A1224" i="207"/>
  <c r="A1225" i="207"/>
  <c r="A1226" i="207"/>
  <c r="A1227" i="207"/>
  <c r="A1228" i="207"/>
  <c r="A1229" i="207"/>
  <c r="A1230" i="207"/>
  <c r="A1231" i="207"/>
  <c r="A1232" i="207"/>
  <c r="A1233" i="207"/>
  <c r="A1234" i="207"/>
  <c r="A1235" i="207"/>
  <c r="A1236" i="207"/>
  <c r="A1237" i="207"/>
  <c r="A1238" i="207"/>
  <c r="A1239" i="207"/>
  <c r="A1240" i="207"/>
  <c r="A1241" i="207"/>
  <c r="A1242" i="207"/>
  <c r="A1243" i="207"/>
  <c r="A1244" i="207"/>
  <c r="A1245" i="207"/>
  <c r="A1246" i="207"/>
  <c r="A1247" i="207"/>
  <c r="A1248" i="207"/>
  <c r="A1249" i="207"/>
  <c r="A1250" i="207"/>
  <c r="A1251" i="207"/>
  <c r="A1252" i="207"/>
  <c r="A1253" i="207"/>
  <c r="A1254" i="207"/>
  <c r="A1255" i="207"/>
  <c r="A1256" i="207"/>
  <c r="A1257" i="207"/>
  <c r="A1258" i="207"/>
  <c r="A1259" i="207"/>
  <c r="A1260" i="207"/>
  <c r="A1261" i="207"/>
  <c r="A1262" i="207"/>
  <c r="A1263" i="207"/>
  <c r="A1264" i="207"/>
  <c r="N599" i="19"/>
  <c r="A13" i="200"/>
  <c r="A14" i="200"/>
  <c r="A15" i="200"/>
  <c r="A16" i="200"/>
  <c r="A17" i="200"/>
  <c r="A18" i="200"/>
  <c r="A19" i="200"/>
  <c r="A20" i="200"/>
  <c r="A21" i="200"/>
  <c r="A22" i="200"/>
  <c r="A23" i="200"/>
  <c r="A24" i="200"/>
  <c r="A25" i="200"/>
  <c r="A26" i="200"/>
  <c r="A27" i="200"/>
  <c r="A28" i="200"/>
  <c r="A29" i="200"/>
  <c r="A30" i="200"/>
  <c r="A31" i="200"/>
  <c r="A32" i="200"/>
  <c r="A33" i="200"/>
  <c r="A35" i="200"/>
  <c r="A36" i="200"/>
  <c r="A37" i="200"/>
  <c r="A38" i="200"/>
  <c r="A39" i="200"/>
  <c r="A40" i="200"/>
  <c r="A41" i="200"/>
  <c r="A42" i="200"/>
  <c r="A43" i="200"/>
  <c r="A45" i="200"/>
  <c r="A46" i="200"/>
  <c r="A48" i="200"/>
  <c r="A49" i="200"/>
  <c r="A50" i="200"/>
  <c r="A51" i="200"/>
  <c r="A52" i="200"/>
  <c r="A53" i="200"/>
  <c r="A54" i="200"/>
  <c r="A55" i="200"/>
  <c r="A56" i="200"/>
  <c r="A62" i="200"/>
  <c r="A63" i="200"/>
  <c r="A66" i="200"/>
  <c r="A67" i="200"/>
  <c r="A68" i="200"/>
  <c r="A69" i="200"/>
  <c r="A70" i="200"/>
  <c r="A71" i="200"/>
  <c r="A72" i="200"/>
  <c r="A73" i="200"/>
  <c r="A74" i="200"/>
  <c r="A75" i="200"/>
  <c r="A76" i="200"/>
  <c r="A77" i="200"/>
  <c r="A78" i="200"/>
  <c r="A79" i="200"/>
  <c r="A80" i="200"/>
  <c r="A81" i="200"/>
  <c r="A82" i="200"/>
  <c r="A83" i="200"/>
  <c r="A84" i="200"/>
  <c r="A85" i="200"/>
  <c r="A86" i="200"/>
  <c r="A87" i="200"/>
  <c r="A88" i="200"/>
  <c r="A90" i="200"/>
  <c r="A91" i="200"/>
  <c r="A92" i="200"/>
  <c r="A95" i="200"/>
  <c r="A96" i="200"/>
  <c r="A97" i="200"/>
  <c r="A98" i="200"/>
  <c r="A99" i="200"/>
  <c r="A100" i="200"/>
  <c r="A101" i="200"/>
  <c r="A102" i="200"/>
  <c r="A103" i="200"/>
  <c r="A104" i="200"/>
  <c r="A105" i="200"/>
  <c r="A106" i="200"/>
  <c r="A107" i="200"/>
  <c r="A108" i="200"/>
  <c r="A109" i="200"/>
  <c r="A110" i="200"/>
  <c r="A111" i="200"/>
  <c r="A112" i="200"/>
  <c r="A113" i="200"/>
  <c r="A114" i="200"/>
  <c r="A115" i="200"/>
  <c r="A116" i="200"/>
  <c r="A118" i="200"/>
  <c r="A119" i="200"/>
  <c r="A120" i="200"/>
  <c r="A121" i="200"/>
  <c r="A122" i="200"/>
  <c r="A123" i="200"/>
  <c r="A124" i="200"/>
  <c r="A125" i="200"/>
  <c r="A128" i="200"/>
  <c r="A129" i="200"/>
  <c r="A130" i="200"/>
  <c r="A131" i="200"/>
  <c r="A132" i="200"/>
  <c r="A133" i="200"/>
  <c r="A134" i="200"/>
  <c r="A135" i="200"/>
  <c r="A136" i="200"/>
  <c r="A137" i="200"/>
  <c r="A138" i="200"/>
  <c r="A139" i="200"/>
  <c r="A140" i="200"/>
  <c r="A141" i="200"/>
  <c r="A142" i="200"/>
  <c r="A144" i="200"/>
  <c r="A145" i="200"/>
  <c r="A146" i="200"/>
  <c r="A147" i="200"/>
  <c r="A148" i="200"/>
  <c r="A149" i="200"/>
  <c r="A150" i="200"/>
  <c r="A165" i="200"/>
  <c r="A166" i="200"/>
  <c r="A167" i="200"/>
  <c r="A168" i="200"/>
  <c r="A169" i="200"/>
  <c r="A170" i="200"/>
  <c r="A171" i="200"/>
  <c r="A152" i="200"/>
  <c r="A154" i="200"/>
  <c r="A155" i="200"/>
  <c r="A156" i="200"/>
  <c r="A157" i="200"/>
  <c r="A158" i="200"/>
  <c r="A159" i="200"/>
  <c r="A160" i="200"/>
  <c r="A161" i="200"/>
  <c r="A162" i="200"/>
  <c r="A172" i="200"/>
  <c r="A173" i="200"/>
  <c r="A174" i="200"/>
  <c r="A175" i="200"/>
  <c r="A176" i="200"/>
  <c r="A177" i="200"/>
  <c r="A178" i="200"/>
  <c r="A179" i="200"/>
  <c r="A180" i="200"/>
  <c r="A181" i="200"/>
  <c r="A182" i="200"/>
  <c r="A183" i="200"/>
  <c r="A184" i="200"/>
  <c r="A185" i="200"/>
  <c r="A186" i="200"/>
  <c r="A187" i="200"/>
  <c r="A188" i="200"/>
  <c r="A189" i="200"/>
  <c r="A190" i="200"/>
  <c r="A191" i="200"/>
  <c r="A192" i="200"/>
  <c r="A194" i="200"/>
  <c r="A195" i="200"/>
  <c r="A196" i="200"/>
  <c r="A198" i="200"/>
  <c r="A199" i="200"/>
  <c r="A200" i="200"/>
  <c r="A201" i="200"/>
  <c r="A202" i="200"/>
  <c r="A203" i="200"/>
  <c r="A204" i="200"/>
  <c r="A206" i="200"/>
  <c r="A209" i="200"/>
  <c r="A210" i="200"/>
  <c r="A211" i="200"/>
  <c r="A212" i="200"/>
  <c r="A213" i="200"/>
  <c r="A214" i="200"/>
  <c r="A216" i="200"/>
  <c r="A217" i="200"/>
  <c r="A218" i="200"/>
  <c r="A219" i="200"/>
  <c r="A220" i="200"/>
  <c r="A221" i="200"/>
  <c r="A222" i="200"/>
  <c r="A223" i="200"/>
  <c r="A224" i="200"/>
  <c r="A225" i="200"/>
  <c r="A226" i="200"/>
  <c r="A227" i="200"/>
  <c r="A228" i="200"/>
  <c r="A230" i="200"/>
  <c r="A231" i="200"/>
  <c r="A233" i="200"/>
  <c r="A234" i="200"/>
  <c r="A235" i="200"/>
  <c r="A378" i="200"/>
  <c r="A379" i="200"/>
  <c r="A380" i="200"/>
  <c r="A381" i="200"/>
  <c r="A382" i="200"/>
  <c r="A383" i="200"/>
  <c r="A384" i="200"/>
  <c r="A385" i="200"/>
  <c r="A386" i="200"/>
  <c r="A387" i="200"/>
  <c r="A388" i="200"/>
  <c r="A389" i="200"/>
  <c r="A390" i="200"/>
  <c r="A391" i="200"/>
  <c r="A392" i="200"/>
  <c r="A396" i="200"/>
  <c r="A397" i="200"/>
  <c r="A393" i="200"/>
  <c r="A394" i="200"/>
  <c r="A398" i="200"/>
  <c r="A400" i="200"/>
  <c r="A401" i="200"/>
  <c r="A407" i="200"/>
  <c r="A408" i="200"/>
  <c r="A409" i="200"/>
  <c r="A410" i="200"/>
  <c r="A411" i="200"/>
  <c r="A300" i="200"/>
  <c r="A301" i="200"/>
  <c r="A302" i="200"/>
  <c r="A412" i="200"/>
  <c r="A413" i="200"/>
  <c r="A418" i="200"/>
  <c r="A419" i="200"/>
  <c r="A420" i="200"/>
  <c r="A421" i="200"/>
  <c r="A424" i="200"/>
  <c r="A425" i="200"/>
  <c r="A426" i="200"/>
  <c r="A427" i="200"/>
  <c r="A428" i="200"/>
  <c r="A429" i="200"/>
  <c r="A430" i="200"/>
  <c r="A432" i="200"/>
  <c r="A433" i="200"/>
  <c r="A434" i="200"/>
  <c r="A422" i="200"/>
  <c r="A423" i="200"/>
  <c r="A93" i="200"/>
  <c r="A94" i="200"/>
  <c r="A435" i="200"/>
  <c r="A436" i="200"/>
  <c r="A437" i="200"/>
  <c r="A438" i="200"/>
  <c r="A439" i="200"/>
  <c r="A440" i="200"/>
  <c r="A441" i="200"/>
  <c r="A442" i="200"/>
  <c r="A443" i="200"/>
  <c r="A444" i="200"/>
  <c r="A445" i="200"/>
  <c r="A446" i="200"/>
  <c r="A447" i="200"/>
  <c r="A448" i="200"/>
  <c r="A449" i="200"/>
  <c r="A450" i="200"/>
  <c r="A451" i="200"/>
  <c r="A452" i="200"/>
  <c r="A453" i="200"/>
  <c r="A454" i="200"/>
  <c r="A455" i="200"/>
  <c r="A456" i="200"/>
  <c r="A457" i="200"/>
  <c r="A458" i="200"/>
  <c r="A459" i="200"/>
  <c r="A460" i="200"/>
  <c r="A461" i="200"/>
  <c r="A462" i="200"/>
  <c r="A463" i="200"/>
  <c r="A467" i="200"/>
  <c r="A468" i="200"/>
  <c r="A469" i="200"/>
  <c r="A470" i="200"/>
  <c r="A471" i="200"/>
  <c r="A472" i="200"/>
  <c r="A473" i="200"/>
  <c r="A474" i="200"/>
  <c r="A475" i="200"/>
  <c r="A476" i="200"/>
  <c r="A477" i="200"/>
  <c r="A478" i="200"/>
  <c r="A479" i="200"/>
  <c r="A480" i="200"/>
  <c r="A483" i="200"/>
  <c r="A484" i="200"/>
  <c r="A485" i="200"/>
  <c r="A486" i="200"/>
  <c r="A487" i="200"/>
  <c r="A488" i="200"/>
  <c r="A489" i="200"/>
  <c r="A490" i="200"/>
  <c r="A491" i="200"/>
  <c r="A494" i="200"/>
  <c r="A495" i="200"/>
  <c r="A496" i="200"/>
  <c r="A497" i="200"/>
  <c r="A498" i="200"/>
  <c r="A499" i="200"/>
  <c r="A500" i="200"/>
  <c r="A501" i="200"/>
  <c r="A502" i="200"/>
  <c r="A503" i="200"/>
  <c r="A13" i="199"/>
  <c r="A14" i="199"/>
  <c r="A15" i="199"/>
  <c r="A16" i="199"/>
  <c r="A17" i="199"/>
  <c r="A18" i="199"/>
  <c r="A19" i="199"/>
  <c r="A20" i="199"/>
  <c r="A21" i="199"/>
  <c r="A22" i="199"/>
  <c r="A23" i="199"/>
  <c r="A24" i="199"/>
  <c r="A25" i="199"/>
  <c r="A26" i="199"/>
  <c r="A27" i="199"/>
  <c r="A28" i="199"/>
  <c r="A29" i="199"/>
  <c r="A30" i="199"/>
  <c r="A31" i="199"/>
  <c r="A32" i="199"/>
  <c r="A33" i="199"/>
  <c r="A35" i="199"/>
  <c r="A36" i="199"/>
  <c r="A37" i="199"/>
  <c r="A38" i="199"/>
  <c r="A39" i="199"/>
  <c r="A40" i="199"/>
  <c r="A41" i="199"/>
  <c r="A42" i="199"/>
  <c r="A43" i="199"/>
  <c r="A45" i="199"/>
  <c r="A46" i="199"/>
  <c r="A48" i="199"/>
  <c r="A49" i="199"/>
  <c r="A50" i="199"/>
  <c r="A51" i="199"/>
  <c r="A52" i="199"/>
  <c r="A53" i="199"/>
  <c r="A54" i="199"/>
  <c r="A55" i="199"/>
  <c r="A56" i="199"/>
  <c r="A57" i="199"/>
  <c r="A58" i="199"/>
  <c r="A60" i="199"/>
  <c r="A61" i="199"/>
  <c r="A62" i="199"/>
  <c r="A63" i="199"/>
  <c r="A66" i="199"/>
  <c r="A67" i="199"/>
  <c r="A68" i="199"/>
  <c r="A69" i="199"/>
  <c r="A70" i="199"/>
  <c r="A71" i="199"/>
  <c r="A72" i="199"/>
  <c r="A73" i="199"/>
  <c r="A74" i="199"/>
  <c r="A75" i="199"/>
  <c r="A76" i="199"/>
  <c r="A77" i="199"/>
  <c r="A78" i="199"/>
  <c r="A79" i="199"/>
  <c r="A80" i="199"/>
  <c r="A81" i="199"/>
  <c r="A82" i="199"/>
  <c r="A83" i="199"/>
  <c r="A84" i="199"/>
  <c r="A85" i="199"/>
  <c r="A86" i="199"/>
  <c r="A87" i="199"/>
  <c r="A88" i="199"/>
  <c r="A90" i="199"/>
  <c r="A91" i="199"/>
  <c r="A92" i="199"/>
  <c r="A95" i="199"/>
  <c r="A96" i="199"/>
  <c r="A97" i="199"/>
  <c r="A98" i="199"/>
  <c r="A99" i="199"/>
  <c r="A100" i="199"/>
  <c r="A101" i="199"/>
  <c r="A102" i="199"/>
  <c r="A103" i="199"/>
  <c r="A104" i="199"/>
  <c r="A105" i="199"/>
  <c r="A106" i="199"/>
  <c r="A107" i="199"/>
  <c r="A108" i="199"/>
  <c r="A109" i="199"/>
  <c r="A110" i="199"/>
  <c r="A111" i="199"/>
  <c r="A112" i="199"/>
  <c r="A113" i="199"/>
  <c r="A114" i="199"/>
  <c r="A115" i="199"/>
  <c r="A116" i="199"/>
  <c r="A118" i="199"/>
  <c r="A119" i="199"/>
  <c r="A120" i="199"/>
  <c r="A121" i="199"/>
  <c r="A122" i="199"/>
  <c r="A123" i="199"/>
  <c r="A124" i="199"/>
  <c r="A125" i="199"/>
  <c r="A126" i="199"/>
  <c r="A127" i="199"/>
  <c r="A128" i="199"/>
  <c r="A129" i="199"/>
  <c r="A130" i="199"/>
  <c r="A131" i="199"/>
  <c r="A132" i="199"/>
  <c r="A133" i="199"/>
  <c r="A134" i="199"/>
  <c r="A135" i="199"/>
  <c r="A136" i="199"/>
  <c r="A137" i="199"/>
  <c r="A138" i="199"/>
  <c r="A139" i="199"/>
  <c r="A140" i="199"/>
  <c r="A141" i="199"/>
  <c r="A142" i="199"/>
  <c r="A144" i="199"/>
  <c r="A145" i="199"/>
  <c r="A146" i="199"/>
  <c r="A147" i="199"/>
  <c r="A148" i="199"/>
  <c r="A149" i="199"/>
  <c r="A150" i="199"/>
  <c r="A165" i="199"/>
  <c r="A166" i="199"/>
  <c r="A167" i="199"/>
  <c r="A168" i="199"/>
  <c r="A169" i="199"/>
  <c r="A170" i="199"/>
  <c r="A171" i="199"/>
  <c r="A152" i="199"/>
  <c r="A154" i="199"/>
  <c r="A155" i="199"/>
  <c r="A156" i="199"/>
  <c r="A157" i="199"/>
  <c r="A158" i="199"/>
  <c r="A159" i="199"/>
  <c r="A160" i="199"/>
  <c r="A161" i="199"/>
  <c r="A162" i="199"/>
  <c r="A172" i="199"/>
  <c r="A173" i="199"/>
  <c r="A174" i="199"/>
  <c r="A175" i="199"/>
  <c r="A176" i="199"/>
  <c r="A177" i="199"/>
  <c r="A178" i="199"/>
  <c r="A179" i="199"/>
  <c r="A180" i="199"/>
  <c r="A181" i="199"/>
  <c r="A182" i="199"/>
  <c r="A183" i="199"/>
  <c r="A184" i="199"/>
  <c r="A185" i="199"/>
  <c r="A186" i="199"/>
  <c r="A187" i="199"/>
  <c r="A188" i="199"/>
  <c r="A189" i="199"/>
  <c r="A190" i="199"/>
  <c r="A191" i="199"/>
  <c r="A192" i="199"/>
  <c r="A194" i="199"/>
  <c r="A195" i="199"/>
  <c r="A196" i="199"/>
  <c r="A198" i="199"/>
  <c r="A199" i="199"/>
  <c r="A200" i="199"/>
  <c r="A201" i="199"/>
  <c r="A202" i="199"/>
  <c r="A203" i="199"/>
  <c r="A204" i="199"/>
  <c r="A206" i="199"/>
  <c r="A209" i="199"/>
  <c r="A210" i="199"/>
  <c r="A211" i="199"/>
  <c r="A212" i="199"/>
  <c r="A213" i="199"/>
  <c r="A214" i="199"/>
  <c r="A216" i="199"/>
  <c r="A217" i="199"/>
  <c r="A218" i="199"/>
  <c r="A219" i="199"/>
  <c r="A220" i="199"/>
  <c r="A221" i="199"/>
  <c r="A222" i="199"/>
  <c r="A223" i="199"/>
  <c r="A224" i="199"/>
  <c r="A225" i="199"/>
  <c r="A226" i="199"/>
  <c r="A227" i="199"/>
  <c r="A228" i="199"/>
  <c r="A229" i="199"/>
  <c r="A230" i="199"/>
  <c r="A231" i="199"/>
  <c r="A233" i="199"/>
  <c r="A234" i="199"/>
  <c r="A235" i="199"/>
  <c r="A246" i="199"/>
  <c r="A253" i="199"/>
  <c r="A254" i="199"/>
  <c r="A255" i="199"/>
  <c r="A256" i="199"/>
  <c r="A257" i="199"/>
  <c r="A258" i="199"/>
  <c r="A259" i="199"/>
  <c r="A260" i="199"/>
  <c r="A261" i="199"/>
  <c r="A262" i="199"/>
  <c r="A263" i="199"/>
  <c r="A264" i="199"/>
  <c r="A265" i="199"/>
  <c r="A266" i="199"/>
  <c r="A267" i="199"/>
  <c r="A295" i="199"/>
  <c r="A296" i="199"/>
  <c r="A299" i="199"/>
  <c r="A303" i="199"/>
  <c r="A304" i="199"/>
  <c r="A305" i="199"/>
  <c r="A306" i="199"/>
  <c r="A307" i="199"/>
  <c r="A308" i="199"/>
  <c r="A309" i="199"/>
  <c r="A310" i="199"/>
  <c r="A311" i="199"/>
  <c r="A313" i="199"/>
  <c r="A314" i="199"/>
  <c r="A319" i="199"/>
  <c r="A320" i="199"/>
  <c r="A321" i="199"/>
  <c r="A322" i="199"/>
  <c r="A323" i="199"/>
  <c r="A324" i="199"/>
  <c r="A325" i="199"/>
  <c r="A326" i="199"/>
  <c r="A328" i="199"/>
  <c r="A329" i="199"/>
  <c r="A330" i="199"/>
  <c r="A332" i="199"/>
  <c r="A333" i="199"/>
  <c r="A334" i="199"/>
  <c r="A335" i="199"/>
  <c r="A336" i="199"/>
  <c r="A362" i="199"/>
  <c r="A363" i="199"/>
  <c r="A364" i="199"/>
  <c r="A365" i="199"/>
  <c r="A366" i="199"/>
  <c r="A369" i="199"/>
  <c r="A370" i="199"/>
  <c r="A371" i="199"/>
  <c r="A372" i="199"/>
  <c r="A373" i="199"/>
  <c r="A377" i="199"/>
  <c r="A378" i="199"/>
  <c r="A379" i="199"/>
  <c r="A380" i="199"/>
  <c r="A381" i="199"/>
  <c r="A382" i="199"/>
  <c r="A383" i="199"/>
  <c r="A384" i="199"/>
  <c r="A385" i="199"/>
  <c r="A386" i="199"/>
  <c r="A387" i="199"/>
  <c r="A388" i="199"/>
  <c r="A389" i="199"/>
  <c r="A390" i="199"/>
  <c r="A391" i="199"/>
  <c r="A392" i="199"/>
  <c r="A396" i="199"/>
  <c r="A397" i="199"/>
  <c r="A393" i="199"/>
  <c r="A394" i="199"/>
  <c r="A398" i="199"/>
  <c r="A400" i="199"/>
  <c r="A401" i="199"/>
  <c r="A407" i="199"/>
  <c r="A408" i="199"/>
  <c r="A409" i="199"/>
  <c r="A410" i="199"/>
  <c r="A411" i="199"/>
  <c r="A300" i="199"/>
  <c r="A301" i="199"/>
  <c r="A302" i="199"/>
  <c r="A412" i="199"/>
  <c r="A413" i="199"/>
  <c r="A418" i="199"/>
  <c r="A419" i="199"/>
  <c r="A420" i="199"/>
  <c r="A421" i="199"/>
  <c r="A424" i="199"/>
  <c r="A425" i="199"/>
  <c r="A426" i="199"/>
  <c r="A427" i="199"/>
  <c r="A428" i="199"/>
  <c r="A429" i="199"/>
  <c r="A430" i="199"/>
  <c r="A431" i="199"/>
  <c r="A432" i="199"/>
  <c r="A433" i="199"/>
  <c r="A434" i="199"/>
  <c r="A422" i="199"/>
  <c r="A423" i="199"/>
  <c r="A93" i="199"/>
  <c r="A94" i="199"/>
  <c r="A435" i="199"/>
  <c r="A436" i="199"/>
  <c r="A437" i="199"/>
  <c r="A438" i="199"/>
  <c r="A439" i="199"/>
  <c r="A440" i="199"/>
  <c r="A441" i="199"/>
  <c r="A442" i="199"/>
  <c r="A443" i="199"/>
  <c r="A444" i="199"/>
  <c r="A445" i="199"/>
  <c r="A446" i="199"/>
  <c r="A447" i="199"/>
  <c r="A448" i="199"/>
  <c r="A449" i="199"/>
  <c r="A450" i="199"/>
  <c r="A451" i="199"/>
  <c r="A452" i="199"/>
  <c r="A453" i="199"/>
  <c r="A454" i="199"/>
  <c r="A455" i="199"/>
  <c r="A456" i="199"/>
  <c r="A457" i="199"/>
  <c r="A458" i="199"/>
  <c r="A459" i="199"/>
  <c r="A460" i="199"/>
  <c r="A461" i="199"/>
  <c r="A462" i="199"/>
  <c r="A463" i="199"/>
  <c r="A467" i="199"/>
  <c r="A468" i="199"/>
  <c r="A469" i="199"/>
  <c r="A470" i="199"/>
  <c r="A471" i="199"/>
  <c r="A472" i="199"/>
  <c r="A473" i="199"/>
  <c r="A474" i="199"/>
  <c r="A475" i="199"/>
  <c r="A476" i="199"/>
  <c r="A477" i="199"/>
  <c r="A478" i="199"/>
  <c r="A479" i="199"/>
  <c r="A480" i="199"/>
  <c r="A483" i="199"/>
  <c r="A484" i="199"/>
  <c r="A485" i="199"/>
  <c r="A486" i="199"/>
  <c r="A487" i="199"/>
  <c r="A488" i="199"/>
  <c r="A489" i="199"/>
  <c r="A490" i="199"/>
  <c r="A491" i="199"/>
  <c r="A494" i="199"/>
  <c r="A495" i="199"/>
  <c r="A496" i="199"/>
  <c r="A497" i="199"/>
  <c r="A498" i="199"/>
  <c r="A499" i="199"/>
  <c r="A500" i="199"/>
  <c r="A501" i="199"/>
  <c r="A502" i="199"/>
  <c r="A503" i="199"/>
  <c r="A504" i="199"/>
  <c r="A505" i="199"/>
  <c r="A506" i="199"/>
  <c r="A507" i="199"/>
  <c r="A508" i="199"/>
  <c r="A510" i="199"/>
  <c r="A511" i="199"/>
  <c r="A512" i="199"/>
  <c r="A513" i="199"/>
  <c r="A514" i="199"/>
  <c r="A515" i="199"/>
  <c r="A516" i="199"/>
  <c r="A517" i="199"/>
  <c r="A518" i="199"/>
  <c r="A519" i="199"/>
  <c r="A520" i="199"/>
  <c r="A521" i="199"/>
  <c r="A522" i="199"/>
  <c r="A526" i="199"/>
  <c r="A527" i="199"/>
  <c r="A528" i="199"/>
  <c r="A529" i="199"/>
  <c r="A531" i="199"/>
  <c r="A532" i="199"/>
  <c r="A533" i="199"/>
  <c r="A534" i="199"/>
  <c r="A535" i="199"/>
  <c r="A537" i="199"/>
  <c r="A538" i="199"/>
  <c r="A539" i="199"/>
  <c r="A543" i="199"/>
  <c r="A544" i="199"/>
  <c r="A545" i="199"/>
  <c r="A546" i="199"/>
  <c r="A547" i="199"/>
  <c r="A548" i="199"/>
  <c r="A549" i="199"/>
  <c r="A550" i="199"/>
  <c r="A551" i="199"/>
  <c r="A552" i="199"/>
  <c r="A553" i="199"/>
  <c r="A554" i="199"/>
  <c r="A555" i="199"/>
  <c r="A556" i="199"/>
  <c r="A559" i="199"/>
  <c r="A560" i="199"/>
  <c r="A561" i="199"/>
  <c r="A562" i="199"/>
  <c r="A563" i="199"/>
  <c r="A564" i="199"/>
  <c r="A566" i="199"/>
  <c r="A567" i="199"/>
  <c r="A64" i="199"/>
  <c r="A65" i="199"/>
  <c r="A568" i="199"/>
  <c r="A569" i="199"/>
  <c r="A570" i="199"/>
  <c r="A571" i="199"/>
  <c r="A572" i="199"/>
  <c r="A573" i="199"/>
  <c r="A574" i="199"/>
  <c r="A575" i="199"/>
  <c r="A576" i="199"/>
  <c r="A577" i="199"/>
  <c r="A578" i="199"/>
  <c r="A579" i="199"/>
  <c r="A580" i="199"/>
  <c r="A582" i="199"/>
  <c r="A583" i="199"/>
  <c r="A584" i="199"/>
  <c r="A586" i="199"/>
  <c r="A595" i="199"/>
  <c r="A596" i="199"/>
  <c r="A597" i="199"/>
  <c r="A598" i="199"/>
  <c r="A599" i="199"/>
  <c r="A600" i="199"/>
  <c r="A601" i="199"/>
  <c r="A602" i="199"/>
  <c r="A603" i="199"/>
  <c r="A604" i="199"/>
  <c r="A14" i="217"/>
  <c r="A15" i="217"/>
  <c r="A16" i="217"/>
  <c r="A17" i="217"/>
  <c r="A18" i="217"/>
  <c r="A19" i="217"/>
  <c r="A20" i="217"/>
  <c r="A21" i="217"/>
  <c r="A22" i="217"/>
  <c r="F21" i="219"/>
  <c r="A23" i="217"/>
  <c r="A24" i="217"/>
  <c r="A25" i="217"/>
  <c r="A26" i="217"/>
  <c r="A27" i="217"/>
  <c r="A28" i="217"/>
  <c r="F34" i="219"/>
  <c r="A29" i="217"/>
  <c r="A30" i="217"/>
  <c r="A31" i="217"/>
  <c r="A32" i="217"/>
  <c r="A33" i="217"/>
  <c r="A35" i="217"/>
  <c r="A36" i="217"/>
  <c r="A37" i="217"/>
  <c r="A38" i="217"/>
  <c r="A39" i="217"/>
  <c r="A40" i="217"/>
  <c r="A41" i="217"/>
  <c r="A42" i="217"/>
  <c r="A43" i="217"/>
  <c r="A44" i="217"/>
  <c r="A45" i="217"/>
  <c r="A46" i="217"/>
  <c r="A48" i="217"/>
  <c r="A49" i="217"/>
  <c r="A50" i="217"/>
  <c r="A51" i="217"/>
  <c r="A52" i="217"/>
  <c r="A53" i="217"/>
  <c r="A54" i="217"/>
  <c r="A55" i="217"/>
  <c r="A56" i="217"/>
  <c r="A62" i="217"/>
  <c r="A63" i="217"/>
  <c r="A66" i="217"/>
  <c r="A67" i="217"/>
  <c r="A68" i="217"/>
  <c r="A69" i="217"/>
  <c r="A70" i="217"/>
  <c r="A71" i="217"/>
  <c r="A72" i="217"/>
  <c r="A73" i="217"/>
  <c r="A74" i="217"/>
  <c r="A75" i="217"/>
  <c r="A76" i="217"/>
  <c r="A77" i="217"/>
  <c r="A78" i="217"/>
  <c r="A79" i="217"/>
  <c r="A80" i="217"/>
  <c r="A81" i="217"/>
  <c r="A82" i="217"/>
  <c r="A83" i="217"/>
  <c r="A84" i="217"/>
  <c r="A85" i="217"/>
  <c r="A86" i="217"/>
  <c r="A87" i="217"/>
  <c r="A88" i="217"/>
  <c r="A90" i="217"/>
  <c r="A91" i="217"/>
  <c r="A92" i="217"/>
  <c r="A95" i="217"/>
  <c r="A96" i="217"/>
  <c r="A97" i="217"/>
  <c r="A98" i="217"/>
  <c r="A99" i="217"/>
  <c r="A100" i="217"/>
  <c r="A101" i="217"/>
  <c r="A102" i="217"/>
  <c r="A103" i="217"/>
  <c r="A104" i="217"/>
  <c r="A105" i="217"/>
  <c r="A106" i="217"/>
  <c r="A107" i="217"/>
  <c r="A108" i="217"/>
  <c r="A109" i="217"/>
  <c r="A110" i="217"/>
  <c r="A111" i="217"/>
  <c r="A112" i="217"/>
  <c r="A113" i="217"/>
  <c r="A114" i="217"/>
  <c r="A115" i="217"/>
  <c r="A116" i="217"/>
  <c r="A118" i="217"/>
  <c r="A119" i="217"/>
  <c r="A120" i="217"/>
  <c r="A121" i="217"/>
  <c r="A122" i="217"/>
  <c r="A123" i="217"/>
  <c r="A124" i="217"/>
  <c r="A125" i="217"/>
  <c r="A128" i="217"/>
  <c r="A129" i="217"/>
  <c r="A130" i="217"/>
  <c r="A131" i="217"/>
  <c r="A132" i="217"/>
  <c r="A133" i="217"/>
  <c r="A134" i="217"/>
  <c r="A135" i="217"/>
  <c r="A136" i="217"/>
  <c r="A137" i="217"/>
  <c r="A138" i="217"/>
  <c r="A139" i="217"/>
  <c r="A140" i="217"/>
  <c r="A141" i="217"/>
  <c r="A142" i="217"/>
  <c r="A144" i="217"/>
  <c r="A145" i="217"/>
  <c r="A146" i="217"/>
  <c r="A147" i="217"/>
  <c r="A148" i="217"/>
  <c r="A149" i="217"/>
  <c r="A150" i="217"/>
  <c r="A165" i="217"/>
  <c r="A166" i="217"/>
  <c r="A167" i="217"/>
  <c r="A168" i="217"/>
  <c r="A169" i="217"/>
  <c r="A170" i="217"/>
  <c r="A171" i="217"/>
  <c r="A152" i="217"/>
  <c r="A154" i="217"/>
  <c r="A155" i="217"/>
  <c r="A156" i="217"/>
  <c r="A157" i="217"/>
  <c r="A158" i="217"/>
  <c r="A159" i="217"/>
  <c r="A160" i="217"/>
  <c r="A161" i="217"/>
  <c r="A162" i="217"/>
  <c r="A172" i="217"/>
  <c r="A173" i="217"/>
  <c r="A174" i="217"/>
  <c r="A175" i="217"/>
  <c r="A176" i="217"/>
  <c r="A177" i="217"/>
  <c r="A178" i="217"/>
  <c r="A179" i="217"/>
  <c r="A180" i="217"/>
  <c r="A181" i="217"/>
  <c r="A182" i="217"/>
  <c r="A183" i="217"/>
  <c r="A184" i="217"/>
  <c r="A185" i="217"/>
  <c r="A186" i="217"/>
  <c r="A187" i="217"/>
  <c r="A188" i="217"/>
  <c r="A189" i="217"/>
  <c r="A190" i="217"/>
  <c r="A191" i="217"/>
  <c r="A192" i="217"/>
  <c r="A194" i="217"/>
  <c r="A195" i="217"/>
  <c r="A196" i="217"/>
  <c r="A198" i="217"/>
  <c r="A199" i="217"/>
  <c r="A200" i="217"/>
  <c r="A201" i="217"/>
  <c r="A202" i="217"/>
  <c r="A203" i="217"/>
  <c r="A204" i="217"/>
  <c r="A206" i="217"/>
  <c r="A209" i="217"/>
  <c r="A210" i="217"/>
  <c r="A211" i="217"/>
  <c r="A212" i="217"/>
  <c r="A213" i="217"/>
  <c r="A214" i="217"/>
  <c r="A216" i="217"/>
  <c r="A217" i="217"/>
  <c r="A218" i="217"/>
  <c r="A219" i="217"/>
  <c r="A220" i="217"/>
  <c r="A221" i="217"/>
  <c r="A222" i="217"/>
  <c r="A223" i="217"/>
  <c r="A224" i="217"/>
  <c r="A225" i="217"/>
  <c r="F129" i="219"/>
  <c r="A226" i="217"/>
  <c r="F134" i="219"/>
  <c r="F132" i="219" s="1"/>
  <c r="A227" i="217"/>
  <c r="A228" i="217"/>
  <c r="A230" i="217"/>
  <c r="A231" i="217"/>
  <c r="A233" i="217"/>
  <c r="A234" i="217"/>
  <c r="A235" i="217"/>
  <c r="A246" i="217"/>
  <c r="A253" i="217"/>
  <c r="A254" i="217"/>
  <c r="A255" i="217"/>
  <c r="A256" i="217"/>
  <c r="A257" i="217"/>
  <c r="A258" i="217"/>
  <c r="A259" i="217"/>
  <c r="A295" i="217"/>
  <c r="A296" i="217"/>
  <c r="A299" i="217"/>
  <c r="A303" i="217"/>
  <c r="A304" i="217"/>
  <c r="A305" i="217"/>
  <c r="A306" i="217"/>
  <c r="A307" i="217"/>
  <c r="A308" i="217"/>
  <c r="A309" i="217"/>
  <c r="A310" i="217"/>
  <c r="A311" i="217"/>
  <c r="A313" i="217"/>
  <c r="A314" i="217"/>
  <c r="A319" i="217"/>
  <c r="A320" i="217"/>
  <c r="A321" i="217"/>
  <c r="A322" i="217"/>
  <c r="A323" i="217"/>
  <c r="A324" i="217"/>
  <c r="A325" i="217"/>
  <c r="A326" i="217"/>
  <c r="A328" i="217"/>
  <c r="A329" i="217"/>
  <c r="A330" i="217"/>
  <c r="A332" i="217"/>
  <c r="A333" i="217"/>
  <c r="A334" i="217"/>
  <c r="A335" i="217"/>
  <c r="A336" i="217"/>
  <c r="A362" i="217"/>
  <c r="A363" i="217"/>
  <c r="A364" i="217"/>
  <c r="A365" i="217"/>
  <c r="A366" i="217"/>
  <c r="A371" i="217"/>
  <c r="A372" i="217"/>
  <c r="A373" i="217"/>
  <c r="A377" i="217"/>
  <c r="A378" i="217"/>
  <c r="A379" i="217"/>
  <c r="A380" i="217"/>
  <c r="A381" i="217"/>
  <c r="A382" i="217"/>
  <c r="A383" i="217"/>
  <c r="A384" i="217"/>
  <c r="A385" i="217"/>
  <c r="A386" i="217"/>
  <c r="A387" i="217"/>
  <c r="A388" i="217"/>
  <c r="A389" i="217"/>
  <c r="A390" i="217"/>
  <c r="A391" i="217"/>
  <c r="A392" i="217"/>
  <c r="A396" i="217"/>
  <c r="A397" i="217"/>
  <c r="A393" i="217"/>
  <c r="A394" i="217"/>
  <c r="A398" i="217"/>
  <c r="A400" i="217"/>
  <c r="A401" i="217"/>
  <c r="A407" i="217"/>
  <c r="A408" i="217"/>
  <c r="A409" i="217"/>
  <c r="A410" i="217"/>
  <c r="A411" i="217"/>
  <c r="A300" i="217"/>
  <c r="A301" i="217"/>
  <c r="A302" i="217"/>
  <c r="A412" i="217"/>
  <c r="A413" i="217"/>
  <c r="A418" i="217"/>
  <c r="A419" i="217"/>
  <c r="A420" i="217"/>
  <c r="A421" i="217"/>
  <c r="A424" i="217"/>
  <c r="A425" i="217"/>
  <c r="A426" i="217"/>
  <c r="A427" i="217"/>
  <c r="A428" i="217"/>
  <c r="A429" i="217"/>
  <c r="A430" i="217"/>
  <c r="A432" i="217"/>
  <c r="A433" i="217"/>
  <c r="A434" i="217"/>
  <c r="A422" i="217"/>
  <c r="A423" i="217"/>
  <c r="A93" i="217"/>
  <c r="A94" i="217"/>
  <c r="A435" i="217"/>
  <c r="A436" i="217"/>
  <c r="A437" i="217"/>
  <c r="A438" i="217"/>
  <c r="A439" i="217"/>
  <c r="A440" i="217"/>
  <c r="A441" i="217"/>
  <c r="A442" i="217"/>
  <c r="A443" i="217"/>
  <c r="A444" i="217"/>
  <c r="A445" i="217"/>
  <c r="A446" i="217"/>
  <c r="A447" i="217"/>
  <c r="A448" i="217"/>
  <c r="A449" i="217"/>
  <c r="A450" i="217"/>
  <c r="A451" i="217"/>
  <c r="A452" i="217"/>
  <c r="A453" i="217"/>
  <c r="A454" i="217"/>
  <c r="A455" i="217"/>
  <c r="A456" i="217"/>
  <c r="A457" i="217"/>
  <c r="A458" i="217"/>
  <c r="A459" i="217"/>
  <c r="A460" i="217"/>
  <c r="A461" i="217"/>
  <c r="A462" i="217"/>
  <c r="A463" i="217"/>
  <c r="A467" i="217"/>
  <c r="A468" i="217"/>
  <c r="A469" i="217"/>
  <c r="F45" i="219"/>
  <c r="A470" i="217"/>
  <c r="A471" i="217"/>
  <c r="A472" i="217"/>
  <c r="A473" i="217"/>
  <c r="A474" i="217"/>
  <c r="A475" i="217"/>
  <c r="A476" i="217"/>
  <c r="A477" i="217"/>
  <c r="A478" i="217"/>
  <c r="A479" i="217"/>
  <c r="A480" i="217"/>
  <c r="A483" i="217"/>
  <c r="A484" i="217"/>
  <c r="A485" i="217"/>
  <c r="A486" i="217"/>
  <c r="A487" i="217"/>
  <c r="A488" i="217"/>
  <c r="A489" i="217"/>
  <c r="A490" i="217"/>
  <c r="A491" i="217"/>
  <c r="A494" i="217"/>
  <c r="A495" i="217"/>
  <c r="A496" i="217"/>
  <c r="A497" i="217"/>
  <c r="A498" i="217"/>
  <c r="A499" i="217"/>
  <c r="A500" i="217"/>
  <c r="A501" i="217"/>
  <c r="A502" i="217"/>
  <c r="A503" i="217"/>
  <c r="A504" i="217"/>
  <c r="A505" i="217"/>
  <c r="A506" i="217"/>
  <c r="A507" i="217"/>
  <c r="A508" i="217"/>
  <c r="A510" i="217"/>
  <c r="A511" i="217"/>
  <c r="A512" i="217"/>
  <c r="A513" i="217"/>
  <c r="A514" i="217"/>
  <c r="A515" i="217"/>
  <c r="A516" i="217"/>
  <c r="A517" i="217"/>
  <c r="A518" i="217"/>
  <c r="A519" i="217"/>
  <c r="A520" i="217"/>
  <c r="A521" i="217"/>
  <c r="A522" i="217"/>
  <c r="A526" i="217"/>
  <c r="A527" i="217"/>
  <c r="A528" i="217"/>
  <c r="A529" i="217"/>
  <c r="A531" i="217"/>
  <c r="A532" i="217"/>
  <c r="A533" i="217"/>
  <c r="A534" i="217"/>
  <c r="A535" i="217"/>
  <c r="A537" i="217"/>
  <c r="A538" i="217"/>
  <c r="A539" i="217"/>
  <c r="A543" i="217"/>
  <c r="A544" i="217"/>
  <c r="A545" i="217"/>
  <c r="A546" i="217"/>
  <c r="F74" i="219"/>
  <c r="A547" i="217"/>
  <c r="A548" i="217"/>
  <c r="A549" i="217"/>
  <c r="A550" i="217"/>
  <c r="A551" i="217"/>
  <c r="A552" i="217"/>
  <c r="A553" i="217"/>
  <c r="A554" i="217"/>
  <c r="A555" i="217"/>
  <c r="A556" i="217"/>
  <c r="A559" i="217"/>
  <c r="A560" i="217"/>
  <c r="A561" i="217"/>
  <c r="A562" i="217"/>
  <c r="A563" i="217"/>
  <c r="A564" i="217"/>
  <c r="A566" i="217"/>
  <c r="A567" i="217"/>
  <c r="A64" i="217"/>
  <c r="A65" i="217"/>
  <c r="A568" i="217"/>
  <c r="A569" i="217"/>
  <c r="A570" i="217"/>
  <c r="A571" i="217"/>
  <c r="A572" i="217"/>
  <c r="A573" i="217"/>
  <c r="A574" i="217"/>
  <c r="A575" i="217"/>
  <c r="A576" i="217"/>
  <c r="A577" i="217"/>
  <c r="A578" i="217"/>
  <c r="A579" i="217"/>
  <c r="A580" i="217"/>
  <c r="F51" i="219"/>
  <c r="A582" i="217"/>
  <c r="A583" i="217"/>
  <c r="F55" i="219"/>
  <c r="A584" i="217"/>
  <c r="F56" i="219"/>
  <c r="A586" i="217"/>
  <c r="A595" i="217"/>
  <c r="A596" i="217"/>
  <c r="A597" i="217"/>
  <c r="A598" i="217"/>
  <c r="A599" i="217"/>
  <c r="A600" i="217"/>
  <c r="A601" i="217"/>
  <c r="G137" i="218"/>
  <c r="G135" i="218" s="1"/>
  <c r="A602" i="217"/>
  <c r="A603" i="217"/>
  <c r="A604" i="217"/>
  <c r="F104" i="219"/>
  <c r="D28" i="219"/>
  <c r="E64" i="219"/>
  <c r="F64" i="219"/>
  <c r="E69" i="219"/>
  <c r="F69" i="219"/>
  <c r="D71" i="219"/>
  <c r="F77" i="219"/>
  <c r="D77" i="219" s="1"/>
  <c r="D80" i="219"/>
  <c r="D81" i="219"/>
  <c r="D111" i="219"/>
  <c r="D121" i="219"/>
  <c r="D122" i="219"/>
  <c r="E124" i="219"/>
  <c r="E129" i="219"/>
  <c r="E132" i="219"/>
  <c r="A8" i="19"/>
  <c r="Q8" i="19"/>
  <c r="S8" i="19"/>
  <c r="U8" i="19"/>
  <c r="X8" i="19"/>
  <c r="Z8" i="19"/>
  <c r="AB8" i="19"/>
  <c r="A10" i="19"/>
  <c r="Q10" i="19"/>
  <c r="S10" i="19"/>
  <c r="U10" i="19"/>
  <c r="X10" i="19"/>
  <c r="Z10" i="19"/>
  <c r="AB10" i="19"/>
  <c r="A11" i="19"/>
  <c r="A12" i="19"/>
  <c r="Q12" i="19"/>
  <c r="S12" i="19"/>
  <c r="U12" i="19"/>
  <c r="X12" i="19"/>
  <c r="Z12" i="19"/>
  <c r="AB12" i="19"/>
  <c r="A13" i="19"/>
  <c r="A14" i="19"/>
  <c r="Q14" i="19"/>
  <c r="S14" i="19"/>
  <c r="U14" i="19"/>
  <c r="X14" i="19"/>
  <c r="Z14" i="19"/>
  <c r="AB14" i="19"/>
  <c r="A15" i="19"/>
  <c r="A16" i="19"/>
  <c r="Q16" i="19"/>
  <c r="S16" i="19"/>
  <c r="U16" i="19"/>
  <c r="X16" i="19"/>
  <c r="Z16" i="19"/>
  <c r="AB16" i="19"/>
  <c r="A17" i="19"/>
  <c r="O17" i="19"/>
  <c r="Q17" i="19"/>
  <c r="S17" i="19"/>
  <c r="U17" i="19"/>
  <c r="V17" i="19"/>
  <c r="X17" i="19"/>
  <c r="Z17" i="19"/>
  <c r="AB17" i="19"/>
  <c r="A18" i="19"/>
  <c r="O18" i="19"/>
  <c r="Q18" i="19"/>
  <c r="S18" i="19"/>
  <c r="U18" i="19"/>
  <c r="V18" i="19"/>
  <c r="X18" i="19"/>
  <c r="Z18" i="19"/>
  <c r="AB18" i="19"/>
  <c r="A19" i="19"/>
  <c r="N19" i="19"/>
  <c r="O19" i="19"/>
  <c r="Q19" i="19"/>
  <c r="S19" i="19"/>
  <c r="U19" i="19"/>
  <c r="V19" i="19"/>
  <c r="X19" i="19"/>
  <c r="Z19" i="19"/>
  <c r="AB19" i="19"/>
  <c r="A20" i="19"/>
  <c r="N20" i="19"/>
  <c r="O20" i="19"/>
  <c r="Q20" i="19"/>
  <c r="S20" i="19"/>
  <c r="U20" i="19"/>
  <c r="V20" i="19"/>
  <c r="X20" i="19"/>
  <c r="Z20" i="19"/>
  <c r="AB20" i="19"/>
  <c r="A21" i="19"/>
  <c r="N21" i="19"/>
  <c r="O21" i="19"/>
  <c r="Q21" i="19"/>
  <c r="S21" i="19"/>
  <c r="U21" i="19"/>
  <c r="V21" i="19"/>
  <c r="X21" i="19"/>
  <c r="Z21" i="19"/>
  <c r="AB21" i="19"/>
  <c r="A22" i="19"/>
  <c r="O22" i="19"/>
  <c r="Q22" i="19"/>
  <c r="S22" i="19"/>
  <c r="U22" i="19"/>
  <c r="V22" i="19"/>
  <c r="X22" i="19"/>
  <c r="Z22" i="19"/>
  <c r="AB22" i="19"/>
  <c r="A23" i="19"/>
  <c r="N23" i="19"/>
  <c r="O23" i="19"/>
  <c r="Q23" i="19"/>
  <c r="S23" i="19"/>
  <c r="U23" i="19"/>
  <c r="V23" i="19"/>
  <c r="X23" i="19"/>
  <c r="Z23" i="19"/>
  <c r="AB23" i="19"/>
  <c r="A24" i="19"/>
  <c r="O24" i="19"/>
  <c r="Q24" i="19"/>
  <c r="S24" i="19"/>
  <c r="U24" i="19"/>
  <c r="V24" i="19"/>
  <c r="X24" i="19"/>
  <c r="Z24" i="19"/>
  <c r="AB24" i="19"/>
  <c r="A25" i="19"/>
  <c r="N25" i="19"/>
  <c r="O25" i="19"/>
  <c r="Q25" i="19"/>
  <c r="S25" i="19"/>
  <c r="U25" i="19"/>
  <c r="V25" i="19"/>
  <c r="X25" i="19"/>
  <c r="Z25" i="19"/>
  <c r="AB25" i="19"/>
  <c r="A26" i="19"/>
  <c r="O26" i="19"/>
  <c r="Q26" i="19"/>
  <c r="S26" i="19"/>
  <c r="U26" i="19"/>
  <c r="V26" i="19"/>
  <c r="X26" i="19"/>
  <c r="Z26" i="19"/>
  <c r="AB26" i="19"/>
  <c r="A27" i="19"/>
  <c r="N27" i="19"/>
  <c r="O27" i="19"/>
  <c r="Q27" i="19"/>
  <c r="S27" i="19"/>
  <c r="U27" i="19"/>
  <c r="V27" i="19"/>
  <c r="X27" i="19"/>
  <c r="Z27" i="19"/>
  <c r="AB27" i="19"/>
  <c r="A28" i="19"/>
  <c r="O28" i="19"/>
  <c r="Q28" i="19"/>
  <c r="S28" i="19"/>
  <c r="U28" i="19"/>
  <c r="V28" i="19"/>
  <c r="X28" i="19"/>
  <c r="Z28" i="19"/>
  <c r="AB28" i="19"/>
  <c r="A29" i="19"/>
  <c r="N29" i="19"/>
  <c r="O29" i="19"/>
  <c r="Q29" i="19"/>
  <c r="S29" i="19"/>
  <c r="U29" i="19"/>
  <c r="V29" i="19"/>
  <c r="X29" i="19"/>
  <c r="Z29" i="19"/>
  <c r="AB29" i="19"/>
  <c r="A30" i="19"/>
  <c r="O30" i="19"/>
  <c r="Q30" i="19"/>
  <c r="S30" i="19"/>
  <c r="U30" i="19"/>
  <c r="V30" i="19"/>
  <c r="X30" i="19"/>
  <c r="Z30" i="19"/>
  <c r="AB30" i="19"/>
  <c r="A31" i="19"/>
  <c r="N31" i="19"/>
  <c r="O31" i="19"/>
  <c r="Q31" i="19"/>
  <c r="S31" i="19"/>
  <c r="U31" i="19"/>
  <c r="V31" i="19"/>
  <c r="X31" i="19"/>
  <c r="Z31" i="19"/>
  <c r="AB31" i="19"/>
  <c r="A32" i="19"/>
  <c r="O32" i="19"/>
  <c r="Q32" i="19"/>
  <c r="S32" i="19"/>
  <c r="U32" i="19"/>
  <c r="V32" i="19"/>
  <c r="X32" i="19"/>
  <c r="Z32" i="19"/>
  <c r="AB32" i="19"/>
  <c r="A33" i="19"/>
  <c r="N33" i="19"/>
  <c r="O33" i="19"/>
  <c r="Q33" i="19"/>
  <c r="S33" i="19"/>
  <c r="U33" i="19"/>
  <c r="V33" i="19"/>
  <c r="X33" i="19"/>
  <c r="Z33" i="19"/>
  <c r="AB33" i="19"/>
  <c r="A34" i="19"/>
  <c r="O34" i="19"/>
  <c r="Q34" i="19"/>
  <c r="S34" i="19"/>
  <c r="U34" i="19"/>
  <c r="V34" i="19"/>
  <c r="X34" i="19"/>
  <c r="Z34" i="19"/>
  <c r="AB34" i="19"/>
  <c r="A35" i="19"/>
  <c r="O35" i="19"/>
  <c r="Q35" i="19"/>
  <c r="S35" i="19"/>
  <c r="U35" i="19"/>
  <c r="V35" i="19"/>
  <c r="X35" i="19"/>
  <c r="Z35" i="19"/>
  <c r="AB35" i="19"/>
  <c r="A36" i="19"/>
  <c r="N36" i="19"/>
  <c r="O36" i="19"/>
  <c r="Q36" i="19"/>
  <c r="S36" i="19"/>
  <c r="U36" i="19"/>
  <c r="V36" i="19"/>
  <c r="X36" i="19"/>
  <c r="Z36" i="19"/>
  <c r="AB36" i="19"/>
  <c r="A37" i="19"/>
  <c r="O37" i="19"/>
  <c r="Q37" i="19"/>
  <c r="S37" i="19"/>
  <c r="U37" i="19"/>
  <c r="V37" i="19"/>
  <c r="X37" i="19"/>
  <c r="Z37" i="19"/>
  <c r="AB37" i="19"/>
  <c r="A38" i="19"/>
  <c r="N38" i="19"/>
  <c r="O38" i="19"/>
  <c r="Q38" i="19"/>
  <c r="S38" i="19"/>
  <c r="U38" i="19"/>
  <c r="V38" i="19"/>
  <c r="X38" i="19"/>
  <c r="Z38" i="19"/>
  <c r="AB38" i="19"/>
  <c r="A39" i="19"/>
  <c r="O39" i="19"/>
  <c r="Q39" i="19"/>
  <c r="S39" i="19"/>
  <c r="U39" i="19"/>
  <c r="V39" i="19"/>
  <c r="X39" i="19"/>
  <c r="Z39" i="19"/>
  <c r="AB39" i="19"/>
  <c r="A40" i="19"/>
  <c r="O40" i="19"/>
  <c r="Q40" i="19"/>
  <c r="S40" i="19"/>
  <c r="U40" i="19"/>
  <c r="V40" i="19"/>
  <c r="X40" i="19"/>
  <c r="Z40" i="19"/>
  <c r="AB40" i="19"/>
  <c r="A41" i="19"/>
  <c r="O41" i="19"/>
  <c r="Q41" i="19"/>
  <c r="S41" i="19"/>
  <c r="U41" i="19"/>
  <c r="V41" i="19"/>
  <c r="X41" i="19"/>
  <c r="Z41" i="19"/>
  <c r="AB41" i="19"/>
  <c r="A42" i="19"/>
  <c r="N42" i="19"/>
  <c r="O42" i="19"/>
  <c r="Q42" i="19"/>
  <c r="S42" i="19"/>
  <c r="U42" i="19"/>
  <c r="V42" i="19"/>
  <c r="X42" i="19"/>
  <c r="Z42" i="19"/>
  <c r="AB42" i="19"/>
  <c r="A43" i="19"/>
  <c r="O43" i="19"/>
  <c r="Q43" i="19"/>
  <c r="S43" i="19"/>
  <c r="U43" i="19"/>
  <c r="V43" i="19"/>
  <c r="X43" i="19"/>
  <c r="Z43" i="19"/>
  <c r="AB43" i="19"/>
  <c r="A44" i="19"/>
  <c r="O44" i="19"/>
  <c r="Q44" i="19"/>
  <c r="S44" i="19"/>
  <c r="U44" i="19"/>
  <c r="V44" i="19"/>
  <c r="X44" i="19"/>
  <c r="Z44" i="19"/>
  <c r="AB44" i="19"/>
  <c r="A45" i="19"/>
  <c r="O45" i="19"/>
  <c r="Q45" i="19"/>
  <c r="S45" i="19"/>
  <c r="U45" i="19"/>
  <c r="V45" i="19"/>
  <c r="X45" i="19"/>
  <c r="Z45" i="19"/>
  <c r="AB45" i="19"/>
  <c r="A46" i="19"/>
  <c r="O46" i="19"/>
  <c r="Q46" i="19"/>
  <c r="S46" i="19"/>
  <c r="U46" i="19"/>
  <c r="V46" i="19"/>
  <c r="X46" i="19"/>
  <c r="Z46" i="19"/>
  <c r="AB46" i="19"/>
  <c r="A47" i="19"/>
  <c r="Q47" i="19"/>
  <c r="S47" i="19"/>
  <c r="U47" i="19"/>
  <c r="X47" i="19"/>
  <c r="Z47" i="19"/>
  <c r="AB47" i="19"/>
  <c r="A48" i="19"/>
  <c r="Q48" i="19"/>
  <c r="S48" i="19"/>
  <c r="U48" i="19"/>
  <c r="V48" i="19"/>
  <c r="X48" i="19"/>
  <c r="Z48" i="19"/>
  <c r="AB48" i="19"/>
  <c r="P49" i="19"/>
  <c r="R49" i="19"/>
  <c r="T49" i="19"/>
  <c r="W49" i="19"/>
  <c r="Y49" i="19"/>
  <c r="AA49" i="19"/>
  <c r="P50" i="19"/>
  <c r="R50" i="19"/>
  <c r="T50" i="19"/>
  <c r="W50" i="19"/>
  <c r="Y50" i="19"/>
  <c r="AA50" i="19"/>
  <c r="P51" i="19"/>
  <c r="R51" i="19"/>
  <c r="T51" i="19"/>
  <c r="W51" i="19"/>
  <c r="Y51" i="19"/>
  <c r="AA51" i="19"/>
  <c r="P52" i="19"/>
  <c r="R52" i="19"/>
  <c r="T52" i="19"/>
  <c r="W52" i="19"/>
  <c r="Y52" i="19"/>
  <c r="AA52" i="19"/>
  <c r="A53" i="19"/>
  <c r="O53" i="19"/>
  <c r="Q53" i="19"/>
  <c r="S53" i="19"/>
  <c r="U53" i="19"/>
  <c r="V53" i="19"/>
  <c r="X53" i="19"/>
  <c r="Z53" i="19"/>
  <c r="AB53" i="19"/>
  <c r="A54" i="19"/>
  <c r="Q54" i="19"/>
  <c r="S54" i="19"/>
  <c r="U54" i="19"/>
  <c r="X54" i="19"/>
  <c r="Z54" i="19"/>
  <c r="AB54" i="19"/>
  <c r="A55" i="19"/>
  <c r="N55" i="19"/>
  <c r="O55" i="19"/>
  <c r="Q55" i="19"/>
  <c r="S55" i="19"/>
  <c r="U55" i="19"/>
  <c r="V55" i="19"/>
  <c r="X55" i="19"/>
  <c r="Z55" i="19"/>
  <c r="AB55" i="19"/>
  <c r="A56" i="19"/>
  <c r="Q56" i="19"/>
  <c r="S56" i="19"/>
  <c r="U56" i="19"/>
  <c r="X56" i="19"/>
  <c r="Z56" i="19"/>
  <c r="AB56" i="19"/>
  <c r="A57" i="19"/>
  <c r="N57" i="19"/>
  <c r="O57" i="19"/>
  <c r="Q57" i="19"/>
  <c r="S57" i="19"/>
  <c r="U57" i="19"/>
  <c r="V57" i="19"/>
  <c r="X57" i="19"/>
  <c r="Z57" i="19"/>
  <c r="AB57" i="19"/>
  <c r="A58" i="19"/>
  <c r="Q58" i="19"/>
  <c r="S58" i="19"/>
  <c r="U58" i="19"/>
  <c r="X58" i="19"/>
  <c r="Z58" i="19"/>
  <c r="AB58" i="19"/>
  <c r="A59" i="19"/>
  <c r="N59" i="19"/>
  <c r="O59" i="19"/>
  <c r="Q59" i="19"/>
  <c r="S59" i="19"/>
  <c r="U59" i="19"/>
  <c r="V59" i="19"/>
  <c r="X59" i="19"/>
  <c r="Z59" i="19"/>
  <c r="AB59" i="19"/>
  <c r="A60" i="19"/>
  <c r="O60" i="19"/>
  <c r="Q60" i="19"/>
  <c r="S60" i="19"/>
  <c r="U60" i="19"/>
  <c r="V60" i="19"/>
  <c r="X60" i="19"/>
  <c r="Z60" i="19"/>
  <c r="AB60" i="19"/>
  <c r="A61" i="19"/>
  <c r="N61" i="19"/>
  <c r="O61" i="19"/>
  <c r="Q61" i="19"/>
  <c r="S61" i="19"/>
  <c r="U61" i="19"/>
  <c r="V61" i="19"/>
  <c r="X61" i="19"/>
  <c r="Z61" i="19"/>
  <c r="AB61" i="19"/>
  <c r="A62" i="19"/>
  <c r="N62" i="19"/>
  <c r="O62" i="19"/>
  <c r="Q62" i="19"/>
  <c r="S62" i="19"/>
  <c r="U62" i="19"/>
  <c r="V62" i="19"/>
  <c r="X62" i="19"/>
  <c r="Z62" i="19"/>
  <c r="AB62" i="19"/>
  <c r="A63" i="19"/>
  <c r="N63" i="19"/>
  <c r="O63" i="19"/>
  <c r="Q63" i="19"/>
  <c r="S63" i="19"/>
  <c r="U63" i="19"/>
  <c r="V63" i="19"/>
  <c r="X63" i="19"/>
  <c r="Z63" i="19"/>
  <c r="AB63" i="19"/>
  <c r="A64" i="19"/>
  <c r="N64" i="19"/>
  <c r="O64" i="19"/>
  <c r="Q64" i="19"/>
  <c r="S64" i="19"/>
  <c r="U64" i="19"/>
  <c r="V64" i="19"/>
  <c r="X64" i="19"/>
  <c r="Z64" i="19"/>
  <c r="AB64" i="19"/>
  <c r="A65" i="19"/>
  <c r="N65" i="19"/>
  <c r="O65" i="19"/>
  <c r="Q65" i="19"/>
  <c r="S65" i="19"/>
  <c r="U65" i="19"/>
  <c r="V65" i="19"/>
  <c r="X65" i="19"/>
  <c r="Z65" i="19"/>
  <c r="AB65" i="19"/>
  <c r="A66" i="19"/>
  <c r="N66" i="19"/>
  <c r="O66" i="19"/>
  <c r="Q66" i="19"/>
  <c r="S66" i="19"/>
  <c r="U66" i="19"/>
  <c r="V66" i="19"/>
  <c r="X66" i="19"/>
  <c r="Z66" i="19"/>
  <c r="AB66" i="19"/>
  <c r="A67" i="19"/>
  <c r="N67" i="19"/>
  <c r="O67" i="19"/>
  <c r="Q67" i="19"/>
  <c r="S67" i="19"/>
  <c r="U67" i="19"/>
  <c r="V67" i="19"/>
  <c r="X67" i="19"/>
  <c r="Z67" i="19"/>
  <c r="AB67" i="19"/>
  <c r="A68" i="19"/>
  <c r="N68" i="19"/>
  <c r="O68" i="19"/>
  <c r="Q68" i="19"/>
  <c r="S68" i="19"/>
  <c r="U68" i="19"/>
  <c r="V68" i="19"/>
  <c r="X68" i="19"/>
  <c r="Z68" i="19"/>
  <c r="AB68" i="19"/>
  <c r="A69" i="19"/>
  <c r="N69" i="19"/>
  <c r="O69" i="19"/>
  <c r="Q69" i="19"/>
  <c r="S69" i="19"/>
  <c r="U69" i="19"/>
  <c r="V69" i="19"/>
  <c r="X69" i="19"/>
  <c r="Z69" i="19"/>
  <c r="AB69" i="19"/>
  <c r="A70" i="19"/>
  <c r="Q70" i="19"/>
  <c r="S70" i="19"/>
  <c r="U70" i="19"/>
  <c r="X70" i="19"/>
  <c r="Z70" i="19"/>
  <c r="AB70" i="19"/>
  <c r="A71" i="19"/>
  <c r="N71" i="19"/>
  <c r="O71" i="19"/>
  <c r="Q71" i="19"/>
  <c r="S71" i="19"/>
  <c r="U71" i="19"/>
  <c r="V71" i="19"/>
  <c r="X71" i="19"/>
  <c r="Z71" i="19"/>
  <c r="AB71" i="19"/>
  <c r="A72" i="19"/>
  <c r="Q72" i="19"/>
  <c r="S72" i="19"/>
  <c r="U72" i="19"/>
  <c r="X72" i="19"/>
  <c r="Z72" i="19"/>
  <c r="AB72" i="19"/>
  <c r="A73" i="19"/>
  <c r="N73" i="19"/>
  <c r="O73" i="19"/>
  <c r="Q73" i="19"/>
  <c r="S73" i="19"/>
  <c r="U73" i="19"/>
  <c r="V73" i="19"/>
  <c r="X73" i="19"/>
  <c r="Z73" i="19"/>
  <c r="AB73" i="19"/>
  <c r="A74" i="19"/>
  <c r="Q74" i="19"/>
  <c r="S74" i="19"/>
  <c r="U74" i="19"/>
  <c r="X74" i="19"/>
  <c r="Z74" i="19"/>
  <c r="AB74" i="19"/>
  <c r="A75" i="19"/>
  <c r="O75" i="19"/>
  <c r="Q75" i="19"/>
  <c r="S75" i="19"/>
  <c r="U75" i="19"/>
  <c r="V75" i="19"/>
  <c r="X75" i="19"/>
  <c r="Z75" i="19"/>
  <c r="AB75" i="19"/>
  <c r="A76" i="19"/>
  <c r="Q76" i="19"/>
  <c r="S76" i="19"/>
  <c r="U76" i="19"/>
  <c r="X76" i="19"/>
  <c r="Z76" i="19"/>
  <c r="AB76" i="19"/>
  <c r="A77" i="19"/>
  <c r="N77" i="19"/>
  <c r="O77" i="19"/>
  <c r="Q77" i="19"/>
  <c r="S77" i="19"/>
  <c r="U77" i="19"/>
  <c r="V77" i="19"/>
  <c r="X77" i="19"/>
  <c r="Z77" i="19"/>
  <c r="AB77" i="19"/>
  <c r="A78" i="19"/>
  <c r="Q78" i="19"/>
  <c r="S78" i="19"/>
  <c r="U78" i="19"/>
  <c r="X78" i="19"/>
  <c r="Z78" i="19"/>
  <c r="AB78" i="19"/>
  <c r="A79" i="19"/>
  <c r="N79" i="19"/>
  <c r="O79" i="19"/>
  <c r="Q79" i="19"/>
  <c r="S79" i="19"/>
  <c r="U79" i="19"/>
  <c r="V79" i="19"/>
  <c r="X79" i="19"/>
  <c r="Z79" i="19"/>
  <c r="AB79" i="19"/>
  <c r="A80" i="19"/>
  <c r="Q80" i="19"/>
  <c r="S80" i="19"/>
  <c r="U80" i="19"/>
  <c r="X80" i="19"/>
  <c r="Z80" i="19"/>
  <c r="AB80" i="19"/>
  <c r="A81" i="19"/>
  <c r="N81" i="19"/>
  <c r="O81" i="19"/>
  <c r="Q81" i="19"/>
  <c r="S81" i="19"/>
  <c r="U81" i="19"/>
  <c r="V81" i="19"/>
  <c r="X81" i="19"/>
  <c r="Z81" i="19"/>
  <c r="AB81" i="19"/>
  <c r="A82" i="19"/>
  <c r="Q82" i="19"/>
  <c r="S82" i="19"/>
  <c r="U82" i="19"/>
  <c r="X82" i="19"/>
  <c r="Z82" i="19"/>
  <c r="AB82" i="19"/>
  <c r="A83" i="19"/>
  <c r="N83" i="19"/>
  <c r="O83" i="19"/>
  <c r="Q83" i="19"/>
  <c r="S83" i="19"/>
  <c r="U83" i="19"/>
  <c r="V83" i="19"/>
  <c r="X83" i="19"/>
  <c r="Z83" i="19"/>
  <c r="AB83" i="19"/>
  <c r="A84" i="19"/>
  <c r="Q84" i="19"/>
  <c r="S84" i="19"/>
  <c r="U84" i="19"/>
  <c r="X84" i="19"/>
  <c r="Z84" i="19"/>
  <c r="AB84" i="19"/>
  <c r="A85" i="19"/>
  <c r="N85" i="19"/>
  <c r="O85" i="19"/>
  <c r="Q85" i="19"/>
  <c r="S85" i="19"/>
  <c r="U85" i="19"/>
  <c r="V85" i="19"/>
  <c r="X85" i="19"/>
  <c r="Z85" i="19"/>
  <c r="AB85" i="19"/>
  <c r="A86" i="19"/>
  <c r="Q86" i="19"/>
  <c r="S86" i="19"/>
  <c r="U86" i="19"/>
  <c r="X86" i="19"/>
  <c r="Z86" i="19"/>
  <c r="AB86" i="19"/>
  <c r="A87" i="19"/>
  <c r="O87" i="19"/>
  <c r="Q87" i="19"/>
  <c r="S87" i="19"/>
  <c r="U87" i="19"/>
  <c r="V87" i="19"/>
  <c r="X87" i="19"/>
  <c r="Z87" i="19"/>
  <c r="AB87" i="19"/>
  <c r="A88" i="19"/>
  <c r="N88" i="19"/>
  <c r="O88" i="19"/>
  <c r="Q88" i="19"/>
  <c r="S88" i="19"/>
  <c r="U88" i="19"/>
  <c r="V88" i="19"/>
  <c r="X88" i="19"/>
  <c r="Z88" i="19"/>
  <c r="AB88" i="19"/>
  <c r="A89" i="19"/>
  <c r="Q89" i="19"/>
  <c r="S89" i="19"/>
  <c r="U89" i="19"/>
  <c r="X89" i="19"/>
  <c r="Z89" i="19"/>
  <c r="AB89" i="19"/>
  <c r="A90" i="19"/>
  <c r="N90" i="19"/>
  <c r="O90" i="19"/>
  <c r="Q90" i="19"/>
  <c r="S90" i="19"/>
  <c r="U90" i="19"/>
  <c r="V90" i="19"/>
  <c r="X90" i="19"/>
  <c r="Z90" i="19"/>
  <c r="AB90" i="19"/>
  <c r="A91" i="19"/>
  <c r="O91" i="19"/>
  <c r="Q91" i="19"/>
  <c r="S91" i="19"/>
  <c r="U91" i="19"/>
  <c r="V91" i="19"/>
  <c r="X91" i="19"/>
  <c r="Z91" i="19"/>
  <c r="AB91" i="19"/>
  <c r="A92" i="19"/>
  <c r="Q92" i="19"/>
  <c r="S92" i="19"/>
  <c r="U92" i="19"/>
  <c r="X92" i="19"/>
  <c r="Z92" i="19"/>
  <c r="AB92" i="19"/>
  <c r="A93" i="19"/>
  <c r="N93" i="19"/>
  <c r="O93" i="19"/>
  <c r="Q93" i="19"/>
  <c r="S93" i="19"/>
  <c r="U93" i="19"/>
  <c r="V93" i="19"/>
  <c r="X93" i="19"/>
  <c r="Z93" i="19"/>
  <c r="AB93" i="19"/>
  <c r="A94" i="19"/>
  <c r="Q94" i="19"/>
  <c r="S94" i="19"/>
  <c r="U94" i="19"/>
  <c r="X94" i="19"/>
  <c r="Z94" i="19"/>
  <c r="AB94" i="19"/>
  <c r="A95" i="19"/>
  <c r="N95" i="19"/>
  <c r="O95" i="19"/>
  <c r="Q95" i="19"/>
  <c r="S95" i="19"/>
  <c r="U95" i="19"/>
  <c r="V95" i="19"/>
  <c r="X95" i="19"/>
  <c r="Z95" i="19"/>
  <c r="AB95" i="19"/>
  <c r="A96" i="19"/>
  <c r="Q96" i="19"/>
  <c r="S96" i="19"/>
  <c r="U96" i="19"/>
  <c r="X96" i="19"/>
  <c r="Z96" i="19"/>
  <c r="AB96" i="19"/>
  <c r="A97" i="19"/>
  <c r="N97" i="19"/>
  <c r="O97" i="19"/>
  <c r="Q97" i="19"/>
  <c r="S97" i="19"/>
  <c r="U97" i="19"/>
  <c r="V97" i="19"/>
  <c r="X97" i="19"/>
  <c r="Z97" i="19"/>
  <c r="AB97" i="19"/>
  <c r="A98" i="19"/>
  <c r="Q98" i="19"/>
  <c r="S98" i="19"/>
  <c r="U98" i="19"/>
  <c r="X98" i="19"/>
  <c r="Z98" i="19"/>
  <c r="AB98" i="19"/>
  <c r="A99" i="19"/>
  <c r="O99" i="19"/>
  <c r="Q99" i="19"/>
  <c r="S99" i="19"/>
  <c r="U99" i="19"/>
  <c r="V99" i="19"/>
  <c r="X99" i="19"/>
  <c r="Z99" i="19"/>
  <c r="AB99" i="19"/>
  <c r="A100" i="19"/>
  <c r="N100" i="19"/>
  <c r="O100" i="19"/>
  <c r="Q100" i="19"/>
  <c r="S100" i="19"/>
  <c r="U100" i="19"/>
  <c r="V100" i="19"/>
  <c r="X100" i="19"/>
  <c r="Z100" i="19"/>
  <c r="AB100" i="19"/>
  <c r="A101" i="19"/>
  <c r="O101" i="19"/>
  <c r="Q101" i="19"/>
  <c r="S101" i="19"/>
  <c r="U101" i="19"/>
  <c r="V101" i="19"/>
  <c r="X101" i="19"/>
  <c r="Z101" i="19"/>
  <c r="AB101" i="19"/>
  <c r="A102" i="19"/>
  <c r="N102" i="19"/>
  <c r="O102" i="19"/>
  <c r="Q102" i="19"/>
  <c r="S102" i="19"/>
  <c r="U102" i="19"/>
  <c r="V102" i="19"/>
  <c r="X102" i="19"/>
  <c r="Z102" i="19"/>
  <c r="AB102" i="19"/>
  <c r="A103" i="19"/>
  <c r="Q103" i="19"/>
  <c r="S103" i="19"/>
  <c r="U103" i="19"/>
  <c r="X103" i="19"/>
  <c r="Z103" i="19"/>
  <c r="AB103" i="19"/>
  <c r="A104" i="19"/>
  <c r="N104" i="19"/>
  <c r="O104" i="19"/>
  <c r="Q104" i="19"/>
  <c r="S104" i="19"/>
  <c r="U104" i="19"/>
  <c r="V104" i="19"/>
  <c r="X104" i="19"/>
  <c r="Z104" i="19"/>
  <c r="AB104" i="19"/>
  <c r="A105" i="19"/>
  <c r="Q105" i="19"/>
  <c r="S105" i="19"/>
  <c r="U105" i="19"/>
  <c r="X105" i="19"/>
  <c r="Z105" i="19"/>
  <c r="AB105" i="19"/>
  <c r="A106" i="19"/>
  <c r="N106" i="19"/>
  <c r="O106" i="19"/>
  <c r="Q106" i="19"/>
  <c r="S106" i="19"/>
  <c r="U106" i="19"/>
  <c r="V106" i="19"/>
  <c r="X106" i="19"/>
  <c r="Z106" i="19"/>
  <c r="AB106" i="19"/>
  <c r="A107" i="19"/>
  <c r="Q107" i="19"/>
  <c r="S107" i="19"/>
  <c r="U107" i="19"/>
  <c r="X107" i="19"/>
  <c r="Z107" i="19"/>
  <c r="AB107" i="19"/>
  <c r="A108" i="19"/>
  <c r="N108" i="19"/>
  <c r="O108" i="19"/>
  <c r="Q108" i="19"/>
  <c r="S108" i="19"/>
  <c r="U108" i="19"/>
  <c r="V108" i="19"/>
  <c r="X108" i="19"/>
  <c r="Z108" i="19"/>
  <c r="AB108" i="19"/>
  <c r="A109" i="19"/>
  <c r="O109" i="19"/>
  <c r="Q109" i="19"/>
  <c r="S109" i="19"/>
  <c r="U109" i="19"/>
  <c r="V109" i="19"/>
  <c r="X109" i="19"/>
  <c r="Z109" i="19"/>
  <c r="AB109" i="19"/>
  <c r="A110" i="19"/>
  <c r="N110" i="19"/>
  <c r="O110" i="19"/>
  <c r="Q110" i="19"/>
  <c r="S110" i="19"/>
  <c r="U110" i="19"/>
  <c r="V110" i="19"/>
  <c r="X110" i="19"/>
  <c r="Z110" i="19"/>
  <c r="AB110" i="19"/>
  <c r="A111" i="19"/>
  <c r="O111" i="19"/>
  <c r="Q111" i="19"/>
  <c r="S111" i="19"/>
  <c r="U111" i="19"/>
  <c r="V111" i="19"/>
  <c r="X111" i="19"/>
  <c r="Z111" i="19"/>
  <c r="AB111" i="19"/>
  <c r="Q112" i="19"/>
  <c r="S112" i="19"/>
  <c r="U112" i="19"/>
  <c r="X112" i="19"/>
  <c r="Z112" i="19"/>
  <c r="AB112" i="19"/>
  <c r="O113" i="19"/>
  <c r="Q113" i="19"/>
  <c r="S113" i="19"/>
  <c r="U113" i="19"/>
  <c r="V113" i="19"/>
  <c r="X113" i="19"/>
  <c r="Z113" i="19"/>
  <c r="AB113" i="19"/>
  <c r="A114" i="19"/>
  <c r="A115" i="19"/>
  <c r="N115" i="19"/>
  <c r="O115" i="19"/>
  <c r="Q115" i="19"/>
  <c r="S115" i="19"/>
  <c r="U115" i="19"/>
  <c r="V115" i="19"/>
  <c r="X115" i="19"/>
  <c r="Z115" i="19"/>
  <c r="AB115" i="19"/>
  <c r="A116" i="19"/>
  <c r="Q116" i="19"/>
  <c r="S116" i="19"/>
  <c r="U116" i="19"/>
  <c r="X116" i="19"/>
  <c r="Z116" i="19"/>
  <c r="AB116" i="19"/>
  <c r="A117" i="19"/>
  <c r="N117" i="19"/>
  <c r="O117" i="19"/>
  <c r="Q117" i="19"/>
  <c r="S117" i="19"/>
  <c r="U117" i="19"/>
  <c r="V117" i="19"/>
  <c r="X117" i="19"/>
  <c r="Z117" i="19"/>
  <c r="AB117" i="19"/>
  <c r="A118" i="19"/>
  <c r="Q118" i="19"/>
  <c r="S118" i="19"/>
  <c r="U118" i="19"/>
  <c r="X118" i="19"/>
  <c r="Z118" i="19"/>
  <c r="AB118" i="19"/>
  <c r="A119" i="19"/>
  <c r="N119" i="19"/>
  <c r="O119" i="19"/>
  <c r="Q119" i="19"/>
  <c r="S119" i="19"/>
  <c r="U119" i="19"/>
  <c r="V119" i="19"/>
  <c r="X119" i="19"/>
  <c r="Z119" i="19"/>
  <c r="AB119" i="19"/>
  <c r="A120" i="19"/>
  <c r="Q120" i="19"/>
  <c r="S120" i="19"/>
  <c r="U120" i="19"/>
  <c r="X120" i="19"/>
  <c r="Z120" i="19"/>
  <c r="AB120" i="19"/>
  <c r="A121" i="19"/>
  <c r="N121" i="19"/>
  <c r="O121" i="19"/>
  <c r="Q121" i="19"/>
  <c r="S121" i="19"/>
  <c r="U121" i="19"/>
  <c r="V121" i="19"/>
  <c r="X121" i="19"/>
  <c r="Z121" i="19"/>
  <c r="AB121" i="19"/>
  <c r="A122" i="19"/>
  <c r="N122" i="19"/>
  <c r="O122" i="19"/>
  <c r="Q122" i="19"/>
  <c r="S122" i="19"/>
  <c r="U122" i="19"/>
  <c r="V122" i="19"/>
  <c r="X122" i="19"/>
  <c r="Z122" i="19"/>
  <c r="AB122" i="19"/>
  <c r="A123" i="19"/>
  <c r="Q123" i="19"/>
  <c r="S123" i="19"/>
  <c r="U123" i="19"/>
  <c r="X123" i="19"/>
  <c r="Z123" i="19"/>
  <c r="AB123" i="19"/>
  <c r="A124" i="19"/>
  <c r="N124" i="19"/>
  <c r="O124" i="19"/>
  <c r="Q124" i="19"/>
  <c r="S124" i="19"/>
  <c r="U124" i="19"/>
  <c r="V124" i="19"/>
  <c r="X124" i="19"/>
  <c r="Z124" i="19"/>
  <c r="AB124" i="19"/>
  <c r="A125" i="19"/>
  <c r="Q125" i="19"/>
  <c r="S125" i="19"/>
  <c r="U125" i="19"/>
  <c r="X125" i="19"/>
  <c r="Z125" i="19"/>
  <c r="AB125" i="19"/>
  <c r="A126" i="19"/>
  <c r="N126" i="19"/>
  <c r="O126" i="19"/>
  <c r="Q126" i="19"/>
  <c r="S126" i="19"/>
  <c r="U126" i="19"/>
  <c r="V126" i="19"/>
  <c r="X126" i="19"/>
  <c r="Z126" i="19"/>
  <c r="AB126" i="19"/>
  <c r="A127" i="19"/>
  <c r="Q127" i="19"/>
  <c r="S127" i="19"/>
  <c r="U127" i="19"/>
  <c r="X127" i="19"/>
  <c r="Z127" i="19"/>
  <c r="AB127" i="19"/>
  <c r="A128" i="19"/>
  <c r="N128" i="19"/>
  <c r="O128" i="19"/>
  <c r="Q128" i="19"/>
  <c r="S128" i="19"/>
  <c r="U128" i="19"/>
  <c r="V128" i="19"/>
  <c r="X128" i="19"/>
  <c r="Z128" i="19"/>
  <c r="AB128" i="19"/>
  <c r="A129" i="19"/>
  <c r="Q129" i="19"/>
  <c r="S129" i="19"/>
  <c r="U129" i="19"/>
  <c r="X129" i="19"/>
  <c r="Z129" i="19"/>
  <c r="AB129" i="19"/>
  <c r="A130" i="19"/>
  <c r="O130" i="19"/>
  <c r="Q130" i="19"/>
  <c r="S130" i="19"/>
  <c r="U130" i="19"/>
  <c r="V130" i="19"/>
  <c r="X130" i="19"/>
  <c r="Z130" i="19"/>
  <c r="AB130" i="19"/>
  <c r="A131" i="19"/>
  <c r="Q131" i="19"/>
  <c r="S131" i="19"/>
  <c r="U131" i="19"/>
  <c r="X131" i="19"/>
  <c r="Z131" i="19"/>
  <c r="AB131" i="19"/>
  <c r="A132" i="19"/>
  <c r="O132" i="19"/>
  <c r="Q132" i="19"/>
  <c r="S132" i="19"/>
  <c r="U132" i="19"/>
  <c r="V132" i="19"/>
  <c r="X132" i="19"/>
  <c r="Z132" i="19"/>
  <c r="AB132" i="19"/>
  <c r="A133" i="19"/>
  <c r="N133" i="19"/>
  <c r="O133" i="19"/>
  <c r="Q133" i="19"/>
  <c r="S133" i="19"/>
  <c r="U133" i="19"/>
  <c r="V133" i="19"/>
  <c r="X133" i="19"/>
  <c r="Z133" i="19"/>
  <c r="AB133" i="19"/>
  <c r="A134" i="19"/>
  <c r="Q134" i="19"/>
  <c r="S134" i="19"/>
  <c r="U134" i="19"/>
  <c r="X134" i="19"/>
  <c r="Z134" i="19"/>
  <c r="AB134" i="19"/>
  <c r="A135" i="19"/>
  <c r="O135" i="19"/>
  <c r="Q135" i="19"/>
  <c r="S135" i="19"/>
  <c r="U135" i="19"/>
  <c r="V135" i="19"/>
  <c r="X135" i="19"/>
  <c r="Z135" i="19"/>
  <c r="AB135" i="19"/>
  <c r="A136" i="19"/>
  <c r="N136" i="19"/>
  <c r="O136" i="19"/>
  <c r="Q136" i="19"/>
  <c r="S136" i="19"/>
  <c r="U136" i="19"/>
  <c r="V136" i="19"/>
  <c r="X136" i="19"/>
  <c r="Z136" i="19"/>
  <c r="AB136" i="19"/>
  <c r="A137" i="19"/>
  <c r="O137" i="19"/>
  <c r="Q137" i="19"/>
  <c r="S137" i="19"/>
  <c r="U137" i="19"/>
  <c r="V137" i="19"/>
  <c r="X137" i="19"/>
  <c r="Z137" i="19"/>
  <c r="AB137" i="19"/>
  <c r="A138" i="19"/>
  <c r="Q138" i="19"/>
  <c r="S138" i="19"/>
  <c r="U138" i="19"/>
  <c r="X138" i="19"/>
  <c r="Z138" i="19"/>
  <c r="AB138" i="19"/>
  <c r="A139" i="19"/>
  <c r="O139" i="19"/>
  <c r="Q139" i="19"/>
  <c r="S139" i="19"/>
  <c r="U139" i="19"/>
  <c r="V139" i="19"/>
  <c r="X139" i="19"/>
  <c r="Z139" i="19"/>
  <c r="AB139" i="19"/>
  <c r="A140" i="19"/>
  <c r="N140" i="19"/>
  <c r="O140" i="19"/>
  <c r="Q140" i="19"/>
  <c r="S140" i="19"/>
  <c r="U140" i="19"/>
  <c r="V140" i="19"/>
  <c r="X140" i="19"/>
  <c r="Z140" i="19"/>
  <c r="AB140" i="19"/>
  <c r="A141" i="19"/>
  <c r="O141" i="19"/>
  <c r="Q141" i="19"/>
  <c r="S141" i="19"/>
  <c r="U141" i="19"/>
  <c r="V141" i="19"/>
  <c r="X141" i="19"/>
  <c r="Z141" i="19"/>
  <c r="AB141" i="19"/>
  <c r="A142" i="19"/>
  <c r="Q142" i="19"/>
  <c r="S142" i="19"/>
  <c r="U142" i="19"/>
  <c r="X142" i="19"/>
  <c r="Z142" i="19"/>
  <c r="AB142" i="19"/>
  <c r="A143" i="19"/>
  <c r="N143" i="19"/>
  <c r="O143" i="19"/>
  <c r="Q143" i="19"/>
  <c r="S143" i="19"/>
  <c r="U143" i="19"/>
  <c r="V143" i="19"/>
  <c r="X143" i="19"/>
  <c r="Z143" i="19"/>
  <c r="AB143" i="19"/>
  <c r="A144" i="19"/>
  <c r="O144" i="19"/>
  <c r="Q144" i="19"/>
  <c r="S144" i="19"/>
  <c r="U144" i="19"/>
  <c r="V144" i="19"/>
  <c r="X144" i="19"/>
  <c r="Z144" i="19"/>
  <c r="AB144" i="19"/>
  <c r="A145" i="19"/>
  <c r="Q145" i="19"/>
  <c r="S145" i="19"/>
  <c r="U145" i="19"/>
  <c r="X145" i="19"/>
  <c r="Z145" i="19"/>
  <c r="AB145" i="19"/>
  <c r="A146" i="19"/>
  <c r="N146" i="19"/>
  <c r="O146" i="19"/>
  <c r="Q146" i="19"/>
  <c r="S146" i="19"/>
  <c r="U146" i="19"/>
  <c r="V146" i="19"/>
  <c r="X146" i="19"/>
  <c r="Z146" i="19"/>
  <c r="AB146" i="19"/>
  <c r="A147" i="19"/>
  <c r="Q147" i="19"/>
  <c r="S147" i="19"/>
  <c r="U147" i="19"/>
  <c r="X147" i="19"/>
  <c r="Z147" i="19"/>
  <c r="AB147" i="19"/>
  <c r="A148" i="19"/>
  <c r="N148" i="19"/>
  <c r="O148" i="19"/>
  <c r="Q148" i="19"/>
  <c r="S148" i="19"/>
  <c r="U148" i="19"/>
  <c r="V148" i="19"/>
  <c r="X148" i="19"/>
  <c r="Z148" i="19"/>
  <c r="AB148" i="19"/>
  <c r="A149" i="19"/>
  <c r="Q149" i="19"/>
  <c r="S149" i="19"/>
  <c r="U149" i="19"/>
  <c r="X149" i="19"/>
  <c r="Z149" i="19"/>
  <c r="AB149" i="19"/>
  <c r="A150" i="19"/>
  <c r="N150" i="19"/>
  <c r="O150" i="19"/>
  <c r="Q150" i="19"/>
  <c r="S150" i="19"/>
  <c r="U150" i="19"/>
  <c r="V150" i="19"/>
  <c r="X150" i="19"/>
  <c r="Z150" i="19"/>
  <c r="AB150" i="19"/>
  <c r="A151" i="19"/>
  <c r="N151" i="19"/>
  <c r="O151" i="19"/>
  <c r="Q151" i="19"/>
  <c r="S151" i="19"/>
  <c r="U151" i="19"/>
  <c r="V151" i="19"/>
  <c r="X151" i="19"/>
  <c r="Z151" i="19"/>
  <c r="AB151" i="19"/>
  <c r="A152" i="19"/>
  <c r="Q152" i="19"/>
  <c r="S152" i="19"/>
  <c r="U152" i="19"/>
  <c r="X152" i="19"/>
  <c r="Z152" i="19"/>
  <c r="AB152" i="19"/>
  <c r="A153" i="19"/>
  <c r="N153" i="19"/>
  <c r="O153" i="19"/>
  <c r="Q153" i="19"/>
  <c r="S153" i="19"/>
  <c r="U153" i="19"/>
  <c r="V153" i="19"/>
  <c r="X153" i="19"/>
  <c r="Z153" i="19"/>
  <c r="AB153" i="19"/>
  <c r="A154" i="19"/>
  <c r="Q154" i="19"/>
  <c r="S154" i="19"/>
  <c r="U154" i="19"/>
  <c r="X154" i="19"/>
  <c r="Z154" i="19"/>
  <c r="AB154" i="19"/>
  <c r="A155" i="19"/>
  <c r="N155" i="19"/>
  <c r="O155" i="19"/>
  <c r="Q155" i="19"/>
  <c r="S155" i="19"/>
  <c r="U155" i="19"/>
  <c r="V155" i="19"/>
  <c r="X155" i="19"/>
  <c r="Z155" i="19"/>
  <c r="AB155" i="19"/>
  <c r="A156" i="19"/>
  <c r="Q156" i="19"/>
  <c r="S156" i="19"/>
  <c r="U156" i="19"/>
  <c r="X156" i="19"/>
  <c r="Z156" i="19"/>
  <c r="AB156" i="19"/>
  <c r="A157" i="19"/>
  <c r="O157" i="19"/>
  <c r="Q157" i="19"/>
  <c r="S157" i="19"/>
  <c r="U157" i="19"/>
  <c r="V157" i="19"/>
  <c r="X157" i="19"/>
  <c r="Z157" i="19"/>
  <c r="AB157" i="19"/>
  <c r="A158" i="19"/>
  <c r="Q158" i="19"/>
  <c r="S158" i="19"/>
  <c r="U158" i="19"/>
  <c r="X158" i="19"/>
  <c r="Z158" i="19"/>
  <c r="AB158" i="19"/>
  <c r="A159" i="19"/>
  <c r="Q159" i="19"/>
  <c r="S159" i="19"/>
  <c r="U159" i="19"/>
  <c r="V159" i="19"/>
  <c r="X159" i="19"/>
  <c r="Z159" i="19"/>
  <c r="AB159" i="19"/>
  <c r="A160" i="19"/>
  <c r="N160" i="19"/>
  <c r="O160" i="19"/>
  <c r="Q160" i="19"/>
  <c r="S160" i="19"/>
  <c r="U160" i="19"/>
  <c r="V160" i="19"/>
  <c r="X160" i="19"/>
  <c r="Z160" i="19"/>
  <c r="AB160" i="19"/>
  <c r="A161" i="19"/>
  <c r="Q161" i="19"/>
  <c r="S161" i="19"/>
  <c r="U161" i="19"/>
  <c r="V161" i="19"/>
  <c r="X161" i="19"/>
  <c r="Z161" i="19"/>
  <c r="AB161" i="19"/>
  <c r="A162" i="19"/>
  <c r="Q162" i="19"/>
  <c r="S162" i="19"/>
  <c r="U162" i="19"/>
  <c r="X162" i="19"/>
  <c r="Z162" i="19"/>
  <c r="AB162" i="19"/>
  <c r="A163" i="19"/>
  <c r="N163" i="19"/>
  <c r="O163" i="19"/>
  <c r="Q163" i="19"/>
  <c r="S163" i="19"/>
  <c r="U163" i="19"/>
  <c r="V163" i="19"/>
  <c r="X163" i="19"/>
  <c r="Z163" i="19"/>
  <c r="AB163" i="19"/>
  <c r="A164" i="19"/>
  <c r="Q164" i="19"/>
  <c r="S164" i="19"/>
  <c r="U164" i="19"/>
  <c r="X164" i="19"/>
  <c r="Z164" i="19"/>
  <c r="AB164" i="19"/>
  <c r="A165" i="19"/>
  <c r="N165" i="19"/>
  <c r="O165" i="19"/>
  <c r="Q165" i="19"/>
  <c r="S165" i="19"/>
  <c r="U165" i="19"/>
  <c r="V165" i="19"/>
  <c r="X165" i="19"/>
  <c r="Z165" i="19"/>
  <c r="AB165" i="19"/>
  <c r="A166" i="19"/>
  <c r="O166" i="19"/>
  <c r="Q166" i="19"/>
  <c r="S166" i="19"/>
  <c r="U166" i="19"/>
  <c r="V166" i="19"/>
  <c r="X166" i="19"/>
  <c r="Z166" i="19"/>
  <c r="AB166" i="19"/>
  <c r="A167" i="19"/>
  <c r="N167" i="19"/>
  <c r="O167" i="19"/>
  <c r="Q167" i="19"/>
  <c r="S167" i="19"/>
  <c r="U167" i="19"/>
  <c r="V167" i="19"/>
  <c r="X167" i="19"/>
  <c r="Z167" i="19"/>
  <c r="AB167" i="19"/>
  <c r="A168" i="19"/>
  <c r="Q168" i="19"/>
  <c r="S168" i="19"/>
  <c r="U168" i="19"/>
  <c r="X168" i="19"/>
  <c r="Z168" i="19"/>
  <c r="AB168" i="19"/>
  <c r="A169" i="19"/>
  <c r="N169" i="19"/>
  <c r="O169" i="19"/>
  <c r="Q169" i="19"/>
  <c r="S169" i="19"/>
  <c r="U169" i="19"/>
  <c r="V169" i="19"/>
  <c r="X169" i="19"/>
  <c r="Z169" i="19"/>
  <c r="AB169" i="19"/>
  <c r="A170" i="19"/>
  <c r="Q170" i="19"/>
  <c r="S170" i="19"/>
  <c r="U170" i="19"/>
  <c r="X170" i="19"/>
  <c r="Z170" i="19"/>
  <c r="AB170" i="19"/>
  <c r="A171" i="19"/>
  <c r="O171" i="19"/>
  <c r="Q171" i="19"/>
  <c r="S171" i="19"/>
  <c r="U171" i="19"/>
  <c r="V171" i="19"/>
  <c r="X171" i="19"/>
  <c r="Z171" i="19"/>
  <c r="AB171" i="19"/>
  <c r="A172" i="19"/>
  <c r="Q172" i="19"/>
  <c r="S172" i="19"/>
  <c r="U172" i="19"/>
  <c r="X172" i="19"/>
  <c r="Z172" i="19"/>
  <c r="AB172" i="19"/>
  <c r="A173" i="19"/>
  <c r="N173" i="19"/>
  <c r="O173" i="19"/>
  <c r="Q173" i="19"/>
  <c r="S173" i="19"/>
  <c r="U173" i="19"/>
  <c r="V173" i="19"/>
  <c r="X173" i="19"/>
  <c r="Z173" i="19"/>
  <c r="AB173" i="19"/>
  <c r="A174" i="19"/>
  <c r="Q174" i="19"/>
  <c r="S174" i="19"/>
  <c r="U174" i="19"/>
  <c r="X174" i="19"/>
  <c r="Z174" i="19"/>
  <c r="AB174" i="19"/>
  <c r="A175" i="19"/>
  <c r="O175" i="19"/>
  <c r="Q175" i="19"/>
  <c r="S175" i="19"/>
  <c r="U175" i="19"/>
  <c r="V175" i="19"/>
  <c r="X175" i="19"/>
  <c r="Z175" i="19"/>
  <c r="AB175" i="19"/>
  <c r="A176" i="19"/>
  <c r="Q176" i="19"/>
  <c r="S176" i="19"/>
  <c r="U176" i="19"/>
  <c r="X176" i="19"/>
  <c r="Z176" i="19"/>
  <c r="AB176" i="19"/>
  <c r="A177" i="19"/>
  <c r="O177" i="19"/>
  <c r="Q177" i="19"/>
  <c r="S177" i="19"/>
  <c r="U177" i="19"/>
  <c r="V177" i="19"/>
  <c r="X177" i="19"/>
  <c r="Z177" i="19"/>
  <c r="AB177" i="19"/>
  <c r="A178" i="19"/>
  <c r="Q178" i="19"/>
  <c r="S178" i="19"/>
  <c r="U178" i="19"/>
  <c r="X178" i="19"/>
  <c r="Z178" i="19"/>
  <c r="AB178" i="19"/>
  <c r="A179" i="19"/>
  <c r="N179" i="19"/>
  <c r="O179" i="19"/>
  <c r="Q179" i="19"/>
  <c r="S179" i="19"/>
  <c r="U179" i="19"/>
  <c r="V179" i="19"/>
  <c r="X179" i="19"/>
  <c r="Z179" i="19"/>
  <c r="AB179" i="19"/>
  <c r="A180" i="19"/>
  <c r="Q180" i="19"/>
  <c r="S180" i="19"/>
  <c r="U180" i="19"/>
  <c r="X180" i="19"/>
  <c r="Z180" i="19"/>
  <c r="AB180" i="19"/>
  <c r="A181" i="19"/>
  <c r="N181" i="19"/>
  <c r="O181" i="19"/>
  <c r="Q181" i="19"/>
  <c r="S181" i="19"/>
  <c r="U181" i="19"/>
  <c r="V181" i="19"/>
  <c r="X181" i="19"/>
  <c r="Z181" i="19"/>
  <c r="AB181" i="19"/>
  <c r="A182" i="19"/>
  <c r="A183" i="19"/>
  <c r="P183" i="19"/>
  <c r="R183" i="19"/>
  <c r="T183" i="19"/>
  <c r="W183" i="19"/>
  <c r="Y183" i="19"/>
  <c r="AA183" i="19"/>
  <c r="A184" i="19"/>
  <c r="P184" i="19"/>
  <c r="R184" i="19"/>
  <c r="T184" i="19"/>
  <c r="W184" i="19"/>
  <c r="Y184" i="19"/>
  <c r="AA184" i="19"/>
  <c r="A185" i="19"/>
  <c r="P185" i="19"/>
  <c r="R185" i="19"/>
  <c r="T185" i="19"/>
  <c r="W185" i="19"/>
  <c r="Y185" i="19"/>
  <c r="AA185" i="19"/>
  <c r="A186" i="19"/>
  <c r="P186" i="19"/>
  <c r="R186" i="19"/>
  <c r="T186" i="19"/>
  <c r="W186" i="19"/>
  <c r="Y186" i="19"/>
  <c r="AA186" i="19"/>
  <c r="A187" i="19"/>
  <c r="P187" i="19"/>
  <c r="R187" i="19"/>
  <c r="T187" i="19"/>
  <c r="W187" i="19"/>
  <c r="Y187" i="19"/>
  <c r="AA187" i="19"/>
  <c r="A188" i="19"/>
  <c r="Q188" i="19"/>
  <c r="S188" i="19"/>
  <c r="U188" i="19"/>
  <c r="X188" i="19"/>
  <c r="Z188" i="19"/>
  <c r="AB188" i="19"/>
  <c r="A189" i="19"/>
  <c r="N189" i="19"/>
  <c r="O189" i="19"/>
  <c r="Q189" i="19"/>
  <c r="S189" i="19"/>
  <c r="U189" i="19"/>
  <c r="V189" i="19"/>
  <c r="X189" i="19"/>
  <c r="Z189" i="19"/>
  <c r="AB189" i="19"/>
  <c r="A190" i="19"/>
  <c r="Q190" i="19"/>
  <c r="S190" i="19"/>
  <c r="U190" i="19"/>
  <c r="X190" i="19"/>
  <c r="Z190" i="19"/>
  <c r="AB190" i="19"/>
  <c r="A191" i="19"/>
  <c r="N191" i="19"/>
  <c r="O191" i="19"/>
  <c r="Q191" i="19"/>
  <c r="S191" i="19"/>
  <c r="U191" i="19"/>
  <c r="V191" i="19"/>
  <c r="X191" i="19"/>
  <c r="Z191" i="19"/>
  <c r="AB191" i="19"/>
  <c r="A192" i="19"/>
  <c r="Q192" i="19"/>
  <c r="S192" i="19"/>
  <c r="U192" i="19"/>
  <c r="X192" i="19"/>
  <c r="Z192" i="19"/>
  <c r="AB192" i="19"/>
  <c r="A193" i="19"/>
  <c r="N193" i="19"/>
  <c r="O193" i="19"/>
  <c r="Q193" i="19"/>
  <c r="S193" i="19"/>
  <c r="U193" i="19"/>
  <c r="V193" i="19"/>
  <c r="X193" i="19"/>
  <c r="Z193" i="19"/>
  <c r="AB193" i="19"/>
  <c r="A194" i="19"/>
  <c r="Q194" i="19"/>
  <c r="S194" i="19"/>
  <c r="U194" i="19"/>
  <c r="X194" i="19"/>
  <c r="Z194" i="19"/>
  <c r="AB194" i="19"/>
  <c r="A195" i="19"/>
  <c r="N195" i="19"/>
  <c r="O195" i="19"/>
  <c r="Q195" i="19"/>
  <c r="S195" i="19"/>
  <c r="U195" i="19"/>
  <c r="V195" i="19"/>
  <c r="X195" i="19"/>
  <c r="Z195" i="19"/>
  <c r="AB195" i="19"/>
  <c r="A196" i="19"/>
  <c r="Q196" i="19"/>
  <c r="S196" i="19"/>
  <c r="U196" i="19"/>
  <c r="X196" i="19"/>
  <c r="Z196" i="19"/>
  <c r="AB196" i="19"/>
  <c r="A197" i="19"/>
  <c r="N197" i="19"/>
  <c r="O197" i="19"/>
  <c r="Q197" i="19"/>
  <c r="S197" i="19"/>
  <c r="U197" i="19"/>
  <c r="V197" i="19"/>
  <c r="X197" i="19"/>
  <c r="Z197" i="19"/>
  <c r="AB197" i="19"/>
  <c r="A198" i="19"/>
  <c r="Q198" i="19"/>
  <c r="S198" i="19"/>
  <c r="U198" i="19"/>
  <c r="X198" i="19"/>
  <c r="Z198" i="19"/>
  <c r="AB198" i="19"/>
  <c r="A199" i="19"/>
  <c r="N199" i="19"/>
  <c r="O199" i="19"/>
  <c r="Q199" i="19"/>
  <c r="S199" i="19"/>
  <c r="U199" i="19"/>
  <c r="V199" i="19"/>
  <c r="X199" i="19"/>
  <c r="Z199" i="19"/>
  <c r="AB199" i="19"/>
  <c r="A200" i="19"/>
  <c r="N200" i="19"/>
  <c r="O200" i="19"/>
  <c r="Q200" i="19"/>
  <c r="S200" i="19"/>
  <c r="U200" i="19"/>
  <c r="V200" i="19"/>
  <c r="X200" i="19"/>
  <c r="Z200" i="19"/>
  <c r="AB200" i="19"/>
  <c r="A201" i="19"/>
  <c r="Q201" i="19"/>
  <c r="S201" i="19"/>
  <c r="U201" i="19"/>
  <c r="X201" i="19"/>
  <c r="Z201" i="19"/>
  <c r="AB201" i="19"/>
  <c r="A202" i="19"/>
  <c r="N202" i="19"/>
  <c r="O202" i="19"/>
  <c r="Q202" i="19"/>
  <c r="S202" i="19"/>
  <c r="U202" i="19"/>
  <c r="V202" i="19"/>
  <c r="X202" i="19"/>
  <c r="Z202" i="19"/>
  <c r="AB202" i="19"/>
  <c r="A203" i="19"/>
  <c r="Q203" i="19"/>
  <c r="S203" i="19"/>
  <c r="U203" i="19"/>
  <c r="X203" i="19"/>
  <c r="Z203" i="19"/>
  <c r="AB203" i="19"/>
  <c r="A204" i="19"/>
  <c r="N204" i="19"/>
  <c r="O204" i="19"/>
  <c r="Q204" i="19"/>
  <c r="S204" i="19"/>
  <c r="U204" i="19"/>
  <c r="V204" i="19"/>
  <c r="X204" i="19"/>
  <c r="Z204" i="19"/>
  <c r="AB204" i="19"/>
  <c r="A205" i="19"/>
  <c r="Q205" i="19"/>
  <c r="S205" i="19"/>
  <c r="U205" i="19"/>
  <c r="X205" i="19"/>
  <c r="Z205" i="19"/>
  <c r="AB205" i="19"/>
  <c r="A206" i="19"/>
  <c r="N206" i="19"/>
  <c r="O206" i="19"/>
  <c r="Q206" i="19"/>
  <c r="S206" i="19"/>
  <c r="U206" i="19"/>
  <c r="V206" i="19"/>
  <c r="X206" i="19"/>
  <c r="Z206" i="19"/>
  <c r="AB206" i="19"/>
  <c r="A207" i="19"/>
  <c r="N207" i="19"/>
  <c r="O207" i="19"/>
  <c r="Q207" i="19"/>
  <c r="S207" i="19"/>
  <c r="U207" i="19"/>
  <c r="V207" i="19"/>
  <c r="X207" i="19"/>
  <c r="Z207" i="19"/>
  <c r="AB207" i="19"/>
  <c r="A208" i="19"/>
  <c r="Q208" i="19"/>
  <c r="S208" i="19"/>
  <c r="U208" i="19"/>
  <c r="X208" i="19"/>
  <c r="Z208" i="19"/>
  <c r="AB208" i="19"/>
  <c r="A209" i="19"/>
  <c r="N209" i="19"/>
  <c r="O209" i="19"/>
  <c r="Q209" i="19"/>
  <c r="S209" i="19"/>
  <c r="U209" i="19"/>
  <c r="V209" i="19"/>
  <c r="X209" i="19"/>
  <c r="Z209" i="19"/>
  <c r="AB209" i="19"/>
  <c r="A210" i="19"/>
  <c r="N210" i="19"/>
  <c r="O210" i="19"/>
  <c r="Q210" i="19"/>
  <c r="S210" i="19"/>
  <c r="U210" i="19"/>
  <c r="V210" i="19"/>
  <c r="X210" i="19"/>
  <c r="Z210" i="19"/>
  <c r="AB210" i="19"/>
  <c r="A211" i="19"/>
  <c r="Q211" i="19"/>
  <c r="S211" i="19"/>
  <c r="U211" i="19"/>
  <c r="X211" i="19"/>
  <c r="Z211" i="19"/>
  <c r="AB211" i="19"/>
  <c r="P212" i="19"/>
  <c r="R212" i="19"/>
  <c r="T212" i="19"/>
  <c r="W212" i="19"/>
  <c r="Y212" i="19"/>
  <c r="AA212" i="19"/>
  <c r="A213" i="19"/>
  <c r="N213" i="19"/>
  <c r="O213" i="19"/>
  <c r="Q213" i="19"/>
  <c r="S213" i="19"/>
  <c r="U213" i="19"/>
  <c r="V213" i="19"/>
  <c r="X213" i="19"/>
  <c r="Z213" i="19"/>
  <c r="AB213" i="19"/>
  <c r="A214" i="19"/>
  <c r="Q214" i="19"/>
  <c r="S214" i="19"/>
  <c r="U214" i="19"/>
  <c r="X214" i="19"/>
  <c r="Z214" i="19"/>
  <c r="AB214" i="19"/>
  <c r="A215" i="19"/>
  <c r="N215" i="19"/>
  <c r="O215" i="19"/>
  <c r="Q215" i="19"/>
  <c r="S215" i="19"/>
  <c r="U215" i="19"/>
  <c r="V215" i="19"/>
  <c r="X215" i="19"/>
  <c r="Z215" i="19"/>
  <c r="AB215" i="19"/>
  <c r="A216" i="19"/>
  <c r="Q216" i="19"/>
  <c r="S216" i="19"/>
  <c r="U216" i="19"/>
  <c r="X216" i="19"/>
  <c r="Z216" i="19"/>
  <c r="AB216" i="19"/>
  <c r="A217" i="19"/>
  <c r="N217" i="19"/>
  <c r="O217" i="19"/>
  <c r="Q217" i="19"/>
  <c r="S217" i="19"/>
  <c r="U217" i="19"/>
  <c r="V217" i="19"/>
  <c r="X217" i="19"/>
  <c r="Z217" i="19"/>
  <c r="AB217" i="19"/>
  <c r="A218" i="19"/>
  <c r="N218" i="19"/>
  <c r="O218" i="19"/>
  <c r="Q218" i="19"/>
  <c r="S218" i="19"/>
  <c r="U218" i="19"/>
  <c r="V218" i="19"/>
  <c r="X218" i="19"/>
  <c r="Z218" i="19"/>
  <c r="AB218" i="19"/>
  <c r="A219" i="19"/>
  <c r="Q219" i="19"/>
  <c r="S219" i="19"/>
  <c r="U219" i="19"/>
  <c r="X219" i="19"/>
  <c r="Z219" i="19"/>
  <c r="AB219" i="19"/>
  <c r="A220" i="19"/>
  <c r="N220" i="19"/>
  <c r="O220" i="19"/>
  <c r="Q220" i="19"/>
  <c r="S220" i="19"/>
  <c r="U220" i="19"/>
  <c r="V220" i="19"/>
  <c r="X220" i="19"/>
  <c r="Z220" i="19"/>
  <c r="AB220" i="19"/>
  <c r="A221" i="19"/>
  <c r="N221" i="19"/>
  <c r="O221" i="19"/>
  <c r="Q221" i="19"/>
  <c r="S221" i="19"/>
  <c r="U221" i="19"/>
  <c r="V221" i="19"/>
  <c r="X221" i="19"/>
  <c r="Z221" i="19"/>
  <c r="AB221" i="19"/>
  <c r="A222" i="19"/>
  <c r="N222" i="19"/>
  <c r="O222" i="19"/>
  <c r="Q222" i="19"/>
  <c r="S222" i="19"/>
  <c r="U222" i="19"/>
  <c r="V222" i="19"/>
  <c r="X222" i="19"/>
  <c r="Z222" i="19"/>
  <c r="AB222" i="19"/>
  <c r="A223" i="19"/>
  <c r="Q223" i="19"/>
  <c r="S223" i="19"/>
  <c r="U223" i="19"/>
  <c r="X223" i="19"/>
  <c r="Z223" i="19"/>
  <c r="AB223" i="19"/>
  <c r="A224" i="19"/>
  <c r="O224" i="19"/>
  <c r="Q224" i="19"/>
  <c r="S224" i="19"/>
  <c r="U224" i="19"/>
  <c r="V224" i="19"/>
  <c r="X224" i="19"/>
  <c r="Z224" i="19"/>
  <c r="AB224" i="19"/>
  <c r="A225" i="19"/>
  <c r="N225" i="19"/>
  <c r="O225" i="19"/>
  <c r="Q225" i="19"/>
  <c r="S225" i="19"/>
  <c r="U225" i="19"/>
  <c r="V225" i="19"/>
  <c r="X225" i="19"/>
  <c r="Z225" i="19"/>
  <c r="AB225" i="19"/>
  <c r="A226" i="19"/>
  <c r="Q226" i="19"/>
  <c r="S226" i="19"/>
  <c r="U226" i="19"/>
  <c r="X226" i="19"/>
  <c r="Z226" i="19"/>
  <c r="AB226" i="19"/>
  <c r="A227" i="19"/>
  <c r="N227" i="19"/>
  <c r="O227" i="19"/>
  <c r="Q227" i="19"/>
  <c r="S227" i="19"/>
  <c r="U227" i="19"/>
  <c r="V227" i="19"/>
  <c r="X227" i="19"/>
  <c r="Z227" i="19"/>
  <c r="AB227" i="19"/>
  <c r="A228" i="19"/>
  <c r="Q228" i="19"/>
  <c r="S228" i="19"/>
  <c r="U228" i="19"/>
  <c r="X228" i="19"/>
  <c r="Z228" i="19"/>
  <c r="AB228" i="19"/>
  <c r="A229" i="19"/>
  <c r="N229" i="19"/>
  <c r="O229" i="19"/>
  <c r="Q229" i="19"/>
  <c r="S229" i="19"/>
  <c r="U229" i="19"/>
  <c r="V229" i="19"/>
  <c r="X229" i="19"/>
  <c r="Z229" i="19"/>
  <c r="AB229" i="19"/>
  <c r="A230" i="19"/>
  <c r="Q230" i="19"/>
  <c r="S230" i="19"/>
  <c r="U230" i="19"/>
  <c r="X230" i="19"/>
  <c r="Z230" i="19"/>
  <c r="AB230" i="19"/>
  <c r="A231" i="19"/>
  <c r="N231" i="19"/>
  <c r="O231" i="19"/>
  <c r="Q231" i="19"/>
  <c r="S231" i="19"/>
  <c r="U231" i="19"/>
  <c r="V231" i="19"/>
  <c r="X231" i="19"/>
  <c r="Z231" i="19"/>
  <c r="AB231" i="19"/>
  <c r="A232" i="19"/>
  <c r="Q232" i="19"/>
  <c r="S232" i="19"/>
  <c r="U232" i="19"/>
  <c r="X232" i="19"/>
  <c r="Z232" i="19"/>
  <c r="AB232" i="19"/>
  <c r="A233" i="19"/>
  <c r="N233" i="19"/>
  <c r="O233" i="19"/>
  <c r="Q233" i="19"/>
  <c r="S233" i="19"/>
  <c r="U233" i="19"/>
  <c r="V233" i="19"/>
  <c r="X233" i="19"/>
  <c r="Z233" i="19"/>
  <c r="AB233" i="19"/>
  <c r="A234" i="19"/>
  <c r="Q234" i="19"/>
  <c r="S234" i="19"/>
  <c r="U234" i="19"/>
  <c r="X234" i="19"/>
  <c r="Z234" i="19"/>
  <c r="AB234" i="19"/>
  <c r="A235" i="19"/>
  <c r="N235" i="19"/>
  <c r="O235" i="19"/>
  <c r="Q235" i="19"/>
  <c r="S235" i="19"/>
  <c r="U235" i="19"/>
  <c r="V235" i="19"/>
  <c r="X235" i="19"/>
  <c r="Z235" i="19"/>
  <c r="AB235" i="19"/>
  <c r="A236" i="19"/>
  <c r="O236" i="19"/>
  <c r="Q236" i="19"/>
  <c r="S236" i="19"/>
  <c r="U236" i="19"/>
  <c r="V236" i="19"/>
  <c r="X236" i="19"/>
  <c r="Z236" i="19"/>
  <c r="AB236" i="19"/>
  <c r="A237" i="19"/>
  <c r="N237" i="19"/>
  <c r="O237" i="19"/>
  <c r="Q237" i="19"/>
  <c r="S237" i="19"/>
  <c r="U237" i="19"/>
  <c r="V237" i="19"/>
  <c r="X237" i="19"/>
  <c r="Z237" i="19"/>
  <c r="AB237" i="19"/>
  <c r="A238" i="19"/>
  <c r="Q238" i="19"/>
  <c r="S238" i="19"/>
  <c r="U238" i="19"/>
  <c r="X238" i="19"/>
  <c r="Z238" i="19"/>
  <c r="AB238" i="19"/>
  <c r="A239" i="19"/>
  <c r="N239" i="19"/>
  <c r="O239" i="19"/>
  <c r="Q239" i="19"/>
  <c r="S239" i="19"/>
  <c r="U239" i="19"/>
  <c r="V239" i="19"/>
  <c r="X239" i="19"/>
  <c r="Z239" i="19"/>
  <c r="AB239" i="19"/>
  <c r="A240" i="19"/>
  <c r="Q240" i="19"/>
  <c r="S240" i="19"/>
  <c r="U240" i="19"/>
  <c r="X240" i="19"/>
  <c r="Z240" i="19"/>
  <c r="AB240" i="19"/>
  <c r="P241" i="19"/>
  <c r="R241" i="19"/>
  <c r="T241" i="19"/>
  <c r="W241" i="19"/>
  <c r="Y241" i="19"/>
  <c r="AA241" i="19"/>
  <c r="P242" i="19"/>
  <c r="R242" i="19"/>
  <c r="T242" i="19"/>
  <c r="W242" i="19"/>
  <c r="Y242" i="19"/>
  <c r="AA242" i="19"/>
  <c r="P243" i="19"/>
  <c r="R243" i="19"/>
  <c r="T243" i="19"/>
  <c r="W243" i="19"/>
  <c r="Y243" i="19"/>
  <c r="AA243" i="19"/>
  <c r="P244" i="19"/>
  <c r="R244" i="19"/>
  <c r="T244" i="19"/>
  <c r="W244" i="19"/>
  <c r="Y244" i="19"/>
  <c r="AA244" i="19"/>
  <c r="P245" i="19"/>
  <c r="R245" i="19"/>
  <c r="T245" i="19"/>
  <c r="W245" i="19"/>
  <c r="Y245" i="19"/>
  <c r="AA245" i="19"/>
  <c r="P246" i="19"/>
  <c r="R246" i="19"/>
  <c r="T246" i="19"/>
  <c r="W246" i="19"/>
  <c r="Y246" i="19"/>
  <c r="AA246" i="19"/>
  <c r="P247" i="19"/>
  <c r="R247" i="19"/>
  <c r="T247" i="19"/>
  <c r="W247" i="19"/>
  <c r="Y247" i="19"/>
  <c r="AA247" i="19"/>
  <c r="P248" i="19"/>
  <c r="R248" i="19"/>
  <c r="T248" i="19"/>
  <c r="W248" i="19"/>
  <c r="Y248" i="19"/>
  <c r="AA248" i="19"/>
  <c r="A249" i="19"/>
  <c r="O249" i="19"/>
  <c r="Q249" i="19"/>
  <c r="S249" i="19"/>
  <c r="U249" i="19"/>
  <c r="V249" i="19"/>
  <c r="X249" i="19"/>
  <c r="Z249" i="19"/>
  <c r="AB249" i="19"/>
  <c r="A250" i="19"/>
  <c r="Q250" i="19"/>
  <c r="S250" i="19"/>
  <c r="U250" i="19"/>
  <c r="X250" i="19"/>
  <c r="Z250" i="19"/>
  <c r="AB250" i="19"/>
  <c r="A251" i="19"/>
  <c r="N251" i="19"/>
  <c r="O251" i="19"/>
  <c r="Q251" i="19"/>
  <c r="S251" i="19"/>
  <c r="U251" i="19"/>
  <c r="V251" i="19"/>
  <c r="X251" i="19"/>
  <c r="Z251" i="19"/>
  <c r="AB251" i="19"/>
  <c r="A252" i="19"/>
  <c r="Q252" i="19"/>
  <c r="S252" i="19"/>
  <c r="U252" i="19"/>
  <c r="X252" i="19"/>
  <c r="Z252" i="19"/>
  <c r="AB252" i="19"/>
  <c r="A253" i="19"/>
  <c r="N253" i="19"/>
  <c r="O253" i="19"/>
  <c r="Q253" i="19"/>
  <c r="S253" i="19"/>
  <c r="U253" i="19"/>
  <c r="V253" i="19"/>
  <c r="X253" i="19"/>
  <c r="Z253" i="19"/>
  <c r="AB253" i="19"/>
  <c r="A254" i="19"/>
  <c r="Q254" i="19"/>
  <c r="S254" i="19"/>
  <c r="U254" i="19"/>
  <c r="X254" i="19"/>
  <c r="Z254" i="19"/>
  <c r="AB254" i="19"/>
  <c r="A255" i="19"/>
  <c r="N255" i="19"/>
  <c r="O255" i="19"/>
  <c r="Q255" i="19"/>
  <c r="S255" i="19"/>
  <c r="U255" i="19"/>
  <c r="V255" i="19"/>
  <c r="X255" i="19"/>
  <c r="Z255" i="19"/>
  <c r="AB255" i="19"/>
  <c r="A256" i="19"/>
  <c r="Q256" i="19"/>
  <c r="S256" i="19"/>
  <c r="U256" i="19"/>
  <c r="X256" i="19"/>
  <c r="Z256" i="19"/>
  <c r="AB256" i="19"/>
  <c r="A257" i="19"/>
  <c r="N257" i="19"/>
  <c r="O257" i="19"/>
  <c r="Q257" i="19"/>
  <c r="S257" i="19"/>
  <c r="U257" i="19"/>
  <c r="V257" i="19"/>
  <c r="X257" i="19"/>
  <c r="Z257" i="19"/>
  <c r="AB257" i="19"/>
  <c r="A258" i="19"/>
  <c r="Q258" i="19"/>
  <c r="S258" i="19"/>
  <c r="U258" i="19"/>
  <c r="X258" i="19"/>
  <c r="Z258" i="19"/>
  <c r="AB258" i="19"/>
  <c r="A259" i="19"/>
  <c r="N259" i="19"/>
  <c r="O259" i="19"/>
  <c r="Q259" i="19"/>
  <c r="S259" i="19"/>
  <c r="U259" i="19"/>
  <c r="V259" i="19"/>
  <c r="X259" i="19"/>
  <c r="Z259" i="19"/>
  <c r="AB259" i="19"/>
  <c r="A260" i="19"/>
  <c r="Q260" i="19"/>
  <c r="S260" i="19"/>
  <c r="U260" i="19"/>
  <c r="X260" i="19"/>
  <c r="Z260" i="19"/>
  <c r="AB260" i="19"/>
  <c r="A261" i="19"/>
  <c r="N261" i="19"/>
  <c r="O261" i="19"/>
  <c r="Q261" i="19"/>
  <c r="S261" i="19"/>
  <c r="U261" i="19"/>
  <c r="V261" i="19"/>
  <c r="X261" i="19"/>
  <c r="Z261" i="19"/>
  <c r="AB261" i="19"/>
  <c r="A262" i="19"/>
  <c r="O262" i="19"/>
  <c r="Q262" i="19"/>
  <c r="S262" i="19"/>
  <c r="U262" i="19"/>
  <c r="V262" i="19"/>
  <c r="X262" i="19"/>
  <c r="Z262" i="19"/>
  <c r="AB262" i="19"/>
  <c r="A263" i="19"/>
  <c r="N263" i="19"/>
  <c r="O263" i="19"/>
  <c r="Q263" i="19"/>
  <c r="S263" i="19"/>
  <c r="U263" i="19"/>
  <c r="V263" i="19"/>
  <c r="X263" i="19"/>
  <c r="Z263" i="19"/>
  <c r="AB263" i="19"/>
  <c r="A264" i="19"/>
  <c r="O264" i="19"/>
  <c r="Q264" i="19"/>
  <c r="S264" i="19"/>
  <c r="U264" i="19"/>
  <c r="V264" i="19"/>
  <c r="X264" i="19"/>
  <c r="Z264" i="19"/>
  <c r="AB264" i="19"/>
  <c r="A265" i="19"/>
  <c r="N265" i="19"/>
  <c r="O265" i="19"/>
  <c r="Q265" i="19"/>
  <c r="S265" i="19"/>
  <c r="U265" i="19"/>
  <c r="V265" i="19"/>
  <c r="X265" i="19"/>
  <c r="Z265" i="19"/>
  <c r="AB265" i="19"/>
  <c r="A266" i="19"/>
  <c r="Q266" i="19"/>
  <c r="S266" i="19"/>
  <c r="U266" i="19"/>
  <c r="X266" i="19"/>
  <c r="Z266" i="19"/>
  <c r="AB266" i="19"/>
  <c r="A267" i="19"/>
  <c r="N267" i="19"/>
  <c r="O267" i="19"/>
  <c r="Q267" i="19"/>
  <c r="S267" i="19"/>
  <c r="U267" i="19"/>
  <c r="V267" i="19"/>
  <c r="X267" i="19"/>
  <c r="Z267" i="19"/>
  <c r="AB267" i="19"/>
  <c r="A268" i="19"/>
  <c r="Q268" i="19"/>
  <c r="S268" i="19"/>
  <c r="U268" i="19"/>
  <c r="X268" i="19"/>
  <c r="Z268" i="19"/>
  <c r="AB268" i="19"/>
  <c r="A269" i="19"/>
  <c r="O269" i="19"/>
  <c r="Q269" i="19"/>
  <c r="S269" i="19"/>
  <c r="U269" i="19"/>
  <c r="V269" i="19"/>
  <c r="X269" i="19"/>
  <c r="Z269" i="19"/>
  <c r="AB269" i="19"/>
  <c r="A270" i="19"/>
  <c r="Q270" i="19"/>
  <c r="S270" i="19"/>
  <c r="U270" i="19"/>
  <c r="X270" i="19"/>
  <c r="Z270" i="19"/>
  <c r="AB270" i="19"/>
  <c r="A271" i="19"/>
  <c r="N271" i="19"/>
  <c r="O271" i="19"/>
  <c r="Q271" i="19"/>
  <c r="S271" i="19"/>
  <c r="U271" i="19"/>
  <c r="V271" i="19"/>
  <c r="X271" i="19"/>
  <c r="Z271" i="19"/>
  <c r="AB271" i="19"/>
  <c r="A272" i="19"/>
  <c r="N272" i="19"/>
  <c r="O272" i="19"/>
  <c r="Q272" i="19"/>
  <c r="S272" i="19"/>
  <c r="U272" i="19"/>
  <c r="V272" i="19"/>
  <c r="X272" i="19"/>
  <c r="Z272" i="19"/>
  <c r="AB272" i="19"/>
  <c r="A273" i="19"/>
  <c r="N273" i="19"/>
  <c r="O273" i="19"/>
  <c r="Q273" i="19"/>
  <c r="S273" i="19"/>
  <c r="U273" i="19"/>
  <c r="V273" i="19"/>
  <c r="X273" i="19"/>
  <c r="Z273" i="19"/>
  <c r="AB273" i="19"/>
  <c r="A274" i="19"/>
  <c r="Q274" i="19"/>
  <c r="S274" i="19"/>
  <c r="U274" i="19"/>
  <c r="X274" i="19"/>
  <c r="Z274" i="19"/>
  <c r="AB274" i="19"/>
  <c r="A275" i="19"/>
  <c r="N275" i="19"/>
  <c r="O275" i="19"/>
  <c r="Q275" i="19"/>
  <c r="S275" i="19"/>
  <c r="U275" i="19"/>
  <c r="V275" i="19"/>
  <c r="X275" i="19"/>
  <c r="Z275" i="19"/>
  <c r="AB275" i="19"/>
  <c r="A276" i="19"/>
  <c r="Q276" i="19"/>
  <c r="S276" i="19"/>
  <c r="U276" i="19"/>
  <c r="X276" i="19"/>
  <c r="Z276" i="19"/>
  <c r="AB276" i="19"/>
  <c r="A277" i="19"/>
  <c r="P277" i="19"/>
  <c r="R277" i="19"/>
  <c r="T277" i="19"/>
  <c r="W277" i="19"/>
  <c r="Y277" i="19"/>
  <c r="AA277" i="19"/>
  <c r="A278" i="19"/>
  <c r="Q278" i="19"/>
  <c r="S278" i="19"/>
  <c r="U278" i="19"/>
  <c r="X278" i="19"/>
  <c r="Z278" i="19"/>
  <c r="AB278" i="19"/>
  <c r="A279" i="19"/>
  <c r="N279" i="19"/>
  <c r="O279" i="19"/>
  <c r="Q279" i="19"/>
  <c r="S279" i="19"/>
  <c r="U279" i="19"/>
  <c r="V279" i="19"/>
  <c r="X279" i="19"/>
  <c r="Z279" i="19"/>
  <c r="AB279" i="19"/>
  <c r="A280" i="19"/>
  <c r="Q280" i="19"/>
  <c r="S280" i="19"/>
  <c r="U280" i="19"/>
  <c r="X280" i="19"/>
  <c r="Z280" i="19"/>
  <c r="AB280" i="19"/>
  <c r="A281" i="19"/>
  <c r="P281" i="19"/>
  <c r="R281" i="19"/>
  <c r="T281" i="19"/>
  <c r="W281" i="19"/>
  <c r="Y281" i="19"/>
  <c r="AA281" i="19"/>
  <c r="A282" i="19"/>
  <c r="A283" i="19"/>
  <c r="N283" i="19"/>
  <c r="O283" i="19"/>
  <c r="Q283" i="19"/>
  <c r="S283" i="19"/>
  <c r="U283" i="19"/>
  <c r="V283" i="19"/>
  <c r="X283" i="19"/>
  <c r="Z283" i="19"/>
  <c r="AB283" i="19"/>
  <c r="A284" i="19"/>
  <c r="N284" i="19"/>
  <c r="N282" i="19" s="1"/>
  <c r="O284" i="19"/>
  <c r="O282" i="19" s="1"/>
  <c r="Q284" i="19"/>
  <c r="Q282" i="19" s="1"/>
  <c r="S284" i="19"/>
  <c r="S282" i="19" s="1"/>
  <c r="U284" i="19"/>
  <c r="U282" i="19" s="1"/>
  <c r="V284" i="19"/>
  <c r="X284" i="19"/>
  <c r="Z284" i="19"/>
  <c r="Z282" i="19" s="1"/>
  <c r="AB284" i="19"/>
  <c r="AB282" i="19" s="1"/>
  <c r="A285" i="19"/>
  <c r="Q285" i="19"/>
  <c r="S285" i="19"/>
  <c r="U285" i="19"/>
  <c r="X285" i="19"/>
  <c r="Z285" i="19"/>
  <c r="AB285" i="19"/>
  <c r="A286" i="19"/>
  <c r="O286" i="19"/>
  <c r="Q286" i="19"/>
  <c r="S286" i="19"/>
  <c r="U286" i="19"/>
  <c r="V286" i="19"/>
  <c r="X286" i="19"/>
  <c r="Z286" i="19"/>
  <c r="AB286" i="19"/>
  <c r="A287" i="19"/>
  <c r="N287" i="19"/>
  <c r="O287" i="19"/>
  <c r="Q287" i="19"/>
  <c r="S287" i="19"/>
  <c r="U287" i="19"/>
  <c r="V287" i="19"/>
  <c r="X287" i="19"/>
  <c r="Z287" i="19"/>
  <c r="AB287" i="19"/>
  <c r="A288" i="19"/>
  <c r="O288" i="19"/>
  <c r="Q288" i="19"/>
  <c r="S288" i="19"/>
  <c r="U288" i="19"/>
  <c r="V288" i="19"/>
  <c r="X288" i="19"/>
  <c r="Z288" i="19"/>
  <c r="AB288" i="19"/>
  <c r="A289" i="19"/>
  <c r="N289" i="19"/>
  <c r="O289" i="19"/>
  <c r="Q289" i="19"/>
  <c r="S289" i="19"/>
  <c r="U289" i="19"/>
  <c r="V289" i="19"/>
  <c r="X289" i="19"/>
  <c r="Z289" i="19"/>
  <c r="AB289" i="19"/>
  <c r="A290" i="19"/>
  <c r="Q290" i="19"/>
  <c r="S290" i="19"/>
  <c r="U290" i="19"/>
  <c r="X290" i="19"/>
  <c r="Z290" i="19"/>
  <c r="AB290" i="19"/>
  <c r="A291" i="19"/>
  <c r="N291" i="19"/>
  <c r="O291" i="19"/>
  <c r="Q291" i="19"/>
  <c r="S291" i="19"/>
  <c r="U291" i="19"/>
  <c r="V291" i="19"/>
  <c r="X291" i="19"/>
  <c r="Z291" i="19"/>
  <c r="AB291" i="19"/>
  <c r="A292" i="19"/>
  <c r="N292" i="19"/>
  <c r="O292" i="19"/>
  <c r="Q292" i="19"/>
  <c r="S292" i="19"/>
  <c r="U292" i="19"/>
  <c r="V292" i="19"/>
  <c r="X292" i="19"/>
  <c r="Z292" i="19"/>
  <c r="AB292" i="19"/>
  <c r="A293" i="19"/>
  <c r="N293" i="19"/>
  <c r="O293" i="19"/>
  <c r="Q293" i="19"/>
  <c r="S293" i="19"/>
  <c r="U293" i="19"/>
  <c r="V293" i="19"/>
  <c r="X293" i="19"/>
  <c r="Z293" i="19"/>
  <c r="AB293" i="19"/>
  <c r="A294" i="19"/>
  <c r="N294" i="19"/>
  <c r="O294" i="19"/>
  <c r="Q294" i="19"/>
  <c r="S294" i="19"/>
  <c r="U294" i="19"/>
  <c r="V294" i="19"/>
  <c r="X294" i="19"/>
  <c r="Z294" i="19"/>
  <c r="AB294" i="19"/>
  <c r="A295" i="19"/>
  <c r="Q295" i="19"/>
  <c r="S295" i="19"/>
  <c r="U295" i="19"/>
  <c r="X295" i="19"/>
  <c r="Z295" i="19"/>
  <c r="AB295" i="19"/>
  <c r="A296" i="19"/>
  <c r="N296" i="19"/>
  <c r="O296" i="19"/>
  <c r="Q296" i="19"/>
  <c r="S296" i="19"/>
  <c r="U296" i="19"/>
  <c r="V296" i="19"/>
  <c r="X296" i="19"/>
  <c r="Z296" i="19"/>
  <c r="AB296" i="19"/>
  <c r="A297" i="19"/>
  <c r="Q297" i="19"/>
  <c r="S297" i="19"/>
  <c r="U297" i="19"/>
  <c r="X297" i="19"/>
  <c r="Z297" i="19"/>
  <c r="AB297" i="19"/>
  <c r="A298" i="19"/>
  <c r="N298" i="19"/>
  <c r="O298" i="19"/>
  <c r="Q298" i="19"/>
  <c r="S298" i="19"/>
  <c r="U298" i="19"/>
  <c r="V298" i="19"/>
  <c r="X298" i="19"/>
  <c r="Z298" i="19"/>
  <c r="AB298" i="19"/>
  <c r="A299" i="19"/>
  <c r="Q299" i="19"/>
  <c r="S299" i="19"/>
  <c r="U299" i="19"/>
  <c r="X299" i="19"/>
  <c r="Z299" i="19"/>
  <c r="AB299" i="19"/>
  <c r="A300" i="19"/>
  <c r="N300" i="19"/>
  <c r="O300" i="19"/>
  <c r="Q300" i="19"/>
  <c r="S300" i="19"/>
  <c r="U300" i="19"/>
  <c r="V300" i="19"/>
  <c r="X300" i="19"/>
  <c r="Z300" i="19"/>
  <c r="AB300" i="19"/>
  <c r="A301" i="19"/>
  <c r="N301" i="19"/>
  <c r="O301" i="19"/>
  <c r="Q301" i="19"/>
  <c r="S301" i="19"/>
  <c r="U301" i="19"/>
  <c r="V301" i="19"/>
  <c r="X301" i="19"/>
  <c r="Z301" i="19"/>
  <c r="AB301" i="19"/>
  <c r="A302" i="19"/>
  <c r="N302" i="19"/>
  <c r="O302" i="19"/>
  <c r="Q302" i="19"/>
  <c r="S302" i="19"/>
  <c r="U302" i="19"/>
  <c r="V302" i="19"/>
  <c r="X302" i="19"/>
  <c r="Z302" i="19"/>
  <c r="AB302" i="19"/>
  <c r="A303" i="19"/>
  <c r="Q303" i="19"/>
  <c r="S303" i="19"/>
  <c r="U303" i="19"/>
  <c r="X303" i="19"/>
  <c r="Z303" i="19"/>
  <c r="AB303" i="19"/>
  <c r="A304" i="19"/>
  <c r="N304" i="19"/>
  <c r="O304" i="19"/>
  <c r="Q304" i="19"/>
  <c r="S304" i="19"/>
  <c r="U304" i="19"/>
  <c r="V304" i="19"/>
  <c r="X304" i="19"/>
  <c r="Z304" i="19"/>
  <c r="AB304" i="19"/>
  <c r="A305" i="19"/>
  <c r="Q305" i="19"/>
  <c r="S305" i="19"/>
  <c r="U305" i="19"/>
  <c r="X305" i="19"/>
  <c r="Z305" i="19"/>
  <c r="AB305" i="19"/>
  <c r="A306" i="19"/>
  <c r="N306" i="19"/>
  <c r="O306" i="19"/>
  <c r="Q306" i="19"/>
  <c r="S306" i="19"/>
  <c r="U306" i="19"/>
  <c r="V306" i="19"/>
  <c r="X306" i="19"/>
  <c r="Z306" i="19"/>
  <c r="AB306" i="19"/>
  <c r="A307" i="19"/>
  <c r="Q307" i="19"/>
  <c r="S307" i="19"/>
  <c r="U307" i="19"/>
  <c r="X307" i="19"/>
  <c r="Z307" i="19"/>
  <c r="AB307" i="19"/>
  <c r="A308" i="19"/>
  <c r="N308" i="19"/>
  <c r="O308" i="19"/>
  <c r="Q308" i="19"/>
  <c r="S308" i="19"/>
  <c r="U308" i="19"/>
  <c r="V308" i="19"/>
  <c r="X308" i="19"/>
  <c r="Z308" i="19"/>
  <c r="AB308" i="19"/>
  <c r="A309" i="19"/>
  <c r="Q309" i="19"/>
  <c r="S309" i="19"/>
  <c r="U309" i="19"/>
  <c r="X309" i="19"/>
  <c r="Z309" i="19"/>
  <c r="AB309" i="19"/>
  <c r="A310" i="19"/>
  <c r="N310" i="19"/>
  <c r="O310" i="19"/>
  <c r="Q310" i="19"/>
  <c r="S310" i="19"/>
  <c r="U310" i="19"/>
  <c r="V310" i="19"/>
  <c r="X310" i="19"/>
  <c r="Z310" i="19"/>
  <c r="AB310" i="19"/>
  <c r="A311" i="19"/>
  <c r="Q311" i="19"/>
  <c r="S311" i="19"/>
  <c r="U311" i="19"/>
  <c r="X311" i="19"/>
  <c r="Z311" i="19"/>
  <c r="AB311" i="19"/>
  <c r="A312" i="19"/>
  <c r="N312" i="19"/>
  <c r="O312" i="19"/>
  <c r="Q312" i="19"/>
  <c r="S312" i="19"/>
  <c r="U312" i="19"/>
  <c r="V312" i="19"/>
  <c r="X312" i="19"/>
  <c r="Z312" i="19"/>
  <c r="AB312" i="19"/>
  <c r="A313" i="19"/>
  <c r="Q313" i="19"/>
  <c r="S313" i="19"/>
  <c r="U313" i="19"/>
  <c r="X313" i="19"/>
  <c r="Z313" i="19"/>
  <c r="AB313" i="19"/>
  <c r="A314" i="19"/>
  <c r="N314" i="19"/>
  <c r="O314" i="19"/>
  <c r="Q314" i="19"/>
  <c r="S314" i="19"/>
  <c r="U314" i="19"/>
  <c r="V314" i="19"/>
  <c r="X314" i="19"/>
  <c r="Z314" i="19"/>
  <c r="AB314" i="19"/>
  <c r="A315" i="19"/>
  <c r="Q315" i="19"/>
  <c r="S315" i="19"/>
  <c r="U315" i="19"/>
  <c r="X315" i="19"/>
  <c r="Z315" i="19"/>
  <c r="AB315" i="19"/>
  <c r="A316" i="19"/>
  <c r="N316" i="19"/>
  <c r="O316" i="19"/>
  <c r="Q316" i="19"/>
  <c r="S316" i="19"/>
  <c r="U316" i="19"/>
  <c r="V316" i="19"/>
  <c r="X316" i="19"/>
  <c r="Z316" i="19"/>
  <c r="AB316" i="19"/>
  <c r="A317" i="19"/>
  <c r="N317" i="19"/>
  <c r="O317" i="19"/>
  <c r="Q317" i="19"/>
  <c r="S317" i="19"/>
  <c r="U317" i="19"/>
  <c r="V317" i="19"/>
  <c r="X317" i="19"/>
  <c r="Z317" i="19"/>
  <c r="AB317" i="19"/>
  <c r="N318" i="19"/>
  <c r="O318" i="19"/>
  <c r="Q318" i="19"/>
  <c r="S318" i="19"/>
  <c r="U318" i="19"/>
  <c r="V318" i="19"/>
  <c r="X318" i="19"/>
  <c r="Z318" i="19"/>
  <c r="AB318" i="19"/>
  <c r="A319" i="19"/>
  <c r="N319" i="19"/>
  <c r="O319" i="19"/>
  <c r="Q319" i="19"/>
  <c r="S319" i="19"/>
  <c r="U319" i="19"/>
  <c r="V319" i="19"/>
  <c r="X319" i="19"/>
  <c r="Z319" i="19"/>
  <c r="AB319" i="19"/>
  <c r="A320" i="19"/>
  <c r="Q320" i="19"/>
  <c r="S320" i="19"/>
  <c r="U320" i="19"/>
  <c r="X320" i="19"/>
  <c r="Z320" i="19"/>
  <c r="AB320" i="19"/>
  <c r="A321" i="19"/>
  <c r="N321" i="19"/>
  <c r="O321" i="19"/>
  <c r="Q321" i="19"/>
  <c r="S321" i="19"/>
  <c r="U321" i="19"/>
  <c r="V321" i="19"/>
  <c r="X321" i="19"/>
  <c r="Z321" i="19"/>
  <c r="AB321" i="19"/>
  <c r="A322" i="19"/>
  <c r="N322" i="19"/>
  <c r="O322" i="19"/>
  <c r="Q322" i="19"/>
  <c r="S322" i="19"/>
  <c r="U322" i="19"/>
  <c r="V322" i="19"/>
  <c r="X322" i="19"/>
  <c r="Z322" i="19"/>
  <c r="AB322" i="19"/>
  <c r="A323" i="19"/>
  <c r="Q323" i="19"/>
  <c r="S323" i="19"/>
  <c r="U323" i="19"/>
  <c r="X323" i="19"/>
  <c r="Z323" i="19"/>
  <c r="AB323" i="19"/>
  <c r="A324" i="19"/>
  <c r="N324" i="19"/>
  <c r="O324" i="19"/>
  <c r="Q324" i="19"/>
  <c r="S324" i="19"/>
  <c r="U324" i="19"/>
  <c r="V324" i="19"/>
  <c r="X324" i="19"/>
  <c r="Z324" i="19"/>
  <c r="AB324" i="19"/>
  <c r="A325" i="19"/>
  <c r="N325" i="19"/>
  <c r="O325" i="19"/>
  <c r="Q325" i="19"/>
  <c r="S325" i="19"/>
  <c r="U325" i="19"/>
  <c r="V325" i="19"/>
  <c r="X325" i="19"/>
  <c r="Z325" i="19"/>
  <c r="AB325" i="19"/>
  <c r="A326" i="19"/>
  <c r="N326" i="19"/>
  <c r="O326" i="19"/>
  <c r="Q326" i="19"/>
  <c r="S326" i="19"/>
  <c r="U326" i="19"/>
  <c r="V326" i="19"/>
  <c r="X326" i="19"/>
  <c r="Z326" i="19"/>
  <c r="AB326" i="19"/>
  <c r="A327" i="19"/>
  <c r="Q327" i="19"/>
  <c r="S327" i="19"/>
  <c r="U327" i="19"/>
  <c r="X327" i="19"/>
  <c r="Z327" i="19"/>
  <c r="AB327" i="19"/>
  <c r="P328" i="19"/>
  <c r="R328" i="19"/>
  <c r="T328" i="19"/>
  <c r="W328" i="19"/>
  <c r="Y328" i="19"/>
  <c r="AA328" i="19"/>
  <c r="P329" i="19"/>
  <c r="R329" i="19"/>
  <c r="T329" i="19"/>
  <c r="W329" i="19"/>
  <c r="Y329" i="19"/>
  <c r="AA329" i="19"/>
  <c r="A330" i="19"/>
  <c r="N330" i="19"/>
  <c r="O330" i="19"/>
  <c r="Q330" i="19"/>
  <c r="S330" i="19"/>
  <c r="U330" i="19"/>
  <c r="V330" i="19"/>
  <c r="X330" i="19"/>
  <c r="Z330" i="19"/>
  <c r="AB330" i="19"/>
  <c r="A331" i="19"/>
  <c r="Q331" i="19"/>
  <c r="S331" i="19"/>
  <c r="U331" i="19"/>
  <c r="X331" i="19"/>
  <c r="Z331" i="19"/>
  <c r="AB331" i="19"/>
  <c r="A332" i="19"/>
  <c r="Q332" i="19"/>
  <c r="S332" i="19"/>
  <c r="U332" i="19"/>
  <c r="X332" i="19"/>
  <c r="Z332" i="19"/>
  <c r="AB332" i="19"/>
  <c r="A333" i="19"/>
  <c r="Q333" i="19"/>
  <c r="S333" i="19"/>
  <c r="U333" i="19"/>
  <c r="X333" i="19"/>
  <c r="Z333" i="19"/>
  <c r="AB333" i="19"/>
  <c r="A334" i="19"/>
  <c r="Q334" i="19"/>
  <c r="S334" i="19"/>
  <c r="U334" i="19"/>
  <c r="X334" i="19"/>
  <c r="Z334" i="19"/>
  <c r="AB334" i="19"/>
  <c r="A335" i="19"/>
  <c r="Q335" i="19"/>
  <c r="S335" i="19"/>
  <c r="U335" i="19"/>
  <c r="X335" i="19"/>
  <c r="Z335" i="19"/>
  <c r="AB335" i="19"/>
  <c r="A336" i="19"/>
  <c r="Q336" i="19"/>
  <c r="S336" i="19"/>
  <c r="U336" i="19"/>
  <c r="X336" i="19"/>
  <c r="Z336" i="19"/>
  <c r="AB336" i="19"/>
  <c r="A337" i="19"/>
  <c r="Q337" i="19"/>
  <c r="S337" i="19"/>
  <c r="U337" i="19"/>
  <c r="X337" i="19"/>
  <c r="Z337" i="19"/>
  <c r="AB337" i="19"/>
  <c r="A338" i="19"/>
  <c r="Q338" i="19"/>
  <c r="S338" i="19"/>
  <c r="U338" i="19"/>
  <c r="X338" i="19"/>
  <c r="Z338" i="19"/>
  <c r="AB338" i="19"/>
  <c r="A339" i="19"/>
  <c r="Q339" i="19"/>
  <c r="S339" i="19"/>
  <c r="U339" i="19"/>
  <c r="X339" i="19"/>
  <c r="Z339" i="19"/>
  <c r="AB339" i="19"/>
  <c r="A340" i="19"/>
  <c r="N340" i="19"/>
  <c r="O340" i="19"/>
  <c r="Q340" i="19"/>
  <c r="S340" i="19"/>
  <c r="U340" i="19"/>
  <c r="V340" i="19"/>
  <c r="X340" i="19"/>
  <c r="Z340" i="19"/>
  <c r="AB340" i="19"/>
  <c r="A341" i="19"/>
  <c r="Q341" i="19"/>
  <c r="S341" i="19"/>
  <c r="U341" i="19"/>
  <c r="X341" i="19"/>
  <c r="Z341" i="19"/>
  <c r="AB341" i="19"/>
  <c r="A342" i="19"/>
  <c r="N342" i="19"/>
  <c r="O342" i="19"/>
  <c r="Q342" i="19"/>
  <c r="S342" i="19"/>
  <c r="U342" i="19"/>
  <c r="V342" i="19"/>
  <c r="X342" i="19"/>
  <c r="Z342" i="19"/>
  <c r="AB342" i="19"/>
  <c r="A343" i="19"/>
  <c r="N343" i="19"/>
  <c r="O343" i="19"/>
  <c r="Q343" i="19"/>
  <c r="S343" i="19"/>
  <c r="U343" i="19"/>
  <c r="V343" i="19"/>
  <c r="X343" i="19"/>
  <c r="Z343" i="19"/>
  <c r="AB343" i="19"/>
  <c r="A344" i="19"/>
  <c r="N344" i="19"/>
  <c r="O344" i="19"/>
  <c r="Q344" i="19"/>
  <c r="S344" i="19"/>
  <c r="U344" i="19"/>
  <c r="V344" i="19"/>
  <c r="X344" i="19"/>
  <c r="Z344" i="19"/>
  <c r="AB344" i="19"/>
  <c r="A345" i="19"/>
  <c r="Q345" i="19"/>
  <c r="S345" i="19"/>
  <c r="U345" i="19"/>
  <c r="X345" i="19"/>
  <c r="Z345" i="19"/>
  <c r="AB345" i="19"/>
  <c r="A346" i="19"/>
  <c r="N346" i="19"/>
  <c r="O346" i="19"/>
  <c r="Q346" i="19"/>
  <c r="S346" i="19"/>
  <c r="U346" i="19"/>
  <c r="V346" i="19"/>
  <c r="X346" i="19"/>
  <c r="Z346" i="19"/>
  <c r="AB346" i="19"/>
  <c r="A347" i="19"/>
  <c r="N347" i="19"/>
  <c r="O347" i="19"/>
  <c r="Q347" i="19"/>
  <c r="S347" i="19"/>
  <c r="U347" i="19"/>
  <c r="V347" i="19"/>
  <c r="X347" i="19"/>
  <c r="Z347" i="19"/>
  <c r="AB347" i="19"/>
  <c r="A348" i="19"/>
  <c r="Q348" i="19"/>
  <c r="S348" i="19"/>
  <c r="U348" i="19"/>
  <c r="X348" i="19"/>
  <c r="Z348" i="19"/>
  <c r="AB348" i="19"/>
  <c r="A349" i="19"/>
  <c r="N349" i="19"/>
  <c r="O349" i="19"/>
  <c r="Q349" i="19"/>
  <c r="S349" i="19"/>
  <c r="U349" i="19"/>
  <c r="V349" i="19"/>
  <c r="X349" i="19"/>
  <c r="Z349" i="19"/>
  <c r="AB349" i="19"/>
  <c r="A350" i="19"/>
  <c r="N350" i="19"/>
  <c r="O350" i="19"/>
  <c r="Q350" i="19"/>
  <c r="S350" i="19"/>
  <c r="U350" i="19"/>
  <c r="V350" i="19"/>
  <c r="X350" i="19"/>
  <c r="Z350" i="19"/>
  <c r="AB350" i="19"/>
  <c r="A351" i="19"/>
  <c r="N351" i="19"/>
  <c r="O351" i="19"/>
  <c r="Q351" i="19"/>
  <c r="S351" i="19"/>
  <c r="U351" i="19"/>
  <c r="V351" i="19"/>
  <c r="X351" i="19"/>
  <c r="Z351" i="19"/>
  <c r="AB351" i="19"/>
  <c r="A352" i="19"/>
  <c r="N352" i="19"/>
  <c r="O352" i="19"/>
  <c r="Q352" i="19"/>
  <c r="S352" i="19"/>
  <c r="U352" i="19"/>
  <c r="V352" i="19"/>
  <c r="X352" i="19"/>
  <c r="Z352" i="19"/>
  <c r="AB352" i="19"/>
  <c r="A353" i="19"/>
  <c r="N353" i="19"/>
  <c r="O353" i="19"/>
  <c r="Q353" i="19"/>
  <c r="S353" i="19"/>
  <c r="U353" i="19"/>
  <c r="V353" i="19"/>
  <c r="X353" i="19"/>
  <c r="Z353" i="19"/>
  <c r="AB353" i="19"/>
  <c r="A354" i="19"/>
  <c r="N354" i="19"/>
  <c r="O354" i="19"/>
  <c r="Q354" i="19"/>
  <c r="S354" i="19"/>
  <c r="U354" i="19"/>
  <c r="V354" i="19"/>
  <c r="X354" i="19"/>
  <c r="Z354" i="19"/>
  <c r="AB354" i="19"/>
  <c r="A355" i="19"/>
  <c r="N355" i="19"/>
  <c r="O355" i="19"/>
  <c r="Q355" i="19"/>
  <c r="S355" i="19"/>
  <c r="U355" i="19"/>
  <c r="V355" i="19"/>
  <c r="X355" i="19"/>
  <c r="Z355" i="19"/>
  <c r="AB355" i="19"/>
  <c r="A356" i="19"/>
  <c r="Q356" i="19"/>
  <c r="S356" i="19"/>
  <c r="U356" i="19"/>
  <c r="X356" i="19"/>
  <c r="Z356" i="19"/>
  <c r="AB356" i="19"/>
  <c r="A357" i="19"/>
  <c r="N357" i="19"/>
  <c r="O357" i="19"/>
  <c r="Q357" i="19"/>
  <c r="S357" i="19"/>
  <c r="U357" i="19"/>
  <c r="V357" i="19"/>
  <c r="X357" i="19"/>
  <c r="Z357" i="19"/>
  <c r="AB357" i="19"/>
  <c r="A358" i="19"/>
  <c r="N358" i="19"/>
  <c r="O358" i="19"/>
  <c r="Q358" i="19"/>
  <c r="S358" i="19"/>
  <c r="U358" i="19"/>
  <c r="V358" i="19"/>
  <c r="X358" i="19"/>
  <c r="Z358" i="19"/>
  <c r="AB358" i="19"/>
  <c r="A359" i="19"/>
  <c r="N359" i="19"/>
  <c r="O359" i="19"/>
  <c r="Q359" i="19"/>
  <c r="S359" i="19"/>
  <c r="U359" i="19"/>
  <c r="V359" i="19"/>
  <c r="X359" i="19"/>
  <c r="Z359" i="19"/>
  <c r="AB359" i="19"/>
  <c r="A360" i="19"/>
  <c r="N360" i="19"/>
  <c r="O360" i="19"/>
  <c r="Q360" i="19"/>
  <c r="S360" i="19"/>
  <c r="U360" i="19"/>
  <c r="V360" i="19"/>
  <c r="X360" i="19"/>
  <c r="Z360" i="19"/>
  <c r="AB360" i="19"/>
  <c r="A361" i="19"/>
  <c r="N361" i="19"/>
  <c r="O361" i="19"/>
  <c r="Q361" i="19"/>
  <c r="S361" i="19"/>
  <c r="U361" i="19"/>
  <c r="V361" i="19"/>
  <c r="X361" i="19"/>
  <c r="Z361" i="19"/>
  <c r="AB361" i="19"/>
  <c r="A362" i="19"/>
  <c r="N362" i="19"/>
  <c r="O362" i="19"/>
  <c r="Q362" i="19"/>
  <c r="S362" i="19"/>
  <c r="U362" i="19"/>
  <c r="V362" i="19"/>
  <c r="X362" i="19"/>
  <c r="Z362" i="19"/>
  <c r="AB362" i="19"/>
  <c r="A363" i="19"/>
  <c r="Q363" i="19"/>
  <c r="S363" i="19"/>
  <c r="U363" i="19"/>
  <c r="X363" i="19"/>
  <c r="Z363" i="19"/>
  <c r="AB363" i="19"/>
  <c r="A364" i="19"/>
  <c r="Q364" i="19"/>
  <c r="S364" i="19"/>
  <c r="U364" i="19"/>
  <c r="X364" i="19"/>
  <c r="Z364" i="19"/>
  <c r="AB364" i="19"/>
  <c r="A365" i="19"/>
  <c r="Q365" i="19"/>
  <c r="S365" i="19"/>
  <c r="U365" i="19"/>
  <c r="X365" i="19"/>
  <c r="Z365" i="19"/>
  <c r="AB365" i="19"/>
  <c r="A366" i="19"/>
  <c r="Q366" i="19"/>
  <c r="S366" i="19"/>
  <c r="U366" i="19"/>
  <c r="X366" i="19"/>
  <c r="Z366" i="19"/>
  <c r="AB366" i="19"/>
  <c r="A367" i="19"/>
  <c r="Q367" i="19"/>
  <c r="S367" i="19"/>
  <c r="U367" i="19"/>
  <c r="X367" i="19"/>
  <c r="Z367" i="19"/>
  <c r="AB367" i="19"/>
  <c r="A368" i="19"/>
  <c r="Q368" i="19"/>
  <c r="S368" i="19"/>
  <c r="U368" i="19"/>
  <c r="X368" i="19"/>
  <c r="Z368" i="19"/>
  <c r="AB368" i="19"/>
  <c r="A369" i="19"/>
  <c r="Q369" i="19"/>
  <c r="S369" i="19"/>
  <c r="U369" i="19"/>
  <c r="X369" i="19"/>
  <c r="Z369" i="19"/>
  <c r="AB369" i="19"/>
  <c r="A370" i="19"/>
  <c r="N370" i="19"/>
  <c r="O370" i="19"/>
  <c r="Q370" i="19"/>
  <c r="S370" i="19"/>
  <c r="U370" i="19"/>
  <c r="V370" i="19"/>
  <c r="X370" i="19"/>
  <c r="Z370" i="19"/>
  <c r="AB370" i="19"/>
  <c r="A371" i="19"/>
  <c r="N371" i="19"/>
  <c r="O371" i="19"/>
  <c r="Q371" i="19"/>
  <c r="S371" i="19"/>
  <c r="U371" i="19"/>
  <c r="V371" i="19"/>
  <c r="X371" i="19"/>
  <c r="Z371" i="19"/>
  <c r="AB371" i="19"/>
  <c r="A372" i="19"/>
  <c r="Q372" i="19"/>
  <c r="S372" i="19"/>
  <c r="U372" i="19"/>
  <c r="X372" i="19"/>
  <c r="Z372" i="19"/>
  <c r="AB372" i="19"/>
  <c r="A373" i="19"/>
  <c r="N373" i="19"/>
  <c r="O373" i="19"/>
  <c r="Q373" i="19"/>
  <c r="S373" i="19"/>
  <c r="U373" i="19"/>
  <c r="V373" i="19"/>
  <c r="X373" i="19"/>
  <c r="Z373" i="19"/>
  <c r="AB373" i="19"/>
  <c r="A374" i="19"/>
  <c r="N374" i="19"/>
  <c r="O374" i="19"/>
  <c r="Q374" i="19"/>
  <c r="S374" i="19"/>
  <c r="U374" i="19"/>
  <c r="V374" i="19"/>
  <c r="X374" i="19"/>
  <c r="Z374" i="19"/>
  <c r="AB374" i="19"/>
  <c r="A375" i="19"/>
  <c r="Q375" i="19"/>
  <c r="S375" i="19"/>
  <c r="U375" i="19"/>
  <c r="X375" i="19"/>
  <c r="Z375" i="19"/>
  <c r="AB375" i="19"/>
  <c r="A376" i="19"/>
  <c r="N376" i="19"/>
  <c r="O376" i="19"/>
  <c r="Q376" i="19"/>
  <c r="S376" i="19"/>
  <c r="U376" i="19"/>
  <c r="V376" i="19"/>
  <c r="X376" i="19"/>
  <c r="Z376" i="19"/>
  <c r="AB376" i="19"/>
  <c r="A377" i="19"/>
  <c r="Q377" i="19"/>
  <c r="S377" i="19"/>
  <c r="U377" i="19"/>
  <c r="X377" i="19"/>
  <c r="Z377" i="19"/>
  <c r="AB377" i="19"/>
  <c r="A378" i="19"/>
  <c r="N378" i="19"/>
  <c r="O378" i="19"/>
  <c r="Q378" i="19"/>
  <c r="S378" i="19"/>
  <c r="U378" i="19"/>
  <c r="V378" i="19"/>
  <c r="X378" i="19"/>
  <c r="Z378" i="19"/>
  <c r="AB378" i="19"/>
  <c r="A379" i="19"/>
  <c r="Q379" i="19"/>
  <c r="S379" i="19"/>
  <c r="U379" i="19"/>
  <c r="X379" i="19"/>
  <c r="Z379" i="19"/>
  <c r="AB379" i="19"/>
  <c r="A380" i="19"/>
  <c r="N380" i="19"/>
  <c r="O380" i="19"/>
  <c r="Q380" i="19"/>
  <c r="S380" i="19"/>
  <c r="U380" i="19"/>
  <c r="V380" i="19"/>
  <c r="X380" i="19"/>
  <c r="Z380" i="19"/>
  <c r="AB380" i="19"/>
  <c r="A381" i="19"/>
  <c r="Q381" i="19"/>
  <c r="S381" i="19"/>
  <c r="U381" i="19"/>
  <c r="X381" i="19"/>
  <c r="Z381" i="19"/>
  <c r="AB381" i="19"/>
  <c r="A382" i="19"/>
  <c r="N382" i="19"/>
  <c r="O382" i="19"/>
  <c r="Q382" i="19"/>
  <c r="S382" i="19"/>
  <c r="U382" i="19"/>
  <c r="V382" i="19"/>
  <c r="X382" i="19"/>
  <c r="Z382" i="19"/>
  <c r="AB382" i="19"/>
  <c r="A383" i="19"/>
  <c r="Q383" i="19"/>
  <c r="S383" i="19"/>
  <c r="U383" i="19"/>
  <c r="X383" i="19"/>
  <c r="Z383" i="19"/>
  <c r="AB383" i="19"/>
  <c r="A384" i="19"/>
  <c r="N384" i="19"/>
  <c r="O384" i="19"/>
  <c r="Q384" i="19"/>
  <c r="S384" i="19"/>
  <c r="U384" i="19"/>
  <c r="V384" i="19"/>
  <c r="X384" i="19"/>
  <c r="Z384" i="19"/>
  <c r="AB384" i="19"/>
  <c r="A385" i="19"/>
  <c r="Q385" i="19"/>
  <c r="S385" i="19"/>
  <c r="U385" i="19"/>
  <c r="X385" i="19"/>
  <c r="Z385" i="19"/>
  <c r="AB385" i="19"/>
  <c r="A386" i="19"/>
  <c r="N386" i="19"/>
  <c r="O386" i="19"/>
  <c r="Q386" i="19"/>
  <c r="S386" i="19"/>
  <c r="U386" i="19"/>
  <c r="V386" i="19"/>
  <c r="X386" i="19"/>
  <c r="Z386" i="19"/>
  <c r="AB386" i="19"/>
  <c r="A387" i="19"/>
  <c r="Q387" i="19"/>
  <c r="S387" i="19"/>
  <c r="U387" i="19"/>
  <c r="X387" i="19"/>
  <c r="Z387" i="19"/>
  <c r="AB387" i="19"/>
  <c r="A388" i="19"/>
  <c r="N388" i="19"/>
  <c r="O388" i="19"/>
  <c r="Q388" i="19"/>
  <c r="S388" i="19"/>
  <c r="U388" i="19"/>
  <c r="V388" i="19"/>
  <c r="X388" i="19"/>
  <c r="Z388" i="19"/>
  <c r="AB388" i="19"/>
  <c r="A389" i="19"/>
  <c r="N389" i="19"/>
  <c r="O389" i="19"/>
  <c r="Q389" i="19"/>
  <c r="S389" i="19"/>
  <c r="U389" i="19"/>
  <c r="V389" i="19"/>
  <c r="X389" i="19"/>
  <c r="Z389" i="19"/>
  <c r="AB389" i="19"/>
  <c r="A390" i="19"/>
  <c r="Q390" i="19"/>
  <c r="S390" i="19"/>
  <c r="U390" i="19"/>
  <c r="X390" i="19"/>
  <c r="Z390" i="19"/>
  <c r="AB390" i="19"/>
  <c r="A391" i="19"/>
  <c r="N391" i="19"/>
  <c r="O391" i="19"/>
  <c r="Q391" i="19"/>
  <c r="S391" i="19"/>
  <c r="U391" i="19"/>
  <c r="V391" i="19"/>
  <c r="X391" i="19"/>
  <c r="Z391" i="19"/>
  <c r="AB391" i="19"/>
  <c r="A392" i="19"/>
  <c r="Q392" i="19"/>
  <c r="S392" i="19"/>
  <c r="U392" i="19"/>
  <c r="X392" i="19"/>
  <c r="Z392" i="19"/>
  <c r="AB392" i="19"/>
  <c r="A393" i="19"/>
  <c r="N393" i="19"/>
  <c r="O393" i="19"/>
  <c r="Q393" i="19"/>
  <c r="S393" i="19"/>
  <c r="U393" i="19"/>
  <c r="V393" i="19"/>
  <c r="X393" i="19"/>
  <c r="Z393" i="19"/>
  <c r="AB393" i="19"/>
  <c r="P394" i="19"/>
  <c r="R394" i="19"/>
  <c r="T394" i="19"/>
  <c r="W394" i="19"/>
  <c r="Y394" i="19"/>
  <c r="AA394" i="19"/>
  <c r="A395" i="19"/>
  <c r="N395" i="19"/>
  <c r="O395" i="19"/>
  <c r="Q395" i="19"/>
  <c r="S395" i="19"/>
  <c r="U395" i="19"/>
  <c r="V395" i="19"/>
  <c r="X395" i="19"/>
  <c r="Z395" i="19"/>
  <c r="AB395" i="19"/>
  <c r="A396" i="19"/>
  <c r="Q396" i="19"/>
  <c r="S396" i="19"/>
  <c r="U396" i="19"/>
  <c r="X396" i="19"/>
  <c r="Z396" i="19"/>
  <c r="AB396" i="19"/>
  <c r="A397" i="19"/>
  <c r="N397" i="19"/>
  <c r="O397" i="19"/>
  <c r="Q397" i="19"/>
  <c r="S397" i="19"/>
  <c r="U397" i="19"/>
  <c r="V397" i="19"/>
  <c r="X397" i="19"/>
  <c r="Z397" i="19"/>
  <c r="AB397" i="19"/>
  <c r="A398" i="19"/>
  <c r="Q398" i="19"/>
  <c r="S398" i="19"/>
  <c r="U398" i="19"/>
  <c r="X398" i="19"/>
  <c r="Z398" i="19"/>
  <c r="AB398" i="19"/>
  <c r="A399" i="19"/>
  <c r="N399" i="19"/>
  <c r="O399" i="19"/>
  <c r="Q399" i="19"/>
  <c r="S399" i="19"/>
  <c r="U399" i="19"/>
  <c r="V399" i="19"/>
  <c r="X399" i="19"/>
  <c r="Z399" i="19"/>
  <c r="AB399" i="19"/>
  <c r="A400" i="19"/>
  <c r="Q400" i="19"/>
  <c r="S400" i="19"/>
  <c r="U400" i="19"/>
  <c r="X400" i="19"/>
  <c r="Z400" i="19"/>
  <c r="AB400" i="19"/>
  <c r="A401" i="19"/>
  <c r="N401" i="19"/>
  <c r="O401" i="19"/>
  <c r="Q401" i="19"/>
  <c r="S401" i="19"/>
  <c r="U401" i="19"/>
  <c r="V401" i="19"/>
  <c r="X401" i="19"/>
  <c r="Z401" i="19"/>
  <c r="AB401" i="19"/>
  <c r="A402" i="19"/>
  <c r="Q402" i="19"/>
  <c r="S402" i="19"/>
  <c r="U402" i="19"/>
  <c r="X402" i="19"/>
  <c r="Z402" i="19"/>
  <c r="AB402" i="19"/>
  <c r="A403" i="19"/>
  <c r="N403" i="19"/>
  <c r="O403" i="19"/>
  <c r="Q403" i="19"/>
  <c r="S403" i="19"/>
  <c r="U403" i="19"/>
  <c r="V403" i="19"/>
  <c r="X403" i="19"/>
  <c r="Z403" i="19"/>
  <c r="AB403" i="19"/>
  <c r="A404" i="19"/>
  <c r="N404" i="19"/>
  <c r="O404" i="19"/>
  <c r="Q404" i="19"/>
  <c r="S404" i="19"/>
  <c r="U404" i="19"/>
  <c r="V404" i="19"/>
  <c r="X404" i="19"/>
  <c r="Z404" i="19"/>
  <c r="AB404" i="19"/>
  <c r="A405" i="19"/>
  <c r="Q405" i="19"/>
  <c r="S405" i="19"/>
  <c r="U405" i="19"/>
  <c r="X405" i="19"/>
  <c r="Z405" i="19"/>
  <c r="AB405" i="19"/>
  <c r="A406" i="19"/>
  <c r="N406" i="19"/>
  <c r="O406" i="19"/>
  <c r="Q406" i="19"/>
  <c r="S406" i="19"/>
  <c r="U406" i="19"/>
  <c r="V406" i="19"/>
  <c r="X406" i="19"/>
  <c r="Z406" i="19"/>
  <c r="AB406" i="19"/>
  <c r="A407" i="19"/>
  <c r="N407" i="19"/>
  <c r="O407" i="19"/>
  <c r="Q407" i="19"/>
  <c r="S407" i="19"/>
  <c r="U407" i="19"/>
  <c r="V407" i="19"/>
  <c r="X407" i="19"/>
  <c r="Z407" i="19"/>
  <c r="AB407" i="19"/>
  <c r="A408" i="19"/>
  <c r="N408" i="19"/>
  <c r="O408" i="19"/>
  <c r="Q408" i="19"/>
  <c r="S408" i="19"/>
  <c r="U408" i="19"/>
  <c r="V408" i="19"/>
  <c r="X408" i="19"/>
  <c r="Z408" i="19"/>
  <c r="AB408" i="19"/>
  <c r="A409" i="19"/>
  <c r="N409" i="19"/>
  <c r="O409" i="19"/>
  <c r="Q409" i="19"/>
  <c r="S409" i="19"/>
  <c r="U409" i="19"/>
  <c r="V409" i="19"/>
  <c r="X409" i="19"/>
  <c r="Z409" i="19"/>
  <c r="AB409" i="19"/>
  <c r="A410" i="19"/>
  <c r="N410" i="19"/>
  <c r="O410" i="19"/>
  <c r="Q410" i="19"/>
  <c r="S410" i="19"/>
  <c r="U410" i="19"/>
  <c r="V410" i="19"/>
  <c r="X410" i="19"/>
  <c r="Z410" i="19"/>
  <c r="AB410" i="19"/>
  <c r="A411" i="19"/>
  <c r="Q411" i="19"/>
  <c r="S411" i="19"/>
  <c r="U411" i="19"/>
  <c r="X411" i="19"/>
  <c r="Z411" i="19"/>
  <c r="AB411" i="19"/>
  <c r="P412" i="19"/>
  <c r="R412" i="19"/>
  <c r="T412" i="19"/>
  <c r="W412" i="19"/>
  <c r="Y412" i="19"/>
  <c r="AA412" i="19"/>
  <c r="A413" i="19"/>
  <c r="N413" i="19"/>
  <c r="O413" i="19"/>
  <c r="Q413" i="19"/>
  <c r="S413" i="19"/>
  <c r="U413" i="19"/>
  <c r="V413" i="19"/>
  <c r="X413" i="19"/>
  <c r="Z413" i="19"/>
  <c r="AB413" i="19"/>
  <c r="A414" i="19"/>
  <c r="Q414" i="19"/>
  <c r="S414" i="19"/>
  <c r="U414" i="19"/>
  <c r="X414" i="19"/>
  <c r="Z414" i="19"/>
  <c r="AB414" i="19"/>
  <c r="A415" i="19"/>
  <c r="N415" i="19"/>
  <c r="O415" i="19"/>
  <c r="Q415" i="19"/>
  <c r="S415" i="19"/>
  <c r="U415" i="19"/>
  <c r="V415" i="19"/>
  <c r="X415" i="19"/>
  <c r="Z415" i="19"/>
  <c r="AB415" i="19"/>
  <c r="A416" i="19"/>
  <c r="Q416" i="19"/>
  <c r="S416" i="19"/>
  <c r="U416" i="19"/>
  <c r="X416" i="19"/>
  <c r="Z416" i="19"/>
  <c r="AB416" i="19"/>
  <c r="A417" i="19"/>
  <c r="N417" i="19"/>
  <c r="O417" i="19"/>
  <c r="Q417" i="19"/>
  <c r="S417" i="19"/>
  <c r="U417" i="19"/>
  <c r="V417" i="19"/>
  <c r="X417" i="19"/>
  <c r="Z417" i="19"/>
  <c r="AB417" i="19"/>
  <c r="A418" i="19"/>
  <c r="Q418" i="19"/>
  <c r="S418" i="19"/>
  <c r="U418" i="19"/>
  <c r="X418" i="19"/>
  <c r="Z418" i="19"/>
  <c r="AB418" i="19"/>
  <c r="A419" i="19"/>
  <c r="N419" i="19"/>
  <c r="O419" i="19"/>
  <c r="Q419" i="19"/>
  <c r="S419" i="19"/>
  <c r="U419" i="19"/>
  <c r="V419" i="19"/>
  <c r="X419" i="19"/>
  <c r="Z419" i="19"/>
  <c r="AB419" i="19"/>
  <c r="A420" i="19"/>
  <c r="Q420" i="19"/>
  <c r="S420" i="19"/>
  <c r="U420" i="19"/>
  <c r="X420" i="19"/>
  <c r="Z420" i="19"/>
  <c r="AB420" i="19"/>
  <c r="A421" i="19"/>
  <c r="N421" i="19"/>
  <c r="O421" i="19"/>
  <c r="Q421" i="19"/>
  <c r="S421" i="19"/>
  <c r="U421" i="19"/>
  <c r="V421" i="19"/>
  <c r="X421" i="19"/>
  <c r="Z421" i="19"/>
  <c r="AB421" i="19"/>
  <c r="A422" i="19"/>
  <c r="Q422" i="19"/>
  <c r="S422" i="19"/>
  <c r="U422" i="19"/>
  <c r="X422" i="19"/>
  <c r="Z422" i="19"/>
  <c r="AB422" i="19"/>
  <c r="A423" i="19"/>
  <c r="N423" i="19"/>
  <c r="O423" i="19"/>
  <c r="Q423" i="19"/>
  <c r="S423" i="19"/>
  <c r="U423" i="19"/>
  <c r="V423" i="19"/>
  <c r="X423" i="19"/>
  <c r="Z423" i="19"/>
  <c r="AB423" i="19"/>
  <c r="A424" i="19"/>
  <c r="Q424" i="19"/>
  <c r="S424" i="19"/>
  <c r="U424" i="19"/>
  <c r="X424" i="19"/>
  <c r="Z424" i="19"/>
  <c r="AB424" i="19"/>
  <c r="A425" i="19"/>
  <c r="N425" i="19"/>
  <c r="O425" i="19"/>
  <c r="Q425" i="19"/>
  <c r="S425" i="19"/>
  <c r="U425" i="19"/>
  <c r="V425" i="19"/>
  <c r="X425" i="19"/>
  <c r="Z425" i="19"/>
  <c r="AB425" i="19"/>
  <c r="A426" i="19"/>
  <c r="Q426" i="19"/>
  <c r="S426" i="19"/>
  <c r="U426" i="19"/>
  <c r="X426" i="19"/>
  <c r="Z426" i="19"/>
  <c r="AB426" i="19"/>
  <c r="A427" i="19"/>
  <c r="N427" i="19"/>
  <c r="O427" i="19"/>
  <c r="Q427" i="19"/>
  <c r="S427" i="19"/>
  <c r="U427" i="19"/>
  <c r="V427" i="19"/>
  <c r="X427" i="19"/>
  <c r="Z427" i="19"/>
  <c r="AB427" i="19"/>
  <c r="A428" i="19"/>
  <c r="N428" i="19"/>
  <c r="O428" i="19"/>
  <c r="Q428" i="19"/>
  <c r="S428" i="19"/>
  <c r="U428" i="19"/>
  <c r="V428" i="19"/>
  <c r="X428" i="19"/>
  <c r="Z428" i="19"/>
  <c r="AB428" i="19"/>
  <c r="A429" i="19"/>
  <c r="Q429" i="19"/>
  <c r="S429" i="19"/>
  <c r="U429" i="19"/>
  <c r="X429" i="19"/>
  <c r="Z429" i="19"/>
  <c r="AB429" i="19"/>
  <c r="A430" i="19"/>
  <c r="N430" i="19"/>
  <c r="O430" i="19"/>
  <c r="Q430" i="19"/>
  <c r="S430" i="19"/>
  <c r="U430" i="19"/>
  <c r="V430" i="19"/>
  <c r="X430" i="19"/>
  <c r="Z430" i="19"/>
  <c r="AB430" i="19"/>
  <c r="A431" i="19"/>
  <c r="Q431" i="19"/>
  <c r="S431" i="19"/>
  <c r="U431" i="19"/>
  <c r="X431" i="19"/>
  <c r="Z431" i="19"/>
  <c r="AB431" i="19"/>
  <c r="A432" i="19"/>
  <c r="N432" i="19"/>
  <c r="O432" i="19"/>
  <c r="Q432" i="19"/>
  <c r="S432" i="19"/>
  <c r="U432" i="19"/>
  <c r="V432" i="19"/>
  <c r="X432" i="19"/>
  <c r="Z432" i="19"/>
  <c r="AB432" i="19"/>
  <c r="A433" i="19"/>
  <c r="Q433" i="19"/>
  <c r="S433" i="19"/>
  <c r="U433" i="19"/>
  <c r="X433" i="19"/>
  <c r="Z433" i="19"/>
  <c r="AB433" i="19"/>
  <c r="A434" i="19"/>
  <c r="N434" i="19"/>
  <c r="O434" i="19"/>
  <c r="Q434" i="19"/>
  <c r="S434" i="19"/>
  <c r="U434" i="19"/>
  <c r="V434" i="19"/>
  <c r="X434" i="19"/>
  <c r="Z434" i="19"/>
  <c r="AB434" i="19"/>
  <c r="A435" i="19"/>
  <c r="N435" i="19"/>
  <c r="O435" i="19"/>
  <c r="Q435" i="19"/>
  <c r="S435" i="19"/>
  <c r="U435" i="19"/>
  <c r="V435" i="19"/>
  <c r="X435" i="19"/>
  <c r="Z435" i="19"/>
  <c r="AB435" i="19"/>
  <c r="A436" i="19"/>
  <c r="Q436" i="19"/>
  <c r="S436" i="19"/>
  <c r="U436" i="19"/>
  <c r="X436" i="19"/>
  <c r="Z436" i="19"/>
  <c r="AB436" i="19"/>
  <c r="A437" i="19"/>
  <c r="N437" i="19"/>
  <c r="O437" i="19"/>
  <c r="Q437" i="19"/>
  <c r="S437" i="19"/>
  <c r="U437" i="19"/>
  <c r="V437" i="19"/>
  <c r="X437" i="19"/>
  <c r="Z437" i="19"/>
  <c r="AB437" i="19"/>
  <c r="A438" i="19"/>
  <c r="Q438" i="19"/>
  <c r="S438" i="19"/>
  <c r="U438" i="19"/>
  <c r="X438" i="19"/>
  <c r="Z438" i="19"/>
  <c r="AB438" i="19"/>
  <c r="A439" i="19"/>
  <c r="N439" i="19"/>
  <c r="O439" i="19"/>
  <c r="Q439" i="19"/>
  <c r="S439" i="19"/>
  <c r="U439" i="19"/>
  <c r="V439" i="19"/>
  <c r="X439" i="19"/>
  <c r="Z439" i="19"/>
  <c r="AB439" i="19"/>
  <c r="A440" i="19"/>
  <c r="N440" i="19"/>
  <c r="O440" i="19"/>
  <c r="Q440" i="19"/>
  <c r="S440" i="19"/>
  <c r="U440" i="19"/>
  <c r="V440" i="19"/>
  <c r="X440" i="19"/>
  <c r="Z440" i="19"/>
  <c r="AB440" i="19"/>
  <c r="A441" i="19"/>
  <c r="N441" i="19"/>
  <c r="O441" i="19"/>
  <c r="Q441" i="19"/>
  <c r="S441" i="19"/>
  <c r="U441" i="19"/>
  <c r="V441" i="19"/>
  <c r="X441" i="19"/>
  <c r="Z441" i="19"/>
  <c r="AB441" i="19"/>
  <c r="A442" i="19"/>
  <c r="N442" i="19"/>
  <c r="O442" i="19"/>
  <c r="Q442" i="19"/>
  <c r="S442" i="19"/>
  <c r="U442" i="19"/>
  <c r="V442" i="19"/>
  <c r="X442" i="19"/>
  <c r="Z442" i="19"/>
  <c r="AB442" i="19"/>
  <c r="A443" i="19"/>
  <c r="N443" i="19"/>
  <c r="O443" i="19"/>
  <c r="Q443" i="19"/>
  <c r="S443" i="19"/>
  <c r="U443" i="19"/>
  <c r="V443" i="19"/>
  <c r="X443" i="19"/>
  <c r="Z443" i="19"/>
  <c r="AB443" i="19"/>
  <c r="A444" i="19"/>
  <c r="Q444" i="19"/>
  <c r="S444" i="19"/>
  <c r="U444" i="19"/>
  <c r="X444" i="19"/>
  <c r="Z444" i="19"/>
  <c r="AB444" i="19"/>
  <c r="A445" i="19"/>
  <c r="N445" i="19"/>
  <c r="O445" i="19"/>
  <c r="Q445" i="19"/>
  <c r="S445" i="19"/>
  <c r="U445" i="19"/>
  <c r="V445" i="19"/>
  <c r="X445" i="19"/>
  <c r="Z445" i="19"/>
  <c r="AB445" i="19"/>
  <c r="A446" i="19"/>
  <c r="Q446" i="19"/>
  <c r="S446" i="19"/>
  <c r="U446" i="19"/>
  <c r="X446" i="19"/>
  <c r="Z446" i="19"/>
  <c r="AB446" i="19"/>
  <c r="A447" i="19"/>
  <c r="N447" i="19"/>
  <c r="O447" i="19"/>
  <c r="Q447" i="19"/>
  <c r="S447" i="19"/>
  <c r="U447" i="19"/>
  <c r="V447" i="19"/>
  <c r="X447" i="19"/>
  <c r="Z447" i="19"/>
  <c r="AB447" i="19"/>
  <c r="A448" i="19"/>
  <c r="Q448" i="19"/>
  <c r="S448" i="19"/>
  <c r="U448" i="19"/>
  <c r="X448" i="19"/>
  <c r="Z448" i="19"/>
  <c r="AB448" i="19"/>
  <c r="A449" i="19"/>
  <c r="N449" i="19"/>
  <c r="O449" i="19"/>
  <c r="Q449" i="19"/>
  <c r="S449" i="19"/>
  <c r="U449" i="19"/>
  <c r="V449" i="19"/>
  <c r="X449" i="19"/>
  <c r="Z449" i="19"/>
  <c r="AB449" i="19"/>
  <c r="A450" i="19"/>
  <c r="Q450" i="19"/>
  <c r="S450" i="19"/>
  <c r="U450" i="19"/>
  <c r="X450" i="19"/>
  <c r="Z450" i="19"/>
  <c r="AB450" i="19"/>
  <c r="A451" i="19"/>
  <c r="N451" i="19"/>
  <c r="O451" i="19"/>
  <c r="Q451" i="19"/>
  <c r="S451" i="19"/>
  <c r="U451" i="19"/>
  <c r="V451" i="19"/>
  <c r="X451" i="19"/>
  <c r="Z451" i="19"/>
  <c r="AB451" i="19"/>
  <c r="A452" i="19"/>
  <c r="Q452" i="19"/>
  <c r="S452" i="19"/>
  <c r="U452" i="19"/>
  <c r="X452" i="19"/>
  <c r="Z452" i="19"/>
  <c r="AB452" i="19"/>
  <c r="A453" i="19"/>
  <c r="N453" i="19"/>
  <c r="O453" i="19"/>
  <c r="Q453" i="19"/>
  <c r="S453" i="19"/>
  <c r="U453" i="19"/>
  <c r="V453" i="19"/>
  <c r="X453" i="19"/>
  <c r="Z453" i="19"/>
  <c r="AB453" i="19"/>
  <c r="A454" i="19"/>
  <c r="Q454" i="19"/>
  <c r="S454" i="19"/>
  <c r="U454" i="19"/>
  <c r="X454" i="19"/>
  <c r="Z454" i="19"/>
  <c r="AB454" i="19"/>
  <c r="A455" i="19"/>
  <c r="N455" i="19"/>
  <c r="O455" i="19"/>
  <c r="Q455" i="19"/>
  <c r="S455" i="19"/>
  <c r="U455" i="19"/>
  <c r="V455" i="19"/>
  <c r="X455" i="19"/>
  <c r="Z455" i="19"/>
  <c r="AB455" i="19"/>
  <c r="A456" i="19"/>
  <c r="Q456" i="19"/>
  <c r="S456" i="19"/>
  <c r="U456" i="19"/>
  <c r="X456" i="19"/>
  <c r="Z456" i="19"/>
  <c r="AB456" i="19"/>
  <c r="A457" i="19"/>
  <c r="N457" i="19"/>
  <c r="O457" i="19"/>
  <c r="Q457" i="19"/>
  <c r="S457" i="19"/>
  <c r="U457" i="19"/>
  <c r="V457" i="19"/>
  <c r="X457" i="19"/>
  <c r="Z457" i="19"/>
  <c r="AB457" i="19"/>
  <c r="A458" i="19"/>
  <c r="N458" i="19"/>
  <c r="O458" i="19"/>
  <c r="Q458" i="19"/>
  <c r="S458" i="19"/>
  <c r="U458" i="19"/>
  <c r="V458" i="19"/>
  <c r="X458" i="19"/>
  <c r="Z458" i="19"/>
  <c r="AB458" i="19"/>
  <c r="A459" i="19"/>
  <c r="Q459" i="19"/>
  <c r="S459" i="19"/>
  <c r="U459" i="19"/>
  <c r="X459" i="19"/>
  <c r="Z459" i="19"/>
  <c r="AB459" i="19"/>
  <c r="A460" i="19"/>
  <c r="N460" i="19"/>
  <c r="O460" i="19"/>
  <c r="Q460" i="19"/>
  <c r="S460" i="19"/>
  <c r="U460" i="19"/>
  <c r="V460" i="19"/>
  <c r="X460" i="19"/>
  <c r="Z460" i="19"/>
  <c r="AB460" i="19"/>
  <c r="A461" i="19"/>
  <c r="Q461" i="19"/>
  <c r="S461" i="19"/>
  <c r="U461" i="19"/>
  <c r="X461" i="19"/>
  <c r="Z461" i="19"/>
  <c r="AB461" i="19"/>
  <c r="A462" i="19"/>
  <c r="N462" i="19"/>
  <c r="O462" i="19"/>
  <c r="Q462" i="19"/>
  <c r="S462" i="19"/>
  <c r="U462" i="19"/>
  <c r="V462" i="19"/>
  <c r="X462" i="19"/>
  <c r="Z462" i="19"/>
  <c r="AB462" i="19"/>
  <c r="A463" i="19"/>
  <c r="Q463" i="19"/>
  <c r="S463" i="19"/>
  <c r="U463" i="19"/>
  <c r="X463" i="19"/>
  <c r="Z463" i="19"/>
  <c r="AB463" i="19"/>
  <c r="A464" i="19"/>
  <c r="N464" i="19"/>
  <c r="O464" i="19"/>
  <c r="Q464" i="19"/>
  <c r="S464" i="19"/>
  <c r="U464" i="19"/>
  <c r="V464" i="19"/>
  <c r="X464" i="19"/>
  <c r="Z464" i="19"/>
  <c r="AB464" i="19"/>
  <c r="A465" i="19"/>
  <c r="Q465" i="19"/>
  <c r="S465" i="19"/>
  <c r="U465" i="19"/>
  <c r="X465" i="19"/>
  <c r="Z465" i="19"/>
  <c r="AB465" i="19"/>
  <c r="A466" i="19"/>
  <c r="N466" i="19"/>
  <c r="O466" i="19"/>
  <c r="Q466" i="19"/>
  <c r="S466" i="19"/>
  <c r="U466" i="19"/>
  <c r="V466" i="19"/>
  <c r="X466" i="19"/>
  <c r="Z466" i="19"/>
  <c r="AB466" i="19"/>
  <c r="A467" i="19"/>
  <c r="Q467" i="19"/>
  <c r="S467" i="19"/>
  <c r="U467" i="19"/>
  <c r="X467" i="19"/>
  <c r="Z467" i="19"/>
  <c r="AB467" i="19"/>
  <c r="A468" i="19"/>
  <c r="N468" i="19"/>
  <c r="O468" i="19"/>
  <c r="Q468" i="19"/>
  <c r="S468" i="19"/>
  <c r="U468" i="19"/>
  <c r="V468" i="19"/>
  <c r="X468" i="19"/>
  <c r="Z468" i="19"/>
  <c r="AB468" i="19"/>
  <c r="A469" i="19"/>
  <c r="Q469" i="19"/>
  <c r="S469" i="19"/>
  <c r="U469" i="19"/>
  <c r="X469" i="19"/>
  <c r="Z469" i="19"/>
  <c r="AB469" i="19"/>
  <c r="A470" i="19"/>
  <c r="N470" i="19"/>
  <c r="O470" i="19"/>
  <c r="Q470" i="19"/>
  <c r="S470" i="19"/>
  <c r="U470" i="19"/>
  <c r="V470" i="19"/>
  <c r="X470" i="19"/>
  <c r="Z470" i="19"/>
  <c r="AB470" i="19"/>
  <c r="A471" i="19"/>
  <c r="Q471" i="19"/>
  <c r="S471" i="19"/>
  <c r="U471" i="19"/>
  <c r="X471" i="19"/>
  <c r="Z471" i="19"/>
  <c r="AB471" i="19"/>
  <c r="A472" i="19"/>
  <c r="N472" i="19"/>
  <c r="O472" i="19"/>
  <c r="Q472" i="19"/>
  <c r="S472" i="19"/>
  <c r="U472" i="19"/>
  <c r="V472" i="19"/>
  <c r="X472" i="19"/>
  <c r="Z472" i="19"/>
  <c r="AB472" i="19"/>
  <c r="A473" i="19"/>
  <c r="Q473" i="19"/>
  <c r="S473" i="19"/>
  <c r="U473" i="19"/>
  <c r="X473" i="19"/>
  <c r="Z473" i="19"/>
  <c r="AB473" i="19"/>
  <c r="A474" i="19"/>
  <c r="N474" i="19"/>
  <c r="O474" i="19"/>
  <c r="Q474" i="19"/>
  <c r="S474" i="19"/>
  <c r="U474" i="19"/>
  <c r="V474" i="19"/>
  <c r="X474" i="19"/>
  <c r="Z474" i="19"/>
  <c r="AB474" i="19"/>
  <c r="A475" i="19"/>
  <c r="Q475" i="19"/>
  <c r="S475" i="19"/>
  <c r="U475" i="19"/>
  <c r="X475" i="19"/>
  <c r="Z475" i="19"/>
  <c r="AB475" i="19"/>
  <c r="A476" i="19"/>
  <c r="N476" i="19"/>
  <c r="O476" i="19"/>
  <c r="Q476" i="19"/>
  <c r="S476" i="19"/>
  <c r="U476" i="19"/>
  <c r="V476" i="19"/>
  <c r="X476" i="19"/>
  <c r="Z476" i="19"/>
  <c r="AB476" i="19"/>
  <c r="A477" i="19"/>
  <c r="Q477" i="19"/>
  <c r="S477" i="19"/>
  <c r="U477" i="19"/>
  <c r="X477" i="19"/>
  <c r="Z477" i="19"/>
  <c r="AB477" i="19"/>
  <c r="A478" i="19"/>
  <c r="N478" i="19"/>
  <c r="O478" i="19"/>
  <c r="Q478" i="19"/>
  <c r="S478" i="19"/>
  <c r="U478" i="19"/>
  <c r="V478" i="19"/>
  <c r="X478" i="19"/>
  <c r="Z478" i="19"/>
  <c r="AB478" i="19"/>
  <c r="A479" i="19"/>
  <c r="N479" i="19"/>
  <c r="O479" i="19"/>
  <c r="Q479" i="19"/>
  <c r="S479" i="19"/>
  <c r="U479" i="19"/>
  <c r="V479" i="19"/>
  <c r="X479" i="19"/>
  <c r="Z479" i="19"/>
  <c r="AB479" i="19"/>
  <c r="A480" i="19"/>
  <c r="Q480" i="19"/>
  <c r="S480" i="19"/>
  <c r="U480" i="19"/>
  <c r="X480" i="19"/>
  <c r="Z480" i="19"/>
  <c r="AB480" i="19"/>
  <c r="A481" i="19"/>
  <c r="N481" i="19"/>
  <c r="O481" i="19"/>
  <c r="Q481" i="19"/>
  <c r="S481" i="19"/>
  <c r="U481" i="19"/>
  <c r="V481" i="19"/>
  <c r="X481" i="19"/>
  <c r="Z481" i="19"/>
  <c r="AB481" i="19"/>
  <c r="A482" i="19"/>
  <c r="Q482" i="19"/>
  <c r="S482" i="19"/>
  <c r="U482" i="19"/>
  <c r="X482" i="19"/>
  <c r="Z482" i="19"/>
  <c r="AB482" i="19"/>
  <c r="A483" i="19"/>
  <c r="N483" i="19"/>
  <c r="O483" i="19"/>
  <c r="Q483" i="19"/>
  <c r="S483" i="19"/>
  <c r="U483" i="19"/>
  <c r="V483" i="19"/>
  <c r="X483" i="19"/>
  <c r="Z483" i="19"/>
  <c r="AB483" i="19"/>
  <c r="A484" i="19"/>
  <c r="N484" i="19"/>
  <c r="O484" i="19"/>
  <c r="Q484" i="19"/>
  <c r="S484" i="19"/>
  <c r="U484" i="19"/>
  <c r="V484" i="19"/>
  <c r="X484" i="19"/>
  <c r="Z484" i="19"/>
  <c r="AB484" i="19"/>
  <c r="A485" i="19"/>
  <c r="Q485" i="19"/>
  <c r="S485" i="19"/>
  <c r="U485" i="19"/>
  <c r="X485" i="19"/>
  <c r="Z485" i="19"/>
  <c r="AB485" i="19"/>
  <c r="A486" i="19"/>
  <c r="N486" i="19"/>
  <c r="O486" i="19"/>
  <c r="Q486" i="19"/>
  <c r="S486" i="19"/>
  <c r="U486" i="19"/>
  <c r="V486" i="19"/>
  <c r="X486" i="19"/>
  <c r="Z486" i="19"/>
  <c r="AB486" i="19"/>
  <c r="A487" i="19"/>
  <c r="Q487" i="19"/>
  <c r="S487" i="19"/>
  <c r="U487" i="19"/>
  <c r="X487" i="19"/>
  <c r="Z487" i="19"/>
  <c r="AB487" i="19"/>
  <c r="A488" i="19"/>
  <c r="N488" i="19"/>
  <c r="O488" i="19"/>
  <c r="Q488" i="19"/>
  <c r="S488" i="19"/>
  <c r="U488" i="19"/>
  <c r="V488" i="19"/>
  <c r="X488" i="19"/>
  <c r="Z488" i="19"/>
  <c r="AB488" i="19"/>
  <c r="A489" i="19"/>
  <c r="N489" i="19"/>
  <c r="O489" i="19"/>
  <c r="Q489" i="19"/>
  <c r="S489" i="19"/>
  <c r="U489" i="19"/>
  <c r="V489" i="19"/>
  <c r="X489" i="19"/>
  <c r="Z489" i="19"/>
  <c r="AB489" i="19"/>
  <c r="A490" i="19"/>
  <c r="Q490" i="19"/>
  <c r="S490" i="19"/>
  <c r="U490" i="19"/>
  <c r="X490" i="19"/>
  <c r="Z490" i="19"/>
  <c r="AB490" i="19"/>
  <c r="A491" i="19"/>
  <c r="N491" i="19"/>
  <c r="O491" i="19"/>
  <c r="Q491" i="19"/>
  <c r="S491" i="19"/>
  <c r="U491" i="19"/>
  <c r="V491" i="19"/>
  <c r="X491" i="19"/>
  <c r="Z491" i="19"/>
  <c r="AB491" i="19"/>
  <c r="A492" i="19"/>
  <c r="Q492" i="19"/>
  <c r="S492" i="19"/>
  <c r="U492" i="19"/>
  <c r="X492" i="19"/>
  <c r="Z492" i="19"/>
  <c r="AB492" i="19"/>
  <c r="A493" i="19"/>
  <c r="Q493" i="19"/>
  <c r="S493" i="19"/>
  <c r="U493" i="19"/>
  <c r="X493" i="19"/>
  <c r="Z493" i="19"/>
  <c r="AB493" i="19"/>
  <c r="A494" i="19"/>
  <c r="Q494" i="19"/>
  <c r="S494" i="19"/>
  <c r="U494" i="19"/>
  <c r="V494" i="19"/>
  <c r="X494" i="19"/>
  <c r="Z494" i="19"/>
  <c r="AB494" i="19"/>
  <c r="A495" i="19"/>
  <c r="N495" i="19"/>
  <c r="O495" i="19"/>
  <c r="Q495" i="19"/>
  <c r="S495" i="19"/>
  <c r="U495" i="19"/>
  <c r="V495" i="19"/>
  <c r="X495" i="19"/>
  <c r="Z495" i="19"/>
  <c r="AB495" i="19"/>
  <c r="A496" i="19"/>
  <c r="Q496" i="19"/>
  <c r="S496" i="19"/>
  <c r="U496" i="19"/>
  <c r="X496" i="19"/>
  <c r="Z496" i="19"/>
  <c r="AB496" i="19"/>
  <c r="A497" i="19"/>
  <c r="N497" i="19"/>
  <c r="O497" i="19"/>
  <c r="Q497" i="19"/>
  <c r="S497" i="19"/>
  <c r="U497" i="19"/>
  <c r="V497" i="19"/>
  <c r="X497" i="19"/>
  <c r="Z497" i="19"/>
  <c r="AB497" i="19"/>
  <c r="A498" i="19"/>
  <c r="Q498" i="19"/>
  <c r="S498" i="19"/>
  <c r="U498" i="19"/>
  <c r="X498" i="19"/>
  <c r="Z498" i="19"/>
  <c r="AB498" i="19"/>
  <c r="A499" i="19"/>
  <c r="N499" i="19"/>
  <c r="O499" i="19"/>
  <c r="Q499" i="19"/>
  <c r="S499" i="19"/>
  <c r="U499" i="19"/>
  <c r="V499" i="19"/>
  <c r="X499" i="19"/>
  <c r="Z499" i="19"/>
  <c r="AB499" i="19"/>
  <c r="A500" i="19"/>
  <c r="Q500" i="19"/>
  <c r="S500" i="19"/>
  <c r="U500" i="19"/>
  <c r="X500" i="19"/>
  <c r="Z500" i="19"/>
  <c r="AB500" i="19"/>
  <c r="A501" i="19"/>
  <c r="N501" i="19"/>
  <c r="O501" i="19"/>
  <c r="Q501" i="19"/>
  <c r="S501" i="19"/>
  <c r="U501" i="19"/>
  <c r="V501" i="19"/>
  <c r="X501" i="19"/>
  <c r="Z501" i="19"/>
  <c r="AB501" i="19"/>
  <c r="A502" i="19"/>
  <c r="N502" i="19"/>
  <c r="O502" i="19"/>
  <c r="Q502" i="19"/>
  <c r="S502" i="19"/>
  <c r="U502" i="19"/>
  <c r="V502" i="19"/>
  <c r="X502" i="19"/>
  <c r="Z502" i="19"/>
  <c r="AB502" i="19"/>
  <c r="A503" i="19"/>
  <c r="Q503" i="19"/>
  <c r="S503" i="19"/>
  <c r="U503" i="19"/>
  <c r="X503" i="19"/>
  <c r="Z503" i="19"/>
  <c r="AB503" i="19"/>
  <c r="A504" i="19"/>
  <c r="N504" i="19"/>
  <c r="O504" i="19"/>
  <c r="Q504" i="19"/>
  <c r="S504" i="19"/>
  <c r="U504" i="19"/>
  <c r="V504" i="19"/>
  <c r="X504" i="19"/>
  <c r="Z504" i="19"/>
  <c r="AB504" i="19"/>
  <c r="A505" i="19"/>
  <c r="N505" i="19"/>
  <c r="O505" i="19"/>
  <c r="Q505" i="19"/>
  <c r="S505" i="19"/>
  <c r="U505" i="19"/>
  <c r="V505" i="19"/>
  <c r="X505" i="19"/>
  <c r="Z505" i="19"/>
  <c r="AB505" i="19"/>
  <c r="A506" i="19"/>
  <c r="Q506" i="19"/>
  <c r="S506" i="19"/>
  <c r="U506" i="19"/>
  <c r="X506" i="19"/>
  <c r="Z506" i="19"/>
  <c r="AB506" i="19"/>
  <c r="A507" i="19"/>
  <c r="N507" i="19"/>
  <c r="O507" i="19"/>
  <c r="Q507" i="19"/>
  <c r="S507" i="19"/>
  <c r="U507" i="19"/>
  <c r="V507" i="19"/>
  <c r="X507" i="19"/>
  <c r="Z507" i="19"/>
  <c r="AB507" i="19"/>
  <c r="A508" i="19"/>
  <c r="N508" i="19"/>
  <c r="O508" i="19"/>
  <c r="Q508" i="19"/>
  <c r="S508" i="19"/>
  <c r="U508" i="19"/>
  <c r="V508" i="19"/>
  <c r="X508" i="19"/>
  <c r="Z508" i="19"/>
  <c r="AB508" i="19"/>
  <c r="A509" i="19"/>
  <c r="Q509" i="19"/>
  <c r="S509" i="19"/>
  <c r="U509" i="19"/>
  <c r="X509" i="19"/>
  <c r="Z509" i="19"/>
  <c r="AB509" i="19"/>
  <c r="A510" i="19"/>
  <c r="N510" i="19"/>
  <c r="O510" i="19"/>
  <c r="Q510" i="19"/>
  <c r="S510" i="19"/>
  <c r="U510" i="19"/>
  <c r="V510" i="19"/>
  <c r="X510" i="19"/>
  <c r="Z510" i="19"/>
  <c r="AB510" i="19"/>
  <c r="A511" i="19"/>
  <c r="N511" i="19"/>
  <c r="O511" i="19"/>
  <c r="Q511" i="19"/>
  <c r="S511" i="19"/>
  <c r="U511" i="19"/>
  <c r="V511" i="19"/>
  <c r="X511" i="19"/>
  <c r="Z511" i="19"/>
  <c r="AB511" i="19"/>
  <c r="A512" i="19"/>
  <c r="Q512" i="19"/>
  <c r="S512" i="19"/>
  <c r="U512" i="19"/>
  <c r="X512" i="19"/>
  <c r="Z512" i="19"/>
  <c r="AB512" i="19"/>
  <c r="A513" i="19"/>
  <c r="N513" i="19"/>
  <c r="O513" i="19"/>
  <c r="Q513" i="19"/>
  <c r="S513" i="19"/>
  <c r="U513" i="19"/>
  <c r="V513" i="19"/>
  <c r="X513" i="19"/>
  <c r="Z513" i="19"/>
  <c r="AB513" i="19"/>
  <c r="A514" i="19"/>
  <c r="Q514" i="19"/>
  <c r="S514" i="19"/>
  <c r="U514" i="19"/>
  <c r="X514" i="19"/>
  <c r="Z514" i="19"/>
  <c r="AB514" i="19"/>
  <c r="A515" i="19"/>
  <c r="Q515" i="19"/>
  <c r="S515" i="19"/>
  <c r="U515" i="19"/>
  <c r="X515" i="19"/>
  <c r="Z515" i="19"/>
  <c r="AB515" i="19"/>
  <c r="A516" i="19"/>
  <c r="N516" i="19"/>
  <c r="O516" i="19"/>
  <c r="Q516" i="19"/>
  <c r="S516" i="19"/>
  <c r="U516" i="19"/>
  <c r="V516" i="19"/>
  <c r="X516" i="19"/>
  <c r="Z516" i="19"/>
  <c r="AB516" i="19"/>
  <c r="A517" i="19"/>
  <c r="Q517" i="19"/>
  <c r="S517" i="19"/>
  <c r="U517" i="19"/>
  <c r="X517" i="19"/>
  <c r="Z517" i="19"/>
  <c r="AB517" i="19"/>
  <c r="A518" i="19"/>
  <c r="N518" i="19"/>
  <c r="O518" i="19"/>
  <c r="Q518" i="19"/>
  <c r="S518" i="19"/>
  <c r="U518" i="19"/>
  <c r="V518" i="19"/>
  <c r="X518" i="19"/>
  <c r="Z518" i="19"/>
  <c r="AB518" i="19"/>
  <c r="A519" i="19"/>
  <c r="N519" i="19"/>
  <c r="O519" i="19"/>
  <c r="Q519" i="19"/>
  <c r="S519" i="19"/>
  <c r="U519" i="19"/>
  <c r="V519" i="19"/>
  <c r="X519" i="19"/>
  <c r="Z519" i="19"/>
  <c r="AB519" i="19"/>
  <c r="A520" i="19"/>
  <c r="Q520" i="19"/>
  <c r="S520" i="19"/>
  <c r="U520" i="19"/>
  <c r="X520" i="19"/>
  <c r="Z520" i="19"/>
  <c r="AB520" i="19"/>
  <c r="A521" i="19"/>
  <c r="N521" i="19"/>
  <c r="O521" i="19"/>
  <c r="Q521" i="19"/>
  <c r="S521" i="19"/>
  <c r="U521" i="19"/>
  <c r="V521" i="19"/>
  <c r="X521" i="19"/>
  <c r="Z521" i="19"/>
  <c r="AB521" i="19"/>
  <c r="A522" i="19"/>
  <c r="N522" i="19"/>
  <c r="O522" i="19"/>
  <c r="Q522" i="19"/>
  <c r="S522" i="19"/>
  <c r="U522" i="19"/>
  <c r="V522" i="19"/>
  <c r="X522" i="19"/>
  <c r="Z522" i="19"/>
  <c r="AB522" i="19"/>
  <c r="A523" i="19"/>
  <c r="Q523" i="19"/>
  <c r="S523" i="19"/>
  <c r="U523" i="19"/>
  <c r="X523" i="19"/>
  <c r="Z523" i="19"/>
  <c r="AB523" i="19"/>
  <c r="A524" i="19"/>
  <c r="N524" i="19"/>
  <c r="O524" i="19"/>
  <c r="Q524" i="19"/>
  <c r="S524" i="19"/>
  <c r="U524" i="19"/>
  <c r="V524" i="19"/>
  <c r="X524" i="19"/>
  <c r="Z524" i="19"/>
  <c r="AB524" i="19"/>
  <c r="A525" i="19"/>
  <c r="Q525" i="19"/>
  <c r="S525" i="19"/>
  <c r="U525" i="19"/>
  <c r="V525" i="19"/>
  <c r="X525" i="19"/>
  <c r="Z525" i="19"/>
  <c r="AB525" i="19"/>
  <c r="A526" i="19"/>
  <c r="Q526" i="19"/>
  <c r="S526" i="19"/>
  <c r="U526" i="19"/>
  <c r="X526" i="19"/>
  <c r="Z526" i="19"/>
  <c r="AB526" i="19"/>
  <c r="A527" i="19"/>
  <c r="Q527" i="19"/>
  <c r="S527" i="19"/>
  <c r="U527" i="19"/>
  <c r="V527" i="19"/>
  <c r="X527" i="19"/>
  <c r="Z527" i="19"/>
  <c r="AB527" i="19"/>
  <c r="A528" i="19"/>
  <c r="Q528" i="19"/>
  <c r="S528" i="19"/>
  <c r="U528" i="19"/>
  <c r="X528" i="19"/>
  <c r="Z528" i="19"/>
  <c r="AB528" i="19"/>
  <c r="A529" i="19"/>
  <c r="N529" i="19"/>
  <c r="O529" i="19"/>
  <c r="Q529" i="19"/>
  <c r="S529" i="19"/>
  <c r="U529" i="19"/>
  <c r="V529" i="19"/>
  <c r="X529" i="19"/>
  <c r="Z529" i="19"/>
  <c r="AB529" i="19"/>
  <c r="A530" i="19"/>
  <c r="Q530" i="19"/>
  <c r="S530" i="19"/>
  <c r="U530" i="19"/>
  <c r="X530" i="19"/>
  <c r="Z530" i="19"/>
  <c r="AB530" i="19"/>
  <c r="A531" i="19"/>
  <c r="N531" i="19"/>
  <c r="O531" i="19"/>
  <c r="Q531" i="19"/>
  <c r="S531" i="19"/>
  <c r="U531" i="19"/>
  <c r="V531" i="19"/>
  <c r="X531" i="19"/>
  <c r="Z531" i="19"/>
  <c r="AB531" i="19"/>
  <c r="A532" i="19"/>
  <c r="N532" i="19"/>
  <c r="O532" i="19"/>
  <c r="Q532" i="19"/>
  <c r="S532" i="19"/>
  <c r="U532" i="19"/>
  <c r="V532" i="19"/>
  <c r="X532" i="19"/>
  <c r="Z532" i="19"/>
  <c r="AB532" i="19"/>
  <c r="A533" i="19"/>
  <c r="N533" i="19"/>
  <c r="O533" i="19"/>
  <c r="Q533" i="19"/>
  <c r="S533" i="19"/>
  <c r="U533" i="19"/>
  <c r="V533" i="19"/>
  <c r="X533" i="19"/>
  <c r="Z533" i="19"/>
  <c r="AB533" i="19"/>
  <c r="A534" i="19"/>
  <c r="N534" i="19"/>
  <c r="O534" i="19"/>
  <c r="Q534" i="19"/>
  <c r="S534" i="19"/>
  <c r="U534" i="19"/>
  <c r="V534" i="19"/>
  <c r="X534" i="19"/>
  <c r="Z534" i="19"/>
  <c r="AB534" i="19"/>
  <c r="A535" i="19"/>
  <c r="Q535" i="19"/>
  <c r="S535" i="19"/>
  <c r="U535" i="19"/>
  <c r="X535" i="19"/>
  <c r="Z535" i="19"/>
  <c r="AB535" i="19"/>
  <c r="A536" i="19"/>
  <c r="N536" i="19"/>
  <c r="O536" i="19"/>
  <c r="Q536" i="19"/>
  <c r="S536" i="19"/>
  <c r="U536" i="19"/>
  <c r="V536" i="19"/>
  <c r="X536" i="19"/>
  <c r="Z536" i="19"/>
  <c r="AB536" i="19"/>
  <c r="A537" i="19"/>
  <c r="Q537" i="19"/>
  <c r="S537" i="19"/>
  <c r="U537" i="19"/>
  <c r="X537" i="19"/>
  <c r="Z537" i="19"/>
  <c r="AB537" i="19"/>
  <c r="A538" i="19"/>
  <c r="N538" i="19"/>
  <c r="O538" i="19"/>
  <c r="Q538" i="19"/>
  <c r="S538" i="19"/>
  <c r="U538" i="19"/>
  <c r="V538" i="19"/>
  <c r="X538" i="19"/>
  <c r="Z538" i="19"/>
  <c r="AB538" i="19"/>
  <c r="A539" i="19"/>
  <c r="N539" i="19"/>
  <c r="O539" i="19"/>
  <c r="Q539" i="19"/>
  <c r="S539" i="19"/>
  <c r="U539" i="19"/>
  <c r="V539" i="19"/>
  <c r="X539" i="19"/>
  <c r="Z539" i="19"/>
  <c r="AB539" i="19"/>
  <c r="A540" i="19"/>
  <c r="Q540" i="19"/>
  <c r="S540" i="19"/>
  <c r="U540" i="19"/>
  <c r="X540" i="19"/>
  <c r="Z540" i="19"/>
  <c r="AB540" i="19"/>
  <c r="A541" i="19"/>
  <c r="Q541" i="19"/>
  <c r="S541" i="19"/>
  <c r="U541" i="19"/>
  <c r="V541" i="19"/>
  <c r="X541" i="19"/>
  <c r="Z541" i="19"/>
  <c r="AB541" i="19"/>
  <c r="A542" i="19"/>
  <c r="Q542" i="19"/>
  <c r="S542" i="19"/>
  <c r="U542" i="19"/>
  <c r="X542" i="19"/>
  <c r="Z542" i="19"/>
  <c r="AB542" i="19"/>
  <c r="A543" i="19"/>
  <c r="Q543" i="19"/>
  <c r="S543" i="19"/>
  <c r="U543" i="19"/>
  <c r="V543" i="19"/>
  <c r="X543" i="19"/>
  <c r="Z543" i="19"/>
  <c r="AB543" i="19"/>
  <c r="A544" i="19"/>
  <c r="N544" i="19"/>
  <c r="O544" i="19"/>
  <c r="Q544" i="19"/>
  <c r="S544" i="19"/>
  <c r="U544" i="19"/>
  <c r="V544" i="19"/>
  <c r="X544" i="19"/>
  <c r="Z544" i="19"/>
  <c r="AB544" i="19"/>
  <c r="A545" i="19"/>
  <c r="Q545" i="19"/>
  <c r="S545" i="19"/>
  <c r="U545" i="19"/>
  <c r="X545" i="19"/>
  <c r="Z545" i="19"/>
  <c r="AB545" i="19"/>
  <c r="A546" i="19"/>
  <c r="N546" i="19"/>
  <c r="O546" i="19"/>
  <c r="Q546" i="19"/>
  <c r="S546" i="19"/>
  <c r="U546" i="19"/>
  <c r="V546" i="19"/>
  <c r="X546" i="19"/>
  <c r="Z546" i="19"/>
  <c r="AB546" i="19"/>
  <c r="A547" i="19"/>
  <c r="Q547" i="19"/>
  <c r="S547" i="19"/>
  <c r="U547" i="19"/>
  <c r="X547" i="19"/>
  <c r="Z547" i="19"/>
  <c r="AB547" i="19"/>
  <c r="A548" i="19"/>
  <c r="N548" i="19"/>
  <c r="O548" i="19"/>
  <c r="Q548" i="19"/>
  <c r="S548" i="19"/>
  <c r="U548" i="19"/>
  <c r="V548" i="19"/>
  <c r="X548" i="19"/>
  <c r="Z548" i="19"/>
  <c r="AB548" i="19"/>
  <c r="A549" i="19"/>
  <c r="Q549" i="19"/>
  <c r="S549" i="19"/>
  <c r="U549" i="19"/>
  <c r="X549" i="19"/>
  <c r="Z549" i="19"/>
  <c r="AB549" i="19"/>
  <c r="A550" i="19"/>
  <c r="N550" i="19"/>
  <c r="O550" i="19"/>
  <c r="Q550" i="19"/>
  <c r="S550" i="19"/>
  <c r="U550" i="19"/>
  <c r="V550" i="19"/>
  <c r="X550" i="19"/>
  <c r="Z550" i="19"/>
  <c r="AB550" i="19"/>
  <c r="A551" i="19"/>
  <c r="N551" i="19"/>
  <c r="O551" i="19"/>
  <c r="Q551" i="19"/>
  <c r="S551" i="19"/>
  <c r="U551" i="19"/>
  <c r="V551" i="19"/>
  <c r="X551" i="19"/>
  <c r="Z551" i="19"/>
  <c r="AB551" i="19"/>
  <c r="A552" i="19"/>
  <c r="Q552" i="19"/>
  <c r="S552" i="19"/>
  <c r="U552" i="19"/>
  <c r="X552" i="19"/>
  <c r="Z552" i="19"/>
  <c r="AB552" i="19"/>
  <c r="A553" i="19"/>
  <c r="N553" i="19"/>
  <c r="O553" i="19"/>
  <c r="Q553" i="19"/>
  <c r="S553" i="19"/>
  <c r="U553" i="19"/>
  <c r="V553" i="19"/>
  <c r="X553" i="19"/>
  <c r="Z553" i="19"/>
  <c r="AB553" i="19"/>
  <c r="A554" i="19"/>
  <c r="Q554" i="19"/>
  <c r="S554" i="19"/>
  <c r="U554" i="19"/>
  <c r="X554" i="19"/>
  <c r="Z554" i="19"/>
  <c r="AB554" i="19"/>
  <c r="A555" i="19"/>
  <c r="N555" i="19"/>
  <c r="O555" i="19"/>
  <c r="Q555" i="19"/>
  <c r="S555" i="19"/>
  <c r="U555" i="19"/>
  <c r="V555" i="19"/>
  <c r="X555" i="19"/>
  <c r="Z555" i="19"/>
  <c r="AB555" i="19"/>
  <c r="A556" i="19"/>
  <c r="Q556" i="19"/>
  <c r="S556" i="19"/>
  <c r="U556" i="19"/>
  <c r="X556" i="19"/>
  <c r="Z556" i="19"/>
  <c r="AB556" i="19"/>
  <c r="A557" i="19"/>
  <c r="Q557" i="19"/>
  <c r="S557" i="19"/>
  <c r="U557" i="19"/>
  <c r="X557" i="19"/>
  <c r="Z557" i="19"/>
  <c r="AB557" i="19"/>
  <c r="A558" i="19"/>
  <c r="Q558" i="19"/>
  <c r="S558" i="19"/>
  <c r="U558" i="19"/>
  <c r="X558" i="19"/>
  <c r="Z558" i="19"/>
  <c r="AB558" i="19"/>
  <c r="A559" i="19"/>
  <c r="Q559" i="19"/>
  <c r="S559" i="19"/>
  <c r="U559" i="19"/>
  <c r="X559" i="19"/>
  <c r="Z559" i="19"/>
  <c r="AB559" i="19"/>
  <c r="A560" i="19"/>
  <c r="N560" i="19"/>
  <c r="O560" i="19"/>
  <c r="Q560" i="19"/>
  <c r="S560" i="19"/>
  <c r="U560" i="19"/>
  <c r="V560" i="19"/>
  <c r="X560" i="19"/>
  <c r="Z560" i="19"/>
  <c r="AB560" i="19"/>
  <c r="A561" i="19"/>
  <c r="Q561" i="19"/>
  <c r="S561" i="19"/>
  <c r="U561" i="19"/>
  <c r="X561" i="19"/>
  <c r="Z561" i="19"/>
  <c r="AB561" i="19"/>
  <c r="A562" i="19"/>
  <c r="N562" i="19"/>
  <c r="O562" i="19"/>
  <c r="Q562" i="19"/>
  <c r="S562" i="19"/>
  <c r="U562" i="19"/>
  <c r="V562" i="19"/>
  <c r="X562" i="19"/>
  <c r="Z562" i="19"/>
  <c r="AB562" i="19"/>
  <c r="A563" i="19"/>
  <c r="Q563" i="19"/>
  <c r="S563" i="19"/>
  <c r="U563" i="19"/>
  <c r="X563" i="19"/>
  <c r="Z563" i="19"/>
  <c r="AB563" i="19"/>
  <c r="A564" i="19"/>
  <c r="N564" i="19"/>
  <c r="O564" i="19"/>
  <c r="Q564" i="19"/>
  <c r="S564" i="19"/>
  <c r="U564" i="19"/>
  <c r="V564" i="19"/>
  <c r="X564" i="19"/>
  <c r="Z564" i="19"/>
  <c r="AB564" i="19"/>
  <c r="A565" i="19"/>
  <c r="Q565" i="19"/>
  <c r="S565" i="19"/>
  <c r="U565" i="19"/>
  <c r="X565" i="19"/>
  <c r="Z565" i="19"/>
  <c r="AB565" i="19"/>
  <c r="A566" i="19"/>
  <c r="N566" i="19"/>
  <c r="O566" i="19"/>
  <c r="Q566" i="19"/>
  <c r="S566" i="19"/>
  <c r="U566" i="19"/>
  <c r="V566" i="19"/>
  <c r="X566" i="19"/>
  <c r="Z566" i="19"/>
  <c r="AB566" i="19"/>
  <c r="A567" i="19"/>
  <c r="Q567" i="19"/>
  <c r="S567" i="19"/>
  <c r="U567" i="19"/>
  <c r="X567" i="19"/>
  <c r="Z567" i="19"/>
  <c r="AB567" i="19"/>
  <c r="A568" i="19"/>
  <c r="N568" i="19"/>
  <c r="O568" i="19"/>
  <c r="Q568" i="19"/>
  <c r="S568" i="19"/>
  <c r="U568" i="19"/>
  <c r="V568" i="19"/>
  <c r="X568" i="19"/>
  <c r="Z568" i="19"/>
  <c r="AB568" i="19"/>
  <c r="A569" i="19"/>
  <c r="N569" i="19"/>
  <c r="O569" i="19"/>
  <c r="Q569" i="19"/>
  <c r="S569" i="19"/>
  <c r="U569" i="19"/>
  <c r="V569" i="19"/>
  <c r="X569" i="19"/>
  <c r="Z569" i="19"/>
  <c r="AB569" i="19"/>
  <c r="A570" i="19"/>
  <c r="N570" i="19"/>
  <c r="O570" i="19"/>
  <c r="Q570" i="19"/>
  <c r="S570" i="19"/>
  <c r="U570" i="19"/>
  <c r="V570" i="19"/>
  <c r="X570" i="19"/>
  <c r="Z570" i="19"/>
  <c r="AB570" i="19"/>
  <c r="A571" i="19"/>
  <c r="Q571" i="19"/>
  <c r="S571" i="19"/>
  <c r="U571" i="19"/>
  <c r="X571" i="19"/>
  <c r="Z571" i="19"/>
  <c r="AB571" i="19"/>
  <c r="A572" i="19"/>
  <c r="N572" i="19"/>
  <c r="O572" i="19"/>
  <c r="Q572" i="19"/>
  <c r="S572" i="19"/>
  <c r="U572" i="19"/>
  <c r="V572" i="19"/>
  <c r="X572" i="19"/>
  <c r="Z572" i="19"/>
  <c r="AB572" i="19"/>
  <c r="A573" i="19"/>
  <c r="Q573" i="19"/>
  <c r="S573" i="19"/>
  <c r="U573" i="19"/>
  <c r="X573" i="19"/>
  <c r="Z573" i="19"/>
  <c r="AB573" i="19"/>
  <c r="A574" i="19"/>
  <c r="N574" i="19"/>
  <c r="O574" i="19"/>
  <c r="Q574" i="19"/>
  <c r="S574" i="19"/>
  <c r="U574" i="19"/>
  <c r="V574" i="19"/>
  <c r="X574" i="19"/>
  <c r="Z574" i="19"/>
  <c r="AB574" i="19"/>
  <c r="A575" i="19"/>
  <c r="N575" i="19"/>
  <c r="O575" i="19"/>
  <c r="Q575" i="19"/>
  <c r="S575" i="19"/>
  <c r="U575" i="19"/>
  <c r="V575" i="19"/>
  <c r="X575" i="19"/>
  <c r="Z575" i="19"/>
  <c r="AB575" i="19"/>
  <c r="A576" i="19"/>
  <c r="N576" i="19"/>
  <c r="O576" i="19"/>
  <c r="Q576" i="19"/>
  <c r="S576" i="19"/>
  <c r="U576" i="19"/>
  <c r="V576" i="19"/>
  <c r="X576" i="19"/>
  <c r="Z576" i="19"/>
  <c r="AB576" i="19"/>
  <c r="A577" i="19"/>
  <c r="N577" i="19"/>
  <c r="O577" i="19"/>
  <c r="Q577" i="19"/>
  <c r="S577" i="19"/>
  <c r="U577" i="19"/>
  <c r="V577" i="19"/>
  <c r="X577" i="19"/>
  <c r="Z577" i="19"/>
  <c r="AB577" i="19"/>
  <c r="A578" i="19"/>
  <c r="N578" i="19"/>
  <c r="O578" i="19"/>
  <c r="Q578" i="19"/>
  <c r="S578" i="19"/>
  <c r="U578" i="19"/>
  <c r="V578" i="19"/>
  <c r="X578" i="19"/>
  <c r="Z578" i="19"/>
  <c r="AB578" i="19"/>
  <c r="A579" i="19"/>
  <c r="N579" i="19"/>
  <c r="O579" i="19"/>
  <c r="Q579" i="19"/>
  <c r="S579" i="19"/>
  <c r="U579" i="19"/>
  <c r="V579" i="19"/>
  <c r="X579" i="19"/>
  <c r="Z579" i="19"/>
  <c r="AB579" i="19"/>
  <c r="A580" i="19"/>
  <c r="N580" i="19"/>
  <c r="O580" i="19"/>
  <c r="Q580" i="19"/>
  <c r="S580" i="19"/>
  <c r="U580" i="19"/>
  <c r="V580" i="19"/>
  <c r="X580" i="19"/>
  <c r="Z580" i="19"/>
  <c r="AB580" i="19"/>
  <c r="A581" i="19"/>
  <c r="Q581" i="19"/>
  <c r="S581" i="19"/>
  <c r="U581" i="19"/>
  <c r="X581" i="19"/>
  <c r="Z581" i="19"/>
  <c r="AB581" i="19"/>
  <c r="A582" i="19"/>
  <c r="N582" i="19"/>
  <c r="O582" i="19"/>
  <c r="Q582" i="19"/>
  <c r="S582" i="19"/>
  <c r="U582" i="19"/>
  <c r="V582" i="19"/>
  <c r="X582" i="19"/>
  <c r="Z582" i="19"/>
  <c r="AB582" i="19"/>
  <c r="A583" i="19"/>
  <c r="N583" i="19"/>
  <c r="O583" i="19"/>
  <c r="Q583" i="19"/>
  <c r="S583" i="19"/>
  <c r="U583" i="19"/>
  <c r="V583" i="19"/>
  <c r="X583" i="19"/>
  <c r="Z583" i="19"/>
  <c r="AB583" i="19"/>
  <c r="A584" i="19"/>
  <c r="N584" i="19"/>
  <c r="O584" i="19"/>
  <c r="Q584" i="19"/>
  <c r="S584" i="19"/>
  <c r="U584" i="19"/>
  <c r="V584" i="19"/>
  <c r="X584" i="19"/>
  <c r="Z584" i="19"/>
  <c r="AB584" i="19"/>
  <c r="A585" i="19"/>
  <c r="N585" i="19"/>
  <c r="O585" i="19"/>
  <c r="Q585" i="19"/>
  <c r="S585" i="19"/>
  <c r="U585" i="19"/>
  <c r="V585" i="19"/>
  <c r="X585" i="19"/>
  <c r="Z585" i="19"/>
  <c r="AB585" i="19"/>
  <c r="A586" i="19"/>
  <c r="N586" i="19"/>
  <c r="O586" i="19"/>
  <c r="Q586" i="19"/>
  <c r="S586" i="19"/>
  <c r="U586" i="19"/>
  <c r="V586" i="19"/>
  <c r="X586" i="19"/>
  <c r="Z586" i="19"/>
  <c r="AB586" i="19"/>
  <c r="A587" i="19"/>
  <c r="N587" i="19"/>
  <c r="O587" i="19"/>
  <c r="Q587" i="19"/>
  <c r="S587" i="19"/>
  <c r="U587" i="19"/>
  <c r="V587" i="19"/>
  <c r="X587" i="19"/>
  <c r="Z587" i="19"/>
  <c r="AB587" i="19"/>
  <c r="A588" i="19"/>
  <c r="N588" i="19"/>
  <c r="O588" i="19"/>
  <c r="Q588" i="19"/>
  <c r="S588" i="19"/>
  <c r="U588" i="19"/>
  <c r="V588" i="19"/>
  <c r="X588" i="19"/>
  <c r="Z588" i="19"/>
  <c r="AB588" i="19"/>
  <c r="A589" i="19"/>
  <c r="Q589" i="19"/>
  <c r="S589" i="19"/>
  <c r="U589" i="19"/>
  <c r="X589" i="19"/>
  <c r="Z589" i="19"/>
  <c r="AB589" i="19"/>
  <c r="A590" i="19"/>
  <c r="N590" i="19"/>
  <c r="O590" i="19"/>
  <c r="Q590" i="19"/>
  <c r="S590" i="19"/>
  <c r="U590" i="19"/>
  <c r="V590" i="19"/>
  <c r="X590" i="19"/>
  <c r="Z590" i="19"/>
  <c r="AB590" i="19"/>
  <c r="A591" i="19"/>
  <c r="Q591" i="19"/>
  <c r="S591" i="19"/>
  <c r="U591" i="19"/>
  <c r="X591" i="19"/>
  <c r="Z591" i="19"/>
  <c r="AB591" i="19"/>
  <c r="A592" i="19"/>
  <c r="N592" i="19"/>
  <c r="O592" i="19"/>
  <c r="Q592" i="19"/>
  <c r="S592" i="19"/>
  <c r="U592" i="19"/>
  <c r="V592" i="19"/>
  <c r="X592" i="19"/>
  <c r="Z592" i="19"/>
  <c r="AB592" i="19"/>
  <c r="A593" i="19"/>
  <c r="Q593" i="19"/>
  <c r="S593" i="19"/>
  <c r="U593" i="19"/>
  <c r="X593" i="19"/>
  <c r="Z593" i="19"/>
  <c r="AB593" i="19"/>
  <c r="A594" i="19"/>
  <c r="N594" i="19"/>
  <c r="O594" i="19"/>
  <c r="Q594" i="19"/>
  <c r="S594" i="19"/>
  <c r="U594" i="19"/>
  <c r="V594" i="19"/>
  <c r="X594" i="19"/>
  <c r="Z594" i="19"/>
  <c r="AB594" i="19"/>
  <c r="A595" i="19"/>
  <c r="Q595" i="19"/>
  <c r="S595" i="19"/>
  <c r="U595" i="19"/>
  <c r="X595" i="19"/>
  <c r="Z595" i="19"/>
  <c r="AB595" i="19"/>
  <c r="A596" i="19"/>
  <c r="N596" i="19"/>
  <c r="O596" i="19"/>
  <c r="Q596" i="19"/>
  <c r="S596" i="19"/>
  <c r="U596" i="19"/>
  <c r="V596" i="19"/>
  <c r="X596" i="19"/>
  <c r="Z596" i="19"/>
  <c r="AB596" i="19"/>
  <c r="A597" i="19"/>
  <c r="N597" i="19"/>
  <c r="O597" i="19"/>
  <c r="Q597" i="19"/>
  <c r="S597" i="19"/>
  <c r="U597" i="19"/>
  <c r="V597" i="19"/>
  <c r="X597" i="19"/>
  <c r="Z597" i="19"/>
  <c r="AB597" i="19"/>
  <c r="A598" i="19"/>
  <c r="N598" i="19"/>
  <c r="O598" i="19"/>
  <c r="Q598" i="19"/>
  <c r="S598" i="19"/>
  <c r="U598" i="19"/>
  <c r="V598" i="19"/>
  <c r="X598" i="19"/>
  <c r="Z598" i="19"/>
  <c r="AB598" i="19"/>
  <c r="A599" i="19"/>
  <c r="O599" i="19"/>
  <c r="Q599" i="19"/>
  <c r="S599" i="19"/>
  <c r="U599" i="19"/>
  <c r="V599" i="19"/>
  <c r="X599" i="19"/>
  <c r="Z599" i="19"/>
  <c r="AB599" i="19"/>
  <c r="A600" i="19"/>
  <c r="N600" i="19"/>
  <c r="O600" i="19"/>
  <c r="Q600" i="19"/>
  <c r="S600" i="19"/>
  <c r="U600" i="19"/>
  <c r="V600" i="19"/>
  <c r="X600" i="19"/>
  <c r="Z600" i="19"/>
  <c r="AB600" i="19"/>
  <c r="A601" i="19"/>
  <c r="N601" i="19"/>
  <c r="O601" i="19"/>
  <c r="Q601" i="19"/>
  <c r="S601" i="19"/>
  <c r="U601" i="19"/>
  <c r="V601" i="19"/>
  <c r="X601" i="19"/>
  <c r="Z601" i="19"/>
  <c r="AB601" i="19"/>
  <c r="A602" i="19"/>
  <c r="N602" i="19"/>
  <c r="O602" i="19"/>
  <c r="Q602" i="19"/>
  <c r="S602" i="19"/>
  <c r="U602" i="19"/>
  <c r="V602" i="19"/>
  <c r="X602" i="19"/>
  <c r="Z602" i="19"/>
  <c r="AB602" i="19"/>
  <c r="A603" i="19"/>
  <c r="N603" i="19"/>
  <c r="O603" i="19"/>
  <c r="Q603" i="19"/>
  <c r="S603" i="19"/>
  <c r="U603" i="19"/>
  <c r="V603" i="19"/>
  <c r="X603" i="19"/>
  <c r="Z603" i="19"/>
  <c r="AB603" i="19"/>
  <c r="A604" i="19"/>
  <c r="N604" i="19"/>
  <c r="O604" i="19"/>
  <c r="Q604" i="19"/>
  <c r="S604" i="19"/>
  <c r="U604" i="19"/>
  <c r="V604" i="19"/>
  <c r="X604" i="19"/>
  <c r="Z604" i="19"/>
  <c r="AB604" i="19"/>
  <c r="A605" i="19"/>
  <c r="O605" i="19"/>
  <c r="Q605" i="19"/>
  <c r="S605" i="19"/>
  <c r="U605" i="19"/>
  <c r="V605" i="19"/>
  <c r="X605" i="19"/>
  <c r="Z605" i="19"/>
  <c r="AB605" i="19"/>
  <c r="A606" i="19"/>
  <c r="N606" i="19"/>
  <c r="O606" i="19"/>
  <c r="Q606" i="19"/>
  <c r="S606" i="19"/>
  <c r="U606" i="19"/>
  <c r="V606" i="19"/>
  <c r="X606" i="19"/>
  <c r="Z606" i="19"/>
  <c r="AB606" i="19"/>
  <c r="A607" i="19"/>
  <c r="N607" i="19"/>
  <c r="O607" i="19"/>
  <c r="Q607" i="19"/>
  <c r="S607" i="19"/>
  <c r="U607" i="19"/>
  <c r="V607" i="19"/>
  <c r="X607" i="19"/>
  <c r="Z607" i="19"/>
  <c r="AB607" i="19"/>
  <c r="A608" i="19"/>
  <c r="N608" i="19"/>
  <c r="O608" i="19"/>
  <c r="Q608" i="19"/>
  <c r="S608" i="19"/>
  <c r="U608" i="19"/>
  <c r="V608" i="19"/>
  <c r="X608" i="19"/>
  <c r="Z608" i="19"/>
  <c r="AB608" i="19"/>
  <c r="A609" i="19"/>
  <c r="Q609" i="19"/>
  <c r="S609" i="19"/>
  <c r="U609" i="19"/>
  <c r="X609" i="19"/>
  <c r="Z609" i="19"/>
  <c r="AB609" i="19"/>
  <c r="A610" i="19"/>
  <c r="N610" i="19"/>
  <c r="O610" i="19"/>
  <c r="Q610" i="19"/>
  <c r="S610" i="19"/>
  <c r="U610" i="19"/>
  <c r="V610" i="19"/>
  <c r="X610" i="19"/>
  <c r="Z610" i="19"/>
  <c r="AB610" i="19"/>
  <c r="A611" i="19"/>
  <c r="Q611" i="19"/>
  <c r="S611" i="19"/>
  <c r="U611" i="19"/>
  <c r="X611" i="19"/>
  <c r="Z611" i="19"/>
  <c r="AB611" i="19"/>
  <c r="A612" i="19"/>
  <c r="N612" i="19"/>
  <c r="O612" i="19"/>
  <c r="Q612" i="19"/>
  <c r="S612" i="19"/>
  <c r="U612" i="19"/>
  <c r="V612" i="19"/>
  <c r="X612" i="19"/>
  <c r="Z612" i="19"/>
  <c r="AB612" i="19"/>
  <c r="A613" i="19"/>
  <c r="Q613" i="19"/>
  <c r="S613" i="19"/>
  <c r="U613" i="19"/>
  <c r="X613" i="19"/>
  <c r="Z613" i="19"/>
  <c r="AB613" i="19"/>
  <c r="A614" i="19"/>
  <c r="N614" i="19"/>
  <c r="O614" i="19"/>
  <c r="Q614" i="19"/>
  <c r="S614" i="19"/>
  <c r="U614" i="19"/>
  <c r="V614" i="19"/>
  <c r="X614" i="19"/>
  <c r="Z614" i="19"/>
  <c r="AB614" i="19"/>
  <c r="A615" i="19"/>
  <c r="Q615" i="19"/>
  <c r="S615" i="19"/>
  <c r="U615" i="19"/>
  <c r="X615" i="19"/>
  <c r="Z615" i="19"/>
  <c r="AB615" i="19"/>
  <c r="A616" i="19"/>
  <c r="N616" i="19"/>
  <c r="O616" i="19"/>
  <c r="Q616" i="19"/>
  <c r="S616" i="19"/>
  <c r="U616" i="19"/>
  <c r="V616" i="19"/>
  <c r="X616" i="19"/>
  <c r="Z616" i="19"/>
  <c r="AB616" i="19"/>
  <c r="A617" i="19"/>
  <c r="Q617" i="19"/>
  <c r="S617" i="19"/>
  <c r="U617" i="19"/>
  <c r="X617" i="19"/>
  <c r="Z617" i="19"/>
  <c r="AB617" i="19"/>
  <c r="A618" i="19"/>
  <c r="N618" i="19"/>
  <c r="O618" i="19"/>
  <c r="Q618" i="19"/>
  <c r="S618" i="19"/>
  <c r="U618" i="19"/>
  <c r="V618" i="19"/>
  <c r="X618" i="19"/>
  <c r="Z618" i="19"/>
  <c r="AB618" i="19"/>
  <c r="A619" i="19"/>
  <c r="O619" i="19"/>
  <c r="Q619" i="19"/>
  <c r="S619" i="19"/>
  <c r="U619" i="19"/>
  <c r="V619" i="19"/>
  <c r="X619" i="19"/>
  <c r="Z619" i="19"/>
  <c r="AB619" i="19"/>
  <c r="A620" i="19"/>
  <c r="N620" i="19"/>
  <c r="O620" i="19"/>
  <c r="Q620" i="19"/>
  <c r="S620" i="19"/>
  <c r="U620" i="19"/>
  <c r="V620" i="19"/>
  <c r="X620" i="19"/>
  <c r="Z620" i="19"/>
  <c r="AB620" i="19"/>
  <c r="A621" i="19"/>
  <c r="N621" i="19"/>
  <c r="O621" i="19"/>
  <c r="Q621" i="19"/>
  <c r="S621" i="19"/>
  <c r="U621" i="19"/>
  <c r="V621" i="19"/>
  <c r="X621" i="19"/>
  <c r="Z621" i="19"/>
  <c r="AB621" i="19"/>
  <c r="A622" i="19"/>
  <c r="N622" i="19"/>
  <c r="O622" i="19"/>
  <c r="Q622" i="19"/>
  <c r="S622" i="19"/>
  <c r="U622" i="19"/>
  <c r="V622" i="19"/>
  <c r="X622" i="19"/>
  <c r="Z622" i="19"/>
  <c r="AB622" i="19"/>
  <c r="D19" i="43"/>
  <c r="N15" i="5"/>
  <c r="O15" i="5"/>
  <c r="N60" i="19"/>
  <c r="X9" i="19" l="1"/>
  <c r="P64" i="19"/>
  <c r="AA43" i="19"/>
  <c r="P126" i="19"/>
  <c r="P279" i="19"/>
  <c r="P169" i="19"/>
  <c r="P165" i="19"/>
  <c r="W407" i="19"/>
  <c r="W99" i="19"/>
  <c r="W75" i="19"/>
  <c r="W64" i="19"/>
  <c r="W62" i="19"/>
  <c r="P62" i="19"/>
  <c r="W46" i="19"/>
  <c r="AA389" i="19"/>
  <c r="T237" i="19"/>
  <c r="Z9" i="19"/>
  <c r="T421" i="19"/>
  <c r="T316" i="19"/>
  <c r="AA283" i="19"/>
  <c r="AA177" i="19"/>
  <c r="T177" i="19"/>
  <c r="T371" i="19"/>
  <c r="AA160" i="19"/>
  <c r="T160" i="19"/>
  <c r="AA151" i="19"/>
  <c r="W135" i="19"/>
  <c r="W133" i="19"/>
  <c r="AA126" i="19"/>
  <c r="T126" i="19"/>
  <c r="W124" i="19"/>
  <c r="P124" i="19"/>
  <c r="AA121" i="19"/>
  <c r="T121" i="19"/>
  <c r="W119" i="19"/>
  <c r="P119" i="19"/>
  <c r="W106" i="19"/>
  <c r="W101" i="19"/>
  <c r="AA99" i="19"/>
  <c r="T99" i="19"/>
  <c r="AA97" i="19"/>
  <c r="T97" i="19"/>
  <c r="AA90" i="19"/>
  <c r="T90" i="19"/>
  <c r="AA83" i="19"/>
  <c r="P81" i="19"/>
  <c r="AA75" i="19"/>
  <c r="AA73" i="19"/>
  <c r="T73" i="19"/>
  <c r="W71" i="19"/>
  <c r="P71" i="19"/>
  <c r="AA68" i="19"/>
  <c r="T68" i="19"/>
  <c r="AA66" i="19"/>
  <c r="T66" i="19"/>
  <c r="AA64" i="19"/>
  <c r="T64" i="19"/>
  <c r="AA62" i="19"/>
  <c r="T62" i="19"/>
  <c r="AA60" i="19"/>
  <c r="T60" i="19"/>
  <c r="W59" i="19"/>
  <c r="P59" i="19"/>
  <c r="W45" i="19"/>
  <c r="T39" i="19"/>
  <c r="W38" i="19"/>
  <c r="T38" i="19"/>
  <c r="AA36" i="19"/>
  <c r="AA33" i="19"/>
  <c r="T33" i="19"/>
  <c r="AA28" i="19"/>
  <c r="W27" i="19"/>
  <c r="AA25" i="19"/>
  <c r="T25" i="19"/>
  <c r="AA20" i="19"/>
  <c r="AA40" i="19"/>
  <c r="Y358" i="19"/>
  <c r="Y91" i="19"/>
  <c r="T20" i="19"/>
  <c r="T18" i="19"/>
  <c r="Y83" i="19"/>
  <c r="R221" i="19"/>
  <c r="R220" i="19"/>
  <c r="R210" i="19"/>
  <c r="R209" i="19"/>
  <c r="R200" i="19"/>
  <c r="R199" i="19"/>
  <c r="Y122" i="19"/>
  <c r="Y121" i="19"/>
  <c r="Y117" i="19"/>
  <c r="Y113" i="19"/>
  <c r="Y111" i="19"/>
  <c r="R104" i="19"/>
  <c r="Y99" i="19"/>
  <c r="Y97" i="19"/>
  <c r="Y90" i="19"/>
  <c r="R90" i="19"/>
  <c r="Y73" i="19"/>
  <c r="R73" i="19"/>
  <c r="R69" i="19"/>
  <c r="Y68" i="19"/>
  <c r="R68" i="19"/>
  <c r="Y67" i="19"/>
  <c r="R67" i="19"/>
  <c r="Y66" i="19"/>
  <c r="R66" i="19"/>
  <c r="Y65" i="19"/>
  <c r="R65" i="19"/>
  <c r="Y64" i="19"/>
  <c r="R64" i="19"/>
  <c r="R63" i="19"/>
  <c r="Y62" i="19"/>
  <c r="R62" i="19"/>
  <c r="Y61" i="19"/>
  <c r="R61" i="19"/>
  <c r="Y60" i="19"/>
  <c r="R60" i="19"/>
  <c r="Y57" i="19"/>
  <c r="R57" i="19"/>
  <c r="W221" i="19"/>
  <c r="P175" i="19"/>
  <c r="R27" i="19"/>
  <c r="W17" i="19"/>
  <c r="R41" i="19"/>
  <c r="AA388" i="19"/>
  <c r="R435" i="19"/>
  <c r="R421" i="19"/>
  <c r="R417" i="19"/>
  <c r="R393" i="19"/>
  <c r="R389" i="19"/>
  <c r="W443" i="19"/>
  <c r="AA380" i="19"/>
  <c r="R35" i="19"/>
  <c r="W160" i="19"/>
  <c r="AB114" i="19"/>
  <c r="R29" i="19"/>
  <c r="AA148" i="19"/>
  <c r="R536" i="19"/>
  <c r="T483" i="19"/>
  <c r="P395" i="19"/>
  <c r="P388" i="19"/>
  <c r="R384" i="19"/>
  <c r="P380" i="19"/>
  <c r="R376" i="19"/>
  <c r="R371" i="19"/>
  <c r="R370" i="19"/>
  <c r="AA358" i="19"/>
  <c r="T358" i="19"/>
  <c r="T318" i="19"/>
  <c r="AA306" i="19"/>
  <c r="T304" i="19"/>
  <c r="Y291" i="19"/>
  <c r="R262" i="19"/>
  <c r="T253" i="19"/>
  <c r="AA231" i="19"/>
  <c r="W210" i="19"/>
  <c r="P195" i="19"/>
  <c r="W181" i="19"/>
  <c r="T169" i="19"/>
  <c r="T165" i="19"/>
  <c r="W157" i="19"/>
  <c r="P155" i="19"/>
  <c r="W150" i="19"/>
  <c r="P150" i="19"/>
  <c r="AA144" i="19"/>
  <c r="AA124" i="19"/>
  <c r="T124" i="19"/>
  <c r="P122" i="19"/>
  <c r="AA119" i="19"/>
  <c r="T119" i="19"/>
  <c r="P117" i="19"/>
  <c r="AA110" i="19"/>
  <c r="T110" i="19"/>
  <c r="AA106" i="19"/>
  <c r="T106" i="19"/>
  <c r="AA101" i="19"/>
  <c r="T101" i="19"/>
  <c r="AA81" i="19"/>
  <c r="T81" i="19"/>
  <c r="AA71" i="19"/>
  <c r="AA59" i="19"/>
  <c r="T59" i="19"/>
  <c r="AA45" i="19"/>
  <c r="T45" i="19"/>
  <c r="W44" i="19"/>
  <c r="W41" i="19"/>
  <c r="AA38" i="19"/>
  <c r="W35" i="19"/>
  <c r="AA30" i="19"/>
  <c r="AA27" i="19"/>
  <c r="T27" i="19"/>
  <c r="R25" i="19"/>
  <c r="AA22" i="19"/>
  <c r="T22" i="19"/>
  <c r="W21" i="19"/>
  <c r="R20" i="19"/>
  <c r="R18" i="19"/>
  <c r="AA17" i="19"/>
  <c r="AA415" i="19"/>
  <c r="W298" i="19"/>
  <c r="R43" i="19"/>
  <c r="R40" i="19"/>
  <c r="R34" i="19"/>
  <c r="U9" i="19"/>
  <c r="W527" i="19"/>
  <c r="W522" i="19"/>
  <c r="AA222" i="19"/>
  <c r="W128" i="19"/>
  <c r="R31" i="19"/>
  <c r="R388" i="19"/>
  <c r="D69" i="219"/>
  <c r="W222" i="19"/>
  <c r="T17" i="19"/>
  <c r="R413" i="19"/>
  <c r="Y404" i="19"/>
  <c r="W130" i="19"/>
  <c r="Z114" i="19"/>
  <c r="P393" i="19"/>
  <c r="W577" i="19"/>
  <c r="P220" i="19"/>
  <c r="W117" i="19"/>
  <c r="R380" i="19"/>
  <c r="W122" i="19"/>
  <c r="W67" i="19"/>
  <c r="W619" i="19"/>
  <c r="P619" i="19"/>
  <c r="W605" i="19"/>
  <c r="AB9" i="19"/>
  <c r="S9" i="19"/>
  <c r="T568" i="19"/>
  <c r="W544" i="19"/>
  <c r="P544" i="19"/>
  <c r="W539" i="19"/>
  <c r="P539" i="19"/>
  <c r="AA536" i="19"/>
  <c r="T536" i="19"/>
  <c r="W534" i="19"/>
  <c r="AA524" i="19"/>
  <c r="T524" i="19"/>
  <c r="P522" i="19"/>
  <c r="T519" i="19"/>
  <c r="AA128" i="19"/>
  <c r="W126" i="19"/>
  <c r="W121" i="19"/>
  <c r="P121" i="19"/>
  <c r="AA102" i="19"/>
  <c r="T87" i="19"/>
  <c r="AA55" i="19"/>
  <c r="AA37" i="19"/>
  <c r="AA34" i="19"/>
  <c r="AA31" i="19"/>
  <c r="AA26" i="19"/>
  <c r="T26" i="19"/>
  <c r="AA23" i="19"/>
  <c r="T23" i="19"/>
  <c r="P507" i="19"/>
  <c r="P502" i="19"/>
  <c r="P497" i="19"/>
  <c r="W483" i="19"/>
  <c r="P483" i="19"/>
  <c r="W478" i="19"/>
  <c r="P478" i="19"/>
  <c r="AA472" i="19"/>
  <c r="T472" i="19"/>
  <c r="P457" i="19"/>
  <c r="T451" i="19"/>
  <c r="P449" i="19"/>
  <c r="T441" i="19"/>
  <c r="W430" i="19"/>
  <c r="P430" i="19"/>
  <c r="AA421" i="19"/>
  <c r="W419" i="19"/>
  <c r="T419" i="19"/>
  <c r="AA413" i="19"/>
  <c r="T413" i="19"/>
  <c r="AA404" i="19"/>
  <c r="T404" i="19"/>
  <c r="AA397" i="19"/>
  <c r="W393" i="19"/>
  <c r="T389" i="19"/>
  <c r="W388" i="19"/>
  <c r="AA384" i="19"/>
  <c r="T384" i="19"/>
  <c r="T382" i="19"/>
  <c r="W380" i="19"/>
  <c r="AA376" i="19"/>
  <c r="T376" i="19"/>
  <c r="AA374" i="19"/>
  <c r="AA371" i="19"/>
  <c r="W362" i="19"/>
  <c r="T362" i="19"/>
  <c r="AA360" i="19"/>
  <c r="T360" i="19"/>
  <c r="AA347" i="19"/>
  <c r="T347" i="19"/>
  <c r="W340" i="19"/>
  <c r="P340" i="19"/>
  <c r="AA325" i="19"/>
  <c r="T325" i="19"/>
  <c r="P318" i="19"/>
  <c r="AA316" i="19"/>
  <c r="AA314" i="19"/>
  <c r="T314" i="19"/>
  <c r="AA308" i="19"/>
  <c r="T306" i="19"/>
  <c r="AA301" i="19"/>
  <c r="AA296" i="19"/>
  <c r="T296" i="19"/>
  <c r="AA289" i="19"/>
  <c r="T289" i="19"/>
  <c r="AA279" i="19"/>
  <c r="T279" i="19"/>
  <c r="W264" i="19"/>
  <c r="T264" i="19"/>
  <c r="W261" i="19"/>
  <c r="W253" i="19"/>
  <c r="AA237" i="19"/>
  <c r="AA233" i="19"/>
  <c r="W231" i="19"/>
  <c r="T231" i="19"/>
  <c r="W224" i="19"/>
  <c r="P224" i="19"/>
  <c r="P222" i="19"/>
  <c r="AA221" i="19"/>
  <c r="T221" i="19"/>
  <c r="W220" i="19"/>
  <c r="P210" i="19"/>
  <c r="T209" i="19"/>
  <c r="T204" i="19"/>
  <c r="W200" i="19"/>
  <c r="T199" i="19"/>
  <c r="S114" i="19"/>
  <c r="AA191" i="19"/>
  <c r="T189" i="19"/>
  <c r="AA175" i="19"/>
  <c r="T175" i="19"/>
  <c r="AA173" i="19"/>
  <c r="T173" i="19"/>
  <c r="W169" i="19"/>
  <c r="P167" i="19"/>
  <c r="W289" i="19"/>
  <c r="AA362" i="19"/>
  <c r="W279" i="19"/>
  <c r="W360" i="19"/>
  <c r="R524" i="19"/>
  <c r="W505" i="19"/>
  <c r="T497" i="19"/>
  <c r="R491" i="19"/>
  <c r="P486" i="19"/>
  <c r="W476" i="19"/>
  <c r="P476" i="19"/>
  <c r="AA470" i="19"/>
  <c r="T462" i="19"/>
  <c r="P460" i="19"/>
  <c r="W455" i="19"/>
  <c r="R455" i="19"/>
  <c r="R447" i="19"/>
  <c r="P435" i="19"/>
  <c r="R425" i="19"/>
  <c r="W417" i="19"/>
  <c r="P417" i="19"/>
  <c r="P354" i="19"/>
  <c r="W350" i="19"/>
  <c r="Y312" i="19"/>
  <c r="Y304" i="19"/>
  <c r="R294" i="19"/>
  <c r="R292" i="19"/>
  <c r="Y286" i="19"/>
  <c r="W269" i="19"/>
  <c r="P269" i="19"/>
  <c r="W267" i="19"/>
  <c r="P267" i="19"/>
  <c r="P259" i="19"/>
  <c r="P200" i="19"/>
  <c r="W195" i="19"/>
  <c r="R195" i="19"/>
  <c r="Q114" i="19"/>
  <c r="W137" i="19"/>
  <c r="R137" i="19"/>
  <c r="P113" i="19"/>
  <c r="W104" i="19"/>
  <c r="P93" i="19"/>
  <c r="P79" i="19"/>
  <c r="W69" i="19"/>
  <c r="W63" i="19"/>
  <c r="T44" i="19"/>
  <c r="AA32" i="19"/>
  <c r="AA29" i="19"/>
  <c r="AA24" i="19"/>
  <c r="T21" i="19"/>
  <c r="AA19" i="19"/>
  <c r="W347" i="19"/>
  <c r="AA253" i="19"/>
  <c r="T340" i="19"/>
  <c r="AA264" i="19"/>
  <c r="W579" i="19"/>
  <c r="W575" i="19"/>
  <c r="T479" i="19"/>
  <c r="AA474" i="19"/>
  <c r="W472" i="19"/>
  <c r="P472" i="19"/>
  <c r="AA466" i="19"/>
  <c r="AA408" i="19"/>
  <c r="T401" i="19"/>
  <c r="AA391" i="19"/>
  <c r="W389" i="19"/>
  <c r="P389" i="19"/>
  <c r="W384" i="19"/>
  <c r="P384" i="19"/>
  <c r="AA378" i="19"/>
  <c r="W376" i="19"/>
  <c r="P376" i="19"/>
  <c r="W371" i="19"/>
  <c r="T359" i="19"/>
  <c r="AA272" i="19"/>
  <c r="T257" i="19"/>
  <c r="AA249" i="19"/>
  <c r="W237" i="19"/>
  <c r="P237" i="19"/>
  <c r="P160" i="19"/>
  <c r="AA153" i="19"/>
  <c r="T148" i="19"/>
  <c r="R132" i="19"/>
  <c r="AA130" i="19"/>
  <c r="R130" i="19"/>
  <c r="Y119" i="19"/>
  <c r="Y115" i="19"/>
  <c r="Y106" i="19"/>
  <c r="R106" i="19"/>
  <c r="Y101" i="19"/>
  <c r="R101" i="19"/>
  <c r="Y85" i="19"/>
  <c r="Y77" i="19"/>
  <c r="Y71" i="19"/>
  <c r="Y59" i="19"/>
  <c r="R59" i="19"/>
  <c r="W614" i="19"/>
  <c r="AA324" i="19"/>
  <c r="AA310" i="19"/>
  <c r="Y288" i="19"/>
  <c r="T272" i="19"/>
  <c r="T53" i="19"/>
  <c r="AA580" i="19"/>
  <c r="T580" i="19"/>
  <c r="AA578" i="19"/>
  <c r="AA576" i="19"/>
  <c r="T576" i="19"/>
  <c r="AA574" i="19"/>
  <c r="W572" i="19"/>
  <c r="W562" i="19"/>
  <c r="W536" i="19"/>
  <c r="P501" i="19"/>
  <c r="P489" i="19"/>
  <c r="P474" i="19"/>
  <c r="P423" i="19"/>
  <c r="W415" i="19"/>
  <c r="W410" i="19"/>
  <c r="W406" i="19"/>
  <c r="AA395" i="19"/>
  <c r="T395" i="19"/>
  <c r="AA393" i="19"/>
  <c r="T393" i="19"/>
  <c r="P391" i="19"/>
  <c r="T388" i="19"/>
  <c r="W386" i="19"/>
  <c r="T380" i="19"/>
  <c r="P357" i="19"/>
  <c r="T346" i="19"/>
  <c r="R324" i="19"/>
  <c r="Y302" i="19"/>
  <c r="Y300" i="19"/>
  <c r="T288" i="19"/>
  <c r="W265" i="19"/>
  <c r="P265" i="19"/>
  <c r="W239" i="19"/>
  <c r="W235" i="19"/>
  <c r="W227" i="19"/>
  <c r="AA224" i="19"/>
  <c r="T224" i="19"/>
  <c r="T222" i="19"/>
  <c r="AA220" i="19"/>
  <c r="T220" i="19"/>
  <c r="W206" i="19"/>
  <c r="P193" i="19"/>
  <c r="P179" i="19"/>
  <c r="AA157" i="19"/>
  <c r="AA150" i="19"/>
  <c r="T150" i="19"/>
  <c r="W148" i="19"/>
  <c r="P141" i="19"/>
  <c r="AA122" i="19"/>
  <c r="T122" i="19"/>
  <c r="AA117" i="19"/>
  <c r="T117" i="19"/>
  <c r="W109" i="19"/>
  <c r="W91" i="19"/>
  <c r="P77" i="19"/>
  <c r="W43" i="19"/>
  <c r="W40" i="19"/>
  <c r="P37" i="19"/>
  <c r="R560" i="19"/>
  <c r="R451" i="19"/>
  <c r="AA434" i="19"/>
  <c r="AA399" i="19"/>
  <c r="AA342" i="19"/>
  <c r="R342" i="19"/>
  <c r="AA298" i="19"/>
  <c r="AA291" i="19"/>
  <c r="AA287" i="19"/>
  <c r="R283" i="19"/>
  <c r="AA255" i="19"/>
  <c r="R204" i="19"/>
  <c r="AA111" i="19"/>
  <c r="T111" i="19"/>
  <c r="R42" i="19"/>
  <c r="R36" i="19"/>
  <c r="W578" i="19"/>
  <c r="P578" i="19"/>
  <c r="W576" i="19"/>
  <c r="W574" i="19"/>
  <c r="T532" i="19"/>
  <c r="AA507" i="19"/>
  <c r="T507" i="19"/>
  <c r="AA497" i="19"/>
  <c r="AA488" i="19"/>
  <c r="T488" i="19"/>
  <c r="AA478" i="19"/>
  <c r="T470" i="19"/>
  <c r="T427" i="19"/>
  <c r="W395" i="19"/>
  <c r="T261" i="19"/>
  <c r="T403" i="19"/>
  <c r="AA403" i="19"/>
  <c r="P464" i="19"/>
  <c r="T464" i="19"/>
  <c r="W464" i="19"/>
  <c r="AA464" i="19"/>
  <c r="P371" i="19"/>
  <c r="W524" i="19"/>
  <c r="AA417" i="19"/>
  <c r="T417" i="19"/>
  <c r="P209" i="19"/>
  <c r="W199" i="19"/>
  <c r="W25" i="19"/>
  <c r="W519" i="19"/>
  <c r="Y298" i="19"/>
  <c r="Y63" i="19"/>
  <c r="T65" i="19"/>
  <c r="R45" i="19"/>
  <c r="W262" i="19"/>
  <c r="AA261" i="19"/>
  <c r="AA210" i="19"/>
  <c r="T210" i="19"/>
  <c r="W209" i="19"/>
  <c r="P199" i="19"/>
  <c r="AA21" i="19"/>
  <c r="R21" i="19"/>
  <c r="W413" i="19"/>
  <c r="P413" i="19"/>
  <c r="P404" i="19"/>
  <c r="W275" i="19"/>
  <c r="AA200" i="19"/>
  <c r="T200" i="19"/>
  <c r="AA195" i="19"/>
  <c r="T195" i="19"/>
  <c r="AA529" i="19"/>
  <c r="T529" i="19"/>
  <c r="R325" i="19"/>
  <c r="Y314" i="19"/>
  <c r="Y306" i="19"/>
  <c r="Y301" i="19"/>
  <c r="Y296" i="19"/>
  <c r="Y289" i="19"/>
  <c r="R289" i="19"/>
  <c r="R261" i="19"/>
  <c r="R253" i="19"/>
  <c r="R231" i="19"/>
  <c r="P69" i="19"/>
  <c r="P65" i="19"/>
  <c r="P61" i="19"/>
  <c r="W61" i="19"/>
  <c r="AA69" i="19"/>
  <c r="T69" i="19"/>
  <c r="AA67" i="19"/>
  <c r="T67" i="19"/>
  <c r="AA65" i="19"/>
  <c r="AA63" i="19"/>
  <c r="T63" i="19"/>
  <c r="AA61" i="19"/>
  <c r="T61" i="19"/>
  <c r="AA57" i="19"/>
  <c r="T57" i="19"/>
  <c r="T29" i="19"/>
  <c r="W29" i="19"/>
  <c r="Y69" i="19"/>
  <c r="W601" i="19"/>
  <c r="AA564" i="19"/>
  <c r="T564" i="19"/>
  <c r="T491" i="19"/>
  <c r="T321" i="19"/>
  <c r="W111" i="19"/>
  <c r="P111" i="19"/>
  <c r="P99" i="19"/>
  <c r="P97" i="19"/>
  <c r="P68" i="19"/>
  <c r="P66" i="19"/>
  <c r="W60" i="19"/>
  <c r="P60" i="19"/>
  <c r="T330" i="19"/>
  <c r="W173" i="19"/>
  <c r="P173" i="19"/>
  <c r="P53" i="19"/>
  <c r="T603" i="19"/>
  <c r="AA137" i="19"/>
  <c r="T137" i="19"/>
  <c r="W20" i="19"/>
  <c r="T510" i="19"/>
  <c r="AA468" i="19"/>
  <c r="T468" i="19"/>
  <c r="AA447" i="19"/>
  <c r="T447" i="19"/>
  <c r="W191" i="19"/>
  <c r="P191" i="19"/>
  <c r="W177" i="19"/>
  <c r="P177" i="19"/>
  <c r="W175" i="19"/>
  <c r="W146" i="19"/>
  <c r="Y104" i="19"/>
  <c r="W53" i="19"/>
  <c r="AA618" i="19"/>
  <c r="T610" i="19"/>
  <c r="AA594" i="19"/>
  <c r="T518" i="19"/>
  <c r="AA519" i="19"/>
  <c r="T486" i="19"/>
  <c r="W486" i="19"/>
  <c r="AA481" i="19"/>
  <c r="T481" i="19"/>
  <c r="AA476" i="19"/>
  <c r="T476" i="19"/>
  <c r="AA460" i="19"/>
  <c r="T460" i="19"/>
  <c r="AA451" i="19"/>
  <c r="P443" i="19"/>
  <c r="AA442" i="19"/>
  <c r="T442" i="19"/>
  <c r="AA440" i="19"/>
  <c r="T440" i="19"/>
  <c r="AA435" i="19"/>
  <c r="AA430" i="19"/>
  <c r="T430" i="19"/>
  <c r="T354" i="19"/>
  <c r="R296" i="19"/>
  <c r="AA286" i="19"/>
  <c r="T286" i="19"/>
  <c r="R284" i="19"/>
  <c r="AA269" i="19"/>
  <c r="T269" i="19"/>
  <c r="AA267" i="19"/>
  <c r="T267" i="19"/>
  <c r="AA259" i="19"/>
  <c r="P204" i="19"/>
  <c r="T181" i="19"/>
  <c r="AA113" i="19"/>
  <c r="T113" i="19"/>
  <c r="W113" i="19"/>
  <c r="AA104" i="19"/>
  <c r="T104" i="19"/>
  <c r="AA41" i="19"/>
  <c r="T41" i="19"/>
  <c r="W39" i="19"/>
  <c r="R38" i="19"/>
  <c r="AA35" i="19"/>
  <c r="T35" i="19"/>
  <c r="W19" i="19"/>
  <c r="T19" i="19"/>
  <c r="AA569" i="19"/>
  <c r="W560" i="19"/>
  <c r="P560" i="19"/>
  <c r="W551" i="19"/>
  <c r="P551" i="19"/>
  <c r="AA551" i="19"/>
  <c r="AA546" i="19"/>
  <c r="T546" i="19"/>
  <c r="W546" i="19"/>
  <c r="P546" i="19"/>
  <c r="W529" i="19"/>
  <c r="W525" i="19"/>
  <c r="AA455" i="19"/>
  <c r="T455" i="19"/>
  <c r="W460" i="19"/>
  <c r="W451" i="19"/>
  <c r="P451" i="19"/>
  <c r="W441" i="19"/>
  <c r="P441" i="19"/>
  <c r="T435" i="19"/>
  <c r="W421" i="19"/>
  <c r="P421" i="19"/>
  <c r="T352" i="19"/>
  <c r="P293" i="19"/>
  <c r="W255" i="19"/>
  <c r="R264" i="19"/>
  <c r="R197" i="19"/>
  <c r="T167" i="19"/>
  <c r="Y81" i="19"/>
  <c r="W90" i="19"/>
  <c r="W33" i="19"/>
  <c r="R23" i="19"/>
  <c r="W153" i="19"/>
  <c r="AA235" i="19"/>
  <c r="AA288" i="19"/>
  <c r="W610" i="19"/>
  <c r="W594" i="19"/>
  <c r="W580" i="19"/>
  <c r="W569" i="19"/>
  <c r="P569" i="19"/>
  <c r="W564" i="19"/>
  <c r="P564" i="19"/>
  <c r="P518" i="19"/>
  <c r="W495" i="19"/>
  <c r="P491" i="19"/>
  <c r="P481" i="19"/>
  <c r="W468" i="19"/>
  <c r="P468" i="19"/>
  <c r="P455" i="19"/>
  <c r="W447" i="19"/>
  <c r="P447" i="19"/>
  <c r="W442" i="19"/>
  <c r="P442" i="19"/>
  <c r="W440" i="19"/>
  <c r="P440" i="19"/>
  <c r="W435" i="19"/>
  <c r="W403" i="19"/>
  <c r="P403" i="19"/>
  <c r="AA265" i="19"/>
  <c r="P570" i="19"/>
  <c r="P568" i="19"/>
  <c r="R17" i="19"/>
  <c r="Y408" i="19"/>
  <c r="AA340" i="19"/>
  <c r="AA541" i="19"/>
  <c r="W510" i="19"/>
  <c r="P510" i="19"/>
  <c r="AA483" i="19"/>
  <c r="R534" i="19"/>
  <c r="R532" i="19"/>
  <c r="R507" i="19"/>
  <c r="R483" i="19"/>
  <c r="Y362" i="19"/>
  <c r="R362" i="19"/>
  <c r="Y361" i="19"/>
  <c r="R361" i="19"/>
  <c r="R360" i="19"/>
  <c r="Y359" i="19"/>
  <c r="R358" i="19"/>
  <c r="Y357" i="19"/>
  <c r="R357" i="19"/>
  <c r="Y347" i="19"/>
  <c r="R347" i="19"/>
  <c r="Y346" i="19"/>
  <c r="P488" i="19"/>
  <c r="AA534" i="19"/>
  <c r="T478" i="19"/>
  <c r="W497" i="19"/>
  <c r="T399" i="19"/>
  <c r="W488" i="19"/>
  <c r="W507" i="19"/>
  <c r="W370" i="19"/>
  <c r="AA425" i="19"/>
  <c r="W399" i="19"/>
  <c r="R340" i="19"/>
  <c r="Q9" i="19"/>
  <c r="P466" i="19"/>
  <c r="T466" i="19"/>
  <c r="P453" i="19"/>
  <c r="T453" i="19"/>
  <c r="W445" i="19"/>
  <c r="AA445" i="19"/>
  <c r="T408" i="19"/>
  <c r="P408" i="19"/>
  <c r="T386" i="19"/>
  <c r="R386" i="19"/>
  <c r="AA373" i="19"/>
  <c r="W373" i="19"/>
  <c r="AA326" i="19"/>
  <c r="W326" i="19"/>
  <c r="AA319" i="19"/>
  <c r="W319" i="19"/>
  <c r="R239" i="19"/>
  <c r="T239" i="19"/>
  <c r="R235" i="19"/>
  <c r="T235" i="19"/>
  <c r="R227" i="19"/>
  <c r="T227" i="19"/>
  <c r="AA77" i="19"/>
  <c r="AA91" i="19"/>
  <c r="T34" i="19"/>
  <c r="T40" i="19"/>
  <c r="R148" i="19"/>
  <c r="AA300" i="19"/>
  <c r="T324" i="19"/>
  <c r="AA239" i="19"/>
  <c r="P386" i="19"/>
  <c r="AA357" i="19"/>
  <c r="P445" i="19"/>
  <c r="T445" i="19"/>
  <c r="P415" i="19"/>
  <c r="T415" i="19"/>
  <c r="T410" i="19"/>
  <c r="P410" i="19"/>
  <c r="T378" i="19"/>
  <c r="R378" i="19"/>
  <c r="R373" i="19"/>
  <c r="P373" i="19"/>
  <c r="R326" i="19"/>
  <c r="T326" i="19"/>
  <c r="R319" i="19"/>
  <c r="T319" i="19"/>
  <c r="W257" i="19"/>
  <c r="AA257" i="19"/>
  <c r="T249" i="19"/>
  <c r="R249" i="19"/>
  <c r="T153" i="19"/>
  <c r="P153" i="19"/>
  <c r="T136" i="19"/>
  <c r="P136" i="19"/>
  <c r="T128" i="19"/>
  <c r="P128" i="19"/>
  <c r="R128" i="19"/>
  <c r="P319" i="19"/>
  <c r="W23" i="19"/>
  <c r="W31" i="19"/>
  <c r="T130" i="19"/>
  <c r="AA227" i="19"/>
  <c r="T361" i="19"/>
  <c r="T373" i="19"/>
  <c r="R288" i="19"/>
  <c r="W378" i="19"/>
  <c r="T77" i="19"/>
  <c r="T265" i="19"/>
  <c r="R272" i="19"/>
  <c r="AA410" i="19"/>
  <c r="T310" i="19"/>
  <c r="P310" i="19"/>
  <c r="T302" i="19"/>
  <c r="P302" i="19"/>
  <c r="T300" i="19"/>
  <c r="R300" i="19"/>
  <c r="T91" i="19"/>
  <c r="P91" i="19"/>
  <c r="T31" i="19"/>
  <c r="T43" i="19"/>
  <c r="AA302" i="19"/>
  <c r="T357" i="19"/>
  <c r="W249" i="19"/>
  <c r="W272" i="19"/>
  <c r="Y310" i="19"/>
  <c r="R359" i="19"/>
  <c r="W466" i="19"/>
  <c r="R415" i="19"/>
  <c r="P378" i="19"/>
  <c r="Y324" i="19"/>
  <c r="AA359" i="19"/>
  <c r="AA361" i="19"/>
  <c r="R257" i="19"/>
  <c r="U114" i="19"/>
  <c r="AA621" i="19"/>
  <c r="P513" i="19"/>
  <c r="W474" i="19"/>
  <c r="W458" i="19"/>
  <c r="AA136" i="19"/>
  <c r="W136" i="19"/>
  <c r="W597" i="19"/>
  <c r="W533" i="19"/>
  <c r="Y87" i="19"/>
  <c r="T621" i="19"/>
  <c r="AA619" i="19"/>
  <c r="W618" i="19"/>
  <c r="W555" i="19"/>
  <c r="W550" i="19"/>
  <c r="P550" i="19"/>
  <c r="AA544" i="19"/>
  <c r="T544" i="19"/>
  <c r="W518" i="19"/>
  <c r="W592" i="19"/>
  <c r="P592" i="19"/>
  <c r="W587" i="19"/>
  <c r="W585" i="19"/>
  <c r="W583" i="19"/>
  <c r="R562" i="19"/>
  <c r="W508" i="19"/>
  <c r="R443" i="19"/>
  <c r="AA275" i="19"/>
  <c r="R135" i="19"/>
  <c r="W541" i="19"/>
  <c r="AA263" i="19"/>
  <c r="AA167" i="19"/>
  <c r="R157" i="19"/>
  <c r="Y79" i="19"/>
  <c r="R382" i="19"/>
  <c r="W439" i="19"/>
  <c r="W434" i="19"/>
  <c r="P434" i="19"/>
  <c r="P399" i="19"/>
  <c r="W342" i="19"/>
  <c r="W322" i="19"/>
  <c r="P316" i="19"/>
  <c r="P308" i="19"/>
  <c r="P287" i="19"/>
  <c r="W233" i="19"/>
  <c r="R427" i="19"/>
  <c r="AA199" i="19"/>
  <c r="AA204" i="19"/>
  <c r="AA601" i="19"/>
  <c r="P458" i="19"/>
  <c r="R353" i="19"/>
  <c r="Y349" i="19"/>
  <c r="R349" i="19"/>
  <c r="Y344" i="19"/>
  <c r="Y316" i="19"/>
  <c r="Y308" i="19"/>
  <c r="R298" i="19"/>
  <c r="Y293" i="19"/>
  <c r="R291" i="19"/>
  <c r="Y287" i="19"/>
  <c r="T191" i="19"/>
  <c r="AA135" i="19"/>
  <c r="AA133" i="19"/>
  <c r="T590" i="19"/>
  <c r="AA443" i="19"/>
  <c r="AA441" i="19"/>
  <c r="T439" i="19"/>
  <c r="R275" i="19"/>
  <c r="AA354" i="19"/>
  <c r="R354" i="19"/>
  <c r="AA352" i="19"/>
  <c r="R352" i="19"/>
  <c r="W155" i="19"/>
  <c r="AA525" i="19"/>
  <c r="T355" i="19"/>
  <c r="T293" i="19"/>
  <c r="Y352" i="19"/>
  <c r="T548" i="19"/>
  <c r="T521" i="19"/>
  <c r="AA513" i="19"/>
  <c r="T508" i="19"/>
  <c r="T501" i="19"/>
  <c r="T474" i="19"/>
  <c r="AA453" i="19"/>
  <c r="AA486" i="19"/>
  <c r="W425" i="19"/>
  <c r="P425" i="19"/>
  <c r="T155" i="19"/>
  <c r="T79" i="19"/>
  <c r="P432" i="19"/>
  <c r="P397" i="19"/>
  <c r="T425" i="19"/>
  <c r="W167" i="19"/>
  <c r="T157" i="19"/>
  <c r="AA155" i="19"/>
  <c r="AA79" i="19"/>
  <c r="T443" i="19"/>
  <c r="P439" i="19"/>
  <c r="R439" i="19"/>
  <c r="T513" i="19"/>
  <c r="W453" i="19"/>
  <c r="P508" i="19"/>
  <c r="W513" i="19"/>
  <c r="W603" i="19"/>
  <c r="P601" i="19"/>
  <c r="W599" i="19"/>
  <c r="AA597" i="19"/>
  <c r="AA592" i="19"/>
  <c r="T592" i="19"/>
  <c r="W590" i="19"/>
  <c r="P590" i="19"/>
  <c r="T585" i="19"/>
  <c r="AA579" i="19"/>
  <c r="AA577" i="19"/>
  <c r="T577" i="19"/>
  <c r="AA575" i="19"/>
  <c r="AA572" i="19"/>
  <c r="T572" i="19"/>
  <c r="W570" i="19"/>
  <c r="W568" i="19"/>
  <c r="W504" i="19"/>
  <c r="P504" i="19"/>
  <c r="T344" i="19"/>
  <c r="AA502" i="19"/>
  <c r="AA427" i="19"/>
  <c r="T71" i="19"/>
  <c r="T511" i="19"/>
  <c r="T342" i="19"/>
  <c r="T255" i="19"/>
  <c r="P572" i="19"/>
  <c r="T502" i="19"/>
  <c r="T197" i="19"/>
  <c r="AA189" i="19"/>
  <c r="P189" i="19"/>
  <c r="R133" i="19"/>
  <c r="T539" i="19"/>
  <c r="W189" i="19"/>
  <c r="R344" i="19"/>
  <c r="T275" i="19"/>
  <c r="AA344" i="19"/>
  <c r="T287" i="19"/>
  <c r="AA349" i="19"/>
  <c r="T291" i="19"/>
  <c r="W204" i="19"/>
  <c r="T308" i="19"/>
  <c r="T298" i="19"/>
  <c r="AA293" i="19"/>
  <c r="T584" i="19"/>
  <c r="T608" i="19"/>
  <c r="W502" i="19"/>
  <c r="T434" i="19"/>
  <c r="AA562" i="19"/>
  <c r="T562" i="19"/>
  <c r="R621" i="19"/>
  <c r="R619" i="19"/>
  <c r="T135" i="19"/>
  <c r="T133" i="19"/>
  <c r="T600" i="19"/>
  <c r="AA610" i="19"/>
  <c r="T602" i="19"/>
  <c r="R318" i="19"/>
  <c r="R273" i="19"/>
  <c r="AA614" i="19"/>
  <c r="T614" i="19"/>
  <c r="AA510" i="19"/>
  <c r="AA505" i="19"/>
  <c r="W501" i="19"/>
  <c r="W491" i="19"/>
  <c r="W481" i="19"/>
  <c r="W330" i="19"/>
  <c r="W321" i="19"/>
  <c r="P312" i="19"/>
  <c r="P263" i="19"/>
  <c r="W229" i="19"/>
  <c r="W163" i="19"/>
  <c r="P163" i="19"/>
  <c r="P100" i="19"/>
  <c r="AA560" i="19"/>
  <c r="T551" i="19"/>
  <c r="W354" i="19"/>
  <c r="AA215" i="19"/>
  <c r="R419" i="19"/>
  <c r="T570" i="19"/>
  <c r="T560" i="19"/>
  <c r="R499" i="19"/>
  <c r="AA495" i="19"/>
  <c r="T594" i="19"/>
  <c r="P574" i="19"/>
  <c r="AA539" i="19"/>
  <c r="W621" i="19"/>
  <c r="AA587" i="19"/>
  <c r="AA585" i="19"/>
  <c r="AA583" i="19"/>
  <c r="T534" i="19"/>
  <c r="P533" i="19"/>
  <c r="AA527" i="19"/>
  <c r="AA522" i="19"/>
  <c r="W622" i="19"/>
  <c r="AA605" i="19"/>
  <c r="P585" i="19"/>
  <c r="T599" i="19"/>
  <c r="W620" i="19"/>
  <c r="T578" i="19"/>
  <c r="T569" i="19"/>
  <c r="W532" i="19"/>
  <c r="P594" i="19"/>
  <c r="W470" i="19"/>
  <c r="P470" i="19"/>
  <c r="P462" i="19"/>
  <c r="W457" i="19"/>
  <c r="W449" i="19"/>
  <c r="W437" i="19"/>
  <c r="P437" i="19"/>
  <c r="W427" i="19"/>
  <c r="P427" i="19"/>
  <c r="W318" i="19"/>
  <c r="P314" i="19"/>
  <c r="W273" i="19"/>
  <c r="W271" i="19"/>
  <c r="T574" i="19"/>
  <c r="AA531" i="19"/>
  <c r="AA521" i="19"/>
  <c r="AA516" i="19"/>
  <c r="AA504" i="19"/>
  <c r="T504" i="19"/>
  <c r="AA499" i="19"/>
  <c r="R618" i="19"/>
  <c r="R580" i="19"/>
  <c r="R576" i="19"/>
  <c r="R569" i="19"/>
  <c r="R568" i="19"/>
  <c r="R564" i="19"/>
  <c r="R529" i="19"/>
  <c r="R519" i="19"/>
  <c r="Y343" i="19"/>
  <c r="R330" i="19"/>
  <c r="R321" i="19"/>
  <c r="R251" i="19"/>
  <c r="R229" i="19"/>
  <c r="R215" i="19"/>
  <c r="T598" i="19"/>
  <c r="AA553" i="19"/>
  <c r="AA508" i="19"/>
  <c r="R599" i="19"/>
  <c r="P614" i="19"/>
  <c r="AA491" i="19"/>
  <c r="W612" i="19"/>
  <c r="P612" i="19"/>
  <c r="W607" i="19"/>
  <c r="P605" i="19"/>
  <c r="W598" i="19"/>
  <c r="W596" i="19"/>
  <c r="P596" i="19"/>
  <c r="W588" i="19"/>
  <c r="P588" i="19"/>
  <c r="W586" i="19"/>
  <c r="W584" i="19"/>
  <c r="P584" i="19"/>
  <c r="W582" i="19"/>
  <c r="W566" i="19"/>
  <c r="P553" i="19"/>
  <c r="W548" i="19"/>
  <c r="P548" i="19"/>
  <c r="W543" i="19"/>
  <c r="W538" i="19"/>
  <c r="P521" i="19"/>
  <c r="W511" i="19"/>
  <c r="P511" i="19"/>
  <c r="W423" i="19"/>
  <c r="P406" i="19"/>
  <c r="W401" i="19"/>
  <c r="P401" i="19"/>
  <c r="W391" i="19"/>
  <c r="X114" i="19"/>
  <c r="W193" i="19"/>
  <c r="AA550" i="19"/>
  <c r="AA555" i="19"/>
  <c r="AA568" i="19"/>
  <c r="AA570" i="19"/>
  <c r="AA590" i="19"/>
  <c r="AA599" i="19"/>
  <c r="AA603" i="19"/>
  <c r="T550" i="19"/>
  <c r="AA518" i="19"/>
  <c r="AA501" i="19"/>
  <c r="AA622" i="19"/>
  <c r="T622" i="19"/>
  <c r="AA620" i="19"/>
  <c r="AA382" i="19"/>
  <c r="AA48" i="19"/>
  <c r="R600" i="19"/>
  <c r="R391" i="19"/>
  <c r="P531" i="19"/>
  <c r="R33" i="19"/>
  <c r="P95" i="19"/>
  <c r="AA462" i="19"/>
  <c r="W608" i="19"/>
  <c r="P608" i="19"/>
  <c r="W606" i="19"/>
  <c r="Y283" i="19"/>
  <c r="Y355" i="19"/>
  <c r="AA251" i="19"/>
  <c r="AA236" i="19"/>
  <c r="R583" i="19"/>
  <c r="R355" i="19"/>
  <c r="AA494" i="19"/>
  <c r="R236" i="19"/>
  <c r="AA143" i="19"/>
  <c r="R620" i="19"/>
  <c r="Y397" i="19"/>
  <c r="W604" i="19"/>
  <c r="T604" i="19"/>
  <c r="W602" i="19"/>
  <c r="P602" i="19"/>
  <c r="W600" i="19"/>
  <c r="W166" i="19"/>
  <c r="T586" i="19"/>
  <c r="R582" i="19"/>
  <c r="AA533" i="19"/>
  <c r="R516" i="19"/>
  <c r="R423" i="19"/>
  <c r="R30" i="19"/>
  <c r="AA312" i="19"/>
  <c r="AA304" i="19"/>
  <c r="P304" i="19"/>
  <c r="T143" i="19"/>
  <c r="AA139" i="19"/>
  <c r="W36" i="19"/>
  <c r="W28" i="19"/>
  <c r="AA18" i="19"/>
  <c r="W616" i="19"/>
  <c r="R616" i="19"/>
  <c r="R606" i="19"/>
  <c r="T597" i="19"/>
  <c r="T522" i="19"/>
  <c r="T505" i="19"/>
  <c r="T495" i="19"/>
  <c r="Y409" i="19"/>
  <c r="P407" i="19"/>
  <c r="W374" i="19"/>
  <c r="P306" i="19"/>
  <c r="R598" i="19"/>
  <c r="AA607" i="19"/>
  <c r="AA612" i="19"/>
  <c r="W48" i="19"/>
  <c r="W143" i="19"/>
  <c r="AA229" i="19"/>
  <c r="T215" i="19"/>
  <c r="P143" i="19"/>
  <c r="AA163" i="19"/>
  <c r="T163" i="19"/>
  <c r="W215" i="19"/>
  <c r="W263" i="19"/>
  <c r="T423" i="19"/>
  <c r="T391" i="19"/>
  <c r="T499" i="19"/>
  <c r="T229" i="19"/>
  <c r="AA401" i="19"/>
  <c r="T263" i="19"/>
  <c r="Y401" i="19"/>
  <c r="AA423" i="19"/>
  <c r="T406" i="19"/>
  <c r="W553" i="19"/>
  <c r="P505" i="19"/>
  <c r="P495" i="19"/>
  <c r="P597" i="19"/>
  <c r="R495" i="19"/>
  <c r="N605" i="19"/>
  <c r="T30" i="19"/>
  <c r="F48" i="219"/>
  <c r="F109" i="219"/>
  <c r="D118" i="219"/>
  <c r="F98" i="219"/>
  <c r="E60" i="219"/>
  <c r="E58" i="219" s="1"/>
  <c r="R22" i="19"/>
  <c r="AA543" i="19"/>
  <c r="T533" i="19"/>
  <c r="AA489" i="19"/>
  <c r="T489" i="19"/>
  <c r="AA484" i="19"/>
  <c r="W428" i="19"/>
  <c r="AA317" i="19"/>
  <c r="AA294" i="19"/>
  <c r="T294" i="19"/>
  <c r="Y292" i="19"/>
  <c r="W325" i="19"/>
  <c r="W171" i="19"/>
  <c r="P607" i="19"/>
  <c r="R603" i="19"/>
  <c r="T601" i="19"/>
  <c r="R597" i="19"/>
  <c r="P587" i="19"/>
  <c r="AA532" i="19"/>
  <c r="AA419" i="19"/>
  <c r="W353" i="19"/>
  <c r="P353" i="19"/>
  <c r="W351" i="19"/>
  <c r="T283" i="19"/>
  <c r="W151" i="19"/>
  <c r="AA108" i="19"/>
  <c r="AA44" i="19"/>
  <c r="T32" i="19"/>
  <c r="T24" i="19"/>
  <c r="Y495" i="19"/>
  <c r="W312" i="19"/>
  <c r="AA292" i="19"/>
  <c r="Y317" i="19"/>
  <c r="AA330" i="19"/>
  <c r="T312" i="19"/>
  <c r="Y294" i="19"/>
  <c r="AA321" i="19"/>
  <c r="N288" i="19"/>
  <c r="N286" i="19"/>
  <c r="N40" i="19"/>
  <c r="R566" i="19"/>
  <c r="R538" i="19"/>
  <c r="P484" i="19"/>
  <c r="W479" i="19"/>
  <c r="AA140" i="19"/>
  <c r="AA350" i="19"/>
  <c r="R350" i="19"/>
  <c r="T317" i="19"/>
  <c r="R108" i="19"/>
  <c r="R83" i="19"/>
  <c r="Y75" i="19"/>
  <c r="W132" i="19"/>
  <c r="AA346" i="19"/>
  <c r="R346" i="19"/>
  <c r="AA217" i="19"/>
  <c r="T217" i="19"/>
  <c r="AA207" i="19"/>
  <c r="R207" i="19"/>
  <c r="AA202" i="19"/>
  <c r="P202" i="19"/>
  <c r="W197" i="19"/>
  <c r="Y110" i="19"/>
  <c r="Y88" i="19"/>
  <c r="AA458" i="19"/>
  <c r="T292" i="19"/>
  <c r="R75" i="19"/>
  <c r="W218" i="19"/>
  <c r="P218" i="19"/>
  <c r="W213" i="19"/>
  <c r="W141" i="19"/>
  <c r="P87" i="19"/>
  <c r="AA85" i="19"/>
  <c r="T85" i="19"/>
  <c r="W30" i="19"/>
  <c r="W22" i="19"/>
  <c r="Y100" i="19"/>
  <c r="N18" i="19"/>
  <c r="W18" i="19"/>
  <c r="AA87" i="19"/>
  <c r="R85" i="19"/>
  <c r="E91" i="219"/>
  <c r="N171" i="19"/>
  <c r="N53" i="19"/>
  <c r="N111" i="19"/>
  <c r="N109" i="19"/>
  <c r="N91" i="19"/>
  <c r="N87" i="19"/>
  <c r="Y508" i="19"/>
  <c r="R508" i="19"/>
  <c r="N75" i="19"/>
  <c r="N269" i="19"/>
  <c r="N236" i="19"/>
  <c r="T171" i="19"/>
  <c r="T151" i="19"/>
  <c r="AA146" i="19"/>
  <c r="T140" i="19"/>
  <c r="T93" i="19"/>
  <c r="T457" i="19"/>
  <c r="T449" i="19"/>
  <c r="AA432" i="19"/>
  <c r="T409" i="19"/>
  <c r="AA407" i="19"/>
  <c r="T432" i="19"/>
  <c r="T407" i="19"/>
  <c r="T397" i="19"/>
  <c r="T374" i="19"/>
  <c r="R351" i="19"/>
  <c r="T322" i="19"/>
  <c r="AA284" i="19"/>
  <c r="W259" i="19"/>
  <c r="T236" i="19"/>
  <c r="AA181" i="19"/>
  <c r="P181" i="19"/>
  <c r="W144" i="19"/>
  <c r="T144" i="19"/>
  <c r="F18" i="219"/>
  <c r="F16" i="219" s="1"/>
  <c r="R44" i="19"/>
  <c r="W32" i="19"/>
  <c r="W24" i="19"/>
  <c r="R479" i="19"/>
  <c r="T458" i="19"/>
  <c r="T428" i="19"/>
  <c r="AA262" i="19"/>
  <c r="T262" i="19"/>
  <c r="R233" i="19"/>
  <c r="AA161" i="19"/>
  <c r="T141" i="19"/>
  <c r="D56" i="219"/>
  <c r="F119" i="219"/>
  <c r="D119" i="219" s="1"/>
  <c r="AA370" i="19"/>
  <c r="R301" i="19"/>
  <c r="R213" i="19"/>
  <c r="T206" i="19"/>
  <c r="R139" i="19"/>
  <c r="AA46" i="19"/>
  <c r="AA42" i="19"/>
  <c r="AA39" i="19"/>
  <c r="F91" i="219"/>
  <c r="D54" i="219"/>
  <c r="W217" i="19"/>
  <c r="AA197" i="19"/>
  <c r="W207" i="19"/>
  <c r="R217" i="19"/>
  <c r="T202" i="19"/>
  <c r="P206" i="19"/>
  <c r="AA218" i="19"/>
  <c r="T218" i="19"/>
  <c r="R206" i="19"/>
  <c r="AA213" i="19"/>
  <c r="T213" i="19"/>
  <c r="N177" i="19"/>
  <c r="N166" i="19"/>
  <c r="N141" i="19"/>
  <c r="N139" i="19"/>
  <c r="N132" i="19"/>
  <c r="E18" i="219"/>
  <c r="E16" i="219" s="1"/>
  <c r="N17" i="19"/>
  <c r="N224" i="19"/>
  <c r="R511" i="19"/>
  <c r="W494" i="19"/>
  <c r="T516" i="19"/>
  <c r="W531" i="19"/>
  <c r="T484" i="19"/>
  <c r="P479" i="19"/>
  <c r="P499" i="19"/>
  <c r="W484" i="19"/>
  <c r="W521" i="19"/>
  <c r="T538" i="19"/>
  <c r="T566" i="19"/>
  <c r="T582" i="19"/>
  <c r="T606" i="19"/>
  <c r="P317" i="19"/>
  <c r="W489" i="19"/>
  <c r="R586" i="19"/>
  <c r="T616" i="19"/>
  <c r="AA511" i="19"/>
  <c r="T553" i="19"/>
  <c r="T531" i="19"/>
  <c r="T350" i="19"/>
  <c r="P428" i="19"/>
  <c r="AA538" i="19"/>
  <c r="AA548" i="19"/>
  <c r="AA566" i="19"/>
  <c r="AA582" i="19"/>
  <c r="AA584" i="19"/>
  <c r="AA586" i="19"/>
  <c r="AA588" i="19"/>
  <c r="AA596" i="19"/>
  <c r="AA598" i="19"/>
  <c r="AA600" i="19"/>
  <c r="AA602" i="19"/>
  <c r="AA604" i="19"/>
  <c r="AA606" i="19"/>
  <c r="AA608" i="19"/>
  <c r="AA616" i="19"/>
  <c r="AA428" i="19"/>
  <c r="W499" i="19"/>
  <c r="T588" i="19"/>
  <c r="T596" i="19"/>
  <c r="W516" i="19"/>
  <c r="AA479" i="19"/>
  <c r="T351" i="19"/>
  <c r="V282" i="19"/>
  <c r="Y284" i="19"/>
  <c r="R322" i="19"/>
  <c r="T437" i="19"/>
  <c r="W462" i="19"/>
  <c r="P419" i="19"/>
  <c r="R374" i="19"/>
  <c r="P382" i="19"/>
  <c r="W432" i="19"/>
  <c r="AA322" i="19"/>
  <c r="AA409" i="19"/>
  <c r="Y322" i="19"/>
  <c r="AA449" i="19"/>
  <c r="P284" i="19"/>
  <c r="W382" i="19"/>
  <c r="AA457" i="19"/>
  <c r="W409" i="19"/>
  <c r="W236" i="19"/>
  <c r="P374" i="19"/>
  <c r="AA437" i="19"/>
  <c r="P409" i="19"/>
  <c r="AA355" i="19"/>
  <c r="T284" i="19"/>
  <c r="T301" i="19"/>
  <c r="AA318" i="19"/>
  <c r="W161" i="19"/>
  <c r="R144" i="19"/>
  <c r="P140" i="19"/>
  <c r="W140" i="19"/>
  <c r="AA171" i="19"/>
  <c r="N157" i="19"/>
  <c r="N144" i="19"/>
  <c r="P171" i="19"/>
  <c r="N137" i="19"/>
  <c r="N135" i="19"/>
  <c r="N130" i="19"/>
  <c r="R409" i="19"/>
  <c r="T343" i="19"/>
  <c r="AA225" i="19"/>
  <c r="T225" i="19"/>
  <c r="T370" i="19"/>
  <c r="T193" i="19"/>
  <c r="AA179" i="19"/>
  <c r="T179" i="19"/>
  <c r="AA115" i="19"/>
  <c r="P115" i="19"/>
  <c r="Y109" i="19"/>
  <c r="P109" i="19"/>
  <c r="W102" i="19"/>
  <c r="T102" i="19"/>
  <c r="T349" i="19"/>
  <c r="T259" i="19"/>
  <c r="P166" i="19"/>
  <c r="Y159" i="19"/>
  <c r="T132" i="19"/>
  <c r="Y93" i="19"/>
  <c r="R46" i="19"/>
  <c r="T42" i="19"/>
  <c r="R39" i="19"/>
  <c r="T36" i="19"/>
  <c r="R28" i="19"/>
  <c r="T271" i="19"/>
  <c r="T146" i="19"/>
  <c r="P110" i="19"/>
  <c r="AA95" i="19"/>
  <c r="T95" i="19"/>
  <c r="R88" i="19"/>
  <c r="W37" i="19"/>
  <c r="T37" i="19"/>
  <c r="W34" i="19"/>
  <c r="P34" i="19"/>
  <c r="W26" i="19"/>
  <c r="R26" i="19"/>
  <c r="AA193" i="19"/>
  <c r="P146" i="19"/>
  <c r="W139" i="19"/>
  <c r="P132" i="19"/>
  <c r="AA141" i="19"/>
  <c r="AA159" i="19"/>
  <c r="AA132" i="19"/>
  <c r="W179" i="19"/>
  <c r="T139" i="19"/>
  <c r="T166" i="19"/>
  <c r="P151" i="19"/>
  <c r="N175" i="19"/>
  <c r="AA166" i="19"/>
  <c r="N35" i="19"/>
  <c r="N45" i="19"/>
  <c r="N43" i="19"/>
  <c r="N41" i="19"/>
  <c r="N39" i="19"/>
  <c r="P32" i="19"/>
  <c r="R24" i="19"/>
  <c r="N44" i="19"/>
  <c r="N34" i="19"/>
  <c r="N32" i="19"/>
  <c r="N30" i="19"/>
  <c r="N28" i="19"/>
  <c r="N26" i="19"/>
  <c r="N24" i="19"/>
  <c r="N22" i="19"/>
  <c r="R32" i="19"/>
  <c r="T28" i="19"/>
  <c r="N46" i="19"/>
  <c r="Y319" i="19"/>
  <c r="R310" i="19"/>
  <c r="W294" i="19"/>
  <c r="P294" i="19"/>
  <c r="T46" i="19"/>
  <c r="W42" i="19"/>
  <c r="N37" i="19"/>
  <c r="R37" i="19"/>
  <c r="D38" i="219"/>
  <c r="D39" i="219"/>
  <c r="F31" i="219"/>
  <c r="W292" i="19"/>
  <c r="R202" i="19"/>
  <c r="P207" i="19"/>
  <c r="T207" i="19"/>
  <c r="W202" i="19"/>
  <c r="F37" i="219"/>
  <c r="D37" i="219" s="1"/>
  <c r="D21" i="219"/>
  <c r="D27" i="219"/>
  <c r="P370" i="19"/>
  <c r="R343" i="19"/>
  <c r="AA343" i="19"/>
  <c r="T233" i="19"/>
  <c r="T273" i="19"/>
  <c r="P271" i="19"/>
  <c r="P225" i="19"/>
  <c r="AA271" i="19"/>
  <c r="AA273" i="19"/>
  <c r="W225" i="19"/>
  <c r="W251" i="19"/>
  <c r="T251" i="19"/>
  <c r="N264" i="19"/>
  <c r="N262" i="19"/>
  <c r="N249" i="19"/>
  <c r="Y95" i="19"/>
  <c r="Y102" i="19"/>
  <c r="AA109" i="19"/>
  <c r="W100" i="19"/>
  <c r="R102" i="19"/>
  <c r="T109" i="19"/>
  <c r="N113" i="19"/>
  <c r="N101" i="19"/>
  <c r="N99" i="19"/>
  <c r="AA100" i="19"/>
  <c r="T75" i="19"/>
  <c r="T100" i="19"/>
  <c r="W95" i="19"/>
  <c r="Y407" i="19"/>
  <c r="Y621" i="19"/>
  <c r="D66" i="219"/>
  <c r="AA351" i="19"/>
  <c r="P351" i="19"/>
  <c r="T353" i="19"/>
  <c r="AA353" i="19"/>
  <c r="R165" i="19"/>
  <c r="R155" i="19"/>
  <c r="Y150" i="19"/>
  <c r="R150" i="19"/>
  <c r="AA165" i="19"/>
  <c r="P83" i="19"/>
  <c r="W110" i="19"/>
  <c r="Y108" i="19"/>
  <c r="T88" i="19"/>
  <c r="AA88" i="19"/>
  <c r="W115" i="19"/>
  <c r="W108" i="19"/>
  <c r="T83" i="19"/>
  <c r="T115" i="19"/>
  <c r="AA93" i="19"/>
  <c r="T108" i="19"/>
  <c r="R110" i="19"/>
  <c r="D63" i="219"/>
  <c r="Y533" i="19"/>
  <c r="R533" i="19"/>
  <c r="D34" i="219"/>
  <c r="R399" i="19"/>
  <c r="F124" i="219"/>
  <c r="E82" i="219"/>
  <c r="P292" i="19"/>
  <c r="P322" i="19"/>
  <c r="P282" i="19"/>
  <c r="Y619" i="19"/>
  <c r="P352" i="19"/>
  <c r="R445" i="19"/>
  <c r="Y354" i="19"/>
  <c r="Y350" i="19"/>
  <c r="Y265" i="19"/>
  <c r="R265" i="19"/>
  <c r="Y46" i="19"/>
  <c r="Y42" i="19"/>
  <c r="Y40" i="19"/>
  <c r="Y38" i="19"/>
  <c r="Y18" i="19"/>
  <c r="D43" i="219"/>
  <c r="R470" i="19"/>
  <c r="Y594" i="19"/>
  <c r="Y451" i="19"/>
  <c r="Y273" i="19"/>
  <c r="W302" i="19"/>
  <c r="T619" i="19"/>
  <c r="T579" i="19"/>
  <c r="W301" i="19"/>
  <c r="P534" i="19"/>
  <c r="Y605" i="19"/>
  <c r="Y603" i="19"/>
  <c r="Y410" i="19"/>
  <c r="Y406" i="19"/>
  <c r="Y382" i="19"/>
  <c r="R269" i="19"/>
  <c r="T55" i="19"/>
  <c r="P46" i="19"/>
  <c r="P44" i="19"/>
  <c r="P42" i="19"/>
  <c r="P40" i="19"/>
  <c r="P38" i="19"/>
  <c r="P22" i="19"/>
  <c r="P20" i="19"/>
  <c r="D132" i="219"/>
  <c r="P621" i="19"/>
  <c r="P620" i="19"/>
  <c r="T618" i="19"/>
  <c r="T612" i="19"/>
  <c r="P610" i="19"/>
  <c r="P604" i="19"/>
  <c r="P600" i="19"/>
  <c r="P598" i="19"/>
  <c r="Y590" i="19"/>
  <c r="R577" i="19"/>
  <c r="Y472" i="19"/>
  <c r="Y388" i="19"/>
  <c r="W317" i="19"/>
  <c r="P301" i="19"/>
  <c r="W159" i="19"/>
  <c r="R124" i="19"/>
  <c r="P102" i="19"/>
  <c r="R71" i="19"/>
  <c r="Y21" i="19"/>
  <c r="Y19" i="19"/>
  <c r="P264" i="19"/>
  <c r="P144" i="19"/>
  <c r="R453" i="19"/>
  <c r="Y445" i="19"/>
  <c r="Y442" i="19"/>
  <c r="R442" i="19"/>
  <c r="R287" i="19"/>
  <c r="Y236" i="19"/>
  <c r="Y221" i="19"/>
  <c r="Y130" i="19"/>
  <c r="Y126" i="19"/>
  <c r="Y553" i="19"/>
  <c r="R553" i="19"/>
  <c r="Y548" i="19"/>
  <c r="R548" i="19"/>
  <c r="AA209" i="19"/>
  <c r="Y175" i="19"/>
  <c r="Y124" i="19"/>
  <c r="R117" i="19"/>
  <c r="R113" i="19"/>
  <c r="Y513" i="19"/>
  <c r="Y584" i="19"/>
  <c r="T607" i="19"/>
  <c r="T605" i="19"/>
  <c r="T583" i="19"/>
  <c r="R513" i="19"/>
  <c r="Y386" i="19"/>
  <c r="Y488" i="19"/>
  <c r="R488" i="19"/>
  <c r="Y483" i="19"/>
  <c r="Y478" i="19"/>
  <c r="R478" i="19"/>
  <c r="R474" i="19"/>
  <c r="Y470" i="19"/>
  <c r="Y199" i="19"/>
  <c r="R181" i="19"/>
  <c r="P257" i="19"/>
  <c r="Y255" i="19"/>
  <c r="R255" i="19"/>
  <c r="P249" i="19"/>
  <c r="Y239" i="19"/>
  <c r="P231" i="19"/>
  <c r="R77" i="19"/>
  <c r="P575" i="19"/>
  <c r="Y231" i="19"/>
  <c r="Y531" i="19"/>
  <c r="W165" i="19"/>
  <c r="Y464" i="19"/>
  <c r="R464" i="19"/>
  <c r="Y229" i="19"/>
  <c r="Y224" i="19"/>
  <c r="R224" i="19"/>
  <c r="Y249" i="19"/>
  <c r="Y204" i="19"/>
  <c r="R115" i="19"/>
  <c r="T575" i="19"/>
  <c r="R579" i="19"/>
  <c r="P555" i="19"/>
  <c r="R531" i="19"/>
  <c r="Y560" i="19"/>
  <c r="R550" i="19"/>
  <c r="Y501" i="19"/>
  <c r="R501" i="19"/>
  <c r="W77" i="19"/>
  <c r="Y55" i="19"/>
  <c r="Y380" i="19"/>
  <c r="R166" i="19"/>
  <c r="Y600" i="19"/>
  <c r="Y598" i="19"/>
  <c r="Y596" i="19"/>
  <c r="R596" i="19"/>
  <c r="Y588" i="19"/>
  <c r="R588" i="19"/>
  <c r="Y586" i="19"/>
  <c r="Y148" i="19"/>
  <c r="R87" i="19"/>
  <c r="W79" i="19"/>
  <c r="P360" i="19"/>
  <c r="R121" i="19"/>
  <c r="W87" i="19"/>
  <c r="Y607" i="19"/>
  <c r="R607" i="19"/>
  <c r="P516" i="19"/>
  <c r="Y474" i="19"/>
  <c r="T282" i="19"/>
  <c r="Y271" i="19"/>
  <c r="R271" i="19"/>
  <c r="R173" i="19"/>
  <c r="R476" i="19"/>
  <c r="Y165" i="19"/>
  <c r="R100" i="19"/>
  <c r="W65" i="19"/>
  <c r="W57" i="19"/>
  <c r="P57" i="19"/>
  <c r="P583" i="19"/>
  <c r="Y579" i="19"/>
  <c r="Y577" i="19"/>
  <c r="Y575" i="19"/>
  <c r="R575" i="19"/>
  <c r="Y518" i="19"/>
  <c r="R518" i="19"/>
  <c r="R407" i="19"/>
  <c r="W358" i="19"/>
  <c r="P358" i="19"/>
  <c r="P347" i="19"/>
  <c r="R306" i="19"/>
  <c r="R302" i="19"/>
  <c r="R81" i="19"/>
  <c r="Y440" i="19"/>
  <c r="R440" i="19"/>
  <c r="Y435" i="19"/>
  <c r="AA406" i="19"/>
  <c r="W310" i="19"/>
  <c r="P300" i="19"/>
  <c r="R140" i="19"/>
  <c r="W73" i="19"/>
  <c r="P73" i="19"/>
  <c r="P18" i="19"/>
  <c r="Y44" i="19"/>
  <c r="P36" i="19"/>
  <c r="D134" i="219"/>
  <c r="D131" i="219"/>
  <c r="P603" i="19"/>
  <c r="Y583" i="19"/>
  <c r="Y572" i="19"/>
  <c r="R572" i="19"/>
  <c r="Y562" i="19"/>
  <c r="Y543" i="19"/>
  <c r="Y539" i="19"/>
  <c r="R539" i="19"/>
  <c r="P536" i="19"/>
  <c r="Y534" i="19"/>
  <c r="Y462" i="19"/>
  <c r="R462" i="19"/>
  <c r="Y457" i="19"/>
  <c r="R457" i="19"/>
  <c r="R397" i="19"/>
  <c r="Y342" i="19"/>
  <c r="R279" i="19"/>
  <c r="Y263" i="19"/>
  <c r="R263" i="19"/>
  <c r="R160" i="19"/>
  <c r="P148" i="19"/>
  <c r="W93" i="19"/>
  <c r="W88" i="19"/>
  <c r="P88" i="19"/>
  <c r="Y48" i="19"/>
  <c r="P45" i="19"/>
  <c r="P43" i="19"/>
  <c r="P41" i="19"/>
  <c r="P39" i="19"/>
  <c r="P33" i="19"/>
  <c r="P25" i="19"/>
  <c r="P23" i="19"/>
  <c r="P21" i="19"/>
  <c r="P17" i="19"/>
  <c r="Y610" i="19"/>
  <c r="R610" i="19"/>
  <c r="R605" i="19"/>
  <c r="Y602" i="19"/>
  <c r="Y601" i="19"/>
  <c r="R601" i="19"/>
  <c r="Y592" i="19"/>
  <c r="R592" i="19"/>
  <c r="R574" i="19"/>
  <c r="Y569" i="19"/>
  <c r="Y564" i="19"/>
  <c r="Y551" i="19"/>
  <c r="R551" i="19"/>
  <c r="Y529" i="19"/>
  <c r="Y428" i="19"/>
  <c r="R428" i="19"/>
  <c r="Y423" i="19"/>
  <c r="Y415" i="19"/>
  <c r="Y389" i="19"/>
  <c r="Y384" i="19"/>
  <c r="W343" i="19"/>
  <c r="P330" i="19"/>
  <c r="Y326" i="19"/>
  <c r="P321" i="19"/>
  <c r="R317" i="19"/>
  <c r="W314" i="19"/>
  <c r="R312" i="19"/>
  <c r="P296" i="19"/>
  <c r="P289" i="19"/>
  <c r="Y217" i="19"/>
  <c r="Y207" i="19"/>
  <c r="Y202" i="19"/>
  <c r="Y197" i="19"/>
  <c r="Y189" i="19"/>
  <c r="Y179" i="19"/>
  <c r="Y171" i="19"/>
  <c r="Y167" i="19"/>
  <c r="R167" i="19"/>
  <c r="Y153" i="19"/>
  <c r="R153" i="19"/>
  <c r="Y143" i="19"/>
  <c r="R143" i="19"/>
  <c r="P135" i="19"/>
  <c r="Y133" i="19"/>
  <c r="P130" i="19"/>
  <c r="Y128" i="19"/>
  <c r="R93" i="19"/>
  <c r="P90" i="19"/>
  <c r="W81" i="19"/>
  <c r="Y35" i="19"/>
  <c r="Y33" i="19"/>
  <c r="Y31" i="19"/>
  <c r="Y29" i="19"/>
  <c r="Y27" i="19"/>
  <c r="Y25" i="19"/>
  <c r="Y23" i="19"/>
  <c r="Y20" i="19"/>
  <c r="Y521" i="19"/>
  <c r="R521" i="19"/>
  <c r="Y516" i="19"/>
  <c r="Y511" i="19"/>
  <c r="Y504" i="19"/>
  <c r="R504" i="19"/>
  <c r="Y430" i="19"/>
  <c r="R430" i="19"/>
  <c r="Y425" i="19"/>
  <c r="Y417" i="19"/>
  <c r="R406" i="19"/>
  <c r="Y378" i="19"/>
  <c r="Y373" i="19"/>
  <c r="R308" i="19"/>
  <c r="W291" i="19"/>
  <c r="Y191" i="19"/>
  <c r="R191" i="19"/>
  <c r="R177" i="19"/>
  <c r="Y140" i="19"/>
  <c r="P139" i="19"/>
  <c r="Y137" i="19"/>
  <c r="Y135" i="19"/>
  <c r="P104" i="19"/>
  <c r="R95" i="19"/>
  <c r="W83" i="19"/>
  <c r="W66" i="19"/>
  <c r="W55" i="19"/>
  <c r="P55" i="19"/>
  <c r="Y491" i="19"/>
  <c r="Y481" i="19"/>
  <c r="R481" i="19"/>
  <c r="Y403" i="19"/>
  <c r="R403" i="19"/>
  <c r="Y370" i="19"/>
  <c r="Y360" i="19"/>
  <c r="W355" i="19"/>
  <c r="P355" i="19"/>
  <c r="P349" i="19"/>
  <c r="P342" i="19"/>
  <c r="W306" i="19"/>
  <c r="R304" i="19"/>
  <c r="W300" i="19"/>
  <c r="R293" i="19"/>
  <c r="P288" i="19"/>
  <c r="P273" i="19"/>
  <c r="Y269" i="19"/>
  <c r="AA169" i="19"/>
  <c r="R119" i="19"/>
  <c r="R55" i="19"/>
  <c r="Y36" i="19"/>
  <c r="P35" i="19"/>
  <c r="D74" i="219"/>
  <c r="Y612" i="19"/>
  <c r="R612" i="19"/>
  <c r="Y604" i="19"/>
  <c r="R604" i="19"/>
  <c r="P580" i="19"/>
  <c r="P576" i="19"/>
  <c r="P566" i="19"/>
  <c r="R472" i="19"/>
  <c r="Y466" i="19"/>
  <c r="R466" i="19"/>
  <c r="Y458" i="19"/>
  <c r="R458" i="19"/>
  <c r="Y453" i="19"/>
  <c r="Y447" i="19"/>
  <c r="Y437" i="19"/>
  <c r="R437" i="19"/>
  <c r="Y432" i="19"/>
  <c r="R432" i="19"/>
  <c r="Y427" i="19"/>
  <c r="Y419" i="19"/>
  <c r="W408" i="19"/>
  <c r="W404" i="19"/>
  <c r="Y399" i="19"/>
  <c r="Y391" i="19"/>
  <c r="AA386" i="19"/>
  <c r="Y374" i="19"/>
  <c r="W361" i="19"/>
  <c r="P361" i="19"/>
  <c r="W359" i="19"/>
  <c r="P359" i="19"/>
  <c r="W357" i="19"/>
  <c r="Y353" i="19"/>
  <c r="Y351" i="19"/>
  <c r="Y330" i="19"/>
  <c r="Y321" i="19"/>
  <c r="Y318" i="19"/>
  <c r="W316" i="19"/>
  <c r="R314" i="19"/>
  <c r="W283" i="19"/>
  <c r="P283" i="19"/>
  <c r="Y279" i="19"/>
  <c r="Y275" i="19"/>
  <c r="P272" i="19"/>
  <c r="Y267" i="19"/>
  <c r="R267" i="19"/>
  <c r="Y264" i="19"/>
  <c r="Y262" i="19"/>
  <c r="Y257" i="19"/>
  <c r="P251" i="19"/>
  <c r="P233" i="19"/>
  <c r="P213" i="19"/>
  <c r="Y209" i="19"/>
  <c r="Y181" i="19"/>
  <c r="Y177" i="19"/>
  <c r="Y173" i="19"/>
  <c r="Y169" i="19"/>
  <c r="R169" i="19"/>
  <c r="Y161" i="19"/>
  <c r="P157" i="19"/>
  <c r="Y155" i="19"/>
  <c r="Y144" i="19"/>
  <c r="Y139" i="19"/>
  <c r="Y132" i="19"/>
  <c r="R126" i="19"/>
  <c r="R109" i="19"/>
  <c r="P101" i="19"/>
  <c r="R97" i="19"/>
  <c r="P85" i="19"/>
  <c r="P75" i="19"/>
  <c r="P67" i="19"/>
  <c r="Y45" i="19"/>
  <c r="Y43" i="19"/>
  <c r="Y41" i="19"/>
  <c r="Y39" i="19"/>
  <c r="Y37" i="19"/>
  <c r="P24" i="19"/>
  <c r="P19" i="19"/>
  <c r="Y17" i="19"/>
  <c r="P622" i="19"/>
  <c r="P616" i="19"/>
  <c r="Y614" i="19"/>
  <c r="R614" i="19"/>
  <c r="Y606" i="19"/>
  <c r="R602" i="19"/>
  <c r="P599" i="19"/>
  <c r="R594" i="19"/>
  <c r="R590" i="19"/>
  <c r="Y587" i="19"/>
  <c r="R587" i="19"/>
  <c r="Y585" i="19"/>
  <c r="R585" i="19"/>
  <c r="P582" i="19"/>
  <c r="Y580" i="19"/>
  <c r="Y578" i="19"/>
  <c r="R578" i="19"/>
  <c r="Y576" i="19"/>
  <c r="Y574" i="19"/>
  <c r="Y566" i="19"/>
  <c r="Y555" i="19"/>
  <c r="R555" i="19"/>
  <c r="Y550" i="19"/>
  <c r="Y544" i="19"/>
  <c r="R544" i="19"/>
  <c r="Y541" i="19"/>
  <c r="P538" i="19"/>
  <c r="Y536" i="19"/>
  <c r="P532" i="19"/>
  <c r="Y525" i="19"/>
  <c r="P524" i="19"/>
  <c r="Y522" i="19"/>
  <c r="R522" i="19"/>
  <c r="P519" i="19"/>
  <c r="Y510" i="19"/>
  <c r="R510" i="19"/>
  <c r="Y505" i="19"/>
  <c r="R505" i="19"/>
  <c r="Y497" i="19"/>
  <c r="R497" i="19"/>
  <c r="Y484" i="19"/>
  <c r="R484" i="19"/>
  <c r="Y479" i="19"/>
  <c r="Y476" i="19"/>
  <c r="Y468" i="19"/>
  <c r="R468" i="19"/>
  <c r="Y460" i="19"/>
  <c r="R460" i="19"/>
  <c r="Y455" i="19"/>
  <c r="Y449" i="19"/>
  <c r="R449" i="19"/>
  <c r="Y443" i="19"/>
  <c r="Y441" i="19"/>
  <c r="R441" i="19"/>
  <c r="Y439" i="19"/>
  <c r="Y434" i="19"/>
  <c r="R434" i="19"/>
  <c r="Y421" i="19"/>
  <c r="Y413" i="19"/>
  <c r="R410" i="19"/>
  <c r="R408" i="19"/>
  <c r="R404" i="19"/>
  <c r="R401" i="19"/>
  <c r="Y395" i="19"/>
  <c r="R395" i="19"/>
  <c r="Y393" i="19"/>
  <c r="Y376" i="19"/>
  <c r="Y371" i="19"/>
  <c r="Y340" i="19"/>
  <c r="Y325" i="19"/>
  <c r="R316" i="19"/>
  <c r="W296" i="19"/>
  <c r="W293" i="19"/>
  <c r="W288" i="19"/>
  <c r="R286" i="19"/>
  <c r="Y272" i="19"/>
  <c r="P261" i="19"/>
  <c r="Y259" i="19"/>
  <c r="R259" i="19"/>
  <c r="Y251" i="19"/>
  <c r="P235" i="19"/>
  <c r="Y233" i="19"/>
  <c r="Y225" i="19"/>
  <c r="R225" i="19"/>
  <c r="Y218" i="19"/>
  <c r="R218" i="19"/>
  <c r="P215" i="19"/>
  <c r="Y213" i="19"/>
  <c r="Y206" i="19"/>
  <c r="Y193" i="19"/>
  <c r="R193" i="19"/>
  <c r="R189" i="19"/>
  <c r="R179" i="19"/>
  <c r="R175" i="19"/>
  <c r="R171" i="19"/>
  <c r="Y166" i="19"/>
  <c r="Y163" i="19"/>
  <c r="R163" i="19"/>
  <c r="Y157" i="19"/>
  <c r="Y151" i="19"/>
  <c r="R151" i="19"/>
  <c r="Y146" i="19"/>
  <c r="R146" i="19"/>
  <c r="Y141" i="19"/>
  <c r="R141" i="19"/>
  <c r="Y136" i="19"/>
  <c r="R136" i="19"/>
  <c r="R122" i="19"/>
  <c r="R111" i="19"/>
  <c r="P108" i="19"/>
  <c r="R99" i="19"/>
  <c r="R91" i="19"/>
  <c r="R79" i="19"/>
  <c r="Y53" i="19"/>
  <c r="R53" i="19"/>
  <c r="Y34" i="19"/>
  <c r="Y32" i="19"/>
  <c r="Y30" i="19"/>
  <c r="Y28" i="19"/>
  <c r="Y26" i="19"/>
  <c r="Y24" i="19"/>
  <c r="Y22" i="19"/>
  <c r="Y622" i="19"/>
  <c r="R622" i="19"/>
  <c r="Y620" i="19"/>
  <c r="Y616" i="19"/>
  <c r="Y608" i="19"/>
  <c r="R608" i="19"/>
  <c r="Y599" i="19"/>
  <c r="Y597" i="19"/>
  <c r="T587" i="19"/>
  <c r="P586" i="19"/>
  <c r="R584" i="19"/>
  <c r="Y582" i="19"/>
  <c r="P579" i="19"/>
  <c r="P577" i="19"/>
  <c r="Y570" i="19"/>
  <c r="R570" i="19"/>
  <c r="Y568" i="19"/>
  <c r="P562" i="19"/>
  <c r="T555" i="19"/>
  <c r="Y546" i="19"/>
  <c r="R546" i="19"/>
  <c r="Y538" i="19"/>
  <c r="Y532" i="19"/>
  <c r="P529" i="19"/>
  <c r="Y527" i="19"/>
  <c r="Y524" i="19"/>
  <c r="Y519" i="19"/>
  <c r="Y507" i="19"/>
  <c r="Y502" i="19"/>
  <c r="R502" i="19"/>
  <c r="Y499" i="19"/>
  <c r="Y494" i="19"/>
  <c r="Y489" i="19"/>
  <c r="R489" i="19"/>
  <c r="Y486" i="19"/>
  <c r="R486" i="19"/>
  <c r="AA439" i="19"/>
  <c r="W344" i="19"/>
  <c r="P344" i="19"/>
  <c r="P326" i="19"/>
  <c r="W324" i="19"/>
  <c r="P324" i="19"/>
  <c r="Y261" i="19"/>
  <c r="P255" i="19"/>
  <c r="Y253" i="19"/>
  <c r="P239" i="19"/>
  <c r="Y237" i="19"/>
  <c r="R237" i="19"/>
  <c r="Y235" i="19"/>
  <c r="P229" i="19"/>
  <c r="Y227" i="19"/>
  <c r="Y222" i="19"/>
  <c r="R222" i="19"/>
  <c r="Y220" i="19"/>
  <c r="Y215" i="19"/>
  <c r="Y210" i="19"/>
  <c r="AA206" i="19"/>
  <c r="Y200" i="19"/>
  <c r="P197" i="19"/>
  <c r="Y195" i="19"/>
  <c r="Y160" i="19"/>
  <c r="AA53" i="19"/>
  <c r="F127" i="219"/>
  <c r="Y618" i="19"/>
  <c r="P346" i="19"/>
  <c r="W284" i="19"/>
  <c r="P227" i="19"/>
  <c r="P137" i="19"/>
  <c r="P221" i="19"/>
  <c r="D64" i="219"/>
  <c r="X282" i="19"/>
  <c r="W282" i="19" l="1"/>
  <c r="E52" i="219"/>
  <c r="D26" i="219"/>
  <c r="D123" i="219"/>
  <c r="D91" i="219"/>
  <c r="D112" i="219"/>
  <c r="E114" i="219"/>
  <c r="E48" i="219"/>
  <c r="D48" i="219" s="1"/>
  <c r="E45" i="219"/>
  <c r="D45" i="219" s="1"/>
  <c r="E24" i="219"/>
  <c r="E35" i="219"/>
  <c r="F60" i="219"/>
  <c r="F58" i="219" s="1"/>
  <c r="D58" i="219" s="1"/>
  <c r="D50" i="219"/>
  <c r="D18" i="219"/>
  <c r="D94" i="219"/>
  <c r="E109" i="219"/>
  <c r="D109" i="219" s="1"/>
  <c r="F35" i="219"/>
  <c r="D129" i="219"/>
  <c r="E127" i="219"/>
  <c r="D127" i="219" s="1"/>
  <c r="D33" i="219"/>
  <c r="E31" i="219"/>
  <c r="D31" i="219" s="1"/>
  <c r="F24" i="219"/>
  <c r="N619" i="19"/>
  <c r="P618" i="19"/>
  <c r="W346" i="19"/>
  <c r="P343" i="19"/>
  <c r="P325" i="19"/>
  <c r="AA282" i="19"/>
  <c r="P262" i="19"/>
  <c r="P253" i="19"/>
  <c r="P133" i="19"/>
  <c r="P106" i="19"/>
  <c r="P31" i="19"/>
  <c r="P30" i="19"/>
  <c r="P29" i="19"/>
  <c r="P28" i="19"/>
  <c r="P27" i="19"/>
  <c r="P26" i="19"/>
  <c r="F101" i="219"/>
  <c r="D101" i="219" s="1"/>
  <c r="F52" i="219"/>
  <c r="D124" i="219"/>
  <c r="T620" i="19"/>
  <c r="P606" i="19"/>
  <c r="W397" i="19"/>
  <c r="P362" i="19"/>
  <c r="W352" i="19"/>
  <c r="P350" i="19"/>
  <c r="W349" i="19"/>
  <c r="W308" i="19"/>
  <c r="W304" i="19"/>
  <c r="P298" i="19"/>
  <c r="P291" i="19"/>
  <c r="W287" i="19"/>
  <c r="W286" i="19"/>
  <c r="P286" i="19"/>
  <c r="Y282" i="19"/>
  <c r="R282" i="19"/>
  <c r="P275" i="19"/>
  <c r="P236" i="19"/>
  <c r="P217" i="19"/>
  <c r="W97" i="19"/>
  <c r="W85" i="19"/>
  <c r="W68" i="19"/>
  <c r="P63" i="19"/>
  <c r="R19" i="19"/>
  <c r="D126" i="219"/>
  <c r="D55" i="219"/>
  <c r="D51" i="219"/>
  <c r="D16" i="219"/>
  <c r="D52" i="219" l="1"/>
  <c r="D24" i="219"/>
  <c r="D35" i="219"/>
  <c r="D60" i="219"/>
  <c r="E107" i="219"/>
  <c r="E105" i="219" s="1"/>
  <c r="F137" i="218"/>
  <c r="F135" i="218" s="1"/>
  <c r="E22" i="219"/>
  <c r="F89" i="219"/>
  <c r="F82" i="219"/>
  <c r="D82" i="219" s="1"/>
  <c r="D84" i="219"/>
  <c r="F22" i="219"/>
  <c r="V535" i="19" l="1"/>
  <c r="Y535" i="19" s="1"/>
  <c r="O535" i="19"/>
  <c r="R535" i="19" s="1"/>
  <c r="V542" i="19"/>
  <c r="W542" i="19" s="1"/>
  <c r="O542" i="19"/>
  <c r="D22" i="219"/>
  <c r="AA535" i="19" l="1"/>
  <c r="W535" i="19"/>
  <c r="AA542" i="19"/>
  <c r="T535" i="19"/>
  <c r="P535" i="19"/>
  <c r="Y542" i="19"/>
  <c r="N535" i="19"/>
  <c r="N542" i="19"/>
  <c r="R542" i="19"/>
  <c r="P542" i="19"/>
  <c r="T542" i="19"/>
  <c r="Q182" i="19"/>
  <c r="AB182" i="19"/>
  <c r="U182" i="19"/>
  <c r="X182" i="19"/>
  <c r="S182" i="19"/>
  <c r="Z182" i="19"/>
  <c r="O82" i="19" l="1"/>
  <c r="O223" i="19"/>
  <c r="O54" i="19"/>
  <c r="O335" i="19"/>
  <c r="O383" i="19"/>
  <c r="O367" i="19"/>
  <c r="O418" i="19"/>
  <c r="O323" i="19"/>
  <c r="O339" i="19"/>
  <c r="O134" i="19"/>
  <c r="O258" i="19"/>
  <c r="O266" i="19"/>
  <c r="O414" i="19"/>
  <c r="O313" i="19"/>
  <c r="O123" i="19"/>
  <c r="O47" i="19"/>
  <c r="O454" i="19"/>
  <c r="O480" i="19"/>
  <c r="V211" i="19"/>
  <c r="O192" i="19"/>
  <c r="V339" i="19"/>
  <c r="V74" i="19"/>
  <c r="V84" i="19"/>
  <c r="V506" i="19"/>
  <c r="V94" i="19"/>
  <c r="V452" i="19"/>
  <c r="O201" i="19"/>
  <c r="C16" i="43"/>
  <c r="E16" i="43" s="1"/>
  <c r="V305" i="19"/>
  <c r="V125" i="19"/>
  <c r="O528" i="19"/>
  <c r="V416" i="19"/>
  <c r="V103" i="19"/>
  <c r="V469" i="19"/>
  <c r="V162" i="19"/>
  <c r="O250" i="19"/>
  <c r="O459" i="19"/>
  <c r="O469" i="19"/>
  <c r="O450" i="19"/>
  <c r="V142" i="19"/>
  <c r="V129" i="19"/>
  <c r="V387" i="19"/>
  <c r="V514" i="19"/>
  <c r="V383" i="19"/>
  <c r="V156" i="19"/>
  <c r="V149" i="19"/>
  <c r="V377" i="19"/>
  <c r="V260" i="19"/>
  <c r="O485" i="19"/>
  <c r="O285" i="19"/>
  <c r="V278" i="19"/>
  <c r="V47" i="19"/>
  <c r="V72" i="19"/>
  <c r="V16" i="19"/>
  <c r="O147" i="19"/>
  <c r="O208" i="19"/>
  <c r="O158" i="19"/>
  <c r="V493" i="19"/>
  <c r="V372" i="19"/>
  <c r="V238" i="19"/>
  <c r="O154" i="19"/>
  <c r="O268" i="19"/>
  <c r="O190" i="19"/>
  <c r="O168" i="19"/>
  <c r="V461" i="19"/>
  <c r="O194" i="19"/>
  <c r="O74" i="19"/>
  <c r="O112" i="19"/>
  <c r="O431" i="19"/>
  <c r="O196" i="19"/>
  <c r="O477" i="19"/>
  <c r="O305" i="19"/>
  <c r="O211" i="19"/>
  <c r="O176" i="19"/>
  <c r="O448" i="19"/>
  <c r="O429" i="19"/>
  <c r="O309" i="19"/>
  <c r="O72" i="19"/>
  <c r="O78" i="19"/>
  <c r="O105" i="19"/>
  <c r="O385" i="19"/>
  <c r="O420" i="19"/>
  <c r="O327" i="19"/>
  <c r="V180" i="19"/>
  <c r="V498" i="19"/>
  <c r="V512" i="19"/>
  <c r="V168" i="19"/>
  <c r="O381" i="19"/>
  <c r="V14" i="19"/>
  <c r="O103" i="19"/>
  <c r="V86" i="19"/>
  <c r="V327" i="19"/>
  <c r="V78" i="19"/>
  <c r="V309" i="19"/>
  <c r="V190" i="19"/>
  <c r="V266" i="19"/>
  <c r="O333" i="19"/>
  <c r="V196" i="19"/>
  <c r="O170" i="19"/>
  <c r="V58" i="19"/>
  <c r="O256" i="19"/>
  <c r="O226" i="19"/>
  <c r="V89" i="19"/>
  <c r="O129" i="19"/>
  <c r="O345" i="19"/>
  <c r="C11" i="43"/>
  <c r="E11" i="43" s="1"/>
  <c r="C15" i="43"/>
  <c r="E15" i="43" s="1"/>
  <c r="O509" i="19"/>
  <c r="O400" i="19"/>
  <c r="O162" i="19"/>
  <c r="O422" i="19"/>
  <c r="V232" i="19"/>
  <c r="O228" i="19"/>
  <c r="O92" i="19"/>
  <c r="O444" i="19"/>
  <c r="O331" i="19"/>
  <c r="O254" i="19"/>
  <c r="O216" i="19"/>
  <c r="V234" i="19"/>
  <c r="O120" i="19"/>
  <c r="O76" i="19"/>
  <c r="O315" i="19"/>
  <c r="V482" i="19"/>
  <c r="V80" i="19"/>
  <c r="O465" i="19"/>
  <c r="V216" i="19"/>
  <c r="V422" i="19"/>
  <c r="V131" i="19"/>
  <c r="V450" i="19"/>
  <c r="V390" i="19"/>
  <c r="V178" i="19"/>
  <c r="O58" i="19"/>
  <c r="C7" i="43"/>
  <c r="E7" i="43" s="1"/>
  <c r="V252" i="19"/>
  <c r="V369" i="19"/>
  <c r="V396" i="19"/>
  <c r="V194" i="19"/>
  <c r="V405" i="19"/>
  <c r="V500" i="19"/>
  <c r="V487" i="19"/>
  <c r="V356" i="19"/>
  <c r="V145" i="19"/>
  <c r="V172" i="19"/>
  <c r="O426" i="19"/>
  <c r="O172" i="19"/>
  <c r="V107" i="19"/>
  <c r="V530" i="19"/>
  <c r="O178" i="19"/>
  <c r="V418" i="19"/>
  <c r="C12" i="43"/>
  <c r="E12" i="43" s="1"/>
  <c r="O240" i="19"/>
  <c r="V250" i="19"/>
  <c r="V254" i="19"/>
  <c r="V420" i="19"/>
  <c r="V240" i="19"/>
  <c r="V54" i="19"/>
  <c r="O198" i="19"/>
  <c r="O320" i="19"/>
  <c r="O405" i="19"/>
  <c r="O118" i="19"/>
  <c r="O70" i="19"/>
  <c r="O203" i="19"/>
  <c r="O234" i="19"/>
  <c r="O142" i="19"/>
  <c r="V219" i="19"/>
  <c r="V480" i="19"/>
  <c r="V320" i="19"/>
  <c r="V56" i="19"/>
  <c r="O377" i="19"/>
  <c r="O180" i="19"/>
  <c r="O174" i="19"/>
  <c r="O80" i="19"/>
  <c r="O303" i="19"/>
  <c r="O276" i="19"/>
  <c r="O402" i="19"/>
  <c r="V76" i="19"/>
  <c r="O56" i="19"/>
  <c r="O138" i="19"/>
  <c r="V127" i="19"/>
  <c r="O232" i="19"/>
  <c r="V285" i="19"/>
  <c r="O363" i="19"/>
  <c r="O98" i="19"/>
  <c r="V446" i="19"/>
  <c r="V138" i="19"/>
  <c r="O375" i="19"/>
  <c r="V467" i="19"/>
  <c r="O487" i="19"/>
  <c r="V198" i="19"/>
  <c r="O475" i="19"/>
  <c r="O348" i="19"/>
  <c r="V471" i="19"/>
  <c r="O411" i="19"/>
  <c r="O446" i="19"/>
  <c r="O387" i="19"/>
  <c r="O503" i="19"/>
  <c r="O473" i="19"/>
  <c r="O396" i="19"/>
  <c r="C10" i="43"/>
  <c r="E10" i="43" s="1"/>
  <c r="V176" i="19"/>
  <c r="V473" i="19"/>
  <c r="O461" i="19"/>
  <c r="O188" i="19"/>
  <c r="V503" i="19"/>
  <c r="O523" i="19"/>
  <c r="O452" i="19"/>
  <c r="O379" i="19"/>
  <c r="O278" i="19"/>
  <c r="O297" i="19"/>
  <c r="O341" i="19"/>
  <c r="O356" i="19"/>
  <c r="V112" i="19"/>
  <c r="V92" i="19"/>
  <c r="O438" i="19"/>
  <c r="O107" i="19"/>
  <c r="O337" i="19"/>
  <c r="V414" i="19"/>
  <c r="V96" i="19"/>
  <c r="O514" i="19"/>
  <c r="O416" i="19"/>
  <c r="V295" i="19"/>
  <c r="O94" i="19"/>
  <c r="O456" i="19"/>
  <c r="O214" i="19"/>
  <c r="O424" i="19"/>
  <c r="O295" i="19"/>
  <c r="O463" i="19"/>
  <c r="O372" i="19"/>
  <c r="V363" i="19"/>
  <c r="V147" i="19"/>
  <c r="O512" i="19"/>
  <c r="V307" i="19"/>
  <c r="V526" i="19"/>
  <c r="V226" i="19"/>
  <c r="V459" i="19"/>
  <c r="V297" i="19"/>
  <c r="V523" i="19"/>
  <c r="O149" i="19"/>
  <c r="V70" i="19"/>
  <c r="V392" i="19"/>
  <c r="V385" i="19"/>
  <c r="V448" i="19"/>
  <c r="V12" i="19"/>
  <c r="O131" i="19"/>
  <c r="V258" i="19"/>
  <c r="O89" i="19"/>
  <c r="O84" i="19"/>
  <c r="O86" i="19"/>
  <c r="V205" i="19"/>
  <c r="V123" i="19"/>
  <c r="O467" i="19"/>
  <c r="C8" i="43"/>
  <c r="E8" i="43" s="1"/>
  <c r="O392" i="19"/>
  <c r="O205" i="19"/>
  <c r="V118" i="19"/>
  <c r="V341" i="19"/>
  <c r="V276" i="19"/>
  <c r="V192" i="19"/>
  <c r="O125" i="19"/>
  <c r="V438" i="19"/>
  <c r="V429" i="19"/>
  <c r="O506" i="19"/>
  <c r="V477" i="19"/>
  <c r="V411" i="19"/>
  <c r="O500" i="19"/>
  <c r="O433" i="19"/>
  <c r="V509" i="19"/>
  <c r="V398" i="19"/>
  <c r="V82" i="19"/>
  <c r="V188" i="19"/>
  <c r="O436" i="19"/>
  <c r="V134" i="19"/>
  <c r="V152" i="19"/>
  <c r="V303" i="19"/>
  <c r="V315" i="19"/>
  <c r="O96" i="19"/>
  <c r="O238" i="19"/>
  <c r="V10" i="19"/>
  <c r="V290" i="19"/>
  <c r="O280" i="19"/>
  <c r="O156" i="19"/>
  <c r="O290" i="19"/>
  <c r="O164" i="19"/>
  <c r="V456" i="19"/>
  <c r="V444" i="19"/>
  <c r="V431" i="19"/>
  <c r="V154" i="19"/>
  <c r="V268" i="19"/>
  <c r="V223" i="19"/>
  <c r="V475" i="19"/>
  <c r="C18" i="43"/>
  <c r="E18" i="43" s="1"/>
  <c r="O482" i="19"/>
  <c r="O145" i="19"/>
  <c r="O390" i="19"/>
  <c r="O369" i="19"/>
  <c r="V333" i="19"/>
  <c r="C14" i="43"/>
  <c r="E14" i="43" s="1"/>
  <c r="O252" i="19"/>
  <c r="C9" i="43"/>
  <c r="E9" i="43" s="1"/>
  <c r="V528" i="19"/>
  <c r="V299" i="19"/>
  <c r="V164" i="19"/>
  <c r="V208" i="19"/>
  <c r="V158" i="19"/>
  <c r="O530" i="19"/>
  <c r="V381" i="19"/>
  <c r="V280" i="19"/>
  <c r="O311" i="19"/>
  <c r="V520" i="19"/>
  <c r="V116" i="19"/>
  <c r="V454" i="19"/>
  <c r="O219" i="19"/>
  <c r="O152" i="19"/>
  <c r="O520" i="19"/>
  <c r="V201" i="19"/>
  <c r="O299" i="19"/>
  <c r="O365" i="19"/>
  <c r="V485" i="19"/>
  <c r="O398" i="19"/>
  <c r="V120" i="19"/>
  <c r="V436" i="19"/>
  <c r="V496" i="19"/>
  <c r="V426" i="19"/>
  <c r="V463" i="19"/>
  <c r="V367" i="19"/>
  <c r="V313" i="19"/>
  <c r="V214" i="19"/>
  <c r="V402" i="19"/>
  <c r="O307" i="19"/>
  <c r="V203" i="19"/>
  <c r="V379" i="19"/>
  <c r="V105" i="19"/>
  <c r="C17" i="43"/>
  <c r="E17" i="43" s="1"/>
  <c r="O493" i="19"/>
  <c r="V170" i="19"/>
  <c r="V228" i="19"/>
  <c r="V433" i="19"/>
  <c r="O471" i="19"/>
  <c r="V424" i="19"/>
  <c r="V345" i="19"/>
  <c r="O526" i="19"/>
  <c r="C13" i="43"/>
  <c r="E13" i="43" s="1"/>
  <c r="V331" i="19"/>
  <c r="V337" i="19"/>
  <c r="V465" i="19"/>
  <c r="V98" i="19"/>
  <c r="V311" i="19"/>
  <c r="V335" i="19"/>
  <c r="O270" i="19"/>
  <c r="V323" i="19"/>
  <c r="V609" i="19"/>
  <c r="V365" i="19"/>
  <c r="O545" i="19"/>
  <c r="V549" i="19"/>
  <c r="V348" i="19"/>
  <c r="V556" i="19"/>
  <c r="O567" i="19"/>
  <c r="O581" i="19"/>
  <c r="O595" i="19"/>
  <c r="V545" i="19"/>
  <c r="V593" i="19"/>
  <c r="O573" i="19"/>
  <c r="V617" i="19"/>
  <c r="V589" i="19"/>
  <c r="O591" i="19"/>
  <c r="O554" i="19"/>
  <c r="O565" i="19"/>
  <c r="O558" i="19"/>
  <c r="V595" i="19"/>
  <c r="O571" i="19"/>
  <c r="O611" i="19"/>
  <c r="O613" i="19"/>
  <c r="V565" i="19"/>
  <c r="O589" i="19"/>
  <c r="V615" i="19"/>
  <c r="V581" i="19"/>
  <c r="V547" i="19"/>
  <c r="O609" i="19"/>
  <c r="V552" i="19"/>
  <c r="V558" i="19"/>
  <c r="V400" i="19"/>
  <c r="O540" i="19"/>
  <c r="V540" i="19"/>
  <c r="V375" i="19"/>
  <c r="V174" i="19"/>
  <c r="V537" i="19"/>
  <c r="V554" i="19"/>
  <c r="O537" i="19"/>
  <c r="V611" i="19"/>
  <c r="O593" i="19"/>
  <c r="O617" i="19"/>
  <c r="V573" i="19"/>
  <c r="V613" i="19"/>
  <c r="O549" i="19"/>
  <c r="O547" i="19"/>
  <c r="V571" i="19"/>
  <c r="V567" i="19"/>
  <c r="O615" i="19"/>
  <c r="O552" i="19"/>
  <c r="O556" i="19"/>
  <c r="V591" i="19"/>
  <c r="V182" i="19"/>
  <c r="O182" i="19"/>
  <c r="N145" i="19" l="1"/>
  <c r="N307" i="19"/>
  <c r="N152" i="19"/>
  <c r="N297" i="19"/>
  <c r="N341" i="19"/>
  <c r="O116" i="19"/>
  <c r="T116" i="19" s="1"/>
  <c r="F114" i="219"/>
  <c r="N156" i="19"/>
  <c r="G117" i="218"/>
  <c r="F117" i="218" s="1"/>
  <c r="G128" i="218"/>
  <c r="F133" i="218"/>
  <c r="F134" i="218"/>
  <c r="N365" i="19"/>
  <c r="N552" i="19"/>
  <c r="V230" i="19"/>
  <c r="Y230" i="19" s="1"/>
  <c r="V270" i="19"/>
  <c r="W270" i="19" s="1"/>
  <c r="V256" i="19"/>
  <c r="Y256" i="19" s="1"/>
  <c r="N270" i="19"/>
  <c r="O230" i="19"/>
  <c r="P230" i="19" s="1"/>
  <c r="O260" i="19"/>
  <c r="T260" i="19" s="1"/>
  <c r="R182" i="19"/>
  <c r="P182" i="19"/>
  <c r="T182" i="19"/>
  <c r="W182" i="19"/>
  <c r="Y182" i="19"/>
  <c r="AA182" i="19"/>
  <c r="F67" i="218"/>
  <c r="N493" i="19"/>
  <c r="E19" i="43"/>
  <c r="N219" i="19"/>
  <c r="N311" i="19"/>
  <c r="N252" i="19"/>
  <c r="N164" i="19"/>
  <c r="P547" i="19"/>
  <c r="T547" i="19"/>
  <c r="R547" i="19"/>
  <c r="W554" i="19"/>
  <c r="AA554" i="19"/>
  <c r="Y554" i="19"/>
  <c r="R611" i="19"/>
  <c r="P611" i="19"/>
  <c r="T611" i="19"/>
  <c r="P565" i="19"/>
  <c r="R565" i="19"/>
  <c r="T565" i="19"/>
  <c r="P591" i="19"/>
  <c r="R591" i="19"/>
  <c r="T591" i="19"/>
  <c r="AA589" i="19"/>
  <c r="Y589" i="19"/>
  <c r="W589" i="19"/>
  <c r="W593" i="19"/>
  <c r="AA593" i="19"/>
  <c r="Y593" i="19"/>
  <c r="P567" i="19"/>
  <c r="T567" i="19"/>
  <c r="R567" i="19"/>
  <c r="W549" i="19"/>
  <c r="AA549" i="19"/>
  <c r="Y549" i="19"/>
  <c r="AA323" i="19"/>
  <c r="W323" i="19"/>
  <c r="Y323" i="19"/>
  <c r="Y335" i="19"/>
  <c r="W335" i="19"/>
  <c r="AA335" i="19"/>
  <c r="AA465" i="19"/>
  <c r="W465" i="19"/>
  <c r="Y465" i="19"/>
  <c r="AA337" i="19"/>
  <c r="Y337" i="19"/>
  <c r="W337" i="19"/>
  <c r="T526" i="19"/>
  <c r="R526" i="19"/>
  <c r="P526" i="19"/>
  <c r="W214" i="19"/>
  <c r="Y214" i="19"/>
  <c r="AA214" i="19"/>
  <c r="Y313" i="19"/>
  <c r="AA313" i="19"/>
  <c r="W313" i="19"/>
  <c r="AA463" i="19"/>
  <c r="W463" i="19"/>
  <c r="Y463" i="19"/>
  <c r="W496" i="19"/>
  <c r="Y496" i="19"/>
  <c r="AA496" i="19"/>
  <c r="Y436" i="19"/>
  <c r="AA436" i="19"/>
  <c r="W436" i="19"/>
  <c r="Y120" i="19"/>
  <c r="AA120" i="19"/>
  <c r="W120" i="19"/>
  <c r="Y485" i="19"/>
  <c r="W485" i="19"/>
  <c r="AA485" i="19"/>
  <c r="T299" i="19"/>
  <c r="P299" i="19"/>
  <c r="R299" i="19"/>
  <c r="P520" i="19"/>
  <c r="T520" i="19"/>
  <c r="R520" i="19"/>
  <c r="Y454" i="19"/>
  <c r="W454" i="19"/>
  <c r="AA454" i="19"/>
  <c r="P530" i="19"/>
  <c r="R530" i="19"/>
  <c r="T530" i="19"/>
  <c r="AA158" i="19"/>
  <c r="W158" i="19"/>
  <c r="Y158" i="19"/>
  <c r="Y208" i="19"/>
  <c r="W208" i="19"/>
  <c r="AA208" i="19"/>
  <c r="P252" i="19"/>
  <c r="R252" i="19"/>
  <c r="T252" i="19"/>
  <c r="T482" i="19"/>
  <c r="R482" i="19"/>
  <c r="P482" i="19"/>
  <c r="AA268" i="19"/>
  <c r="Y268" i="19"/>
  <c r="W268" i="19"/>
  <c r="W290" i="19"/>
  <c r="AA290" i="19"/>
  <c r="Y290" i="19"/>
  <c r="R96" i="19"/>
  <c r="P96" i="19"/>
  <c r="T96" i="19"/>
  <c r="Y134" i="19"/>
  <c r="W134" i="19"/>
  <c r="AA134" i="19"/>
  <c r="P436" i="19"/>
  <c r="R436" i="19"/>
  <c r="T436" i="19"/>
  <c r="W398" i="19"/>
  <c r="Y398" i="19"/>
  <c r="AA398" i="19"/>
  <c r="P433" i="19"/>
  <c r="R433" i="19"/>
  <c r="T433" i="19"/>
  <c r="Y477" i="19"/>
  <c r="AA477" i="19"/>
  <c r="W477" i="19"/>
  <c r="W276" i="19"/>
  <c r="AA276" i="19"/>
  <c r="Y276" i="19"/>
  <c r="Y118" i="19"/>
  <c r="AA118" i="19"/>
  <c r="W118" i="19"/>
  <c r="T131" i="19"/>
  <c r="P131" i="19"/>
  <c r="R131" i="19"/>
  <c r="AA448" i="19"/>
  <c r="Y448" i="19"/>
  <c r="W448" i="19"/>
  <c r="W523" i="19"/>
  <c r="AA523" i="19"/>
  <c r="Y523" i="19"/>
  <c r="W459" i="19"/>
  <c r="Y459" i="19"/>
  <c r="AA459" i="19"/>
  <c r="Y226" i="19"/>
  <c r="AA226" i="19"/>
  <c r="W226" i="19"/>
  <c r="W526" i="19"/>
  <c r="Y526" i="19"/>
  <c r="AA526" i="19"/>
  <c r="W307" i="19"/>
  <c r="Y307" i="19"/>
  <c r="AA307" i="19"/>
  <c r="R214" i="19"/>
  <c r="T214" i="19"/>
  <c r="P214" i="19"/>
  <c r="R337" i="19"/>
  <c r="P337" i="19"/>
  <c r="T337" i="19"/>
  <c r="R438" i="19"/>
  <c r="P438" i="19"/>
  <c r="T438" i="19"/>
  <c r="Y112" i="19"/>
  <c r="AA112" i="19"/>
  <c r="W112" i="19"/>
  <c r="R297" i="19"/>
  <c r="T297" i="19"/>
  <c r="P297" i="19"/>
  <c r="T379" i="19"/>
  <c r="P379" i="19"/>
  <c r="R379" i="19"/>
  <c r="P188" i="19"/>
  <c r="T188" i="19"/>
  <c r="R188" i="19"/>
  <c r="P387" i="19"/>
  <c r="R387" i="19"/>
  <c r="T387" i="19"/>
  <c r="T475" i="19"/>
  <c r="R475" i="19"/>
  <c r="P475" i="19"/>
  <c r="AA198" i="19"/>
  <c r="Y198" i="19"/>
  <c r="W198" i="19"/>
  <c r="AA138" i="19"/>
  <c r="W138" i="19"/>
  <c r="Y138" i="19"/>
  <c r="T232" i="19"/>
  <c r="P232" i="19"/>
  <c r="R232" i="19"/>
  <c r="P174" i="19"/>
  <c r="R174" i="19"/>
  <c r="T174" i="19"/>
  <c r="Y56" i="19"/>
  <c r="W56" i="19"/>
  <c r="AA56" i="19"/>
  <c r="Y480" i="19"/>
  <c r="W480" i="19"/>
  <c r="AA480" i="19"/>
  <c r="T142" i="19"/>
  <c r="P142" i="19"/>
  <c r="R142" i="19"/>
  <c r="P203" i="19"/>
  <c r="R203" i="19"/>
  <c r="T203" i="19"/>
  <c r="R70" i="19"/>
  <c r="P70" i="19"/>
  <c r="T70" i="19"/>
  <c r="P405" i="19"/>
  <c r="R405" i="19"/>
  <c r="T405" i="19"/>
  <c r="AA420" i="19"/>
  <c r="Y420" i="19"/>
  <c r="W420" i="19"/>
  <c r="AA250" i="19"/>
  <c r="Y250" i="19"/>
  <c r="W250" i="19"/>
  <c r="R240" i="19"/>
  <c r="P240" i="19"/>
  <c r="T240" i="19"/>
  <c r="AA530" i="19"/>
  <c r="Y530" i="19"/>
  <c r="W530" i="19"/>
  <c r="Y107" i="19"/>
  <c r="W107" i="19"/>
  <c r="AA107" i="19"/>
  <c r="AA500" i="19"/>
  <c r="W500" i="19"/>
  <c r="Y500" i="19"/>
  <c r="W396" i="19"/>
  <c r="AA396" i="19"/>
  <c r="Y396" i="19"/>
  <c r="AA369" i="19"/>
  <c r="W369" i="19"/>
  <c r="Y369" i="19"/>
  <c r="Y450" i="19"/>
  <c r="AA450" i="19"/>
  <c r="W450" i="19"/>
  <c r="AA422" i="19"/>
  <c r="W422" i="19"/>
  <c r="Y422" i="19"/>
  <c r="P465" i="19"/>
  <c r="T465" i="19"/>
  <c r="R465" i="19"/>
  <c r="W482" i="19"/>
  <c r="AA482" i="19"/>
  <c r="Y482" i="19"/>
  <c r="T120" i="19"/>
  <c r="P120" i="19"/>
  <c r="R120" i="19"/>
  <c r="R444" i="19"/>
  <c r="P444" i="19"/>
  <c r="T444" i="19"/>
  <c r="AA89" i="19"/>
  <c r="W89" i="19"/>
  <c r="Y89" i="19"/>
  <c r="Y196" i="19"/>
  <c r="W196" i="19"/>
  <c r="AA196" i="19"/>
  <c r="W309" i="19"/>
  <c r="Y309" i="19"/>
  <c r="AA309" i="19"/>
  <c r="Y327" i="19"/>
  <c r="AA327" i="19"/>
  <c r="W327" i="19"/>
  <c r="Y86" i="19"/>
  <c r="W86" i="19"/>
  <c r="AA86" i="19"/>
  <c r="W168" i="19"/>
  <c r="Y168" i="19"/>
  <c r="AA168" i="19"/>
  <c r="P429" i="19"/>
  <c r="T429" i="19"/>
  <c r="R429" i="19"/>
  <c r="R112" i="19"/>
  <c r="T112" i="19"/>
  <c r="P112" i="19"/>
  <c r="P74" i="19"/>
  <c r="R74" i="19"/>
  <c r="T74" i="19"/>
  <c r="Y461" i="19"/>
  <c r="W461" i="19"/>
  <c r="AA461" i="19"/>
  <c r="AA238" i="19"/>
  <c r="W238" i="19"/>
  <c r="Y238" i="19"/>
  <c r="P285" i="19"/>
  <c r="R285" i="19"/>
  <c r="T285" i="19"/>
  <c r="AA260" i="19"/>
  <c r="Y260" i="19"/>
  <c r="W260" i="19"/>
  <c r="AA149" i="19"/>
  <c r="W149" i="19"/>
  <c r="Y149" i="19"/>
  <c r="AA129" i="19"/>
  <c r="Y129" i="19"/>
  <c r="W129" i="19"/>
  <c r="R459" i="19"/>
  <c r="T459" i="19"/>
  <c r="P459" i="19"/>
  <c r="T250" i="19"/>
  <c r="R250" i="19"/>
  <c r="P250" i="19"/>
  <c r="P528" i="19"/>
  <c r="T528" i="19"/>
  <c r="R528" i="19"/>
  <c r="W452" i="19"/>
  <c r="Y452" i="19"/>
  <c r="AA452" i="19"/>
  <c r="Y506" i="19"/>
  <c r="W506" i="19"/>
  <c r="AA506" i="19"/>
  <c r="Y74" i="19"/>
  <c r="AA74" i="19"/>
  <c r="W74" i="19"/>
  <c r="AA339" i="19"/>
  <c r="W339" i="19"/>
  <c r="Y339" i="19"/>
  <c r="AA211" i="19"/>
  <c r="W211" i="19"/>
  <c r="Y211" i="19"/>
  <c r="R480" i="19"/>
  <c r="T480" i="19"/>
  <c r="P480" i="19"/>
  <c r="P313" i="19"/>
  <c r="R313" i="19"/>
  <c r="T313" i="19"/>
  <c r="R414" i="19"/>
  <c r="T414" i="19"/>
  <c r="P414" i="19"/>
  <c r="P258" i="19"/>
  <c r="R258" i="19"/>
  <c r="T258" i="19"/>
  <c r="T418" i="19"/>
  <c r="R418" i="19"/>
  <c r="P418" i="19"/>
  <c r="P367" i="19"/>
  <c r="R367" i="19"/>
  <c r="T367" i="19"/>
  <c r="P383" i="19"/>
  <c r="T383" i="19"/>
  <c r="R383" i="19"/>
  <c r="N369" i="19"/>
  <c r="N390" i="19"/>
  <c r="N238" i="19"/>
  <c r="N500" i="19"/>
  <c r="N125" i="19"/>
  <c r="N205" i="19"/>
  <c r="N89" i="19"/>
  <c r="N149" i="19"/>
  <c r="N463" i="19"/>
  <c r="N94" i="19"/>
  <c r="N107" i="19"/>
  <c r="N356" i="19"/>
  <c r="N523" i="19"/>
  <c r="N473" i="19"/>
  <c r="N446" i="19"/>
  <c r="N375" i="19"/>
  <c r="N56" i="19"/>
  <c r="N276" i="19"/>
  <c r="N180" i="19"/>
  <c r="N377" i="19"/>
  <c r="N198" i="19"/>
  <c r="N178" i="19"/>
  <c r="N58" i="19"/>
  <c r="N315" i="19"/>
  <c r="N228" i="19"/>
  <c r="N400" i="19"/>
  <c r="N226" i="19"/>
  <c r="N256" i="19"/>
  <c r="N333" i="19"/>
  <c r="N327" i="19"/>
  <c r="N420" i="19"/>
  <c r="N385" i="19"/>
  <c r="N78" i="19"/>
  <c r="N309" i="19"/>
  <c r="N176" i="19"/>
  <c r="N305" i="19"/>
  <c r="N194" i="19"/>
  <c r="N190" i="19"/>
  <c r="N485" i="19"/>
  <c r="N450" i="19"/>
  <c r="N201" i="19"/>
  <c r="T540" i="19"/>
  <c r="P540" i="19"/>
  <c r="R540" i="19"/>
  <c r="T593" i="19"/>
  <c r="R593" i="19"/>
  <c r="P593" i="19"/>
  <c r="R571" i="19"/>
  <c r="T571" i="19"/>
  <c r="P571" i="19"/>
  <c r="Y609" i="19"/>
  <c r="W609" i="19"/>
  <c r="AA609" i="19"/>
  <c r="Y98" i="19"/>
  <c r="AA98" i="19"/>
  <c r="W98" i="19"/>
  <c r="AA331" i="19"/>
  <c r="Y331" i="19"/>
  <c r="W331" i="19"/>
  <c r="Y433" i="19"/>
  <c r="W433" i="19"/>
  <c r="AA433" i="19"/>
  <c r="R493" i="19"/>
  <c r="T493" i="19"/>
  <c r="P493" i="19"/>
  <c r="W379" i="19"/>
  <c r="Y379" i="19"/>
  <c r="AA379" i="19"/>
  <c r="Y402" i="19"/>
  <c r="W402" i="19"/>
  <c r="AA402" i="19"/>
  <c r="AA367" i="19"/>
  <c r="W367" i="19"/>
  <c r="Y367" i="19"/>
  <c r="R365" i="19"/>
  <c r="P365" i="19"/>
  <c r="T365" i="19"/>
  <c r="AA381" i="19"/>
  <c r="W381" i="19"/>
  <c r="Y381" i="19"/>
  <c r="AA528" i="19"/>
  <c r="Y528" i="19"/>
  <c r="W528" i="19"/>
  <c r="R369" i="19"/>
  <c r="T369" i="19"/>
  <c r="P369" i="19"/>
  <c r="T390" i="19"/>
  <c r="P390" i="19"/>
  <c r="R390" i="19"/>
  <c r="P145" i="19"/>
  <c r="R145" i="19"/>
  <c r="T145" i="19"/>
  <c r="Y475" i="19"/>
  <c r="AA475" i="19"/>
  <c r="W475" i="19"/>
  <c r="T156" i="19"/>
  <c r="R156" i="19"/>
  <c r="P156" i="19"/>
  <c r="R238" i="19"/>
  <c r="T238" i="19"/>
  <c r="P238" i="19"/>
  <c r="Y303" i="19"/>
  <c r="AA303" i="19"/>
  <c r="W303" i="19"/>
  <c r="Y188" i="19"/>
  <c r="W188" i="19"/>
  <c r="AA188" i="19"/>
  <c r="W509" i="19"/>
  <c r="AA509" i="19"/>
  <c r="Y509" i="19"/>
  <c r="W411" i="19"/>
  <c r="AA411" i="19"/>
  <c r="Y411" i="19"/>
  <c r="W438" i="19"/>
  <c r="AA438" i="19"/>
  <c r="Y438" i="19"/>
  <c r="W192" i="19"/>
  <c r="AA192" i="19"/>
  <c r="Y192" i="19"/>
  <c r="AA341" i="19"/>
  <c r="Y341" i="19"/>
  <c r="W341" i="19"/>
  <c r="P205" i="19"/>
  <c r="T205" i="19"/>
  <c r="R205" i="19"/>
  <c r="R392" i="19"/>
  <c r="T392" i="19"/>
  <c r="P392" i="19"/>
  <c r="W205" i="19"/>
  <c r="AA205" i="19"/>
  <c r="Y205" i="19"/>
  <c r="Y258" i="19"/>
  <c r="W258" i="19"/>
  <c r="AA258" i="19"/>
  <c r="W70" i="19"/>
  <c r="Y70" i="19"/>
  <c r="AA70" i="19"/>
  <c r="P149" i="19"/>
  <c r="T149" i="19"/>
  <c r="R149" i="19"/>
  <c r="W363" i="19"/>
  <c r="AA363" i="19"/>
  <c r="Y363" i="19"/>
  <c r="R463" i="19"/>
  <c r="T463" i="19"/>
  <c r="P463" i="19"/>
  <c r="R94" i="19"/>
  <c r="T94" i="19"/>
  <c r="P94" i="19"/>
  <c r="R514" i="19"/>
  <c r="T514" i="19"/>
  <c r="P514" i="19"/>
  <c r="R107" i="19"/>
  <c r="T107" i="19"/>
  <c r="P107" i="19"/>
  <c r="Y92" i="19"/>
  <c r="AA92" i="19"/>
  <c r="W92" i="19"/>
  <c r="R341" i="19"/>
  <c r="T341" i="19"/>
  <c r="P341" i="19"/>
  <c r="AA473" i="19"/>
  <c r="W473" i="19"/>
  <c r="Y473" i="19"/>
  <c r="W467" i="19"/>
  <c r="AA467" i="19"/>
  <c r="Y467" i="19"/>
  <c r="T363" i="19"/>
  <c r="P363" i="19"/>
  <c r="R363" i="19"/>
  <c r="AA285" i="19"/>
  <c r="W285" i="19"/>
  <c r="Y285" i="19"/>
  <c r="T138" i="19"/>
  <c r="P138" i="19"/>
  <c r="R138" i="19"/>
  <c r="P402" i="19"/>
  <c r="T402" i="19"/>
  <c r="R402" i="19"/>
  <c r="R80" i="19"/>
  <c r="P80" i="19"/>
  <c r="T80" i="19"/>
  <c r="Y320" i="19"/>
  <c r="AA320" i="19"/>
  <c r="W320" i="19"/>
  <c r="Y418" i="19"/>
  <c r="AA418" i="19"/>
  <c r="W418" i="19"/>
  <c r="P426" i="19"/>
  <c r="T426" i="19"/>
  <c r="R426" i="19"/>
  <c r="Y356" i="19"/>
  <c r="W356" i="19"/>
  <c r="AA356" i="19"/>
  <c r="Y194" i="19"/>
  <c r="AA194" i="19"/>
  <c r="W194" i="19"/>
  <c r="W178" i="19"/>
  <c r="Y178" i="19"/>
  <c r="AA178" i="19"/>
  <c r="Y390" i="19"/>
  <c r="AA390" i="19"/>
  <c r="W390" i="19"/>
  <c r="W216" i="19"/>
  <c r="AA216" i="19"/>
  <c r="Y216" i="19"/>
  <c r="T315" i="19"/>
  <c r="P315" i="19"/>
  <c r="R315" i="19"/>
  <c r="T76" i="19"/>
  <c r="P76" i="19"/>
  <c r="R76" i="19"/>
  <c r="R216" i="19"/>
  <c r="T216" i="19"/>
  <c r="P216" i="19"/>
  <c r="R331" i="19"/>
  <c r="T331" i="19"/>
  <c r="P331" i="19"/>
  <c r="P400" i="19"/>
  <c r="T400" i="19"/>
  <c r="R400" i="19"/>
  <c r="P345" i="19"/>
  <c r="R345" i="19"/>
  <c r="T345" i="19"/>
  <c r="P226" i="19"/>
  <c r="R226" i="19"/>
  <c r="T226" i="19"/>
  <c r="P256" i="19"/>
  <c r="R256" i="19"/>
  <c r="T256" i="19"/>
  <c r="R333" i="19"/>
  <c r="T333" i="19"/>
  <c r="P333" i="19"/>
  <c r="W266" i="19"/>
  <c r="Y266" i="19"/>
  <c r="AA266" i="19"/>
  <c r="W14" i="19"/>
  <c r="AA14" i="19"/>
  <c r="Y14" i="19"/>
  <c r="R327" i="19"/>
  <c r="P327" i="19"/>
  <c r="T327" i="19"/>
  <c r="T420" i="19"/>
  <c r="R420" i="19"/>
  <c r="P420" i="19"/>
  <c r="R385" i="19"/>
  <c r="P385" i="19"/>
  <c r="T385" i="19"/>
  <c r="R105" i="19"/>
  <c r="T105" i="19"/>
  <c r="P105" i="19"/>
  <c r="T309" i="19"/>
  <c r="P309" i="19"/>
  <c r="R309" i="19"/>
  <c r="T211" i="19"/>
  <c r="P211" i="19"/>
  <c r="R211" i="19"/>
  <c r="P196" i="19"/>
  <c r="T196" i="19"/>
  <c r="R196" i="19"/>
  <c r="G48" i="218"/>
  <c r="F48" i="218" s="1"/>
  <c r="F50" i="218"/>
  <c r="R194" i="19"/>
  <c r="T194" i="19"/>
  <c r="P194" i="19"/>
  <c r="P168" i="19"/>
  <c r="T168" i="19"/>
  <c r="R168" i="19"/>
  <c r="T268" i="19"/>
  <c r="P268" i="19"/>
  <c r="R268" i="19"/>
  <c r="T154" i="19"/>
  <c r="P154" i="19"/>
  <c r="R154" i="19"/>
  <c r="Y493" i="19"/>
  <c r="W493" i="19"/>
  <c r="AA493" i="19"/>
  <c r="T208" i="19"/>
  <c r="P208" i="19"/>
  <c r="R208" i="19"/>
  <c r="Y16" i="19"/>
  <c r="W16" i="19"/>
  <c r="AA16" i="19"/>
  <c r="T485" i="19"/>
  <c r="P485" i="19"/>
  <c r="R485" i="19"/>
  <c r="AA383" i="19"/>
  <c r="W383" i="19"/>
  <c r="Y383" i="19"/>
  <c r="W387" i="19"/>
  <c r="AA387" i="19"/>
  <c r="Y387" i="19"/>
  <c r="AA125" i="19"/>
  <c r="Y125" i="19"/>
  <c r="W125" i="19"/>
  <c r="AA84" i="19"/>
  <c r="W84" i="19"/>
  <c r="Y84" i="19"/>
  <c r="F17" i="218"/>
  <c r="P266" i="19"/>
  <c r="R266" i="19"/>
  <c r="T266" i="19"/>
  <c r="T335" i="19"/>
  <c r="P335" i="19"/>
  <c r="R335" i="19"/>
  <c r="T54" i="19"/>
  <c r="P54" i="19"/>
  <c r="R54" i="19"/>
  <c r="N547" i="19"/>
  <c r="N591" i="19"/>
  <c r="N573" i="19"/>
  <c r="N581" i="19"/>
  <c r="N299" i="19"/>
  <c r="N520" i="19"/>
  <c r="N280" i="19"/>
  <c r="N436" i="19"/>
  <c r="N372" i="19"/>
  <c r="N214" i="19"/>
  <c r="N416" i="19"/>
  <c r="N337" i="19"/>
  <c r="N438" i="19"/>
  <c r="N379" i="19"/>
  <c r="N452" i="19"/>
  <c r="N503" i="19"/>
  <c r="N387" i="19"/>
  <c r="N411" i="19"/>
  <c r="N475" i="19"/>
  <c r="N98" i="19"/>
  <c r="N232" i="19"/>
  <c r="N303" i="19"/>
  <c r="N142" i="19"/>
  <c r="N234" i="19"/>
  <c r="N203" i="19"/>
  <c r="N405" i="19"/>
  <c r="N254" i="19"/>
  <c r="N444" i="19"/>
  <c r="N129" i="19"/>
  <c r="N381" i="19"/>
  <c r="N477" i="19"/>
  <c r="N147" i="19"/>
  <c r="N285" i="19"/>
  <c r="N528" i="19"/>
  <c r="N192" i="19"/>
  <c r="N47" i="19"/>
  <c r="N134" i="19"/>
  <c r="N339" i="19"/>
  <c r="W375" i="19"/>
  <c r="Y375" i="19"/>
  <c r="AA375" i="19"/>
  <c r="Y591" i="19"/>
  <c r="AA591" i="19"/>
  <c r="W591" i="19"/>
  <c r="AA558" i="19"/>
  <c r="Y558" i="19"/>
  <c r="W558" i="19"/>
  <c r="AA571" i="19"/>
  <c r="Y571" i="19"/>
  <c r="W571" i="19"/>
  <c r="AA573" i="19"/>
  <c r="Y573" i="19"/>
  <c r="W573" i="19"/>
  <c r="Y400" i="19"/>
  <c r="W400" i="19"/>
  <c r="AA400" i="19"/>
  <c r="R573" i="19"/>
  <c r="T573" i="19"/>
  <c r="P573" i="19"/>
  <c r="W556" i="19"/>
  <c r="AA556" i="19"/>
  <c r="Y556" i="19"/>
  <c r="W311" i="19"/>
  <c r="Y311" i="19"/>
  <c r="AA311" i="19"/>
  <c r="W345" i="19"/>
  <c r="Y345" i="19"/>
  <c r="AA345" i="19"/>
  <c r="T471" i="19"/>
  <c r="P471" i="19"/>
  <c r="R471" i="19"/>
  <c r="Y228" i="19"/>
  <c r="AA228" i="19"/>
  <c r="W228" i="19"/>
  <c r="Y203" i="19"/>
  <c r="W203" i="19"/>
  <c r="AA203" i="19"/>
  <c r="AA426" i="19"/>
  <c r="Y426" i="19"/>
  <c r="W426" i="19"/>
  <c r="AA201" i="19"/>
  <c r="W201" i="19"/>
  <c r="Y201" i="19"/>
  <c r="T152" i="19"/>
  <c r="P152" i="19"/>
  <c r="R152" i="19"/>
  <c r="V114" i="19"/>
  <c r="W116" i="19"/>
  <c r="AA116" i="19"/>
  <c r="Y116" i="19"/>
  <c r="T311" i="19"/>
  <c r="R311" i="19"/>
  <c r="P311" i="19"/>
  <c r="W164" i="19"/>
  <c r="Y164" i="19"/>
  <c r="AA164" i="19"/>
  <c r="Y299" i="19"/>
  <c r="W299" i="19"/>
  <c r="AA299" i="19"/>
  <c r="AA223" i="19"/>
  <c r="W223" i="19"/>
  <c r="Y223" i="19"/>
  <c r="AA431" i="19"/>
  <c r="Y431" i="19"/>
  <c r="W431" i="19"/>
  <c r="P164" i="19"/>
  <c r="R164" i="19"/>
  <c r="T164" i="19"/>
  <c r="T290" i="19"/>
  <c r="P290" i="19"/>
  <c r="R290" i="19"/>
  <c r="R280" i="19"/>
  <c r="T280" i="19"/>
  <c r="P280" i="19"/>
  <c r="W10" i="19"/>
  <c r="Y10" i="19"/>
  <c r="AA10" i="19"/>
  <c r="AA152" i="19"/>
  <c r="Y152" i="19"/>
  <c r="W152" i="19"/>
  <c r="W82" i="19"/>
  <c r="AA82" i="19"/>
  <c r="Y82" i="19"/>
  <c r="R506" i="19"/>
  <c r="P506" i="19"/>
  <c r="T506" i="19"/>
  <c r="AA429" i="19"/>
  <c r="W429" i="19"/>
  <c r="Y429" i="19"/>
  <c r="P84" i="19"/>
  <c r="R84" i="19"/>
  <c r="T84" i="19"/>
  <c r="W392" i="19"/>
  <c r="Y392" i="19"/>
  <c r="AA392" i="19"/>
  <c r="T512" i="19"/>
  <c r="R512" i="19"/>
  <c r="P512" i="19"/>
  <c r="W147" i="19"/>
  <c r="AA147" i="19"/>
  <c r="Y147" i="19"/>
  <c r="R372" i="19"/>
  <c r="T372" i="19"/>
  <c r="P372" i="19"/>
  <c r="R456" i="19"/>
  <c r="T456" i="19"/>
  <c r="P456" i="19"/>
  <c r="Y295" i="19"/>
  <c r="W295" i="19"/>
  <c r="AA295" i="19"/>
  <c r="P416" i="19"/>
  <c r="R416" i="19"/>
  <c r="T416" i="19"/>
  <c r="AA414" i="19"/>
  <c r="W414" i="19"/>
  <c r="Y414" i="19"/>
  <c r="P452" i="19"/>
  <c r="R452" i="19"/>
  <c r="T452" i="19"/>
  <c r="AA503" i="19"/>
  <c r="W503" i="19"/>
  <c r="Y503" i="19"/>
  <c r="P461" i="19"/>
  <c r="R461" i="19"/>
  <c r="T461" i="19"/>
  <c r="R396" i="19"/>
  <c r="T396" i="19"/>
  <c r="P396" i="19"/>
  <c r="T503" i="19"/>
  <c r="R503" i="19"/>
  <c r="P503" i="19"/>
  <c r="R411" i="19"/>
  <c r="T411" i="19"/>
  <c r="P411" i="19"/>
  <c r="AA446" i="19"/>
  <c r="Y446" i="19"/>
  <c r="W446" i="19"/>
  <c r="T98" i="19"/>
  <c r="P98" i="19"/>
  <c r="R98" i="19"/>
  <c r="R303" i="19"/>
  <c r="T303" i="19"/>
  <c r="P303" i="19"/>
  <c r="T234" i="19"/>
  <c r="P234" i="19"/>
  <c r="R234" i="19"/>
  <c r="R320" i="19"/>
  <c r="T320" i="19"/>
  <c r="P320" i="19"/>
  <c r="W54" i="19"/>
  <c r="Y54" i="19"/>
  <c r="AA54" i="19"/>
  <c r="W254" i="19"/>
  <c r="Y254" i="19"/>
  <c r="AA254" i="19"/>
  <c r="Y172" i="19"/>
  <c r="AA172" i="19"/>
  <c r="W172" i="19"/>
  <c r="AA487" i="19"/>
  <c r="Y487" i="19"/>
  <c r="W487" i="19"/>
  <c r="P58" i="19"/>
  <c r="R58" i="19"/>
  <c r="T58" i="19"/>
  <c r="W131" i="19"/>
  <c r="Y131" i="19"/>
  <c r="AA131" i="19"/>
  <c r="AA80" i="19"/>
  <c r="W80" i="19"/>
  <c r="Y80" i="19"/>
  <c r="AA234" i="19"/>
  <c r="W234" i="19"/>
  <c r="Y234" i="19"/>
  <c r="P254" i="19"/>
  <c r="R254" i="19"/>
  <c r="T254" i="19"/>
  <c r="P92" i="19"/>
  <c r="T92" i="19"/>
  <c r="R92" i="19"/>
  <c r="W232" i="19"/>
  <c r="Y232" i="19"/>
  <c r="AA232" i="19"/>
  <c r="T162" i="19"/>
  <c r="P162" i="19"/>
  <c r="R162" i="19"/>
  <c r="R129" i="19"/>
  <c r="T129" i="19"/>
  <c r="P129" i="19"/>
  <c r="G22" i="218"/>
  <c r="F22" i="218" s="1"/>
  <c r="F24" i="218"/>
  <c r="Y58" i="19"/>
  <c r="W58" i="19"/>
  <c r="AA58" i="19"/>
  <c r="W190" i="19"/>
  <c r="Y190" i="19"/>
  <c r="AA190" i="19"/>
  <c r="Y78" i="19"/>
  <c r="AA78" i="19"/>
  <c r="W78" i="19"/>
  <c r="R103" i="19"/>
  <c r="P103" i="19"/>
  <c r="T103" i="19"/>
  <c r="T381" i="19"/>
  <c r="P381" i="19"/>
  <c r="R381" i="19"/>
  <c r="Y180" i="19"/>
  <c r="W180" i="19"/>
  <c r="AA180" i="19"/>
  <c r="P72" i="19"/>
  <c r="T72" i="19"/>
  <c r="R72" i="19"/>
  <c r="R477" i="19"/>
  <c r="T477" i="19"/>
  <c r="P477" i="19"/>
  <c r="T158" i="19"/>
  <c r="P158" i="19"/>
  <c r="R158" i="19"/>
  <c r="P147" i="19"/>
  <c r="R147" i="19"/>
  <c r="T147" i="19"/>
  <c r="AA278" i="19"/>
  <c r="Y278" i="19"/>
  <c r="W278" i="19"/>
  <c r="AA156" i="19"/>
  <c r="W156" i="19"/>
  <c r="Y156" i="19"/>
  <c r="W514" i="19"/>
  <c r="AA514" i="19"/>
  <c r="Y514" i="19"/>
  <c r="AA142" i="19"/>
  <c r="Y142" i="19"/>
  <c r="W142" i="19"/>
  <c r="T469" i="19"/>
  <c r="P469" i="19"/>
  <c r="R469" i="19"/>
  <c r="AA469" i="19"/>
  <c r="Y469" i="19"/>
  <c r="W469" i="19"/>
  <c r="Y103" i="19"/>
  <c r="W103" i="19"/>
  <c r="AA103" i="19"/>
  <c r="AA416" i="19"/>
  <c r="W416" i="19"/>
  <c r="Y416" i="19"/>
  <c r="AA305" i="19"/>
  <c r="W305" i="19"/>
  <c r="Y305" i="19"/>
  <c r="AA94" i="19"/>
  <c r="W94" i="19"/>
  <c r="Y94" i="19"/>
  <c r="T192" i="19"/>
  <c r="P192" i="19"/>
  <c r="R192" i="19"/>
  <c r="T47" i="19"/>
  <c r="P47" i="19"/>
  <c r="R47" i="19"/>
  <c r="R123" i="19"/>
  <c r="T123" i="19"/>
  <c r="P123" i="19"/>
  <c r="R134" i="19"/>
  <c r="P134" i="19"/>
  <c r="T134" i="19"/>
  <c r="R339" i="19"/>
  <c r="P339" i="19"/>
  <c r="T339" i="19"/>
  <c r="P223" i="19"/>
  <c r="R223" i="19"/>
  <c r="T223" i="19"/>
  <c r="P82" i="19"/>
  <c r="T82" i="19"/>
  <c r="R82" i="19"/>
  <c r="N554" i="19"/>
  <c r="N593" i="19"/>
  <c r="N537" i="19"/>
  <c r="N613" i="19"/>
  <c r="N545" i="19"/>
  <c r="N398" i="19"/>
  <c r="N392" i="19"/>
  <c r="N467" i="19"/>
  <c r="N86" i="19"/>
  <c r="N295" i="19"/>
  <c r="N424" i="19"/>
  <c r="N514" i="19"/>
  <c r="N278" i="19"/>
  <c r="N348" i="19"/>
  <c r="N487" i="19"/>
  <c r="N260" i="19"/>
  <c r="N363" i="19"/>
  <c r="N138" i="19"/>
  <c r="N402" i="19"/>
  <c r="N80" i="19"/>
  <c r="N118" i="19"/>
  <c r="N172" i="19"/>
  <c r="N426" i="19"/>
  <c r="N76" i="19"/>
  <c r="N216" i="19"/>
  <c r="N331" i="19"/>
  <c r="N422" i="19"/>
  <c r="N509" i="19"/>
  <c r="N345" i="19"/>
  <c r="N230" i="19"/>
  <c r="N170" i="19"/>
  <c r="N105" i="19"/>
  <c r="N448" i="19"/>
  <c r="N211" i="19"/>
  <c r="N196" i="19"/>
  <c r="N431" i="19"/>
  <c r="N168" i="19"/>
  <c r="N268" i="19"/>
  <c r="N154" i="19"/>
  <c r="N208" i="19"/>
  <c r="N454" i="19"/>
  <c r="N266" i="19"/>
  <c r="N323" i="19"/>
  <c r="N335" i="19"/>
  <c r="N54" i="19"/>
  <c r="T617" i="19"/>
  <c r="R617" i="19"/>
  <c r="P617" i="19"/>
  <c r="T609" i="19"/>
  <c r="P609" i="19"/>
  <c r="R609" i="19"/>
  <c r="AA611" i="19"/>
  <c r="Y611" i="19"/>
  <c r="W611" i="19"/>
  <c r="AA615" i="19"/>
  <c r="Y615" i="19"/>
  <c r="W615" i="19"/>
  <c r="P613" i="19"/>
  <c r="R613" i="19"/>
  <c r="T613" i="19"/>
  <c r="T556" i="19"/>
  <c r="R556" i="19"/>
  <c r="P556" i="19"/>
  <c r="AA567" i="19"/>
  <c r="Y567" i="19"/>
  <c r="W567" i="19"/>
  <c r="P549" i="19"/>
  <c r="T549" i="19"/>
  <c r="R549" i="19"/>
  <c r="W537" i="19"/>
  <c r="Y537" i="19"/>
  <c r="AA537" i="19"/>
  <c r="W540" i="19"/>
  <c r="AA540" i="19"/>
  <c r="Y540" i="19"/>
  <c r="Y552" i="19"/>
  <c r="W552" i="19"/>
  <c r="AA552" i="19"/>
  <c r="W547" i="19"/>
  <c r="Y547" i="19"/>
  <c r="AA547" i="19"/>
  <c r="P589" i="19"/>
  <c r="T589" i="19"/>
  <c r="R589" i="19"/>
  <c r="Y565" i="19"/>
  <c r="AA565" i="19"/>
  <c r="W565" i="19"/>
  <c r="R558" i="19"/>
  <c r="T558" i="19"/>
  <c r="P558" i="19"/>
  <c r="P554" i="19"/>
  <c r="R554" i="19"/>
  <c r="T554" i="19"/>
  <c r="P595" i="19"/>
  <c r="T595" i="19"/>
  <c r="R595" i="19"/>
  <c r="T581" i="19"/>
  <c r="P581" i="19"/>
  <c r="R581" i="19"/>
  <c r="W348" i="19"/>
  <c r="AA348" i="19"/>
  <c r="Y348" i="19"/>
  <c r="R552" i="19"/>
  <c r="P552" i="19"/>
  <c r="T552" i="19"/>
  <c r="R615" i="19"/>
  <c r="P615" i="19"/>
  <c r="T615" i="19"/>
  <c r="W613" i="19"/>
  <c r="Y613" i="19"/>
  <c r="AA613" i="19"/>
  <c r="T537" i="19"/>
  <c r="P537" i="19"/>
  <c r="R537" i="19"/>
  <c r="AA174" i="19"/>
  <c r="Y174" i="19"/>
  <c r="W174" i="19"/>
  <c r="AA581" i="19"/>
  <c r="Y581" i="19"/>
  <c r="W581" i="19"/>
  <c r="Y595" i="19"/>
  <c r="W595" i="19"/>
  <c r="AA595" i="19"/>
  <c r="AA617" i="19"/>
  <c r="Y617" i="19"/>
  <c r="W617" i="19"/>
  <c r="Y545" i="19"/>
  <c r="W545" i="19"/>
  <c r="AA545" i="19"/>
  <c r="P545" i="19"/>
  <c r="T545" i="19"/>
  <c r="R545" i="19"/>
  <c r="W365" i="19"/>
  <c r="AA365" i="19"/>
  <c r="Y365" i="19"/>
  <c r="R270" i="19"/>
  <c r="P270" i="19"/>
  <c r="T270" i="19"/>
  <c r="AA424" i="19"/>
  <c r="Y424" i="19"/>
  <c r="W424" i="19"/>
  <c r="AA170" i="19"/>
  <c r="Y170" i="19"/>
  <c r="W170" i="19"/>
  <c r="AA105" i="19"/>
  <c r="W105" i="19"/>
  <c r="Y105" i="19"/>
  <c r="P307" i="19"/>
  <c r="T307" i="19"/>
  <c r="R307" i="19"/>
  <c r="T398" i="19"/>
  <c r="P398" i="19"/>
  <c r="R398" i="19"/>
  <c r="R219" i="19"/>
  <c r="P219" i="19"/>
  <c r="T219" i="19"/>
  <c r="AA520" i="19"/>
  <c r="Y520" i="19"/>
  <c r="W520" i="19"/>
  <c r="AA280" i="19"/>
  <c r="W280" i="19"/>
  <c r="Y280" i="19"/>
  <c r="AA333" i="19"/>
  <c r="Y333" i="19"/>
  <c r="W333" i="19"/>
  <c r="Y154" i="19"/>
  <c r="AA154" i="19"/>
  <c r="W154" i="19"/>
  <c r="W444" i="19"/>
  <c r="Y444" i="19"/>
  <c r="AA444" i="19"/>
  <c r="AA456" i="19"/>
  <c r="Y456" i="19"/>
  <c r="W456" i="19"/>
  <c r="Y315" i="19"/>
  <c r="W315" i="19"/>
  <c r="AA315" i="19"/>
  <c r="T500" i="19"/>
  <c r="R500" i="19"/>
  <c r="P500" i="19"/>
  <c r="R125" i="19"/>
  <c r="T125" i="19"/>
  <c r="P125" i="19"/>
  <c r="P467" i="19"/>
  <c r="R467" i="19"/>
  <c r="T467" i="19"/>
  <c r="Y123" i="19"/>
  <c r="W123" i="19"/>
  <c r="AA123" i="19"/>
  <c r="P86" i="19"/>
  <c r="T86" i="19"/>
  <c r="R86" i="19"/>
  <c r="P89" i="19"/>
  <c r="R89" i="19"/>
  <c r="T89" i="19"/>
  <c r="AA12" i="19"/>
  <c r="Y12" i="19"/>
  <c r="W12" i="19"/>
  <c r="W385" i="19"/>
  <c r="AA385" i="19"/>
  <c r="Y385" i="19"/>
  <c r="W297" i="19"/>
  <c r="AA297" i="19"/>
  <c r="Y297" i="19"/>
  <c r="R295" i="19"/>
  <c r="T295" i="19"/>
  <c r="P295" i="19"/>
  <c r="P424" i="19"/>
  <c r="R424" i="19"/>
  <c r="T424" i="19"/>
  <c r="W96" i="19"/>
  <c r="Y96" i="19"/>
  <c r="AA96" i="19"/>
  <c r="R356" i="19"/>
  <c r="T356" i="19"/>
  <c r="P356" i="19"/>
  <c r="P278" i="19"/>
  <c r="T278" i="19"/>
  <c r="R278" i="19"/>
  <c r="P523" i="19"/>
  <c r="T523" i="19"/>
  <c r="R523" i="19"/>
  <c r="AA176" i="19"/>
  <c r="W176" i="19"/>
  <c r="Y176" i="19"/>
  <c r="T473" i="19"/>
  <c r="R473" i="19"/>
  <c r="P473" i="19"/>
  <c r="R446" i="19"/>
  <c r="T446" i="19"/>
  <c r="P446" i="19"/>
  <c r="Y471" i="19"/>
  <c r="AA471" i="19"/>
  <c r="W471" i="19"/>
  <c r="P348" i="19"/>
  <c r="R348" i="19"/>
  <c r="T348" i="19"/>
  <c r="T487" i="19"/>
  <c r="R487" i="19"/>
  <c r="P487" i="19"/>
  <c r="P375" i="19"/>
  <c r="R375" i="19"/>
  <c r="T375" i="19"/>
  <c r="Y127" i="19"/>
  <c r="AA127" i="19"/>
  <c r="W127" i="19"/>
  <c r="P56" i="19"/>
  <c r="T56" i="19"/>
  <c r="R56" i="19"/>
  <c r="W76" i="19"/>
  <c r="AA76" i="19"/>
  <c r="Y76" i="19"/>
  <c r="P276" i="19"/>
  <c r="R276" i="19"/>
  <c r="T276" i="19"/>
  <c r="R180" i="19"/>
  <c r="P180" i="19"/>
  <c r="T180" i="19"/>
  <c r="R377" i="19"/>
  <c r="P377" i="19"/>
  <c r="T377" i="19"/>
  <c r="AA219" i="19"/>
  <c r="W219" i="19"/>
  <c r="Y219" i="19"/>
  <c r="P118" i="19"/>
  <c r="R118" i="19"/>
  <c r="T118" i="19"/>
  <c r="P198" i="19"/>
  <c r="R198" i="19"/>
  <c r="T198" i="19"/>
  <c r="W240" i="19"/>
  <c r="Y240" i="19"/>
  <c r="AA240" i="19"/>
  <c r="R178" i="19"/>
  <c r="P178" i="19"/>
  <c r="T178" i="19"/>
  <c r="P172" i="19"/>
  <c r="R172" i="19"/>
  <c r="T172" i="19"/>
  <c r="W145" i="19"/>
  <c r="Y145" i="19"/>
  <c r="AA145" i="19"/>
  <c r="Y405" i="19"/>
  <c r="W405" i="19"/>
  <c r="AA405" i="19"/>
  <c r="AA252" i="19"/>
  <c r="W252" i="19"/>
  <c r="Y252" i="19"/>
  <c r="R228" i="19"/>
  <c r="P228" i="19"/>
  <c r="T228" i="19"/>
  <c r="R422" i="19"/>
  <c r="T422" i="19"/>
  <c r="P422" i="19"/>
  <c r="P509" i="19"/>
  <c r="R509" i="19"/>
  <c r="T509" i="19"/>
  <c r="T170" i="19"/>
  <c r="P170" i="19"/>
  <c r="R170" i="19"/>
  <c r="W512" i="19"/>
  <c r="Y512" i="19"/>
  <c r="AA512" i="19"/>
  <c r="AA498" i="19"/>
  <c r="Y498" i="19"/>
  <c r="W498" i="19"/>
  <c r="R78" i="19"/>
  <c r="T78" i="19"/>
  <c r="P78" i="19"/>
  <c r="T448" i="19"/>
  <c r="R448" i="19"/>
  <c r="P448" i="19"/>
  <c r="T176" i="19"/>
  <c r="P176" i="19"/>
  <c r="R176" i="19"/>
  <c r="T305" i="19"/>
  <c r="P305" i="19"/>
  <c r="R305" i="19"/>
  <c r="R431" i="19"/>
  <c r="T431" i="19"/>
  <c r="P431" i="19"/>
  <c r="R190" i="19"/>
  <c r="P190" i="19"/>
  <c r="T190" i="19"/>
  <c r="W372" i="19"/>
  <c r="Y372" i="19"/>
  <c r="AA372" i="19"/>
  <c r="W72" i="19"/>
  <c r="Y72" i="19"/>
  <c r="AA72" i="19"/>
  <c r="AA47" i="19"/>
  <c r="Y47" i="19"/>
  <c r="W47" i="19"/>
  <c r="AA377" i="19"/>
  <c r="Y377" i="19"/>
  <c r="W377" i="19"/>
  <c r="R450" i="19"/>
  <c r="T450" i="19"/>
  <c r="P450" i="19"/>
  <c r="W162" i="19"/>
  <c r="Y162" i="19"/>
  <c r="AA162" i="19"/>
  <c r="P201" i="19"/>
  <c r="T201" i="19"/>
  <c r="R201" i="19"/>
  <c r="P454" i="19"/>
  <c r="R454" i="19"/>
  <c r="T454" i="19"/>
  <c r="T323" i="19"/>
  <c r="R323" i="19"/>
  <c r="P323" i="19"/>
  <c r="N615" i="19"/>
  <c r="N558" i="19"/>
  <c r="N565" i="19"/>
  <c r="N571" i="19"/>
  <c r="N556" i="19"/>
  <c r="N549" i="19"/>
  <c r="N617" i="19"/>
  <c r="N540" i="19"/>
  <c r="N609" i="19"/>
  <c r="N589" i="19"/>
  <c r="N611" i="19"/>
  <c r="N595" i="19"/>
  <c r="N567" i="19"/>
  <c r="N526" i="19"/>
  <c r="N471" i="19"/>
  <c r="N530" i="19"/>
  <c r="N482" i="19"/>
  <c r="N290" i="19"/>
  <c r="N96" i="19"/>
  <c r="N433" i="19"/>
  <c r="N506" i="19"/>
  <c r="N84" i="19"/>
  <c r="N131" i="19"/>
  <c r="N512" i="19"/>
  <c r="N456" i="19"/>
  <c r="N116" i="19"/>
  <c r="N188" i="19"/>
  <c r="N461" i="19"/>
  <c r="N396" i="19"/>
  <c r="N174" i="19"/>
  <c r="N70" i="19"/>
  <c r="N320" i="19"/>
  <c r="N240" i="19"/>
  <c r="N465" i="19"/>
  <c r="N120" i="19"/>
  <c r="N92" i="19"/>
  <c r="N162" i="19"/>
  <c r="N103" i="19"/>
  <c r="N72" i="19"/>
  <c r="N429" i="19"/>
  <c r="N112" i="19"/>
  <c r="N74" i="19"/>
  <c r="N158" i="19"/>
  <c r="N469" i="19"/>
  <c r="N459" i="19"/>
  <c r="N250" i="19"/>
  <c r="N480" i="19"/>
  <c r="N123" i="19"/>
  <c r="N313" i="19"/>
  <c r="N414" i="19"/>
  <c r="N258" i="19"/>
  <c r="N418" i="19"/>
  <c r="N367" i="19"/>
  <c r="N383" i="19"/>
  <c r="N223" i="19"/>
  <c r="N82" i="19"/>
  <c r="N182" i="19"/>
  <c r="W230" i="19" l="1"/>
  <c r="R260" i="19"/>
  <c r="W256" i="19"/>
  <c r="AA256" i="19"/>
  <c r="AA230" i="19"/>
  <c r="Y270" i="19"/>
  <c r="AA270" i="19"/>
  <c r="P260" i="19"/>
  <c r="O114" i="19"/>
  <c r="P114" i="19" s="1"/>
  <c r="G131" i="218"/>
  <c r="F131" i="218" s="1"/>
  <c r="R116" i="19"/>
  <c r="F119" i="218"/>
  <c r="P116" i="19"/>
  <c r="F130" i="218"/>
  <c r="D114" i="219"/>
  <c r="F107" i="219"/>
  <c r="R230" i="19"/>
  <c r="N114" i="19"/>
  <c r="T230" i="19"/>
  <c r="G65" i="218"/>
  <c r="F65" i="218" s="1"/>
  <c r="Y114" i="19"/>
  <c r="AA114" i="19"/>
  <c r="W114" i="19"/>
  <c r="F128" i="218"/>
  <c r="G120" i="218" l="1"/>
  <c r="F120" i="218" s="1"/>
  <c r="R114" i="19"/>
  <c r="T114" i="19"/>
  <c r="G114" i="218"/>
  <c r="F114" i="218" s="1"/>
  <c r="F116" i="218"/>
  <c r="F105" i="219"/>
  <c r="D107" i="219"/>
  <c r="F58" i="218" l="1"/>
  <c r="G56" i="218"/>
  <c r="F56" i="218" s="1"/>
  <c r="F113" i="218"/>
  <c r="D105" i="219"/>
  <c r="F53" i="218"/>
  <c r="G51" i="218"/>
  <c r="F109" i="218" l="1"/>
  <c r="F112" i="218"/>
  <c r="G110" i="218"/>
  <c r="F110" i="218" s="1"/>
  <c r="F51" i="218"/>
  <c r="C6" i="43" l="1"/>
  <c r="F96" i="218"/>
  <c r="F95" i="218" l="1"/>
  <c r="F47" i="218"/>
  <c r="F93" i="218"/>
  <c r="F100" i="218"/>
  <c r="F103" i="218"/>
  <c r="G97" i="218"/>
  <c r="F97" i="218" s="1"/>
  <c r="F99" i="218"/>
  <c r="C19" i="43"/>
  <c r="E6" i="43"/>
  <c r="F108" i="218" l="1"/>
  <c r="G106" i="218"/>
  <c r="F94" i="218"/>
  <c r="F91" i="218"/>
  <c r="F92" i="218"/>
  <c r="G104" i="218" l="1"/>
  <c r="F104" i="218" s="1"/>
  <c r="F106" i="218"/>
  <c r="G89" i="218"/>
  <c r="F89" i="218" s="1"/>
  <c r="F83" i="218" l="1"/>
  <c r="F81" i="218"/>
  <c r="G70" i="218" l="1"/>
  <c r="F72" i="218"/>
  <c r="F70" i="218" l="1"/>
  <c r="G62" i="218"/>
  <c r="F64" i="218"/>
  <c r="F62" i="218" l="1"/>
  <c r="G54" i="218"/>
  <c r="F54" i="218" l="1"/>
  <c r="F43" i="218" l="1"/>
  <c r="G41" i="218"/>
  <c r="F41" i="218" l="1"/>
  <c r="F32" i="218"/>
  <c r="G30" i="218"/>
  <c r="G33" i="218"/>
  <c r="F33" i="218" s="1"/>
  <c r="F35" i="218"/>
  <c r="F27" i="218" l="1"/>
  <c r="G25" i="218"/>
  <c r="F25" i="218" s="1"/>
  <c r="G28" i="218"/>
  <c r="F28" i="218" s="1"/>
  <c r="F30" i="218"/>
  <c r="F21" i="218" l="1"/>
  <c r="G19" i="218"/>
  <c r="F19" i="218" s="1"/>
  <c r="G15" i="218" l="1"/>
  <c r="F18" i="218"/>
  <c r="G13" i="218" l="1"/>
  <c r="F15" i="218"/>
  <c r="F13" i="218" l="1"/>
  <c r="G76" i="218" l="1"/>
  <c r="G73" i="218"/>
  <c r="D75" i="219"/>
  <c r="G68" i="218" l="1"/>
  <c r="F78" i="218"/>
  <c r="F73" i="218"/>
  <c r="F76" i="218"/>
  <c r="F75" i="218"/>
  <c r="F68" i="218" l="1"/>
  <c r="N20" i="200"/>
  <c r="O16" i="19" l="1"/>
  <c r="R16" i="19" s="1"/>
  <c r="T16" i="19" l="1"/>
  <c r="P16" i="19"/>
  <c r="N16" i="19" l="1"/>
  <c r="O48" i="19" l="1"/>
  <c r="R48" i="19" s="1"/>
  <c r="P48" i="19" l="1"/>
  <c r="T48" i="19"/>
  <c r="N55" i="199" l="1"/>
  <c r="N18" i="199" l="1"/>
  <c r="N55" i="200"/>
  <c r="N18" i="200" l="1"/>
  <c r="N16" i="199"/>
  <c r="N16" i="200" l="1"/>
  <c r="N14" i="200" s="1"/>
  <c r="N14" i="199"/>
  <c r="O12" i="19" l="1"/>
  <c r="O14" i="19"/>
  <c r="O10" i="19"/>
  <c r="P14" i="19" l="1"/>
  <c r="R14" i="19"/>
  <c r="T14" i="19"/>
  <c r="P10" i="19"/>
  <c r="T10" i="19"/>
  <c r="R10" i="19"/>
  <c r="R12" i="19"/>
  <c r="T12" i="19"/>
  <c r="P12" i="19"/>
  <c r="N14" i="19" l="1"/>
  <c r="N48" i="19"/>
  <c r="N55" i="217"/>
  <c r="O334" i="19"/>
  <c r="R334" i="19" s="1"/>
  <c r="N12" i="19" l="1"/>
  <c r="N18" i="217"/>
  <c r="P334" i="19"/>
  <c r="T334" i="19"/>
  <c r="O368" i="19"/>
  <c r="P368" i="19" s="1"/>
  <c r="N10" i="19" l="1"/>
  <c r="N16" i="217"/>
  <c r="R368" i="19"/>
  <c r="T368" i="19"/>
  <c r="N14" i="217" l="1"/>
  <c r="O364" i="19"/>
  <c r="O366" i="19"/>
  <c r="T364" i="19" l="1"/>
  <c r="P364" i="19"/>
  <c r="R364" i="19"/>
  <c r="R366" i="19"/>
  <c r="P366" i="19"/>
  <c r="T366" i="19"/>
  <c r="O332" i="19" l="1"/>
  <c r="O336" i="19"/>
  <c r="O338" i="19"/>
  <c r="O274" i="19" l="1"/>
  <c r="T332" i="19"/>
  <c r="P332" i="19"/>
  <c r="R332" i="19"/>
  <c r="T336" i="19"/>
  <c r="R336" i="19"/>
  <c r="P336" i="19"/>
  <c r="R338" i="19"/>
  <c r="T338" i="19"/>
  <c r="P338" i="19"/>
  <c r="P274" i="19" l="1"/>
  <c r="T274" i="19"/>
  <c r="R274" i="19"/>
  <c r="O527" i="19" l="1"/>
  <c r="O543" i="19"/>
  <c r="T543" i="19" l="1"/>
  <c r="P543" i="19"/>
  <c r="R543" i="19"/>
  <c r="T527" i="19"/>
  <c r="P527" i="19"/>
  <c r="R527" i="19"/>
  <c r="O525" i="19" l="1"/>
  <c r="O541" i="19"/>
  <c r="P525" i="19" l="1"/>
  <c r="T525" i="19"/>
  <c r="R525" i="19"/>
  <c r="T541" i="19"/>
  <c r="R541" i="19"/>
  <c r="P541" i="19"/>
  <c r="V366" i="19"/>
  <c r="AA366" i="19" l="1"/>
  <c r="W366" i="19"/>
  <c r="Y366" i="19"/>
  <c r="V364" i="19" l="1"/>
  <c r="V332" i="19" l="1"/>
  <c r="V334" i="19"/>
  <c r="V336" i="19"/>
  <c r="V338" i="19"/>
  <c r="V368" i="19"/>
  <c r="W364" i="19"/>
  <c r="AA364" i="19"/>
  <c r="Y364" i="19"/>
  <c r="N334" i="19" l="1"/>
  <c r="N368" i="19"/>
  <c r="W368" i="19"/>
  <c r="AA368" i="19"/>
  <c r="Y368" i="19"/>
  <c r="V274" i="19"/>
  <c r="W334" i="19"/>
  <c r="AA334" i="19"/>
  <c r="Y334" i="19"/>
  <c r="W336" i="19"/>
  <c r="AA336" i="19"/>
  <c r="Y336" i="19"/>
  <c r="Y338" i="19"/>
  <c r="AA338" i="19"/>
  <c r="W338" i="19"/>
  <c r="AA332" i="19"/>
  <c r="W332" i="19"/>
  <c r="Y332" i="19"/>
  <c r="N366" i="19" l="1"/>
  <c r="Y274" i="19"/>
  <c r="AA274" i="19"/>
  <c r="W274" i="19"/>
  <c r="N364" i="19" l="1"/>
  <c r="N332" i="19"/>
  <c r="N336" i="19"/>
  <c r="N338" i="19"/>
  <c r="N274" i="19" l="1"/>
  <c r="N525" i="19" l="1"/>
  <c r="N527" i="19"/>
  <c r="N541" i="19"/>
  <c r="N543" i="19"/>
  <c r="E12" i="220"/>
  <c r="E14" i="220" s="1"/>
  <c r="F72" i="219" l="1"/>
  <c r="F67" i="219" s="1"/>
  <c r="F14" i="219" s="1"/>
  <c r="F12" i="219" s="1"/>
  <c r="E72" i="219" l="1"/>
  <c r="D72" i="219" l="1"/>
  <c r="E67" i="219"/>
  <c r="D67" i="219" l="1"/>
  <c r="O561" i="19" l="1"/>
  <c r="P561" i="19" s="1"/>
  <c r="O563" i="19"/>
  <c r="R563" i="19" s="1"/>
  <c r="V563" i="19"/>
  <c r="V561" i="19"/>
  <c r="P543" i="199"/>
  <c r="O559" i="19"/>
  <c r="N563" i="19"/>
  <c r="N561" i="19"/>
  <c r="N543" i="199"/>
  <c r="O543" i="199"/>
  <c r="O510" i="199" l="1"/>
  <c r="N510" i="199"/>
  <c r="P510" i="199"/>
  <c r="O557" i="19"/>
  <c r="R557" i="19" s="1"/>
  <c r="N559" i="19"/>
  <c r="V517" i="19"/>
  <c r="AA561" i="19"/>
  <c r="W561" i="19"/>
  <c r="Y561" i="19"/>
  <c r="R559" i="19"/>
  <c r="P559" i="19"/>
  <c r="T559" i="19"/>
  <c r="V557" i="19"/>
  <c r="Y563" i="19"/>
  <c r="AA563" i="19"/>
  <c r="W563" i="19"/>
  <c r="P563" i="19"/>
  <c r="T563" i="19"/>
  <c r="R561" i="19"/>
  <c r="V559" i="19"/>
  <c r="T561" i="19"/>
  <c r="P483" i="199" l="1"/>
  <c r="O515" i="19"/>
  <c r="T515" i="19" s="1"/>
  <c r="T557" i="19"/>
  <c r="P557" i="19"/>
  <c r="O517" i="19"/>
  <c r="T517" i="19" s="1"/>
  <c r="V515" i="19"/>
  <c r="Y515" i="19" s="1"/>
  <c r="V492" i="19"/>
  <c r="AA492" i="19" s="1"/>
  <c r="AA517" i="19"/>
  <c r="W517" i="19"/>
  <c r="Y517" i="19"/>
  <c r="N557" i="19"/>
  <c r="W557" i="19"/>
  <c r="Y557" i="19"/>
  <c r="AA557" i="19"/>
  <c r="Y559" i="19"/>
  <c r="W559" i="19"/>
  <c r="AA559" i="19"/>
  <c r="N517" i="19"/>
  <c r="P13" i="199" l="1"/>
  <c r="V490" i="19"/>
  <c r="AA490" i="19" s="1"/>
  <c r="P515" i="19"/>
  <c r="R515" i="19"/>
  <c r="P517" i="19"/>
  <c r="R517" i="19"/>
  <c r="W515" i="19"/>
  <c r="AA515" i="19"/>
  <c r="W492" i="19"/>
  <c r="Y492" i="19"/>
  <c r="N515" i="19"/>
  <c r="Y490" i="19" l="1"/>
  <c r="W490" i="19"/>
  <c r="V8" i="19"/>
  <c r="W8" i="19" s="1"/>
  <c r="Y8" i="19" l="1"/>
  <c r="AA8" i="19"/>
  <c r="V9" i="19"/>
  <c r="Y9" i="19" s="1"/>
  <c r="AA9" i="19" l="1"/>
  <c r="W9" i="19"/>
  <c r="N160" i="199"/>
  <c r="O159" i="199"/>
  <c r="O145" i="199" l="1"/>
  <c r="N160" i="217"/>
  <c r="E98" i="219"/>
  <c r="O159" i="217"/>
  <c r="N159" i="199"/>
  <c r="O145" i="217" l="1"/>
  <c r="N145" i="199"/>
  <c r="O143" i="199"/>
  <c r="D100" i="219"/>
  <c r="E89" i="219"/>
  <c r="D98" i="219"/>
  <c r="N159" i="217"/>
  <c r="O143" i="217" l="1"/>
  <c r="N143" i="199"/>
  <c r="N145" i="217"/>
  <c r="G40" i="218"/>
  <c r="D89" i="219"/>
  <c r="E14" i="219"/>
  <c r="D14" i="219" s="1"/>
  <c r="N143" i="217" l="1"/>
  <c r="F40" i="218"/>
  <c r="G38" i="218"/>
  <c r="F38" i="218" s="1"/>
  <c r="E12" i="219"/>
  <c r="D12" i="219" s="1"/>
  <c r="O498" i="19" l="1"/>
  <c r="P498" i="19" s="1"/>
  <c r="O485" i="217"/>
  <c r="O485" i="199"/>
  <c r="O483" i="199" l="1"/>
  <c r="O483" i="217"/>
  <c r="O485" i="200"/>
  <c r="O483" i="200" s="1"/>
  <c r="N494" i="19"/>
  <c r="T498" i="19"/>
  <c r="G88" i="218"/>
  <c r="G86" i="218" s="1"/>
  <c r="F86" i="218" s="1"/>
  <c r="N498" i="19"/>
  <c r="N485" i="200"/>
  <c r="N496" i="19"/>
  <c r="R498" i="19"/>
  <c r="O496" i="19"/>
  <c r="O494" i="19"/>
  <c r="N483" i="200" l="1"/>
  <c r="O492" i="19"/>
  <c r="T492" i="19" s="1"/>
  <c r="F88" i="218"/>
  <c r="G84" i="218"/>
  <c r="T494" i="19"/>
  <c r="R494" i="19"/>
  <c r="P494" i="19"/>
  <c r="R496" i="19"/>
  <c r="T496" i="19"/>
  <c r="P496" i="19"/>
  <c r="N485" i="199"/>
  <c r="P492" i="19" l="1"/>
  <c r="R492" i="19"/>
  <c r="N492" i="19"/>
  <c r="O490" i="19"/>
  <c r="F84" i="218"/>
  <c r="N483" i="199"/>
  <c r="R490" i="19" l="1"/>
  <c r="T490" i="19"/>
  <c r="P490" i="19"/>
  <c r="N490" i="19"/>
  <c r="N237" i="203" l="1"/>
  <c r="O236" i="203"/>
  <c r="N237" i="204"/>
  <c r="O236" i="204"/>
  <c r="N236" i="204" s="1"/>
  <c r="N237" i="207"/>
  <c r="N237" i="205"/>
  <c r="N237" i="206"/>
  <c r="N237" i="208"/>
  <c r="N237" i="211"/>
  <c r="O236" i="206"/>
  <c r="N237" i="210"/>
  <c r="O236" i="210"/>
  <c r="N237" i="212"/>
  <c r="O236" i="205"/>
  <c r="O236" i="207"/>
  <c r="O236" i="212"/>
  <c r="N236" i="212" s="1"/>
  <c r="O236" i="211"/>
  <c r="O236" i="208"/>
  <c r="N174" i="204" l="1"/>
  <c r="N172" i="204" s="1"/>
  <c r="N141" i="204" s="1"/>
  <c r="O174" i="206"/>
  <c r="O172" i="206" s="1"/>
  <c r="O141" i="206" s="1"/>
  <c r="O13" i="206" s="1"/>
  <c r="N13" i="206" s="1"/>
  <c r="N236" i="208"/>
  <c r="O174" i="208"/>
  <c r="O172" i="208" s="1"/>
  <c r="O141" i="208" s="1"/>
  <c r="O13" i="208" s="1"/>
  <c r="N13" i="208" s="1"/>
  <c r="N236" i="211"/>
  <c r="O174" i="211"/>
  <c r="O172" i="211" s="1"/>
  <c r="O141" i="211" s="1"/>
  <c r="O13" i="211" s="1"/>
  <c r="N13" i="211" s="1"/>
  <c r="O174" i="212"/>
  <c r="O172" i="212" s="1"/>
  <c r="O141" i="212" s="1"/>
  <c r="O13" i="212" s="1"/>
  <c r="N13" i="212" s="1"/>
  <c r="O174" i="204"/>
  <c r="O172" i="204" s="1"/>
  <c r="O141" i="204" s="1"/>
  <c r="O13" i="204" s="1"/>
  <c r="N13" i="204" s="1"/>
  <c r="N236" i="205"/>
  <c r="O174" i="205"/>
  <c r="O172" i="205" s="1"/>
  <c r="O141" i="205" s="1"/>
  <c r="O13" i="205" s="1"/>
  <c r="N13" i="205" s="1"/>
  <c r="S13" i="205" s="1"/>
  <c r="N174" i="212"/>
  <c r="N172" i="212" s="1"/>
  <c r="N141" i="212" s="1"/>
  <c r="N236" i="207"/>
  <c r="O174" i="207"/>
  <c r="O172" i="207" s="1"/>
  <c r="O141" i="207" s="1"/>
  <c r="O13" i="207" s="1"/>
  <c r="N13" i="207" s="1"/>
  <c r="N236" i="203"/>
  <c r="O174" i="203"/>
  <c r="O172" i="203" s="1"/>
  <c r="O141" i="203" s="1"/>
  <c r="O13" i="203" s="1"/>
  <c r="N13" i="203" s="1"/>
  <c r="N236" i="210"/>
  <c r="O174" i="210"/>
  <c r="O172" i="210" s="1"/>
  <c r="O141" i="210" s="1"/>
  <c r="O13" i="210" s="1"/>
  <c r="N13" i="210" s="1"/>
  <c r="N236" i="206"/>
  <c r="N237" i="199"/>
  <c r="O236" i="199"/>
  <c r="N174" i="206" l="1"/>
  <c r="N172" i="206" s="1"/>
  <c r="N141" i="206" s="1"/>
  <c r="N174" i="210"/>
  <c r="N172" i="210" s="1"/>
  <c r="N141" i="210" s="1"/>
  <c r="N174" i="211"/>
  <c r="N172" i="211" s="1"/>
  <c r="N141" i="211" s="1"/>
  <c r="N174" i="203"/>
  <c r="N172" i="203" s="1"/>
  <c r="N141" i="203" s="1"/>
  <c r="N174" i="207"/>
  <c r="N172" i="207" s="1"/>
  <c r="N141" i="207" s="1"/>
  <c r="N174" i="208"/>
  <c r="N172" i="208" s="1"/>
  <c r="N141" i="208" s="1"/>
  <c r="O174" i="199"/>
  <c r="O172" i="199" s="1"/>
  <c r="O141" i="199" s="1"/>
  <c r="O13" i="199" s="1"/>
  <c r="N174" i="205"/>
  <c r="N172" i="205" s="1"/>
  <c r="N141" i="205" s="1"/>
  <c r="N236" i="199"/>
  <c r="N13" i="199" l="1"/>
  <c r="N174" i="199"/>
  <c r="N172" i="199" l="1"/>
  <c r="N141" i="199" l="1"/>
  <c r="O236" i="217" l="1"/>
  <c r="N236" i="217" l="1"/>
  <c r="O174" i="217"/>
  <c r="N174" i="217" l="1"/>
  <c r="G46" i="218"/>
  <c r="O172" i="217"/>
  <c r="O141" i="217" l="1"/>
  <c r="O13" i="217" s="1"/>
  <c r="G44" i="218"/>
  <c r="F46" i="218"/>
  <c r="N172" i="217"/>
  <c r="N13" i="217" l="1"/>
  <c r="D12" i="220"/>
  <c r="G36" i="218"/>
  <c r="F44" i="218"/>
  <c r="N141" i="217"/>
  <c r="F36" i="218" l="1"/>
  <c r="F12" i="218" s="1"/>
  <c r="G12" i="218"/>
  <c r="D14" i="220" l="1"/>
  <c r="C12" i="220"/>
  <c r="C14" i="220" s="1"/>
  <c r="G12" i="219"/>
  <c r="N237" i="201"/>
  <c r="O236" i="201"/>
  <c r="N236" i="201" s="1"/>
  <c r="N174" i="201" s="1"/>
  <c r="N172" i="201" s="1"/>
  <c r="N141" i="201" s="1"/>
  <c r="N237" i="200"/>
  <c r="O236" i="200"/>
  <c r="O174" i="201" l="1"/>
  <c r="O172" i="201" s="1"/>
  <c r="O141" i="201" s="1"/>
  <c r="O13" i="201" s="1"/>
  <c r="N13" i="201" s="1"/>
  <c r="O174" i="200"/>
  <c r="N236" i="200"/>
  <c r="N174" i="200" l="1"/>
  <c r="O172" i="200"/>
  <c r="O141" i="200" l="1"/>
  <c r="N172" i="200"/>
  <c r="O13" i="200" l="1"/>
  <c r="N141" i="200"/>
  <c r="N13" i="200" l="1"/>
  <c r="N237" i="202" l="1"/>
  <c r="N236" i="202"/>
  <c r="N174" i="202" s="1"/>
  <c r="N161" i="19" s="1"/>
  <c r="O236" i="202"/>
  <c r="O174" i="202"/>
  <c r="O172" i="202" l="1"/>
  <c r="O159" i="19" s="1"/>
  <c r="T159" i="19" s="1"/>
  <c r="O161" i="19"/>
  <c r="N172" i="202"/>
  <c r="O141" i="202" l="1"/>
  <c r="O127" i="19" s="1"/>
  <c r="R127" i="19" s="1"/>
  <c r="R159" i="19"/>
  <c r="P159" i="19"/>
  <c r="N159" i="19"/>
  <c r="N141" i="202"/>
  <c r="N127" i="19" s="1"/>
  <c r="R161" i="19"/>
  <c r="P161" i="19"/>
  <c r="T161" i="19"/>
  <c r="T127" i="19" l="1"/>
  <c r="P127" i="19"/>
  <c r="O13" i="202"/>
  <c r="N13" i="202" s="1"/>
  <c r="N8" i="19" l="1"/>
  <c r="N9" i="19" s="1"/>
  <c r="S13" i="200"/>
  <c r="O8" i="19"/>
  <c r="O9" i="19" s="1"/>
  <c r="R9" i="19" s="1"/>
  <c r="T8" i="19" l="1"/>
  <c r="T9" i="19"/>
  <c r="R8" i="19"/>
  <c r="P9" i="19"/>
  <c r="P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EGW</author>
    <author>Nouri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Mecatar 
ON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code code grelu hamar</t>
        </r>
      </text>
    </comment>
  </commentList>
</comments>
</file>

<file path=xl/sharedStrings.xml><?xml version="1.0" encoding="utf-8"?>
<sst xmlns="http://schemas.openxmlformats.org/spreadsheetml/2006/main" count="58806" uniqueCount="944">
  <si>
    <t>sheet=12   tox j=400   tox c=1176</t>
  </si>
  <si>
    <t>sheet=12   tox j=402   tox c=1178</t>
  </si>
  <si>
    <t>sheet=12   tox j=404   tox c=1180</t>
  </si>
  <si>
    <t>sheet=12   tox j=406   tox c=1182</t>
  </si>
  <si>
    <t>sheet=12   tox j=408   tox c=1184</t>
  </si>
  <si>
    <t>sheet=12   tox j=410   tox c=1186</t>
  </si>
  <si>
    <t>sheet=12   tox j=413   tox c=1189</t>
  </si>
  <si>
    <t>sheet=12   tox j=415   tox c=1191</t>
  </si>
  <si>
    <t>sheet=12   tox j=417   tox c=1193</t>
  </si>
  <si>
    <t>sheet=12   tox j=419   tox c=1195</t>
  </si>
  <si>
    <t>sheet=12   tox j=421   tox c=1197</t>
  </si>
  <si>
    <t>sheet=12   tox j=423   tox c=1199</t>
  </si>
  <si>
    <t>sheet=12   tox j=434   tox c=1202</t>
  </si>
  <si>
    <t>sheet=12   tox j=436   tox c=1204</t>
  </si>
  <si>
    <t>sheet=12   tox j=438   tox c=1206</t>
  </si>
  <si>
    <t>sheet=12   tox j=440   tox c=1208</t>
  </si>
  <si>
    <t>sheet=12   tox j=442   tox c=1210</t>
  </si>
  <si>
    <t>sheet=12   tox j=444   tox c=1212</t>
  </si>
  <si>
    <t>sheet=12   tox j=446   tox c=1214</t>
  </si>
  <si>
    <t>sheet=12   tox j=448   tox c=1216</t>
  </si>
  <si>
    <t>sheet=12   tox j=450   tox c=1218</t>
  </si>
  <si>
    <t>sheet=12   tox j=452   tox c=1220</t>
  </si>
  <si>
    <t>sheet=12   tox j=454   tox c=1222</t>
  </si>
  <si>
    <t>sheet=12   tox j=456   tox c=1224</t>
  </si>
  <si>
    <t>sheet=12   tox j=458   tox c=1226</t>
  </si>
  <si>
    <t>sheet=12   tox j=460   tox c=1228</t>
  </si>
  <si>
    <t>sheet=12   tox j=462   tox c=1230</t>
  </si>
  <si>
    <t>sheet=12   tox j=464   tox c=1232</t>
  </si>
  <si>
    <t>sheet=12   tox j=466   tox c=1234</t>
  </si>
  <si>
    <t>sheet=12   tox j=476   tox c=1238</t>
  </si>
  <si>
    <t>sheet=12   tox j=478   tox c=1240</t>
  </si>
  <si>
    <t>sheet=12   tox j=480   tox c=1242</t>
  </si>
  <si>
    <t>sheet=12   tox j=482   tox c=1244</t>
  </si>
  <si>
    <t>sheet=12   tox j=492   tox c=1248</t>
  </si>
  <si>
    <t>sheet=12   tox j=494   tox c=1250</t>
  </si>
  <si>
    <t>sheet=12   tox j=496   tox c=1252</t>
  </si>
  <si>
    <t>sheet=12   tox j=498   tox c=1254</t>
  </si>
  <si>
    <t>sheet=12   tox j=527   tox c=1265</t>
  </si>
  <si>
    <t>sheet=12   tox j=549   tox c=1273</t>
  </si>
  <si>
    <t>sheet=12   tox j=553   tox c=1275</t>
  </si>
  <si>
    <t>sheet=12   tox j=555   tox c=1277</t>
  </si>
  <si>
    <t>sheet=12   tox j=557   tox c=1279</t>
  </si>
  <si>
    <t>%</t>
  </si>
  <si>
    <r>
      <t xml:space="preserve">ԵՐԵՎԱՆ ՔԱՂԱՔԻ 2017 ԹՎԱԿԱՆԻ ԲՅՈՒՋԵԻ ՎԱՐՉԱԿԱՆ ԵՎ ՖՈՆԴԱՅԻՆ ՄԱՍԵՐԻ ՀԱՄԱՄԱՍՆՈՒԹՅՈՒՆՆԵՐԸ
</t>
    </r>
    <r>
      <rPr>
        <b/>
        <u/>
        <sz val="12"/>
        <rFont val="Times Armenian Unicode"/>
        <family val="1"/>
      </rPr>
      <t>ՎԱՐՉԱԿԱՆ ՇՐՋԱՆՆԵՐԻ ՄԱՍՈՎ</t>
    </r>
  </si>
  <si>
    <t>71020501110000</t>
  </si>
  <si>
    <t>71020501114512</t>
  </si>
  <si>
    <t>2. Այլընտրանքային աշխատանքային ծառայության իրականացում</t>
  </si>
  <si>
    <t>7. 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</t>
  </si>
  <si>
    <t>8. Վերակառուցման և զարգացման եվրոպական բանկի աջակցությամբ  իրականացվող Երևանի մետրոպոլիտենի վերակառուցման երրորդ ծրագիր</t>
  </si>
  <si>
    <t>9. Եվրոպական ներդրումային բանկի աջակցությամբ  իրականացվող Երևանի մետրոպոլիտենի վերակառուցման երրորդ ծրագիր</t>
  </si>
  <si>
    <t>havelvac 8.11</t>
  </si>
  <si>
    <t>havelvac 8.1</t>
  </si>
  <si>
    <t>havelvac 8.2</t>
  </si>
  <si>
    <t>havelvac 8.3</t>
  </si>
  <si>
    <t>havelvac 8.4</t>
  </si>
  <si>
    <t>havelvac 8.5</t>
  </si>
  <si>
    <t>havelvac 8.6</t>
  </si>
  <si>
    <t>havelvac 8.7</t>
  </si>
  <si>
    <t>havelvac 8.8</t>
  </si>
  <si>
    <t>4. Եվրոպական ներդրումային բանկի աջակցությամբ իրականացվող «Երևանի կոշտ թափոնների կառավարման» ծրագիր (պատվիրակված լիազորություններ)</t>
  </si>
  <si>
    <t>5. Եվրոպական միության հարևանության  ներդրումային գործիքի  միջոցներով  ֆինանսավորվող «Երևանի կոշտ թափոնների կառավարման» դրամաշնորհային ծրագիր (պատվիրակված լիազորություններ)</t>
  </si>
  <si>
    <t>6. Արևելյան  եվրոպայի էներգախնայողության և բնապահպանական  գործընկերության  աջակցությամբ իրականացվող  «Երևանի կոշտ թափոնների կառավարման» դրամաշնորհային ծրագիր (պատվիրակված լիազորություններ)</t>
  </si>
  <si>
    <t>7. Վերակառուցման և զարգացման բանկի աջակցությամբ իրականացվող «Երևանի կոշտ թափոնների կառավարման» ծրագիր (պատվիրակված լիազորություններ)</t>
  </si>
  <si>
    <t xml:space="preserve">ՍԵՓԱԿԱՆ ԾԱԽՍԵՐ </t>
  </si>
  <si>
    <t>havelvac 7.13</t>
  </si>
  <si>
    <t>havelvac 8.13</t>
  </si>
  <si>
    <t>havelvac 8.12</t>
  </si>
  <si>
    <t>havelvac 7.12</t>
  </si>
  <si>
    <t>havelvac 7.9</t>
  </si>
  <si>
    <t>havelvac 8.10</t>
  </si>
  <si>
    <t>havelvac 7.10</t>
  </si>
  <si>
    <t>havelvac 7.1</t>
  </si>
  <si>
    <t>havelvac 7.2</t>
  </si>
  <si>
    <t>havelvac 7.3</t>
  </si>
  <si>
    <t>havelvac 7.4</t>
  </si>
  <si>
    <t>havelvac 7.5</t>
  </si>
  <si>
    <t>havelvac 7.6</t>
  </si>
  <si>
    <t>havelvac 7.7</t>
  </si>
  <si>
    <t>havelvac 7.8</t>
  </si>
  <si>
    <t>havelvac 7.11</t>
  </si>
  <si>
    <t>From count</t>
  </si>
  <si>
    <t/>
  </si>
  <si>
    <t>1</t>
  </si>
  <si>
    <t>4511</t>
  </si>
  <si>
    <t>4861</t>
  </si>
  <si>
    <t>5113</t>
  </si>
  <si>
    <t>4639</t>
  </si>
  <si>
    <t>5112</t>
  </si>
  <si>
    <t>4819</t>
  </si>
  <si>
    <t>2611</t>
  </si>
  <si>
    <t>From</t>
  </si>
  <si>
    <t>To</t>
  </si>
  <si>
    <t>Comumn</t>
  </si>
  <si>
    <t>Sheets</t>
  </si>
  <si>
    <t>Ctrl+R /FONT</t>
  </si>
  <si>
    <t>off</t>
  </si>
  <si>
    <t>0001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</si>
  <si>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</si>
  <si>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</si>
  <si>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</si>
  <si>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</si>
  <si>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</si>
  <si>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</si>
  <si>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  NN</t>
  </si>
  <si>
    <t>11</t>
  </si>
  <si>
    <t xml:space="preserve">ԸՆԴԱՄԵՆԸ ԾԱԽՍԵՐ </t>
  </si>
  <si>
    <t>01</t>
  </si>
  <si>
    <t xml:space="preserve">ԸՆԴՀԱՆՈՒՐ ԲՆՈՒՅԹԻ ՀԱՆՐԱՅԻՆ ԾԱՌԱՅՈՒԹՅՈՒՆՆԵՐ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</si>
  <si>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</si>
  <si>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</si>
  <si>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</si>
  <si>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>1. Կառավարման մարմնի պահպանում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</si>
  <si>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</si>
  <si>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</si>
  <si>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</si>
  <si>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</si>
  <si>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</si>
  <si>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> - Ապահովագրական ծախսեր</t>
  </si>
  <si>
    <t xml:space="preserve"> -Գույքի և սարքավորումների վարձակալություն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</si>
  <si>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</si>
  <si>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</si>
  <si>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</si>
  <si>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</si>
  <si>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</si>
  <si>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</si>
  <si>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</si>
  <si>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>–Մասնագիտական ծառայություններ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</si>
  <si>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</si>
  <si>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</si>
  <si>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-Տրանսպորտային նյութեր</t>
  </si>
  <si>
    <t xml:space="preserve"> -Կենցաղային և հանրային սննդի նյութեր</t>
  </si>
  <si>
    <t xml:space="preserve"> -Սուբսիդիաներ ոչ ֆինանսական պետական (hամայնքային) կազմակերպություններին </t>
  </si>
  <si>
    <t>-Այլ նպաստներ բյուջեից</t>
  </si>
  <si>
    <t xml:space="preserve"> -Պարտադիր վճարներ</t>
  </si>
  <si>
    <t xml:space="preserve"> -Այլ ծախսեր</t>
  </si>
  <si>
    <t>-Տրանսպորտային սարքավորումներ</t>
  </si>
  <si>
    <t>–Վարչական սարքավորումներ</t>
  </si>
  <si>
    <t>–Այլ մեքենաներ և սարքավորումներ</t>
  </si>
  <si>
    <t>–Ոչ նյութական հիմնական միջոցներ</t>
  </si>
  <si>
    <t xml:space="preserve"> - Նախագծահետազոտական ծախսեր</t>
  </si>
  <si>
    <t>02</t>
  </si>
  <si>
    <t>2. Վարչական օբյեկտների հիմնանորոգում</t>
  </si>
  <si>
    <t xml:space="preserve"> -Շենքերի և կառույցների ընթացիկ նորոգում և պահպանում</t>
  </si>
  <si>
    <t>- Շենքերի և շինությունների կապիտալ վերանորոգում</t>
  </si>
  <si>
    <t>Ընդհանուր բնույթի ծառայություններ</t>
  </si>
  <si>
    <t xml:space="preserve">Աշխատակազմի /կադրերի/ գծով ընդհանուր բնույթի ծառայություններ </t>
  </si>
  <si>
    <t>1. Քաղաքացիական կացության ակտերի գրանցման ծառայության գործունեության կազմակերպում (պատվիրակված լիազորություններ)</t>
  </si>
  <si>
    <t xml:space="preserve"> –Գույքի և սարքավորումների վարձակալություն</t>
  </si>
  <si>
    <t xml:space="preserve"> –Վարչական ծառայություններ</t>
  </si>
  <si>
    <t>05</t>
  </si>
  <si>
    <t>Ընդհանուր բնույթի հանրային ծառայությունների գծով հետազոտական և նախագծային աշխատանքներ</t>
  </si>
  <si>
    <t>5</t>
  </si>
  <si>
    <t>1. Նախագծային աշխատանքներ</t>
  </si>
  <si>
    <t>2. Երևան քաղաքի  գլխավոր հատակագծի իրականացման վերլուծություն</t>
  </si>
  <si>
    <t>3. Գոտիավորման և կառուցապատման նախագծերի մշակում</t>
  </si>
  <si>
    <t>04</t>
  </si>
  <si>
    <t>4. Քաղաքաշինական ներդրումային ծրագրերի մշակում</t>
  </si>
  <si>
    <t>06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</si>
  <si>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</si>
  <si>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</si>
  <si>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1. Դիմումներ, հայցադիմումներ, դատարանի որոշումների և վճիռների դեմ վերաքննիչ և վճռաբեկ բողոքներ ներկայացնելիս սահմանված վճարումներ </t>
  </si>
  <si>
    <t>- Այլ նպաստներ բյուջեից</t>
  </si>
  <si>
    <t>2. Գույքի նկատմամբ իրավունքների գրանցման, գնահատման և տեղեկատվության տրամադրման հետ կապված վճարումներ</t>
  </si>
  <si>
    <t xml:space="preserve">ՊԱՇՏՊԱՆՈՒԹՅՈՒՆ </t>
  </si>
  <si>
    <t>Քաղաքացիական պաշտպանություն</t>
  </si>
  <si>
    <t xml:space="preserve">Քաղաքացիական պաշտպանություն </t>
  </si>
  <si>
    <t>1. Քաղաքացիական պաշտպանությանն աջակցություն</t>
  </si>
  <si>
    <t xml:space="preserve"> - Այլ ընթացիկ դրամաշնորհներ                                      </t>
  </si>
  <si>
    <t>Պաշտպանություն (այլ դասերին չպատկանող)</t>
  </si>
  <si>
    <t xml:space="preserve">ՏՆՏԵՍԱԿԱՆ ՀԱՐԱԲԵՐՈՒԹՅՈՒՆՆԵՐ </t>
  </si>
  <si>
    <t>Գյուղատնտեսություն, անտառային տնտեսություն, ձկնորսություն և որսորդություն</t>
  </si>
  <si>
    <t>Ոռոգում</t>
  </si>
  <si>
    <t>1. Ոռոգման ցանցի կառուցում և վերանորոգում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</si>
  <si>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</si>
  <si>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</si>
  <si>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Տրանսպորտ</t>
  </si>
  <si>
    <t xml:space="preserve">ճանապարհային տրանսպորտ </t>
  </si>
  <si>
    <t>1. Ասֆալտ-բետոնյա ծածկի վերանորոգում և պահպանում</t>
  </si>
  <si>
    <t>2. Ասֆալտ-բետոնյա ծածկի հիմնանորոգում</t>
  </si>
  <si>
    <t>3. Եզրաքարերի վերանորոգում</t>
  </si>
  <si>
    <t>4. Հենապատերի վերանորոգում</t>
  </si>
  <si>
    <t>5. Հետիոտն անցումների կառուցում և վերանորոգում</t>
  </si>
  <si>
    <t>6. Կամրջային կառուցվածքների վերականգնում և պահպանում</t>
  </si>
  <si>
    <t>07</t>
  </si>
  <si>
    <t>7. Հրազդանի կիրճի բարեկարգում</t>
  </si>
  <si>
    <t>08</t>
  </si>
  <si>
    <t>8. Մայրուղիների և փողոցների վերակառուցում և հիմնանորոգում</t>
  </si>
  <si>
    <t>09</t>
  </si>
  <si>
    <t>9. Փողոցների պահպանում և շահագործում</t>
  </si>
  <si>
    <t>10</t>
  </si>
  <si>
    <t>10. Ավտոկայանատեղի կազմակերպման ծառայություն</t>
  </si>
  <si>
    <t>11. Թեքահարթակների կառուցում</t>
  </si>
  <si>
    <t>12. Ավտոբուսներում թեքահարթակների ապահովում</t>
  </si>
  <si>
    <t>13. Փողոցների, հրապարակների և այգիների կահավորում</t>
  </si>
  <si>
    <t xml:space="preserve"> -Նյութեր և պարագաներ</t>
  </si>
  <si>
    <t>14. Ասիական բանկի աջակցությամբ իրականացվող քաղաքային ենթակառուցվածքների և քաղաքի կայուն զարգացման ներդրումային ծրագրի իրացման միջոցառումներ</t>
  </si>
  <si>
    <t>15. Ավտոճանապարհ կառուցելու ներդրումային ծրագիր</t>
  </si>
  <si>
    <t>- Գեոդեզիական  քարտեզագրական ծախսեր</t>
  </si>
  <si>
    <t>- Նախագծահետազոտական ծախսեր</t>
  </si>
  <si>
    <t xml:space="preserve">Խողովակաշարային և այլ տրանսպորտ </t>
  </si>
  <si>
    <t>1. Վերելակների հիմնանորոգում</t>
  </si>
  <si>
    <t>2. Երևանի մետրոպոլիտենի աշխատանքների կազմակերպում (պատվիրակված լիազորություններ)</t>
  </si>
  <si>
    <t>3. Վերգետնյա էլեկտրատրանսպորտով ուղևորափոխադրման ծառայություն</t>
  </si>
  <si>
    <t>4. Վերակառուցման և զարգացման եվրոպական բանկի աջակցությամբ իրականացվող Երևանի մետրոպոլիտենի վերակառուցման երկրորդ ծրագիր (պատվիրակված լիազորություններ)</t>
  </si>
  <si>
    <t>5.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</si>
  <si>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6. Եվրոպական միության հարևանության ներդրումային ծրագրի աջակցությամբ իրականացվող Երևանի մետրոպոլիտենի վերակառուցման երկրորդ դրամաշնորհային ծրագիր (պատվիրակված լիազորություններ)</t>
  </si>
  <si>
    <t>2470</t>
  </si>
  <si>
    <t>Այլ բնագավառներ</t>
  </si>
  <si>
    <t>2473</t>
  </si>
  <si>
    <t xml:space="preserve">Զբոսաշրջություն </t>
  </si>
  <si>
    <t>1. Զբոսաշրջության զարգացում</t>
  </si>
  <si>
    <t xml:space="preserve"> - Այլ ընթացիկ դրամաշնորհներ                                                          </t>
  </si>
  <si>
    <t>Տնտեսական հարաբերություններ (այլ դասերին չպատկանող)</t>
  </si>
  <si>
    <t>1. Դրոշների տեղադրում</t>
  </si>
  <si>
    <t>2. Աջակցություն համայնքային կազմակերպություններին հուղարկավորությունների հետ կապված անվճար ծառայությունների մատուցման և գերեզմանատների պահպանման համար</t>
  </si>
  <si>
    <t xml:space="preserve"> - Ընթացիկ դրամաշնորհներ պետական և համայնքների ոչ առևտրային կազմակերպություններին</t>
  </si>
  <si>
    <t>3. Կառավարման և տեղեկատվական տեխնոլոգիաների զարգացում</t>
  </si>
  <si>
    <t xml:space="preserve"> -Սուբսիդիաներ ոչ-ֆինանսական պետական (hամայնքային) կազմակերպություններին </t>
  </si>
  <si>
    <t>4. Աջակցություն համայնքային և ոչ համայնքային կազմակերպությունների ծրագրերին</t>
  </si>
  <si>
    <t xml:space="preserve"> -Նվիրատվություններ այլ շահույթ չհետապնդող կազմակերպություններին</t>
  </si>
  <si>
    <t>5. Ոչ ֆինանսական ակտիվների օտարումից մուտքեր</t>
  </si>
  <si>
    <t xml:space="preserve"> -Անշարժ գույքի իրացումից մուտքեր</t>
  </si>
  <si>
    <t xml:space="preserve"> -Հողի իրացումից մուտքեր</t>
  </si>
  <si>
    <t>6.Տոնական ձևավորում</t>
  </si>
  <si>
    <t>7. Հասցեավորման աշխատանքներ</t>
  </si>
  <si>
    <t>8. Ներդրումային ծրագրերի իրականացում</t>
  </si>
  <si>
    <t>9. Պարտադիր վճարների գանձման ծառայություններ</t>
  </si>
  <si>
    <t>10. Առանձնահատուկ պայմանների կարիք ունեցող անձանց համար մատչելիության ապահովում</t>
  </si>
  <si>
    <t>11. Այլընտրանքային աշխատանքային ծառայության իրականացում</t>
  </si>
  <si>
    <t>4512</t>
  </si>
  <si>
    <t xml:space="preserve"> - Սուբսիդիաներ ֆինանսական պետական (համայնքային) կազմակերպություններին</t>
  </si>
  <si>
    <t xml:space="preserve">ՇՐՋԱԿԱ ՄԻՋԱՎԱՅՐԻ ՊԱՇՏՊԱՆՈՒԹՅՈՒՆ </t>
  </si>
  <si>
    <t>Աղբահանում</t>
  </si>
  <si>
    <t>1. Աղբահանություն և սանիտարական մաքրում</t>
  </si>
  <si>
    <t>2. Աղբամուղերի սպասարկման և շինարարական աղբի տեղափոխման ծառայություններ</t>
  </si>
  <si>
    <t>Շրջակա միջավայրի աղտոտման դեմ պայքար</t>
  </si>
  <si>
    <t>Օդի աղտոտման դեմ պայքար</t>
  </si>
  <si>
    <t>1. Գետերի հուների մաքրում</t>
  </si>
  <si>
    <t>Շրջակա միջավայրի պաշտպանություն (այլ դասերին չպատկանող)</t>
  </si>
  <si>
    <t>1. Կանաչ տարածքների հիմնում և պահպանում</t>
  </si>
  <si>
    <t xml:space="preserve"> -Հատուկ նպատակային այլ նյութեր</t>
  </si>
  <si>
    <t xml:space="preserve"> - Ընթացիկ դրամաշնորհներ պետական և համայնքային առևտրային կազմակերպություններին</t>
  </si>
  <si>
    <t>2. Ախտահանման և միջատազերծման ծառայություններ /դեռատիզացիա/</t>
  </si>
  <si>
    <t>3. Հասարակական զուգարանների պահպանում և վերանորոգում</t>
  </si>
  <si>
    <t>4. Սիզամարգերի ստեղծում և ծաղկապատում</t>
  </si>
  <si>
    <t>5. Թափառող կենդանիների վնասազերծում</t>
  </si>
  <si>
    <t xml:space="preserve">ԲՆԱԿԱՐԱՆԱՅԻՆ ՇԻՆԱՐԱՐՈՒԹՅՈՒՆ ԵՎ ԿՈՄՈՒՆԱԼ ԾԱՌԱՅՈՒԹՅՈՒՆ </t>
  </si>
  <si>
    <t>Բնակարանային շինարարություն</t>
  </si>
  <si>
    <t>1. Ինքնակամ կառույցների քանդում</t>
  </si>
  <si>
    <t xml:space="preserve"> - Շենքերի և շինությունների ձեռք բերում</t>
  </si>
  <si>
    <t>2. Չորրորդ աստիճանի վթարային շենքերի քանդում</t>
  </si>
  <si>
    <t>Ջրամատակարարում</t>
  </si>
  <si>
    <t xml:space="preserve">Ջրամատակարարում </t>
  </si>
  <si>
    <t>1. Ֆրանսիայի Հանրապետության կառավարության աջակցությամբ իրականացվող Երևանի ջրամատակարարման և ջրահեռացման ծրագրին տրամադրվող տեխնիկական աջակցության ծրագիր (պատվիրակված լիազորություններ)</t>
  </si>
  <si>
    <t>2. Վերակառուցման և զարգացման եվրոպական բանկի աջակցությամբ իրականացվող Երևանի ջրամատակարարման բարելավման ծրագիր (պատվիրակված լիազորություններ)</t>
  </si>
  <si>
    <t>3. Եվրոպական միության հարևանության ներդրումային ծրագրի աջակցությամբ իրականացվող Երևանի ջրամատակարարման բարելավման դրամաշնորհային ծրագիր (պատվիրակված լիազորություններ)</t>
  </si>
  <si>
    <t>4. Եվրոպական ներդրումային բանկի աջակցությամբ իրականացվող Երևանի ջրամատակարարման բարելավման ծրագիր (պատվիրակված լիազորություններ)</t>
  </si>
  <si>
    <t>5. Վերակառուցման և զարգացման եվրոպական բանկի աջակցությամբ իրականացվող Երևանի ջրամատակարարման բարելավման դրամաշնորհային ծրագիր (պատվիրակված լիազորություններ)</t>
  </si>
  <si>
    <t>Փողոցների լուսավորում</t>
  </si>
  <si>
    <t xml:space="preserve">Փողոցների լուսավորում </t>
  </si>
  <si>
    <t>2. Արտաքին լուսավորության ցանցի շահագործման և պահպանման աշխատանքներ</t>
  </si>
  <si>
    <t xml:space="preserve">Բնակարանային շինարարության և կոմունալ ծառայությունների գծով հետազոտական և նախագծային աշխատանքներ </t>
  </si>
  <si>
    <t>1. Շենքերի և շինությունների հետազոտման աշխատանքներ</t>
  </si>
  <si>
    <t>Բնակարանային շինարարության և կոմունալ ծառայություններ (այլ դասերին չպատկանող)</t>
  </si>
  <si>
    <t>1. Բազմաբնակարան շենքերի հարթ տանիքների վերանորոգում</t>
  </si>
  <si>
    <t>2. Բազմաբնակարան շենքերի թեք տանիքների վերանորոգում</t>
  </si>
  <si>
    <t>3. Բակային տարածքների և խաղահրապարակների հիմնանորոգում ու պահպանում</t>
  </si>
  <si>
    <t xml:space="preserve"> -Սուբսիդիաներ ոչ պետական (ոչ hամայնքային) ոչ ֆինանսական կազմակերպություններին </t>
  </si>
  <si>
    <t xml:space="preserve"> -Այլ մեքենաներ և  սարքավորումներ</t>
  </si>
  <si>
    <t>4. Բազմաբնակարան շենքերի բարեկարգման այլ աշխատանքներ</t>
  </si>
  <si>
    <t>5. Ջրային կառույցների շահագործում և պահպանում</t>
  </si>
  <si>
    <t>6. Կաթսայատների պահպանում</t>
  </si>
  <si>
    <t>7. Կամարանցումների և այլ շինությունների վերանորոգում և գունազարդում</t>
  </si>
  <si>
    <t>8. Վթարային պատշգամբների նորոգում</t>
  </si>
  <si>
    <t>9. Կոյուղագծերի կառուցում և վերանորոգում</t>
  </si>
  <si>
    <t xml:space="preserve">ԱՌՈՂՋԱՊԱՀՈՒԹՅՈՒՆ </t>
  </si>
  <si>
    <t>Բժշկական ապրանքներ, սարքեր և սարքավորումներ</t>
  </si>
  <si>
    <t>Դեղագործական ապրանքներ</t>
  </si>
  <si>
    <t>1. Առողջապահական կազմակերպությունների համար բժշկական սարքավորումների ձեռք բերում</t>
  </si>
  <si>
    <t>Առողջապահություն (այլ դասերին չպատկանող)</t>
  </si>
  <si>
    <t>Առողջապահական հարակից ծառայություններ և ծրագրեր</t>
  </si>
  <si>
    <t>1. Առողջապահական օբյեկտների հիմնանորոգում</t>
  </si>
  <si>
    <t>2. Դժվարամատչելի հետազոտությունների իրականացում</t>
  </si>
  <si>
    <t>3. Աջակցություն առողջապահական կազմակերպություններին</t>
  </si>
  <si>
    <t xml:space="preserve">ՀԱՆԳԻՍՏ, ՄՇԱԿՈՒՅԹ ԵՎ ԿՐՈՆ </t>
  </si>
  <si>
    <t>Հանգստի և սպորտի ծառայություններ</t>
  </si>
  <si>
    <t>1. Սպորտային միջոցառումների կազմակերպում</t>
  </si>
  <si>
    <t>2. Հանգստի գոտիների և զբոսայգիների կառուցում ու պահպանում</t>
  </si>
  <si>
    <t>3. Հեծանվահրապարակի շահագործում</t>
  </si>
  <si>
    <t>Մշակութային ծառայություններ</t>
  </si>
  <si>
    <t>Գրադարաններ</t>
  </si>
  <si>
    <t>1. Գրադարանային ծառայություններ</t>
  </si>
  <si>
    <t>2. Գրադարանների հիմանորոգում</t>
  </si>
  <si>
    <t>Թանգարաններ և ցուցասրահներ</t>
  </si>
  <si>
    <t>1. Թանգարանային ծառայություններ և ցուցահանդեսներ</t>
  </si>
  <si>
    <t>2. Թանգարանների նորոգում</t>
  </si>
  <si>
    <t>Մշակույթի տներ, ակումբներ, կենտրոններ</t>
  </si>
  <si>
    <t>1. Համայնքային մշակույթի և ազատ ժամանցի կազմակերպում</t>
  </si>
  <si>
    <t>2. Մշակույթի տների հիմնանորոգում և վերանորոգում</t>
  </si>
  <si>
    <t>Այլ մշակութային կազմակերպություններ</t>
  </si>
  <si>
    <t>1. Մշակութային միջոցառումների իրականացում</t>
  </si>
  <si>
    <t>2. Կենդանաբանական այգու ցուցադրություններ</t>
  </si>
  <si>
    <t>3. Կենդանաբանական այգու հիմնանորոգում</t>
  </si>
  <si>
    <t>Արվեստ</t>
  </si>
  <si>
    <t>1. Երաժշտարվեստի և պարարվեստի համերգներ</t>
  </si>
  <si>
    <t>2. Թատերական ներկայացումներ</t>
  </si>
  <si>
    <t>Հուշարձանների և մշակույթային արժեքների վերականգնում և պահպանում</t>
  </si>
  <si>
    <t>1. Հուշարձանների վերանորոգում և պահպանում</t>
  </si>
  <si>
    <t>2830</t>
  </si>
  <si>
    <t>Ռադիո և հեռուստահաղորդումների հեռարձակման և հրատարակչական ծառայություններ</t>
  </si>
  <si>
    <t>2831</t>
  </si>
  <si>
    <t>Հեռուստառադիոհաղորդումներ</t>
  </si>
  <si>
    <t>1. Քաղաքապետարանի աշխատանքների լուսաբանում</t>
  </si>
  <si>
    <t>Կրոնական և հասարակական այլ ծառայություններ</t>
  </si>
  <si>
    <t>1. Անդամակցության վճարներ</t>
  </si>
  <si>
    <t xml:space="preserve">ԿՐԹՈՒԹՅՈՒՆ </t>
  </si>
  <si>
    <t>Նախադպրոցական և տարրական ընդհանուր կրթություն</t>
  </si>
  <si>
    <t xml:space="preserve">Նախադպրոցական կրթություն </t>
  </si>
  <si>
    <t>1. Նախադպրոցական ուսուցում</t>
  </si>
  <si>
    <t>2. Նախադպրոցական ուսուցման կազմակերպման համար անհրաժեշտ գույքի ձեռքբերում</t>
  </si>
  <si>
    <t>3. Նախադպրոցական կրթություն (պատվիրակված լիազորություններ)</t>
  </si>
  <si>
    <t>Տարրական ընդհանուր կրթություն (պատվիրակված լիազորություններ)</t>
  </si>
  <si>
    <t>1. Հանրակրթական ուսուցում</t>
  </si>
  <si>
    <t>2. Հատուկ կրթություն</t>
  </si>
  <si>
    <t>3. Ներառական կրթություն</t>
  </si>
  <si>
    <t>Միջնակարգ ընդհանուր կրթություն</t>
  </si>
  <si>
    <t>Հիմնական ընդհանուր կրթություն (պատվիրակված լիազորություններ)</t>
  </si>
  <si>
    <t>4. Երեկոյան կրթություն</t>
  </si>
  <si>
    <t>Միջնակարգ(լրիվ) ընդհանուր կրթություն (պատվիրակված լիազորություններ)</t>
  </si>
  <si>
    <t xml:space="preserve">Ըստ մակարդակների չդասակարգվող կրթություն </t>
  </si>
  <si>
    <t>Արտադպրոցական դաստիարակություն</t>
  </si>
  <si>
    <t>1. Արտադպրոցական դաստիարակություն</t>
  </si>
  <si>
    <t xml:space="preserve"> - Վարչական սարքավորումներ</t>
  </si>
  <si>
    <t>2. Արտադպրոցական կազմակերպությունների հիմնանորոգում և վերանորոգում</t>
  </si>
  <si>
    <t>3. «Հակոբ Կոջոյան» կրթահամալիր ՊՈԱԿ–ում արտադպրոցական դաստիարակության կազմակերպում (պատվիրակված լիազորություններ)</t>
  </si>
  <si>
    <t>4. Երաժշտական և արվեստի դպրոցներում ազգային, փողային և լարային նվագարանների գծով ուսուցում</t>
  </si>
  <si>
    <t>5. Արտադպրոցական կազմակերպությունների համար անհրաժեշտ գույքի ձեռքբերում</t>
  </si>
  <si>
    <t xml:space="preserve">Կրթությանը տրամադրվող օժանդակ ծառայություններ </t>
  </si>
  <si>
    <t>1. Նախադպրոցական հաստատությունների հիմնանորոգում և վերանորոգում</t>
  </si>
  <si>
    <t>2. Դպրոցականների օլիմպիադաների և այլ միջոցառումների կազմակերպում</t>
  </si>
  <si>
    <t>3. Սոցիալապես անապահով աշակերտներին անվճար դասագրքերով ապահովում (պատվիրակված լիազորություններ)</t>
  </si>
  <si>
    <t>4. Դպրոցների նորոգում և հիմնանորոգում</t>
  </si>
  <si>
    <t>5. Ատեստավորման միջոցով որակավորում ստացած ուսուցիչներին հավելավճարների տրամադրում (պատվիրակված լիազորություններ)</t>
  </si>
  <si>
    <t xml:space="preserve">ՍՈՑԻԱԼԱԿԱՆ ՊԱՇՏՊԱՆՈՒԹՅՈՒՆ </t>
  </si>
  <si>
    <t xml:space="preserve">Սոցիալական հատուկ արտոնություններ (այլ դասերին չպատկանող) </t>
  </si>
  <si>
    <t>1. Սոցիալապես անապահով ընտանիքների երեխաների հանգստի կազմակերպում</t>
  </si>
  <si>
    <t>2. Հարազատ չունեցող անձանց և սոցիալապես անապահով ընտանիքների համար հուղարկավորության կազմակերպում</t>
  </si>
  <si>
    <t>3. Սոցիալապես անապահով ընտանիքներին տոնական և հիշատակի օրերին աջակցություն</t>
  </si>
  <si>
    <t xml:space="preserve"> -Այլ նպաստներ բյուջեից</t>
  </si>
  <si>
    <t>4. Սոցիալապես անապահով անձանց աջակցություն</t>
  </si>
  <si>
    <t>5. Հասարակական կազմակերպություններին աջակցություն</t>
  </si>
  <si>
    <t>Սոցիալական պաշտպանություն (այլ դասերին չպատկանող)</t>
  </si>
  <si>
    <t>1. Սոցիալական օգնության ծառայությունների գործունեության կազմակերպում (պատվիրակված լիազորություններ)</t>
  </si>
  <si>
    <t>-Ներքին գործուղումներ</t>
  </si>
  <si>
    <t>3092</t>
  </si>
  <si>
    <t>Սոցիալական պաշտպանությանը տրամադրվող օժանդակ ծառայություններ (այլ դասերին չպատկանող)</t>
  </si>
  <si>
    <t>1. Պետական հիմնարկների և կազմակերպությունների աշխատողների սոցիալական փաթեթով ապահովում (պատվիրակված լիազորություններ)</t>
  </si>
  <si>
    <t>2. Առողջության ապահովագրություն</t>
  </si>
  <si>
    <t>ՀԻՄՆԱԿԱՆ ԲԱԺԻՆՆԵՐԻՆ ՉԴԱՍՎՈՂ ՊԱՀՈՒՍՏԱՅԻՆ ՖՈՆԴԵՐ</t>
  </si>
  <si>
    <t>ՀՀ համայնքների պահուստային ֆոնդ</t>
  </si>
  <si>
    <t>–Պահուստային միջոցներ</t>
  </si>
  <si>
    <t>x</t>
  </si>
  <si>
    <t>–Հատկացում պահուստային ֆոնդից ֆոնդային բյուջե</t>
  </si>
  <si>
    <t xml:space="preserve">Օրենսդիր և գործադիր մարմիններ,պետական կառավարում </t>
  </si>
  <si>
    <t>–Հատուկ նպատակային այլ նյութեր</t>
  </si>
  <si>
    <t xml:space="preserve">ՀՀ կառավարության և համայնքների պահուստային ֆոնդ </t>
  </si>
  <si>
    <t>Հավելված N  4</t>
  </si>
  <si>
    <t>Երևանի քաղաքապետի</t>
  </si>
  <si>
    <t xml:space="preserve"> 2016 թվականի ___________________-ի</t>
  </si>
  <si>
    <t xml:space="preserve"> N ____________ – Ա որոշման</t>
  </si>
  <si>
    <t>ԵՐԵՎԱՆԻ ԱՎԱԳԱՆՈՒ 2015 ԹՎԱԿԱՆԻ ԴԵԿՏԵՄԲԵՐԻ 23-Ի N 435-Ն ՈՐՈՇՄԱՆ N 3 ՀԱՎԵԼՎԱԾՈՒՄ ԵՎ ԵՐԵՎԱՆԻ ՔԱՂԱՔԱՊԵՏԻ 2016 ԹՎԱԿԱՆԻ ՀՈՒՆՎԱՐԻ 15-Ի N 35-Ա ՈՐՈՇՄԱՆ N 4 ՀԱՎԵԼՎԱԾՈՒՄ ԿԱՏԱՐՎՈՂ ՓՈՓՈԽՈՒԹՅՈՒՆՆԵՐԸ</t>
  </si>
  <si>
    <t xml:space="preserve"> Տողի NN  </t>
  </si>
  <si>
    <t xml:space="preserve"> NN </t>
  </si>
  <si>
    <t>Բյուջետային ծախսերի տնտեսագիտական դասակարգման հոդվածների անվանումները</t>
  </si>
  <si>
    <t>Ընդամենը</t>
  </si>
  <si>
    <t>այդ թվում` (ավելացումները նշված են դրական նշանով, իսկ նվազեցումները փակագծերում)</t>
  </si>
  <si>
    <t>վարչական բյուջե</t>
  </si>
  <si>
    <t>ֆոնդային բյուջե</t>
  </si>
  <si>
    <t>տարի</t>
  </si>
  <si>
    <t>1-ին եռամսյակ</t>
  </si>
  <si>
    <t>1-ին կիսամյակ</t>
  </si>
  <si>
    <t>9 ամիս</t>
  </si>
  <si>
    <t xml:space="preserve">             ԸՆԴԱՄԵՆԸ    ԾԱԽՍԵՐ               </t>
  </si>
  <si>
    <t xml:space="preserve">այդ թվում` </t>
  </si>
  <si>
    <t>ՎԱՐՉԱԿԱՆ</t>
  </si>
  <si>
    <t>ՖՈՆԴԱՅԻՆ</t>
  </si>
  <si>
    <t xml:space="preserve">Ա.   ԸՆԹԱՑԻԿ  ԾԱԽՍԵՐª                </t>
  </si>
  <si>
    <t xml:space="preserve">1.1 ԱՇԽԱՏԱՆՔԻ ՎԱՐՁԱՏՐՈՒԹՅՈՒՆ                                                                   </t>
  </si>
  <si>
    <t>ԴՐԱՄՈՎ ՎՃԱՐՎՈՂ ԱՇԽԱՏԱՎԱՐՁԵՐ ԵՎ ՀԱՎԵԼԱՎՃԱՐՆԵՐ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</si>
  <si>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</si>
  <si>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</si>
  <si>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</t>
  </si>
  <si>
    <t xml:space="preserve"> -Ներքին գործուղումներ</t>
  </si>
  <si>
    <t xml:space="preserve">ՊԱՅՄԱՆԱԳՐԱՅԻՆ ԱՅԼ ԾԱՌԱՅՈՒԹՅՈՒՆՆԵՐԻ ՁԵՌՔ ԲԵՐՈՒՄ </t>
  </si>
  <si>
    <t xml:space="preserve"> -Աշխատակազմի մասնագիտական զարգացման ծառայություններ</t>
  </si>
  <si>
    <t xml:space="preserve"> ԱՅԼ ՄԱՍՆԱԳԻՏԱԿԱՆ ԾԱՌԱՅՈՒԹՅՈՒՆՆԵՐԻ ՁԵՌՔ ԲԵՐՈՒՄ  </t>
  </si>
  <si>
    <t xml:space="preserve"> -Մասնագիտական ծառայություններ</t>
  </si>
  <si>
    <t xml:space="preserve">ԸՆԹԱՑԻԿ ՆՈՐՈԳՈՒՄ ԵՎ ՊԱՀՊԱՆՈՒՄ (ծառայություններ և նյութեր) </t>
  </si>
  <si>
    <t xml:space="preserve"> ՆՅՈՒԹԵՐ </t>
  </si>
  <si>
    <t xml:space="preserve">1.4 ՍՈՒԲՍԻԴԻԱՆԵՐ  </t>
  </si>
  <si>
    <t xml:space="preserve">ՍՈՒԲՍԻԴԻԱՆԵՐ ՊԵՏԱԿԱՆ (ՀԱՄԱՅՆՔԱՅԻՆ) ԿԱԶՄԱԿԵՐՊՈՒԹՅՈՒՆՆԵՐԻՆ </t>
  </si>
  <si>
    <t xml:space="preserve">ՍՈՒԲՍԻԴԻԱՆԵՐ ՈՉ ՊԵՏԱԿԱՆ (ՈՉ ՀԱՄԱՅՆՔԱՅԻՆ) ԿԱԶՄԱԿԵՐՊՈՒԹՅՈՒՆՆԵՐԻՆ </t>
  </si>
  <si>
    <t xml:space="preserve">1.5 ԴՐԱՄԱՇՆՈՐՀՆԵՐ </t>
  </si>
  <si>
    <t>ԴՐԱՄԱՇՆՈՐՀՆԵՐ ՄԻՋԱԶԳԱՅԻՆ ԿԱԶՄԱԿԵՐՊՈՒԹՅՈՒՆՆԵՐԻՆ</t>
  </si>
  <si>
    <t>-Կապիտալ դրամաշնորհներ միջազգային կազմակերպություններին</t>
  </si>
  <si>
    <t xml:space="preserve">ԸՆԹԱՑԻԿ ԴՐԱՄԱՇՆՈՐՀՆԵՐ ՊԵՏԱԿԱՆ ՀԱՏՎԱԾԻ ԱՅԼ ՄԱԿԱՐԴԱԿՆԵՐԻՆ </t>
  </si>
  <si>
    <t>ԿԱՊԻՏԱԼ ԴՐԱՄԱՇՆՈՐՀՆԵՐ ՊԵՏԱԿԱՆ ՀԱՏՎԱԾԻ ԱՅԼ ՄԱԿԱՐԴԱԿՆԵՐԻՆ</t>
  </si>
  <si>
    <t xml:space="preserve"> -Կապիտալ դրամաշնորհներ պետական և համայնքային առևտրային կազմակերպություններին</t>
  </si>
  <si>
    <t xml:space="preserve"> -Այլ կապիտալ դրամաշնորհներ</t>
  </si>
  <si>
    <t xml:space="preserve">1.6 ՍՈՑԻԱԼԱԿԱՆ ՆՊԱՍՏՆԵՐ ԵՎ ԿԵՆՍԱԹՈՇԱԿՆԵՐ </t>
  </si>
  <si>
    <t xml:space="preserve"> ՍՈՑԻԱԼԱԿԱՆ ՕԳՆՈՒԹՅԱՆ ԴՐԱՄԱԿԱՆ ԱՐՏԱՀԱՅՏՈՒԹՅԱՄԲ ՆՊԱՍՏՆԵՐ (ԲՅՈՒՋԵԻՑ) </t>
  </si>
  <si>
    <t xml:space="preserve">1.7 ԱՅԼ ԾԱԽՍԵՐ </t>
  </si>
  <si>
    <t xml:space="preserve">ՆՎԻՐԱՏՎՈՒԹՅՈՒՆՆԵՐ ՈՉ ԿԱՌԱՎԱՐԱԿԱՆ (ՀԱՍԱՐԱԿԱԿԱՆ) ԿԱԶՄԱԿԵՐՊՈՒԹՅՈՒՆՆԵՐԻՆ </t>
  </si>
  <si>
    <t xml:space="preserve">ՀԱՐԿԵՐ, ՊԱՐՏԱԴԻՐ ՎՃԱՐՆԵՐ ԵՎ ՏՈՒՅԺԵՐ, ՈՐՈՆՔ ԿԱՌԱՎԱՐՄԱՆ ՏԱՐԲԵՐ ՄԱԿԱՐԴԱԿՆԵՐԻ ԿՈՂՄԻՑ ԿԻՐԱՌՎՈՒՄ ԵՆ ՄԻՄՅԱՆՑ ՆԿԱՏՄԱՄԲ </t>
  </si>
  <si>
    <t xml:space="preserve"> ԱՅԼ ԾԱԽՍԵՐ </t>
  </si>
  <si>
    <t xml:space="preserve">ՊԱՀՈՒՍՏԱՅԻՆ ՄԻՋՈՑՆԵՐ 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</si>
  <si>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</si>
  <si>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</si>
  <si>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Բ. ՈՉ ՖԻՆԱՆՍԱԿԱՆ ԱԿՏԻՎՆԵՐԻ ԳԾՈՎ ԾԱԽՍԵՐ                     </t>
  </si>
  <si>
    <t xml:space="preserve">1.1. ՀԻՄՆԱԿԱՆ ՄԻՋՈՑՆԵՐ                                 </t>
  </si>
  <si>
    <t xml:space="preserve">ՇԵՆՔԵՐ ԵՎ ՇԻՆՈՒԹՅՈՒՆՆԵՐ                                     </t>
  </si>
  <si>
    <t>- Շենքերի և շինությունների ձեռքբերում</t>
  </si>
  <si>
    <t xml:space="preserve">ՄԵՔԵՆԱՆԵՐ ԵՎ ՍԱՐՔԱՎՈՐՈՒՄՆԵՐ                                  </t>
  </si>
  <si>
    <t xml:space="preserve"> - Տրանսպորտային սարքավորումներ</t>
  </si>
  <si>
    <t xml:space="preserve"> - Այլ մեքենաներ և սարքավորումներ</t>
  </si>
  <si>
    <t xml:space="preserve"> ԱՅԼ ՀԻՄՆԱԿԱՆ ՄԻՋՈՑՆԵՐ                                      </t>
  </si>
  <si>
    <t xml:space="preserve"> - Ոչ նյութական հիմնական միջոցներ</t>
  </si>
  <si>
    <t xml:space="preserve">1.2 ՊԱՇԱՐՆԵՐ </t>
  </si>
  <si>
    <t xml:space="preserve"> - Նյութեր և պարագաներ</t>
  </si>
  <si>
    <t>6000</t>
  </si>
  <si>
    <t xml:space="preserve"> Գ. ՈՉ ՖԻՆԱՆՍԱԿԱՆ ԱԿՏԻՎՆԵՐԻ ԻՐԱՑՈՒՄԻՑ ՄՈՒՏՔԵՐ </t>
  </si>
  <si>
    <t>6100</t>
  </si>
  <si>
    <t xml:space="preserve">ՀԻՄՆԱԿԱՆ ՄԻՋՈՑՆԵՐԻ ԻՐԱՑՈՒՄԻՑ ՄՈՒՏՔԵՐ </t>
  </si>
  <si>
    <t>6110</t>
  </si>
  <si>
    <t xml:space="preserve">ԱՆՇԱՐԺ ԳՈՒՅՔԻ ԻՐԱՑՈՒՄԻՑ ՄՈՒՏՔԵՐ </t>
  </si>
  <si>
    <t>6400</t>
  </si>
  <si>
    <t xml:space="preserve">ՉԱՐՏԱԴՐՎԱԾ ԱԿՏԻՎՆԵՐԻ ԻՐԱՑՈՒՄԻՑ ՄՈՒՏՔԵՐ`                                                   </t>
  </si>
  <si>
    <t>6410</t>
  </si>
  <si>
    <t>ՀՈՂԻ ԻՐԱՑՈՒՄԻՑ ՄՈՒՏՔԵՐ</t>
  </si>
  <si>
    <t>71</t>
  </si>
  <si>
    <t>0000</t>
  </si>
  <si>
    <t>00</t>
  </si>
  <si>
    <t>03</t>
  </si>
  <si>
    <t>12</t>
  </si>
  <si>
    <t>13</t>
  </si>
  <si>
    <t>14</t>
  </si>
  <si>
    <t>15</t>
  </si>
  <si>
    <t>–Գույքի և սարքավորումների վարձակալություն</t>
  </si>
  <si>
    <t>–Վարչական ծառայություններ</t>
  </si>
  <si>
    <t>–Աշխատակազմի մասնագիտական զարգացման ծառայություններ</t>
  </si>
  <si>
    <t>N:AE</t>
  </si>
  <si>
    <t>AF:AW</t>
  </si>
  <si>
    <t>AX:BO</t>
  </si>
  <si>
    <t>BP:CG</t>
  </si>
  <si>
    <t>CH:CY</t>
  </si>
  <si>
    <t>CZ:DQ</t>
  </si>
  <si>
    <t>DR:EI</t>
  </si>
  <si>
    <t>EJ:FA</t>
  </si>
  <si>
    <t>FB:FS</t>
  </si>
  <si>
    <t>FT:GK</t>
  </si>
  <si>
    <t>GL:HC</t>
  </si>
  <si>
    <t>HD:HU</t>
  </si>
  <si>
    <t>HV:IT</t>
  </si>
  <si>
    <t>c</t>
  </si>
  <si>
    <t>h</t>
  </si>
  <si>
    <t>ՏԵՂԵԿԱՆՔ</t>
  </si>
  <si>
    <t>ԵՐԵՎԱՆ ՔԱՂԱՔԻ 2017 ԹՎԱԿԱՆԻ ԲՅՈՒՋԵՈՎ ՆԱԽԱՏԵՍՎԱԾ ————————————————  ՎԵՐԱԲԵՐՅԱԼ</t>
  </si>
  <si>
    <t>հազար դրամ</t>
  </si>
  <si>
    <t>NN</t>
  </si>
  <si>
    <t>ՎԱՐՉԱԿԱՆ ՇՐՋԱՆ</t>
  </si>
  <si>
    <t>ԳՈՒՄԱՐԸ</t>
  </si>
  <si>
    <t>ՔԱՂԱՔԱՊԵՏԱՐԱՆ</t>
  </si>
  <si>
    <t>ԱՋԱՓՆՅԱԿ</t>
  </si>
  <si>
    <t>ԱՎԱՆ</t>
  </si>
  <si>
    <t>ԱՐԱԲԿԻՐ</t>
  </si>
  <si>
    <t>ԴԱՎԹԱՇԵՆ</t>
  </si>
  <si>
    <t>ԷՐԵԲՈՒՆԻ</t>
  </si>
  <si>
    <t>ԿԵՆՏՐՈՆ</t>
  </si>
  <si>
    <t>ՄԱԼԱԹԻԱ-ՍԵԲԱՍՏԻԱ</t>
  </si>
  <si>
    <t>ՆՈՐ ՆՈՐՔ</t>
  </si>
  <si>
    <t>ՆՈՐՔ-ՄԱՐԱՇ</t>
  </si>
  <si>
    <t>ՆՈՒԲԱՐԱՇԵՆ</t>
  </si>
  <si>
    <t>ՇԵՆԳԱՎԻԹ</t>
  </si>
  <si>
    <t>ՔԱՆԱՔԵՌ-ԶԵՅԹՈՒՆ</t>
  </si>
  <si>
    <t>ԸՆԴԱՄԵՆԸ</t>
  </si>
  <si>
    <t>VLookUp</t>
  </si>
  <si>
    <t>no</t>
  </si>
  <si>
    <t xml:space="preserve">1. Շենքերի գեղարվեստական լուսավորում </t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</si>
  <si>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քաղաքային լուսավորության ծրագիր   դրամաշնորհային ծրագիր  (պատվիրակված լիազորություններ)</t>
    </r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</si>
  <si>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 կոշտ թափոնների կառավարման  ծրագիր   դրամաշնորհային ծրագիր  (պատվիրակված լիազորություններ)</t>
    </r>
  </si>
  <si>
    <t>q</t>
  </si>
  <si>
    <t>havelvac 8.9</t>
  </si>
  <si>
    <t>3.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</si>
  <si>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sheet=12   tox j=71   tox c=963</t>
  </si>
  <si>
    <t>sheet=12   tox j=73   tox c=965</t>
  </si>
  <si>
    <t>sheet=12   tox j=75   tox c=967</t>
  </si>
  <si>
    <t>sheet=12   tox j=89   tox c=970</t>
  </si>
  <si>
    <t>sheet=12   tox j=91   tox c=972</t>
  </si>
  <si>
    <t>sheet=12   tox j=93   tox c=974</t>
  </si>
  <si>
    <t>sheet=12   tox j=108   tox c=981</t>
  </si>
  <si>
    <t>sheet=12   tox j=110   tox c=983</t>
  </si>
  <si>
    <t>sheet=12   tox j=112   tox c=985</t>
  </si>
  <si>
    <t>sheet=12   tox j=121   tox c=988</t>
  </si>
  <si>
    <t>sheet=12   tox j=126   tox c=991</t>
  </si>
  <si>
    <t>sheet=12   tox j=130   tox c=995</t>
  </si>
  <si>
    <t>sheet=12   tox j=134   tox c=999</t>
  </si>
  <si>
    <t>sheet=12   tox j=137   tox c=1002</t>
  </si>
  <si>
    <t>sheet=12   tox j=139   tox c=1004</t>
  </si>
  <si>
    <t>sheet=12   tox j=141   tox c=1006</t>
  </si>
  <si>
    <t>sheet=12   tox j=144   tox c=1009</t>
  </si>
  <si>
    <t>sheet=12   tox j=146   tox c=1011</t>
  </si>
  <si>
    <t>sheet=12   tox j=148   tox c=1013</t>
  </si>
  <si>
    <t>sheet=12   tox j=150   tox c=1015</t>
  </si>
  <si>
    <t>sheet=12   tox j=154   tox c=1019</t>
  </si>
  <si>
    <t>sheet=12   tox j=156   tox c=1021</t>
  </si>
  <si>
    <t>sheet=12   tox j=164   tox c=1025</t>
  </si>
  <si>
    <t>sheet=12   tox j=166   tox c=1027</t>
  </si>
  <si>
    <t>sheet=12   tox j=168   tox c=1029</t>
  </si>
  <si>
    <t>sheet=12   tox j=170   tox c=1031</t>
  </si>
  <si>
    <t>sheet=12   tox j=172   tox c=1033</t>
  </si>
  <si>
    <t>sheet=12   tox j=174   tox c=1035</t>
  </si>
  <si>
    <t>sheet=12   tox j=176   tox c=1037</t>
  </si>
  <si>
    <t>sheet=12   tox j=178   tox c=1039</t>
  </si>
  <si>
    <t>sheet=12   tox j=180   tox c=1041</t>
  </si>
  <si>
    <t>sheet=12   tox j=186   tox c=1043</t>
  </si>
  <si>
    <t>sheet=12   tox j=189   tox c=1046</t>
  </si>
  <si>
    <t>sheet=12   tox j=191   tox c=1048</t>
  </si>
  <si>
    <t>sheet=12   tox j=193   tox c=1050</t>
  </si>
  <si>
    <t>sheet=12   tox j=196   tox c=1053</t>
  </si>
  <si>
    <t>sheet=12   tox j=199   tox c=1056</t>
  </si>
  <si>
    <t>sheet=12   tox j=201   tox c=1058</t>
  </si>
  <si>
    <t>sheet=12   tox j=203   tox c=1060</t>
  </si>
  <si>
    <t>sheet=12   tox j=210   tox c=1064</t>
  </si>
  <si>
    <t>sheet=12   tox j=213   tox c=1067</t>
  </si>
  <si>
    <t>sheet=12   tox j=225   tox c=1071</t>
  </si>
  <si>
    <t>sheet=12   tox j=227   tox c=1073</t>
  </si>
  <si>
    <t>sheet=12   tox j=229   tox c=1075</t>
  </si>
  <si>
    <t>sheet=12   tox j=231   tox c=1077</t>
  </si>
  <si>
    <t>sheet=12   tox j=247   tox c=1083</t>
  </si>
  <si>
    <t>sheet=12   tox j=251   tox c=1087</t>
  </si>
  <si>
    <t>sheet=12   tox j=264   tox c=1091</t>
  </si>
  <si>
    <t>sheet=12   tox j=266   tox c=1093</t>
  </si>
  <si>
    <t>sheet=12   tox j=268   tox c=1095</t>
  </si>
  <si>
    <t>sheet=12   tox j=270   tox c=1097</t>
  </si>
  <si>
    <t>sheet=12   tox j=272   tox c=1099</t>
  </si>
  <si>
    <t>sheet=12   tox j=274   tox c=1101</t>
  </si>
  <si>
    <t>sheet=12   tox j=276   tox c=1103</t>
  </si>
  <si>
    <t>sheet=12   tox j=282   tox c=1105</t>
  </si>
  <si>
    <t>sheet=12   tox j=285   tox c=1108</t>
  </si>
  <si>
    <t>sheet=12   tox j=292   tox c=1111</t>
  </si>
  <si>
    <t>sheet=12   tox j=294   tox c=1113</t>
  </si>
  <si>
    <t>sheet=12   tox j=296   tox c=1115</t>
  </si>
  <si>
    <t>sheet=12   tox j=298   tox c=1117</t>
  </si>
  <si>
    <t>sheet=12   tox j=323   tox c=1125</t>
  </si>
  <si>
    <t>sheet=12   tox j=325   tox c=1127</t>
  </si>
  <si>
    <t>sheet=12   tox j=327   tox c=1129</t>
  </si>
  <si>
    <t>sheet=12   tox j=332   tox c=1131</t>
  </si>
  <si>
    <t>sheet=12   tox j=335   tox c=1134</t>
  </si>
  <si>
    <t>sheet=12   tox j=337   tox c=1136</t>
  </si>
  <si>
    <t>sheet=12   tox j=339   tox c=1138</t>
  </si>
  <si>
    <t>sheet=12   tox j=341   tox c=1140</t>
  </si>
  <si>
    <t>sheet=12   tox j=343   tox c=1142</t>
  </si>
  <si>
    <t>sheet=12   tox j=345   tox c=1144</t>
  </si>
  <si>
    <t>sheet=12   tox j=347   tox c=1146</t>
  </si>
  <si>
    <t>sheet=12   tox j=350   tox c=1149</t>
  </si>
  <si>
    <t>sheet=12   tox j=352   tox c=1151</t>
  </si>
  <si>
    <t>sheet=12   tox j=363   tox c=1154</t>
  </si>
  <si>
    <t>sheet=12   tox j=369   tox c=1160</t>
  </si>
  <si>
    <t>sheet=12   tox j=377   tox c=1162</t>
  </si>
  <si>
    <t>sheet=12   tox j=379   tox c=1164</t>
  </si>
  <si>
    <t>sheet=12   tox j=381   tox c=1166</t>
  </si>
  <si>
    <t>sheet=12   tox j=383   tox c=1168</t>
  </si>
  <si>
    <t>sheet=12   tox j=389   tox c=1170</t>
  </si>
  <si>
    <t>sheet=12   tox j=398   tox c=1174</t>
  </si>
  <si>
    <t>naxnakan</t>
  </si>
  <si>
    <t>tarberutyun</t>
  </si>
  <si>
    <t>1. Զինապարտների հաշվառման, զորակոչի, զորահավաքի և վարժական հավաքների կազմակերպմանն աջակցություն</t>
  </si>
  <si>
    <t>4. Վերակառուցման և զարգացման բանկի աջակցությամբ իրականացվող «Երևանի քաղաքային լուսավորության» ծրագիր (պատվիրակված լիազորություններ)</t>
  </si>
  <si>
    <t>5. Արևելյան Եվրոպայի էներգախնայողության  և բնապահպանական գործընկերության աջակցությամբ իրականացվող  «Երևանի քաղաքային լուսավորության»  դրամաշնորհային  ծրագիր (պատվիրակված լիազորություններ)</t>
  </si>
  <si>
    <t>5221</t>
  </si>
  <si>
    <t>5121</t>
  </si>
  <si>
    <t>Արտաքին հարաբերություններ</t>
  </si>
  <si>
    <t>1. Երևան քաղաքին միջազգային վարկանիշ շնորհելու համար</t>
  </si>
  <si>
    <t>1. Երևան քաղաքին միջազգային վարկանիշ շնորհելու ծառայությունների դիմաց վճարման ծախսեր</t>
  </si>
  <si>
    <t>4. Վերակառուցման և զարգացման եվրոպական բանկի աջակցությամբ իրականացվող «Երևանի քաղաքային լուսավորության» ծրագիր (պատվիրակված լիազորություններ)</t>
  </si>
  <si>
    <t>2017թ. հաստատված բյուջե</t>
  </si>
  <si>
    <t>վարչական մաս</t>
  </si>
  <si>
    <t>ֆոնդային մաս</t>
  </si>
  <si>
    <t>71010301010000</t>
  </si>
  <si>
    <t>Աղյուսակ N 2</t>
  </si>
  <si>
    <t>Աղյուսակ N 3</t>
  </si>
  <si>
    <t>Աղյուսակ N 4</t>
  </si>
  <si>
    <t>Աղյուսակ N 5</t>
  </si>
  <si>
    <t>Աղյուսակ N 7</t>
  </si>
  <si>
    <t>Աղյուսակ N 8</t>
  </si>
  <si>
    <t>Աղյուսակ N 9</t>
  </si>
  <si>
    <t>Աղյուսակ N 10</t>
  </si>
  <si>
    <t>Աղյուսակ N 11</t>
  </si>
  <si>
    <t>Աղյուսակ N 1</t>
  </si>
  <si>
    <t>Հավելված N  3</t>
  </si>
  <si>
    <t>Բյուջետային ծախսերի գործառական դասակարգման բաժինների, խմբերի և դասերի անվանումները</t>
  </si>
  <si>
    <t xml:space="preserve">Բնակարանային շինարարություն </t>
  </si>
  <si>
    <t>Տարրական ընդհանուր կրթություն</t>
  </si>
  <si>
    <t>Հիմնական ընդհանուր կրթություն</t>
  </si>
  <si>
    <t>Միջնակարգ(լրիվ) ընդհանուր կրթություն</t>
  </si>
  <si>
    <t xml:space="preserve">Տողի NN  </t>
  </si>
  <si>
    <t>ԸՆԴԱՄԵՆԸ ՀԱՎԵԼՈՒՐԴԸ ԿԱՄ ԴԵՖԻՑԻՏԸ (ՊԱԿԱՍՈՒՐԴԸ)</t>
  </si>
  <si>
    <t>Հավելված N  5</t>
  </si>
  <si>
    <t xml:space="preserve"> </t>
  </si>
  <si>
    <t xml:space="preserve">ԸՆԴԱՄԵՆԸ`      </t>
  </si>
  <si>
    <t xml:space="preserve">  Ա. ՆԵՐՔԻՆ ԱՂԲՅՈՒՐՆԵՐ          </t>
  </si>
  <si>
    <t xml:space="preserve">2.1. Բաժնետոմսեր և կապիտալում այլ մասնակցություն </t>
  </si>
  <si>
    <t xml:space="preserve"> - բաժնետոմսեր և կապիտալում այլ մասնակցություն ձեռքբերում</t>
  </si>
  <si>
    <t>6213</t>
  </si>
  <si>
    <t xml:space="preserve">2.3. Համայնքի բյուջեի միջոցների տարեսկզբի ազատ  մնացորդը` 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</si>
  <si>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</si>
  <si>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</si>
  <si>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</t>
  </si>
  <si>
    <t xml:space="preserve"> 2.3.2. Համայնքի բյուջեի ֆոնդային մասի միջոցների տարեսկզբի մնացորդ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</si>
  <si>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</si>
  <si>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</t>
  </si>
  <si>
    <t>8</t>
  </si>
  <si>
    <t>Երևան քաղաքի ավագանու</t>
  </si>
  <si>
    <t>Հավելված N  2</t>
  </si>
  <si>
    <t>9</t>
  </si>
  <si>
    <t>Հավելված N  1</t>
  </si>
  <si>
    <t>Տողի NN</t>
  </si>
  <si>
    <t>Եկամտատեսակները</t>
  </si>
  <si>
    <t>Հոդվածի NN</t>
  </si>
  <si>
    <t xml:space="preserve">Ընդամենը 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</si>
  <si>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</si>
  <si>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</si>
  <si>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Գույքահարկ փոխադրամիջոցների համար</t>
  </si>
  <si>
    <t>Բաժնետիրական ընկերություններում համայնքի մասնակցության դիմաց համայնքի բյուջե կատարվող մասհանումներ (շահաբաժիններ)</t>
  </si>
  <si>
    <t>Այլ գույքի վարձակալությունից մուտքեր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</si>
  <si>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</si>
  <si>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</si>
  <si>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</si>
  <si>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 xml:space="preserve"> -Կենցաղային և հանրային սննդի ծառայություններ</t>
  </si>
  <si>
    <t>2. Արտադպրոցական կազմակերպությունների համար անհրաժեշտ գույքի ձեռքբերում</t>
  </si>
  <si>
    <t>Կեղտաջրերի հեռացում</t>
  </si>
  <si>
    <t>3. Թատրոնների հիմնանորոգում</t>
  </si>
  <si>
    <t>1.  Ջրահեռացման կոմունիկացիոն ցանցերի կառուցում</t>
  </si>
  <si>
    <r>
      <t xml:space="preserve">ԸՆԴԱՄԵՆԸ ԵԿԱՄՈՒՏՆԵՐ </t>
    </r>
    <r>
      <rPr>
        <b/>
        <sz val="9.5"/>
        <color indexed="8"/>
        <rFont val="Arial Unicode"/>
        <family val="2"/>
      </rPr>
      <t xml:space="preserve"> 
(տող 1100 + տող 1200 + տող 1300) 
այդ թվում՝</t>
    </r>
  </si>
  <si>
    <t>1. ՀԱՐԿԵՐ ԵՎ ՏՈՒՐՔԵՐ 
(տող 1110 + տող 1120 + տող 1130 + տող 1140 + տող 1150)
 այդ թվում`</t>
  </si>
  <si>
    <t xml:space="preserve">Հարկային եկամուտներ, որից </t>
  </si>
  <si>
    <t>գույքահարկ</t>
  </si>
  <si>
    <t>1.1 Գույքային հարկեր անշարժ գույքից
 (տող 1111 + տող 1112)</t>
  </si>
  <si>
    <t>1.2 Գույքային հարկեր այլ գույքից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</si>
  <si>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
այդ թվում`</t>
  </si>
  <si>
    <t>Համայնքի վարչական տարածքում նոր շենքերի, շինությունների և ոչ հիմնական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</si>
  <si>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</si>
  <si>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քանդման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</si>
  <si>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</si>
  <si>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</si>
  <si>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</t>
    </r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</si>
  <si>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</si>
  <si>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</si>
  <si>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</si>
  <si>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</si>
  <si>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r>
      <t> </t>
    </r>
    <r>
      <rPr>
        <sz val="9.5"/>
        <color indexed="8"/>
        <rFont val="Arial Unicode"/>
        <family val="2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</si>
  <si>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</si>
  <si>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</si>
  <si>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</si>
  <si>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</si>
  <si>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t>Համայնքի վարչական տարածքում մասնավոր գերեզմանատան կազմակերպման և շահագործման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</si>
  <si>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տեխնիկական և հատուկ նշանակության հրավառություն իրականացնելու թույլտվության համար</t>
    </r>
  </si>
  <si>
    <t>Համայնքի տարածքում սահմանափակման ենթակա ծառայության օբյեկտի գործունեության թույլտվության համար</t>
  </si>
  <si>
    <r>
      <t> </t>
    </r>
    <r>
      <rPr>
        <sz val="9.5"/>
        <color indexed="8"/>
        <rFont val="Arial Unicode"/>
        <family val="2"/>
      </rPr>
      <t>Այլ տեղական տուրքեր</t>
    </r>
  </si>
  <si>
    <t>1.4 Համայնքի բյուջե վճարվող պետական տուրքեր (տող 1141 + տող 1142) այդ թվում`</t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</si>
  <si>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</si>
  <si>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</si>
  <si>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 
(տող 1151 + տող 1155)
 այդ թվում`</t>
  </si>
  <si>
    <t>Օրենքով պետական բյուջե ամրագրվող հարկերից և այլ պարտադիր վճարներից մասհանումներ համայնքների բյուջեներ (տող 1152 + տող 1153 + տող 1154) 
որից`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</si>
  <si>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</si>
  <si>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</si>
  <si>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</si>
  <si>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</si>
  <si>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այդ թվում՝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</si>
  <si>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</si>
  <si>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</si>
  <si>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</si>
  <si>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</si>
  <si>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                 այդ թվում`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</si>
  <si>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</si>
  <si>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ստացված միջազգային կազմակերպություններից, այդ թվում`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</si>
  <si>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</si>
  <si>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 xml:space="preserve">2.5 Ընթացիկ ներքին պաշտոնական դրամաշնորհներ` ստացված կառավարման այլ մակարդակներից </t>
  </si>
  <si>
    <t>(տող 1251 + տող 1252 + տող 1255 + տող 1256)</t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</si>
  <si>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</si>
  <si>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</si>
  <si>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</si>
  <si>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</si>
  <si>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</si>
  <si>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</si>
  <si>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
 (տող 1261 + տող 1262) այդ թվում`</t>
  </si>
  <si>
    <t>Պետական բյուջեից կապիտալ ծախսերի ֆինանսավորման նպատակային հատկացումներ (սուբվենցիաներ)</t>
  </si>
  <si>
    <t>ՀՀ այլ համայնքներից կապիտալ ծախսերի ֆինանսավորման նպատակով ստացվող պաշտոնական դրամաշնորհներ</t>
  </si>
  <si>
    <t>3. ԱՅԼ ԵԿԱՄՈՒՏՆԵՐ 
(տող 1310 + տող 1320 + տող 1330 + տող 1340 + տող 1350 + տող 1360 + տող 1370 + տող 1380 + տող 1390) 
այդ թվում`</t>
  </si>
  <si>
    <t>3.1 Տոկոսներ
 այդ թվում`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</si>
  <si>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</si>
  <si>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այդ թվում`</t>
  </si>
  <si>
    <t>3.3 Գույքի վարձակալությունից եկամուտներ
 (տող 1331 + տող 1332 + տող 1333 + տող 1334) 
այդ թվում`</t>
  </si>
  <si>
    <t>Համայնքի սեփականություն համարվող հողերի վարձակալության վարձավճարներ</t>
  </si>
  <si>
    <t>Համայնքի վարչական տարածքում գտնվող պետական սեփականություն համարվող հողերի վարձակալության վարձավճարներ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</si>
  <si>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</si>
  <si>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3.4 Համայնքի բյուջեի եկամուտներ ապրանքների մատակարարումից և ծառայությունների մատուցումից 
(տող 1341 + տող 1342 + տող 1343) 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</si>
  <si>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</si>
  <si>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</si>
  <si>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</si>
  <si>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
 այդ թվում՝</t>
  </si>
  <si>
    <t>Տեղական վճարներ 
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
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</si>
  <si>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</si>
  <si>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</si>
  <si>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</si>
  <si>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</si>
  <si>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</si>
  <si>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</si>
  <si>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</si>
  <si>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</si>
  <si>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</si>
  <si>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</si>
  <si>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</si>
  <si>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</si>
  <si>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</si>
  <si>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</si>
  <si>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</si>
  <si>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</si>
  <si>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</si>
  <si>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</si>
  <si>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</si>
  <si>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</si>
  <si>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</si>
  <si>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</si>
  <si>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
(տող 1361 + տող 1362) 
այդ թվում`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</si>
  <si>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</si>
  <si>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 
(տող 1371 + տող 1372) 
այդ թվում`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</si>
  <si>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</si>
  <si>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</si>
  <si>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
(տող 1381 + տող 1382)
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</si>
  <si>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</si>
  <si>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</si>
  <si>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
 (տող 1391 + տող 1392 + տող 1393) 
այդ թվում`</t>
  </si>
  <si>
    <t>Համայնքի գույքին պատճառած վնասների փոխհատուցումից մուտքեր</t>
  </si>
  <si>
    <t>Հավելված N  7</t>
  </si>
  <si>
    <t>ԵՐԵՎԱՆ ՔԱՂԱՔԻ ԱՎԱԳԱՆՈՒ 2020 ԹՎԱԿԱՆԻ ԴԵԿՏԵՄԲԵՐԻ 23-Ի N 310-Ն ՈՐՈՇՄԱՆ N 2 ՀԱՎԵԼՎԱԾՈՒՄ ԿԱՏԱՐՎՈՂ ՓՈՓՈԽՈՒԹՅՈՒՆՆԵՐԸ</t>
  </si>
  <si>
    <t>4221</t>
  </si>
  <si>
    <t xml:space="preserve"> - Ընթացիկ դրամաշնորհներ պետական և համայնքային առևտրային կազմակերպություններին                                      </t>
  </si>
  <si>
    <t>2.Այլընտրանքային աշխատանքային ծառայության իրականացում</t>
  </si>
  <si>
    <t>Ընդհանուր բնույթի տնտեսական, առևտրային և աշխատանքի գծով հարաբերություններ</t>
  </si>
  <si>
    <t>որից՝</t>
  </si>
  <si>
    <t>Ընդհանուր բնույթի տնտեսական և առևտրային հարաբերություններ</t>
  </si>
  <si>
    <t>1. Իրավախախտ շրջիկ առևտրի կետը կամ տրանսպորտային միջոցը հատուկ տարածք տեղափոխման և պահպանման ծառայություն</t>
  </si>
  <si>
    <t>2. Ինքնակամ տեղադրված առևտրի, ծառայությունների մատուցման օբյեկտների ապամոնտաժման, տեղափոխման և պահպանման ծառայություններ</t>
  </si>
  <si>
    <t xml:space="preserve"> - Արտաքին վարկերի գծով տոկոսավճարներ</t>
  </si>
  <si>
    <t>–Տրանսպորտային սարքավորումներ</t>
  </si>
  <si>
    <t>5132</t>
  </si>
  <si>
    <t>14. Ճանապարհային երթևեկության անվտանգության ապահովում և ճանապարհատրանսպորտային պատահարների կանխարգելում (պատվիրակված լիազորություններ)</t>
  </si>
  <si>
    <t xml:space="preserve"> - Այլ կապիտալ դրամաշնորհներ                                                          </t>
  </si>
  <si>
    <t>4657</t>
  </si>
  <si>
    <t xml:space="preserve"> -Շարժական գույքի իրացումից մուտքեր</t>
  </si>
  <si>
    <t xml:space="preserve"> -Պետական հատվածի տարբեր մակարդակների կողմից միմյանց նկատմամբ կիրառվող տույժեր</t>
  </si>
  <si>
    <t>4824</t>
  </si>
  <si>
    <t xml:space="preserve"> -Բնակարանային նպաստներ բյուջեից</t>
  </si>
  <si>
    <t>5. Արևելյան Եվրոպայի էներգախնայողության  և բնապահպանական գործընկերության ֆոնդի աջակցությամբ իրականացվող  «Երևանի քաղաքային լուսավորության»  դրամաշնորհային  ծրագիր (պատվիրակված լիազորություններ)</t>
  </si>
  <si>
    <t xml:space="preserve"> - Սպառման նպատակով պահվող պաշարներ</t>
  </si>
  <si>
    <t>5241</t>
  </si>
  <si>
    <t>2. Գրադարանների համար անհրաժեշտ գույքի ձեռքբերում</t>
  </si>
  <si>
    <t>2841</t>
  </si>
  <si>
    <t>Երիտասարդական ծրագրեր</t>
  </si>
  <si>
    <t>1. Երիտասարդական միջոցառումների իրականացում</t>
  </si>
  <si>
    <t>3.  Ատեստավորման միջոցով որակավորում ստացած ուսուցիչներին հավելավճարների տրամադրում (պատվիրակված լիազորություններ)</t>
  </si>
  <si>
    <t>4. Հանրակրթական հիմնական ծրագրեր իրականացնող ուսումնական հաստատությունների հերթական ատեստավորման ենթակա ուսուցիչների վերապատրաստում (պատվիրակված լիազորություններ)</t>
  </si>
  <si>
    <t>Հարազատին կորցրած անձինք</t>
  </si>
  <si>
    <t>1. Հարազատ չունեցող անձանց հուղարկավորության կազմակերպում</t>
  </si>
  <si>
    <t>Ընտանիքի անդամներ և զավակներ</t>
  </si>
  <si>
    <t>1. Երեխաների իրավունքների և շահերի պաշտպանություն</t>
  </si>
  <si>
    <t xml:space="preserve">2. Երևան համայնքի բնակիչների կենսամակարդակի բարելավմանն ուղղված նպատակային ծրագրերի իրականացում
</t>
  </si>
  <si>
    <t>3. Հասարակական կազմակերպություններին աջակցություն</t>
  </si>
  <si>
    <t>4. Տարբեր սոցիալական խմբերի համար Երևան համայնքում որակյալ սոցիալական ծառայությունների կազմակերպում</t>
  </si>
  <si>
    <t xml:space="preserve">5. Բազմազավակ, երիտասարդ և այլ խմբերին պատկանող ընտանիքներին աջակցություն
</t>
  </si>
  <si>
    <t>7. Արտակարգ իրավիճակներում և նմանատիպ այլ դեպքերում կյանքի դժվարին իրավիճակներում հայտնված անձանց և ընտանիքներին աջակցություն</t>
  </si>
  <si>
    <t xml:space="preserve"> -Տեղեկատվական ծառայություններ</t>
  </si>
  <si>
    <t>Համայնքի բյուջե մուտքագրվող անշարժ գույքի հարկ</t>
  </si>
  <si>
    <t xml:space="preserve"> 2022 թվականի ___________________-ի</t>
  </si>
  <si>
    <t>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առաջացած միջոցներից համայնքի բյուջե մասհանումից մուտքեր</t>
  </si>
  <si>
    <t>2. ՀՀ պետական և հասարակական նշանավոր գործիչներին նվիրված հուշարձանների իրականացում</t>
  </si>
  <si>
    <t>2. Վարչական օբյեկտների կառուցում և հիմնանորոգում</t>
  </si>
  <si>
    <t>-Այլ հարկեր</t>
  </si>
  <si>
    <t>4822</t>
  </si>
  <si>
    <t xml:space="preserve">-Այլ հարկեր </t>
  </si>
  <si>
    <t xml:space="preserve"> -Այլ հարկեր</t>
  </si>
  <si>
    <t>Աղյուսակ N 13</t>
  </si>
  <si>
    <t>8. Երևան քաղաքի սոցիալական աջակցության վերաբերյալ կամավոր խնդիրների լուծմանն ուղղված միջոցառումներ</t>
  </si>
  <si>
    <t>4. Սոցիալական որոշ խմբերի 1.5-5 տարեկան երեխաների նախադպրոցական կրթության ապահովում (պատվիրակված լիազորություններ)</t>
  </si>
  <si>
    <t>9. Հրատապ լուծում պահանջող ընթացիկ աշխատանքների իրականացում</t>
  </si>
  <si>
    <t>1. ՓՈԽԱՌՈՒ ՄԻՋՈՑՆԵՐ</t>
  </si>
  <si>
    <t> 1.1. Արժեթղթեր (բացառությամբ բաժնետոմսերի և կապիտալում այլ մասնակցության)</t>
  </si>
  <si>
    <t> - թողարկումից և տեղաբաշխումից մուտքեր</t>
  </si>
  <si>
    <t> - հիմնական գումարի մարում</t>
  </si>
  <si>
    <t xml:space="preserve">1.2. Վարկեր և փոխատվություններ (ստացում և մարում) </t>
  </si>
  <si>
    <t xml:space="preserve">1.2.1. Վարկեր </t>
  </si>
  <si>
    <t xml:space="preserve"> - վարկերի ստացում </t>
  </si>
  <si>
    <t xml:space="preserve">որից` </t>
  </si>
  <si>
    <t>պետական բյուջեից</t>
  </si>
  <si>
    <t>այլ աղբյուրներից</t>
  </si>
  <si>
    <t xml:space="preserve"> - ստացված վարկերի հիմնական գումարի մարում </t>
  </si>
  <si>
    <t>ՀՀ պետական բյուջեին</t>
  </si>
  <si>
    <t>այլ աղբյուրներին</t>
  </si>
  <si>
    <t>1.2.2. Փոխատվություններ</t>
  </si>
  <si>
    <t xml:space="preserve"> - բյուջետային փոխատվությունների ստացում </t>
  </si>
  <si>
    <t>ՀՀ պետական բյուջեից</t>
  </si>
  <si>
    <t>ՀՀ այլ համայնքների բյուջեներից</t>
  </si>
  <si>
    <t xml:space="preserve"> - ստացված փոխատվությունների գումարի մարում </t>
  </si>
  <si>
    <t>ՀՀ այլ համայնքների բյուջեներին</t>
  </si>
  <si>
    <t>2. ՖԻՆԱՆՍԱԿԱՆ ԱԿՏԻՎՆԵՐ</t>
  </si>
  <si>
    <t>2.4. Համայնքի բյուջեի ֆոնդային մասի ժամանակավոր ազատ միջոցների տրամադրում վարչական մաս</t>
  </si>
  <si>
    <t> X</t>
  </si>
  <si>
    <t>2.5. Համայնքի բյուջեի ֆոնդային մասի ժամանակավոր ազատ միջոցներից վարչական մաս տրամադրված միջոցների վերադարձ ֆոնդային մաս</t>
  </si>
  <si>
    <t>2.6. Համայնքի բյուջեի հաշվում միջոցների մնացորդները հաշվետու ժամանակահատվածում</t>
  </si>
  <si>
    <t>8199ա</t>
  </si>
  <si>
    <t>որից` ծախսերի ֆինանսավորմանը չուղղված համայնքի բյուջեի միջոցների տարեսկզբի ազատ մնացորդի գումարը</t>
  </si>
  <si>
    <t xml:space="preserve"> Բ. ԱՐՏԱՔԻՆ ԱՂԲՅՈՒՐՆԵՐ </t>
  </si>
  <si>
    <t xml:space="preserve">1. ՓՈԽԱՌՈՒ ՄԻՋՈՑՆԵՐ </t>
  </si>
  <si>
    <t xml:space="preserve"> 1.1. Արժեթղթեր (բացառությամբ բաժնետոմսերի և կապիտալում այլ մասնակցության) </t>
  </si>
  <si>
    <t>1.2. Վարկեր և փոխատվություններ (ստացում և մարում)</t>
  </si>
  <si>
    <t> - վարկերի ստացում</t>
  </si>
  <si>
    <t> - ստացված վարկերի հիմնական գումարի մարում</t>
  </si>
  <si>
    <t> - փոխատվությունների ստացում</t>
  </si>
  <si>
    <t> - ստացված փոխատվությունների գումարի մարում</t>
  </si>
  <si>
    <t xml:space="preserve">4. Պատմամշակութային նախագծերի իրականացում </t>
  </si>
  <si>
    <t>3.  «Երևանի աղբահանություն և սանիտարական մաքրում» համայնքային հիմնարկի պահպանման ծախսեր</t>
  </si>
  <si>
    <t xml:space="preserve">3. Կենդանապանական այգու հիմնանորոգում </t>
  </si>
  <si>
    <t>1. Նախադպրոցական հաստատությունների կառուցում և վերանորոգում</t>
  </si>
  <si>
    <t>Կրթական, մշակութային և սպորտային նպաստներ բյուջեից</t>
  </si>
  <si>
    <t> -Կրթական, մշակութային և սպորտային նպաստներ բյուջեից</t>
  </si>
  <si>
    <t>5. Պետական աջակցությամբ իրականացվող նախադպրոցական ուսումնական հաստատությունների կառուցում և հիմնանորոգում</t>
  </si>
  <si>
    <t>Կապիտալ դրամաշնորհներ պետական և համայնքների ոչ առևտրային կազմակերպություններին</t>
  </si>
  <si>
    <t>6. Մասնագիտական զարգացման և վարձատրության փոխկապակցված համակարգի ներդրում՝ նախադպրոցական հաստատությունների մանկավարժներին տարակարգի շնորհման գործընթացի միջոցով (պատվիրակված լիազորություններ)</t>
  </si>
  <si>
    <t xml:space="preserve"> - Սուբսիդիաներ ոչ ֆինանսական պետական (համայնքային) կազմակերպություններին</t>
  </si>
  <si>
    <t>2. Բնագիտական ոլորտի առարկաներ դասավանդող ուսուցիչներին հավելավճարի տրամադրում  (պատվիրակված լիազորություններ)</t>
  </si>
  <si>
    <t>5. Վթարային պատշգամբների նորոգում</t>
  </si>
  <si>
    <t>3.  Երևանի բուսաբանական այգու տարածքում անտառապուրակի կառուցապատման աշխատանքներ</t>
  </si>
  <si>
    <t>3. Նախադպրոցական կրթության հասանելիության և որակի ապահովում (պատվիրակված լիազորություններ)</t>
  </si>
  <si>
    <t>7. Նախադպրոցական ծրագրեր իրականացնող ուսումնական հաստատությունների մանկավարժների վերապատրաստում  (պատվիրակված լիազորություններ)</t>
  </si>
  <si>
    <t>5. Կամավոր ատեստավորման նոր համակարգի ներդրում ՝ ուղղված արտադպրոցական ուսումնական հաստատությունների մանկավարժական աշխատողների որակի բարձրացմանը (պատվիրակված լիազորություններ)</t>
  </si>
  <si>
    <t>5. Կամավոր ատեստավորման համակարգի ներդրում՝ ուղղված ուսուցիչների որակի բարձրացմանը (պատվիրակված լիազորություններ)</t>
  </si>
  <si>
    <t>2. Մշակութային և կրթական միջոցառումներ կյանքի դժվարին իրավիճակում հայտնված երեխաների համար</t>
  </si>
  <si>
    <t>3. Երեխաներին աջակցման նպատակով հատուկ սենյակների ստեղծում Երևան քաղաքի վարչական շրջաններում</t>
  </si>
  <si>
    <t xml:space="preserve">4. Հանրակրթական դպրոցներում երեխաների իրավունքների վերաբերյալ իրազեկվածության բարձրացում </t>
  </si>
  <si>
    <t>6.Երևան քաղաքում համայնքային սոցիալական ծառայությունների ներդնում և իրականացում</t>
  </si>
  <si>
    <t xml:space="preserve"> - Ընդհանուր բնույթի այլ ծառայություններ</t>
  </si>
  <si>
    <t>6.  Արտադպրոցական կազմակերպությունների հիմնանորոգում և վերանորոգում</t>
  </si>
  <si>
    <t>Աղյուսակ N 6</t>
  </si>
  <si>
    <t>Աղյուսակ N 12</t>
  </si>
  <si>
    <t>2.  Ասիական զարգացման բանկի աջակցությամբ իրականացվող քաղաքային զարգացման ներդրումային ծրագիր (պատվիրակված լիազորություններ)</t>
  </si>
  <si>
    <t>ԵՐԵՎԱՆ ՔԱՂԱՔԻ ԱՎԱԳԱՆՈՒ 2024 ԹՎԱԿԱՆԻ ԴԵԿՏԵՄԲԵՐԻ 24-Ի N 268-Ն ՈՐՈՇՄԱՆ N 1 ՀԱՎԵԼՎԱԾՈՒՄ ԿԱՏԱՐՎՈՂ ՓՈՓՈԽՈՒԹՅՈՒՆՆԵՐԸ</t>
  </si>
  <si>
    <t>-Նվիրատվություններ այլ շահույթ չհետապնդող կազմակերպություններին</t>
  </si>
  <si>
    <t>2. Անդամակցության վճարներ</t>
  </si>
  <si>
    <t>3. Շենքերի և շինությունների հետազոտման աշխատանքներ</t>
  </si>
  <si>
    <t>4234</t>
  </si>
  <si>
    <t>-Տեղեկատվական ծառայություններ</t>
  </si>
  <si>
    <t xml:space="preserve">3.Եվրոպական ներդրումային բանկի աջակցությամբ իրականացվող   «Երևանի էներգաարդյունավետության» ծրագիր </t>
  </si>
  <si>
    <t xml:space="preserve">5.«Երևանի էներգաարդյունավետության»  ծրագրի համաֆինանսավորում  </t>
  </si>
  <si>
    <t>8. Երևանի էներգաարդյունավետության  երկրորդ ծրագրի համայնքային համաֆինանսավորում</t>
  </si>
  <si>
    <t>-Համաֆինանսավորմամբ իրականացվող ծրագրեր և (կամ)կապիտալ ակտիվի ձեռք բերում</t>
  </si>
  <si>
    <t xml:space="preserve">4.Արևելյան Եվրոպայի  էներգախնայողության և բանպահպանական գործընկերության ֆոնդի աջակցությամբ իրականացվող «Երևանի էներգաարդյունավետության»  դրամաշնորհային ծրագիր  </t>
  </si>
  <si>
    <t>6.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 (պատվիրակված լիազորույթուններ)</t>
  </si>
  <si>
    <t>7.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 (պատվիրակված լիազորույթուններ)</t>
  </si>
  <si>
    <t>7. Ասիական զարգացման բանկի աջակցությամբ իրականացվող քաղաքային զարգացման ներդրումային ծրագրի իրացման միջոցառումներ</t>
  </si>
  <si>
    <t xml:space="preserve"> -Էներգետիկ ծառայություններ</t>
  </si>
  <si>
    <t>4212</t>
  </si>
  <si>
    <t xml:space="preserve"> -Սուբսիդիաներ ոչ ֆինանսական պետական (համայնքային) կազմակերպություններին </t>
  </si>
  <si>
    <t>12. Ասիական զարգացման բանկի աջակցությամբ իրականացվող քաղաքային զարգացման ներդրումային ծրագրի համակարգում և կառավարում  (պատվիրակված լիազորություններ)</t>
  </si>
  <si>
    <t>15.Հանրային երթուղային տրանսպորտով ուղևորափոխադրման ծառայություն</t>
  </si>
  <si>
    <t>16. Վերգետնյա էլեկտրատրանսպորտով ուղևորափոխադրման ծառայություն</t>
  </si>
  <si>
    <t>17. Տրանսպորտային համակարգի արդիականացում</t>
  </si>
  <si>
    <t>3.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</si>
  <si>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4. Երևանի մետրոպոլիտենի ենթակառուցվածքների կառուցում</t>
  </si>
  <si>
    <t>5. Երևանի մետրոպոլիտենի ենթակառուցվածքների նորոգում (պատվիրակված լիազորություններ)</t>
  </si>
  <si>
    <t>6.Արտաքին ձևավորում</t>
  </si>
  <si>
    <t>7. Ինքնակամ կառույցների քանդում</t>
  </si>
  <si>
    <t>10. Կաթսայատների և գույքերի պահպանում</t>
  </si>
  <si>
    <t>11. Շենքերի գեղարվեստական լուսավորում</t>
  </si>
  <si>
    <t>4. Երևան քաղաքի կոշտ թափոնների կառավարում</t>
  </si>
  <si>
    <t>1. Շրջակա միջավայրի և օդի աղտոտման դեմ միջոցառումների իրականացում</t>
  </si>
  <si>
    <t>3. Գետերի հուների մաքրում</t>
  </si>
  <si>
    <t>4. Երևանյան լճի և Հրազդան գետի բնապահպանական պաշտպանում և մաքրում</t>
  </si>
  <si>
    <t>5. Թափառող կենդանիների վնասազերծում (ստերիլիզացիա)</t>
  </si>
  <si>
    <t>6. Շրջակա միջավայրի պաշտպանության ենթակառուցվածքների զարգացում</t>
  </si>
  <si>
    <t>7. Հրազդան կիրճի և Երևանյան լճի բարեկարգում</t>
  </si>
  <si>
    <t>1. Չորրորդ աստիճանի վթարային շենքերի քանդման հետևանքով բնակտարածություններից զրկված բնակիչների կողմից վարձակալած բնակարանների փոխհատուցում</t>
  </si>
  <si>
    <t>2.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</si>
  <si>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3. Վթարային շենքերի վերաբնակեցման ծրագրի իրացման միջոցառումներ</t>
  </si>
  <si>
    <t>1. Արտաքին լուսավորության ցանցի արդիականացում</t>
  </si>
  <si>
    <t>3. Վերակառուցման և զարգացման եվրոպական բանկի աջակցությամբ իրականացվող «Երևանի քաղաքային լուսավորության» դրամաշնորհային ծրագիր  (պատվիրակված լիազորություններ)</t>
  </si>
  <si>
    <t>1. Առողջապահական կազմակերպությունների համար բժշկական սարքավորումների  և գույքի ձեռքբերում</t>
  </si>
  <si>
    <t>4. Հասարակական զուգարանների պահպանում և վերանորոգում</t>
  </si>
  <si>
    <t>6. Մարզական օբյեկտների շենքային պայմանների բարելավում (պատվիրակված լիազորություններ)</t>
  </si>
  <si>
    <t>-Այլ ծախսեր</t>
  </si>
  <si>
    <t>-Գրասենյակային նյութեր և հագուստ</t>
  </si>
  <si>
    <t>4261</t>
  </si>
  <si>
    <t>-Հատուկ նպատակային այլ նյութեր</t>
  </si>
  <si>
    <t>4269</t>
  </si>
  <si>
    <t xml:space="preserve">1. Սոցիալական աջակցության կարիք ունեցող ընտանիքներին կայուն եկամուտ ապահովելու նպատակով զբաղվածության ծրագրերի կազմակերպում </t>
  </si>
  <si>
    <t>9.Սոցիալական աջակցության կարիք ունեցող ընտանիքների համար հուղարկավորության կազմակերպում</t>
  </si>
  <si>
    <t>8. Բնապահպանական կայանների կառուցում</t>
  </si>
  <si>
    <t>3. Առողջապահական օբյեկտների հիմնանորոգում</t>
  </si>
  <si>
    <t>18. Երևանտրանս ՓԲԸ-ի տարածքի բարեկարգում</t>
  </si>
  <si>
    <t>12. Հատակագծի նախապատրաստման և կազմման աշխատանքներ</t>
  </si>
  <si>
    <t>-Կապիտալ դրամաշնորհներ պետական և համայնքային առևտրային կազմակերպություններին</t>
  </si>
  <si>
    <t>4656</t>
  </si>
  <si>
    <t>2. Երևան համայնքի բնակիչների կենսամակարդակի բարելավմանն ուղղված նպատակային ծրագրերի իրականացում</t>
  </si>
  <si>
    <t>5. Բազմազավակ, երիտասարդ և այլ խմբերին պատկանող ընտանիքներին աջակցություն</t>
  </si>
  <si>
    <t>ԵՐԵՎԱՆ ՔԱՂԱՔԻ ԱՎԱԳԱՆՈՒ 2024 ԹՎԱԿԱՆԻ ԴԵԿՏԵՄԲԵՐԻ 24-Ի N 268-Ն ՈՐՈՇՄԱՆ N 2 ՀԱՎԵԼՎԱԾՈՒՄ ԿԱՏԱՐՎՈՂ ՓՈՓՈԽՈՒԹՅՈՒՆՆԵՐԸ</t>
  </si>
  <si>
    <t>ԵՐԵՎԱՆ ՔԱՂԱՔԻ ԱՎԱԳԱՆՈՒ 2024 ԹՎԱԿԱՆԻ ԴԵԿՏԵՄԲԵՐԻ 24-Ի N 268-Ն ՈՐՈՇՄԱՆ N 3 ՀԱՎԵԼՎԱԾՈՒՄ ԿԱՏԱՐՎՈՂ ՓՈՓՈԽՈՒԹՅՈՒՆՆԵՐԸ</t>
  </si>
  <si>
    <t>ԵՐԵՎԱՆ ՔԱՂԱՔԻ ԱՎԱԳԱՆՈՒ 2024 ԹՎԱԿԱՆԻ ԴԵԿՏԵՄԲԵՐԻ 24-Ի N 268-Ն ՈՐՈՇՄԱՆ N 4 ՀԱՎԵԼՎԱԾՈՒՄ ԿԱՏԱՐՎՈՂ ՓՈՓՈԽՈՒԹՅՈՒՆՆԵՐԸ</t>
  </si>
  <si>
    <t>ԵՐԵՎԱՆ ՔԱՂԱՔԻ ԱՎԱԳԱՆՈՒ 2024 ԹՎԱԿԱՆԻ ԴԵԿՏԵՄԲԵՐԻ 24-Ի N 268-Ն ՈՐՈՇՄԱՆ N 5 ՀԱՎԵԼՎԱԾՈՒՄ ԿԱՏԱՐՎՈՂ ՓՈՓՈԽՈՒԹՅՈՒՆՆԵՐԸ</t>
  </si>
  <si>
    <t>ԵՐԵՎԱՆ ՔԱՂԱՔԻ ԱՎԱԳԱՆՈՒ 2024 ԹՎԱԿԱՆԻ ԴԵԿՏԵՄԲԵՐԻ 24-Ի N 268-Ն ՈՐՈՇՄԱՆ N 6 ՀԱՎԵԼՎԱԾՈՒՄ ԿԱՏԱՐՎՈՂ ՓՈՓՈԽՈՒԹՅՈՒՆՆԵՐԸ</t>
  </si>
  <si>
    <t>ԵՐԵՎԱՆ ՔԱՂԱՔԻ ԱՎԱԳԱՆՈՒ 2024 ԹՎԱԿԱՆԻ ԴԵԿՏԵՄԲԵՐԻ 24-Ի N 268-Ն ՈՐՈՇՄԱՆ  N 7 ՀԱՎԵԼՎԱԾԻ N4 ԱՂՅՈՒՍԱԿՈւՄ ԿԱՏԱՐՎՈՂ ՓՈՓՈԽՈՒԹՅՈՒՆՆԵՐԸ</t>
  </si>
  <si>
    <t>ԵՐԵՎԱՆ ՔԱՂԱՔԻ ԱՎԱԳԱՆՈՒ 2024 ԹՎԱԿԱՆԻ ԴԵԿՏԵՄԲԵՐԻ 24-Ի N 268-Ն ՈՐՈՇՄԱՆ  N 7 ՀԱՎԵԼՎԱԾԻ N5 ԱՂՅՈՒՍԱԿՈւՄ ԿԱՏԱՐՎՈՂ ՓՈՓՈԽՈՒԹՅՈՒՆՆԵՐԸ</t>
  </si>
  <si>
    <t>ԵՐԵՎԱՆ ՔԱՂԱՔԻ ԱՎԱԳԱՆՈՒ 2024 ԹՎԱԿԱՆԻ ԴԵԿՏԵՄԲԵՐԻ 24-Ի N 268-Ն ՈՐՈՇՄԱՆ N 7 ՀԱՎԵԼՎԱԾԻ N6 ԱՂՅՈՒՍԱԿՈւՄ ԿԱՏԱՐՎՈՂ ՓՈՓՈԽՈՒԹՅՈՒՆՆԵՐԸ</t>
  </si>
  <si>
    <t>ԵՐԵՎԱՆ ՔԱՂԱՔԻ ԱՎԱԳԱՆՈՒ 2024 ԹՎԱԿԱՆԻ ԴԵԿՏԵՄԲԵՐԻ 24-Ի N 268-Ն ՈՐՈՇՄԱՆ N 7 ՀԱՎԵԼՎԱԾԻ N7 ԱՂՅՈՒՍԱԿՈւՄ ԿԱՏԱՐՎՈՂ ՓՈՓՈԽՈՒԹՅՈՒՆՆԵՐԸ</t>
  </si>
  <si>
    <t>ԵՐԵՎԱՆ ՔԱՂԱՔԻ ԱՎԱԳԱՆՈՒ 2024 ԹՎԱԿԱՆԻ ԴԵԿՏԵՄԲԵՐԻ 24-Ի N 268-Ն ՈՐՈՇՄԱՆ  N 7 ՀԱՎԵԼՎԱԾԻ N8 ԱՂՅՈՒՍԱԿՈւՄ ԿԱՏԱՐՎՈՂ ՓՈՓՈԽՈՒԹՅՈՒՆՆԵՐԸ</t>
  </si>
  <si>
    <t>ԵՐԵՎԱՆ ՔԱՂԱՔԻ ԱՎԱԳԱՆՈՒ 2024 ԹՎԱԿԱՆԻ ԴԵԿՏԵՄԲԵՐԻ 24-Ի N 268-Ն ՈՐՈՇՄԱՆ N 7 ՀԱՎԵԼՎԱԾԻ N9 ԱՂՅՈՒՍԱԿՈւՄ ԿԱՏԱՐՎՈՂ ՓՈՓՈԽՈՒԹՅՈՒՆՆԵՐԸ</t>
  </si>
  <si>
    <t>ԵՐԵՎԱՆ ՔԱՂԱՔԻ ԱՎԱԳԱՆՈՒ 2024 ԹՎԱԿԱՆԻ ԴԵԿՏԵՄԲԵՐԻ 24-Ի N 268-Ն ՈՐՈՇՄԱՆ N 7 ՀԱՎԵԼՎԱԾԻ N10 ԱՂՅՈՒՍԱԿՈւՄ ԿԱՏԱՐՎՈՂ ՓՈՓՈԽՈՒԹՅՈՒՆՆԵՐԸ</t>
  </si>
  <si>
    <t>ԵՐԵՎԱՆ ՔԱՂԱՔԻ ԱՎԱԳԱՆՈՒ 2024 ԹՎԱԿԱՆԻ ԴԵԿՏԵՄԲԵՐԻ 24-Ի N 268-Ն ՈՐՈՇՄԱՆ N 7 ՀԱՎԵԼՎԱԾԻ N11 ԱՂՅՈՒՍԱԿՈւՄ ԿԱՏԱՐՎՈՂ ՓՈՓՈԽՈՒԹՅՈՒՆՆԵՐԸ</t>
  </si>
  <si>
    <t>ԵՐԵՎԱՆ ՔԱՂԱՔԻ ԱՎԱԳԱՆՈՒ 2024 ԹՎԱԿԱՆԻ ԴԵԿՏԵՄԲԵՐԻ 24-Ի N 268-Ն ՈՐՈՇՄԱՆ  N 7 ՀԱՎԵԼՎԱԾԻ N12 ԱՂՅՈՒՍԱԿՈւՄ ԿԱՏԱՐՎՈՂ ՓՈՓՈԽՈՒԹՅՈՒՆՆԵՐԸ</t>
  </si>
  <si>
    <t>ԵՐԵՎԱՆ ՔԱՂԱՔԻ ԱՎԱԳԱՆՈՒ 2024 ԹՎԱԿԱՆԻ ԴԵԿՏԵՄԲԵՐԻ 24-Ի N 268-Ն ՈՐՈՇՄԱՆ  N 7 ՀԱՎԵԼՎԱԾԻ N13 ԱՂՅՈՒՍԱԿՈւՄ ԿԱՏԱՐՎՈՂ ՓՈՓՈԽՈՒԹՅՈՒՆՆԵՐԸ</t>
  </si>
  <si>
    <t>ԵՐԵՎԱՆ ՔԱՂԱՔԻ ԱՎԱԳԱՆՈՒ 2024 ԹՎԱԿԱՆԻ ԴԵԿՏԵՄԲԵՐԻ 24-Ի N 268-Ն ՈՐՈՇՄԱՆ  N 7 ՀԱՎԵԼՎԱԾԻ N2 ԱՂՅՈՒՍԱԿՈւՄ ԿԱՏԱՐՎՈՂ ՓՈՓՈԽՈՒԹՅՈՒՆՆԵՐԸ</t>
  </si>
  <si>
    <t>ԵՐԵՎԱՆ ՔԱՂԱՔԻ ԱՎԱԳԱՆՈՒ 2024 ԹՎԱԿԱՆԻ ԴԵԿՏԵՄԲԵՐԻ 24-Ի N 268-Ն ՈՐՈՇՄԱՆ N 7 ՀԱՎԵԼՎԱԾԻ N1 ԱՂՅՈՒՍԱԿՈւՄ ԿԱՏԱՐՎՈՂ ՓՈՓՈԽՈՒԹՅՈՒՆՆԵՐԸ</t>
  </si>
  <si>
    <t>ԵՐԵՎԱՆ ՔԱՂԱՔԻ ԱՎԱԳԱՆՈՒ 2024 ԹՎԱԿԱՆԻ ԴԵԿՏԵՄԲԵՐԻ 24-Ի N 268-Ն ՈՐՈՇՄԱՆ  N 7 ՀԱՎԵԼՎԱԾԻ N3 ԱՂՅՈՒՍԱԿՈւՄ ԿԱՏԱՐՎՈՂ ՓՈՓՈԽՈՒԹՅՈՒՆՆԵՐԸ</t>
  </si>
  <si>
    <t xml:space="preserve">3. Կենդանաբանական այգու հիմնանորոգում </t>
  </si>
  <si>
    <t xml:space="preserve"> N ____-Ն որոշման</t>
  </si>
  <si>
    <t xml:space="preserve"> 2025 թվականի __________-ի</t>
  </si>
  <si>
    <t xml:space="preserve"> N ___-Ն որոշման</t>
  </si>
  <si>
    <t xml:space="preserve"> 2025 թվականի _______________-ի</t>
  </si>
  <si>
    <t xml:space="preserve"> 2025 թվականի ___________________-ի</t>
  </si>
  <si>
    <t>7. Կրթական օբյեկտների շենքային պայմանների բարելավում (պատվիրակված լիազորություններ)</t>
  </si>
  <si>
    <t>4655</t>
  </si>
  <si>
    <t>-Կապիտալ դրամաշնորհներ պետական և համայնքային ոչ առևտրային կազմակերպություններին</t>
  </si>
  <si>
    <t xml:space="preserve">             ԸՆԴԱՄԵՆԸ ԾԱԽՍԵՐ               </t>
  </si>
  <si>
    <t xml:space="preserve"> 2025 թվականի  հունիսի 24-ի</t>
  </si>
  <si>
    <t xml:space="preserve"> N 370-Ն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</si>
</sst>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р_._-;\-* #,##0.00_р_._-;_-* &quot;-&quot;??_р_._-;_-@_-"/>
    <numFmt numFmtId="165" formatCode="0000"/>
    <numFmt numFmtId="166" formatCode="000"/>
    <numFmt numFmtId="167" formatCode="#,##0.0"/>
    <numFmt numFmtId="168" formatCode="_(* #,##0.0_);_(* \(#,##0.0\);_(* &quot;-&quot;?_);_(@_)"/>
    <numFmt numFmtId="169" formatCode="_(* #,##0.0_);_(* \(#,##0.0\);_(* &quot;-&quot;??_);_(@_)"/>
    <numFmt numFmtId="170" formatCode="h:mm;@"/>
    <numFmt numFmtId="171" formatCode="0.0%"/>
    <numFmt numFmtId="172" formatCode="_(* ##,#0&quot; &quot;0_);_(* \(##,#0&quot; &quot;0\);_(* &quot;-&quot;?_);_(@_)"/>
  </numFmts>
  <fonts count="96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Times Armenian Unicode"/>
      <family val="1"/>
    </font>
    <font>
      <sz val="12"/>
      <color indexed="10"/>
      <name val="Times Armenian Unicode"/>
      <family val="1"/>
    </font>
    <font>
      <sz val="12"/>
      <color indexed="44"/>
      <name val="Times Armenian Unicode"/>
      <family val="1"/>
    </font>
    <font>
      <sz val="12"/>
      <color indexed="13"/>
      <name val="Times Armenian Unicode"/>
      <family val="1"/>
    </font>
    <font>
      <sz val="12"/>
      <color indexed="11"/>
      <name val="Times Armenian Unicode"/>
      <family val="1"/>
    </font>
    <font>
      <sz val="12"/>
      <name val="Times Armenian Unicode"/>
      <family val="1"/>
    </font>
    <font>
      <sz val="12"/>
      <color indexed="9"/>
      <name val="Times Armenian Unicode"/>
      <family val="1"/>
    </font>
    <font>
      <b/>
      <u/>
      <sz val="12"/>
      <name val="Times Armenian Unicode"/>
      <family val="1"/>
    </font>
    <font>
      <b/>
      <sz val="10"/>
      <name val="Times Armenian Unicode"/>
      <family val="1"/>
    </font>
    <font>
      <sz val="10"/>
      <name val="Times Armenian Unicode"/>
      <family val="1"/>
    </font>
    <font>
      <sz val="8"/>
      <name val="Times Armenian Unicode"/>
      <family val="1"/>
    </font>
    <font>
      <b/>
      <sz val="12"/>
      <name val="Times Armenian Unicode"/>
      <family val="1"/>
    </font>
    <font>
      <sz val="9"/>
      <name val="Times Armenian Unicode"/>
      <family val="1"/>
    </font>
    <font>
      <i/>
      <sz val="8"/>
      <name val="Times Armenian Unicode"/>
      <family val="1"/>
    </font>
    <font>
      <b/>
      <i/>
      <sz val="12"/>
      <name val="Times Armenian Unicode"/>
      <family val="1"/>
    </font>
    <font>
      <b/>
      <sz val="11"/>
      <name val="Times Armenian Unicode"/>
      <family val="1"/>
    </font>
    <font>
      <sz val="11"/>
      <name val="Times Armenian Unicode"/>
      <family val="1"/>
    </font>
    <font>
      <b/>
      <i/>
      <sz val="10"/>
      <name val="Times Armenian Unicode"/>
      <family val="1"/>
    </font>
    <font>
      <i/>
      <sz val="10"/>
      <name val="Times Armenian Unicode"/>
      <family val="1"/>
    </font>
    <font>
      <b/>
      <i/>
      <u/>
      <sz val="10"/>
      <name val="Times Armenian Unicode"/>
      <family val="1"/>
    </font>
    <font>
      <sz val="10"/>
      <color indexed="8"/>
      <name val="Times Armenian Unicode"/>
      <family val="1"/>
    </font>
    <font>
      <sz val="10"/>
      <name val="Times Armenian Unicode"/>
      <family val="1"/>
    </font>
    <font>
      <sz val="10"/>
      <color indexed="44"/>
      <name val="Times Armenian Unicode"/>
      <family val="1"/>
    </font>
    <font>
      <sz val="10"/>
      <color indexed="13"/>
      <name val="Times Armenian Unicode"/>
      <family val="1"/>
    </font>
    <font>
      <sz val="10"/>
      <color indexed="11"/>
      <name val="Times Armenian Unicode"/>
      <family val="1"/>
    </font>
    <font>
      <b/>
      <i/>
      <sz val="9"/>
      <name val="Times Armenian Unicode"/>
      <family val="1"/>
    </font>
    <font>
      <sz val="10"/>
      <color indexed="10"/>
      <name val="Times Armenian Unicode"/>
      <family val="1"/>
    </font>
    <font>
      <b/>
      <sz val="10"/>
      <color indexed="8"/>
      <name val="Times Armenian Unicode"/>
      <family val="1"/>
    </font>
    <font>
      <b/>
      <i/>
      <sz val="10"/>
      <color indexed="8"/>
      <name val="Times Armenian Unicode"/>
      <family val="1"/>
    </font>
    <font>
      <b/>
      <sz val="11"/>
      <color indexed="8"/>
      <name val="Times Armenian Unicode"/>
      <family val="1"/>
    </font>
    <font>
      <sz val="8"/>
      <name val="Arial"/>
      <family val="2"/>
      <charset val="204"/>
    </font>
    <font>
      <sz val="10"/>
      <color indexed="9"/>
      <name val="Times Armenian Unicode"/>
      <family val="1"/>
    </font>
    <font>
      <b/>
      <i/>
      <sz val="11"/>
      <name val="Times Armenian Unicode"/>
      <family val="1"/>
    </font>
    <font>
      <b/>
      <sz val="12"/>
      <color indexed="10"/>
      <name val="Times Armenian Unicode"/>
      <family val="1"/>
    </font>
    <font>
      <sz val="8"/>
      <name val="Arial Armenian"/>
      <family val="2"/>
    </font>
    <font>
      <b/>
      <sz val="11"/>
      <color indexed="8"/>
      <name val="Arial Armenian"/>
      <family val="2"/>
    </font>
    <font>
      <i/>
      <sz val="8"/>
      <color indexed="8"/>
      <name val="Arial Armenian"/>
      <family val="2"/>
    </font>
    <font>
      <sz val="11"/>
      <color indexed="8"/>
      <name val="Arial Armenian"/>
      <family val="2"/>
    </font>
    <font>
      <b/>
      <sz val="17"/>
      <color indexed="8"/>
      <name val="Arial Armenian"/>
      <family val="2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0"/>
      <name val="Armenian Normal"/>
      <family val="2"/>
    </font>
    <font>
      <sz val="10"/>
      <name val="Arial Armenian"/>
      <family val="2"/>
    </font>
    <font>
      <sz val="8"/>
      <name val="Arial"/>
      <family val="2"/>
    </font>
    <font>
      <i/>
      <sz val="9"/>
      <name val="Times Armenian Unicode"/>
      <family val="1"/>
    </font>
    <font>
      <sz val="11"/>
      <color indexed="10"/>
      <name val="Times Armenian Unicode"/>
      <family val="1"/>
    </font>
    <font>
      <b/>
      <i/>
      <sz val="8"/>
      <name val="Times Armenian Unicode"/>
      <family val="1"/>
    </font>
    <font>
      <b/>
      <sz val="10"/>
      <name val="Times Armenian"/>
      <family val="1"/>
    </font>
    <font>
      <sz val="10"/>
      <name val="Arial"/>
      <family val="2"/>
    </font>
    <font>
      <sz val="10"/>
      <name val="Times Armenian Unicode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.5"/>
      <color rgb="FF000000"/>
      <name val="Arial Unicode"/>
      <family val="2"/>
    </font>
    <font>
      <b/>
      <sz val="13"/>
      <color rgb="FF000000"/>
      <name val="Arial Unicode"/>
      <family val="2"/>
    </font>
    <font>
      <b/>
      <sz val="9.5"/>
      <color indexed="8"/>
      <name val="Arial Unicode"/>
      <family val="2"/>
    </font>
    <font>
      <b/>
      <sz val="9.5"/>
      <color rgb="FF000000"/>
      <name val="Arial"/>
      <family val="2"/>
    </font>
    <font>
      <sz val="9.5"/>
      <color theme="0"/>
      <name val="Arial Unicode"/>
      <family val="2"/>
    </font>
    <font>
      <i/>
      <sz val="9.5"/>
      <color rgb="FF000000"/>
      <name val="Arial Unicode"/>
      <family val="2"/>
    </font>
    <font>
      <sz val="9.5"/>
      <color rgb="FF000000"/>
      <name val="Arial"/>
      <family val="2"/>
    </font>
    <font>
      <sz val="9.5"/>
      <color rgb="FF000000"/>
      <name val="Arial Unicode"/>
      <family val="2"/>
    </font>
    <font>
      <sz val="9.5"/>
      <color indexed="8"/>
      <name val="Arial Unicode"/>
      <family val="2"/>
    </font>
    <font>
      <sz val="9.5"/>
      <name val="Arial"/>
      <family val="2"/>
    </font>
    <font>
      <sz val="9.5"/>
      <color theme="0"/>
      <name val="Arial"/>
      <family val="2"/>
    </font>
    <font>
      <b/>
      <sz val="11"/>
      <color theme="0"/>
      <name val="Times Armenian Unicode"/>
      <family val="1"/>
    </font>
    <font>
      <sz val="13"/>
      <name val="Times Armenian Unicode"/>
      <family val="1"/>
    </font>
    <font>
      <sz val="10"/>
      <color theme="1"/>
      <name val="Times Armenian Unicode"/>
      <family val="1"/>
    </font>
    <font>
      <b/>
      <i/>
      <u/>
      <sz val="10"/>
      <name val="Times Armenian"/>
      <family val="1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u/>
      <sz val="10"/>
      <name val="Times Armenian Unicode"/>
    </font>
    <font>
      <sz val="10"/>
      <name val="Times Armenian Unicode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58" fillId="0" borderId="0"/>
    <xf numFmtId="0" fontId="1" fillId="0" borderId="0"/>
    <xf numFmtId="0" fontId="58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9" fillId="23" borderId="7" applyNumberFormat="0" applyFont="0" applyAlignment="0" applyProtection="0"/>
    <xf numFmtId="0" fontId="20" fillId="20" borderId="8" applyNumberFormat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20" borderId="8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4" borderId="0" applyNumberFormat="0" applyBorder="0" applyAlignment="0" applyProtection="0"/>
    <xf numFmtId="0" fontId="16" fillId="0" borderId="6" applyNumberFormat="0" applyFill="0" applyAlignment="0" applyProtection="0"/>
    <xf numFmtId="0" fontId="7" fillId="20" borderId="1" applyNumberFormat="0" applyAlignment="0" applyProtection="0"/>
    <xf numFmtId="0" fontId="15" fillId="7" borderId="1" applyNumberFormat="0" applyAlignment="0" applyProtection="0"/>
    <xf numFmtId="0" fontId="9" fillId="23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2" borderId="0" applyNumberFormat="0" applyBorder="0" applyAlignment="0" applyProtection="0"/>
    <xf numFmtId="0" fontId="8" fillId="21" borderId="2" applyNumberFormat="0" applyAlignment="0" applyProtection="0"/>
    <xf numFmtId="0" fontId="6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</cellStyleXfs>
  <cellXfs count="691">
    <xf numFmtId="0" fontId="0" fillId="0" borderId="0" xfId="0"/>
    <xf numFmtId="169" fontId="32" fillId="0" borderId="10" xfId="7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4" fillId="0" borderId="0" xfId="0" applyFont="1"/>
    <xf numFmtId="0" fontId="34" fillId="0" borderId="0" xfId="0" applyFont="1"/>
    <xf numFmtId="165" fontId="35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0" borderId="10" xfId="63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9" fontId="39" fillId="25" borderId="10" xfId="77" applyNumberFormat="1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top" wrapText="1" readingOrder="1"/>
    </xf>
    <xf numFmtId="169" fontId="33" fillId="0" borderId="10" xfId="77" applyNumberFormat="1" applyFont="1" applyFill="1" applyBorder="1" applyAlignment="1">
      <alignment horizontal="left" vertical="center"/>
    </xf>
    <xf numFmtId="169" fontId="32" fillId="26" borderId="10" xfId="77" applyNumberFormat="1" applyFont="1" applyFill="1" applyBorder="1" applyAlignment="1">
      <alignment horizontal="left" vertical="center"/>
    </xf>
    <xf numFmtId="0" fontId="38" fillId="0" borderId="0" xfId="0" applyFont="1"/>
    <xf numFmtId="169" fontId="33" fillId="27" borderId="10" xfId="77" applyNumberFormat="1" applyFont="1" applyFill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43" fillId="28" borderId="10" xfId="0" applyNumberFormat="1" applyFont="1" applyFill="1" applyBorder="1" applyAlignment="1">
      <alignment horizontal="left" vertical="center" wrapText="1" readingOrder="1"/>
    </xf>
    <xf numFmtId="0" fontId="41" fillId="28" borderId="10" xfId="0" applyFont="1" applyFill="1" applyBorder="1" applyAlignment="1">
      <alignment horizontal="center" vertical="center" wrapText="1" readingOrder="1"/>
    </xf>
    <xf numFmtId="49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center" vertical="center" wrapText="1" readingOrder="1"/>
    </xf>
    <xf numFmtId="49" fontId="44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9" fontId="33" fillId="29" borderId="10" xfId="77" applyNumberFormat="1" applyFont="1" applyFill="1" applyBorder="1" applyAlignment="1">
      <alignment horizontal="left" vertical="center"/>
    </xf>
    <xf numFmtId="0" fontId="42" fillId="0" borderId="10" xfId="0" applyFont="1" applyBorder="1" applyAlignment="1">
      <alignment horizontal="center" vertical="center" wrapText="1" readingOrder="1"/>
    </xf>
    <xf numFmtId="0" fontId="33" fillId="0" borderId="10" xfId="0" applyFont="1" applyBorder="1" applyAlignment="1">
      <alignment horizontal="left" vertical="center" wrapText="1"/>
    </xf>
    <xf numFmtId="165" fontId="34" fillId="0" borderId="10" xfId="0" applyNumberFormat="1" applyFont="1" applyBorder="1" applyAlignment="1">
      <alignment horizontal="center" vertical="top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166" fontId="33" fillId="0" borderId="10" xfId="0" applyNumberFormat="1" applyFont="1" applyBorder="1" applyAlignment="1">
      <alignment horizontal="center" vertical="center" wrapText="1"/>
    </xf>
    <xf numFmtId="0" fontId="33" fillId="28" borderId="10" xfId="0" applyFont="1" applyFill="1" applyBorder="1" applyAlignment="1">
      <alignment vertical="center"/>
    </xf>
    <xf numFmtId="49" fontId="33" fillId="28" borderId="10" xfId="0" applyNumberFormat="1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 wrapText="1"/>
    </xf>
    <xf numFmtId="169" fontId="41" fillId="0" borderId="10" xfId="77" applyNumberFormat="1" applyFont="1" applyFill="1" applyBorder="1" applyAlignment="1">
      <alignment horizontal="center" vertical="center"/>
    </xf>
    <xf numFmtId="49" fontId="32" fillId="28" borderId="10" xfId="0" applyNumberFormat="1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 vertical="center"/>
    </xf>
    <xf numFmtId="0" fontId="33" fillId="0" borderId="0" xfId="63" applyFont="1"/>
    <xf numFmtId="0" fontId="36" fillId="0" borderId="0" xfId="63" applyFont="1" applyAlignment="1">
      <alignment horizontal="center"/>
    </xf>
    <xf numFmtId="0" fontId="24" fillId="0" borderId="0" xfId="63" applyFont="1" applyAlignment="1">
      <alignment vertical="center" wrapText="1"/>
    </xf>
    <xf numFmtId="0" fontId="35" fillId="0" borderId="0" xfId="63" applyFont="1" applyAlignment="1">
      <alignment horizontal="center" vertical="center" wrapText="1"/>
    </xf>
    <xf numFmtId="0" fontId="33" fillId="0" borderId="0" xfId="63" applyFont="1" applyAlignment="1">
      <alignment horizontal="center" vertical="center"/>
    </xf>
    <xf numFmtId="0" fontId="36" fillId="0" borderId="0" xfId="63" applyFont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33" fillId="0" borderId="10" xfId="63" applyFont="1" applyBorder="1" applyAlignment="1">
      <alignment horizontal="center" vertical="center" wrapText="1"/>
    </xf>
    <xf numFmtId="0" fontId="33" fillId="25" borderId="10" xfId="63" applyFont="1" applyFill="1" applyBorder="1" applyAlignment="1">
      <alignment horizontal="center" vertical="center"/>
    </xf>
    <xf numFmtId="49" fontId="39" fillId="25" borderId="10" xfId="63" applyNumberFormat="1" applyFont="1" applyFill="1" applyBorder="1" applyAlignment="1">
      <alignment horizontal="center" vertical="center"/>
    </xf>
    <xf numFmtId="0" fontId="39" fillId="25" borderId="10" xfId="63" applyFont="1" applyFill="1" applyBorder="1" applyAlignment="1">
      <alignment vertical="center" wrapText="1"/>
    </xf>
    <xf numFmtId="0" fontId="50" fillId="24" borderId="10" xfId="63" applyFont="1" applyFill="1" applyBorder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left" vertical="center" wrapText="1"/>
    </xf>
    <xf numFmtId="169" fontId="33" fillId="0" borderId="10" xfId="77" applyNumberFormat="1" applyFont="1" applyBorder="1" applyAlignment="1">
      <alignment horizontal="left" vertical="center"/>
    </xf>
    <xf numFmtId="0" fontId="33" fillId="0" borderId="0" xfId="63" applyFont="1" applyAlignment="1">
      <alignment horizontal="center"/>
    </xf>
    <xf numFmtId="0" fontId="33" fillId="0" borderId="0" xfId="63" applyFont="1" applyAlignment="1">
      <alignment horizontal="right"/>
    </xf>
    <xf numFmtId="0" fontId="33" fillId="30" borderId="10" xfId="63" applyFont="1" applyFill="1" applyBorder="1" applyAlignment="1">
      <alignment horizontal="center" vertical="center"/>
    </xf>
    <xf numFmtId="49" fontId="33" fillId="30" borderId="10" xfId="63" applyNumberFormat="1" applyFont="1" applyFill="1" applyBorder="1" applyAlignment="1">
      <alignment horizontal="center" vertical="center"/>
    </xf>
    <xf numFmtId="0" fontId="32" fillId="30" borderId="10" xfId="63" applyFont="1" applyFill="1" applyBorder="1" applyAlignment="1">
      <alignment horizontal="center" vertical="center" wrapText="1"/>
    </xf>
    <xf numFmtId="169" fontId="32" fillId="30" borderId="10" xfId="77" applyNumberFormat="1" applyFont="1" applyFill="1" applyBorder="1" applyAlignment="1">
      <alignment horizontal="left" vertical="center"/>
    </xf>
    <xf numFmtId="167" fontId="33" fillId="0" borderId="0" xfId="63" applyNumberFormat="1" applyFont="1"/>
    <xf numFmtId="0" fontId="33" fillId="0" borderId="0" xfId="63" applyFont="1" applyAlignment="1">
      <alignment horizontal="left"/>
    </xf>
    <xf numFmtId="0" fontId="33" fillId="26" borderId="10" xfId="63" applyFont="1" applyFill="1" applyBorder="1" applyAlignment="1">
      <alignment horizontal="center" vertical="center"/>
    </xf>
    <xf numFmtId="49" fontId="33" fillId="26" borderId="10" xfId="63" applyNumberFormat="1" applyFont="1" applyFill="1" applyBorder="1" applyAlignment="1">
      <alignment horizontal="center" vertical="center" wrapText="1"/>
    </xf>
    <xf numFmtId="0" fontId="32" fillId="26" borderId="10" xfId="63" applyFont="1" applyFill="1" applyBorder="1" applyAlignment="1">
      <alignment horizontal="left" vertical="center" wrapText="1"/>
    </xf>
    <xf numFmtId="0" fontId="33" fillId="27" borderId="10" xfId="63" applyFont="1" applyFill="1" applyBorder="1" applyAlignment="1">
      <alignment horizontal="center" vertical="center"/>
    </xf>
    <xf numFmtId="49" fontId="33" fillId="27" borderId="10" xfId="63" applyNumberFormat="1" applyFont="1" applyFill="1" applyBorder="1" applyAlignment="1">
      <alignment horizontal="center" vertical="center" wrapText="1"/>
    </xf>
    <xf numFmtId="0" fontId="41" fillId="27" borderId="10" xfId="63" applyFont="1" applyFill="1" applyBorder="1" applyAlignment="1">
      <alignment horizontal="left" vertical="center" wrapText="1"/>
    </xf>
    <xf numFmtId="49" fontId="33" fillId="24" borderId="10" xfId="63" applyNumberFormat="1" applyFont="1" applyFill="1" applyBorder="1" applyAlignment="1">
      <alignment horizontal="center" vertical="center" wrapText="1"/>
    </xf>
    <xf numFmtId="169" fontId="32" fillId="0" borderId="10" xfId="77" applyNumberFormat="1" applyFont="1" applyBorder="1" applyAlignment="1">
      <alignment horizontal="left" vertical="center"/>
    </xf>
    <xf numFmtId="0" fontId="33" fillId="29" borderId="10" xfId="63" applyFont="1" applyFill="1" applyBorder="1" applyAlignment="1">
      <alignment horizontal="center" vertical="center"/>
    </xf>
    <xf numFmtId="0" fontId="33" fillId="29" borderId="10" xfId="63" applyFont="1" applyFill="1" applyBorder="1" applyAlignment="1">
      <alignment horizontal="center" vertical="center" wrapText="1"/>
    </xf>
    <xf numFmtId="49" fontId="33" fillId="29" borderId="10" xfId="63" applyNumberFormat="1" applyFont="1" applyFill="1" applyBorder="1" applyAlignment="1">
      <alignment horizontal="left" vertical="center" wrapText="1"/>
    </xf>
    <xf numFmtId="0" fontId="44" fillId="29" borderId="10" xfId="63" applyFont="1" applyFill="1" applyBorder="1" applyAlignment="1">
      <alignment horizontal="center" vertical="center" wrapText="1"/>
    </xf>
    <xf numFmtId="49" fontId="32" fillId="26" borderId="10" xfId="63" applyNumberFormat="1" applyFont="1" applyFill="1" applyBorder="1" applyAlignment="1">
      <alignment horizontal="left" vertical="center" wrapText="1"/>
    </xf>
    <xf numFmtId="49" fontId="41" fillId="27" borderId="10" xfId="63" applyNumberFormat="1" applyFont="1" applyFill="1" applyBorder="1" applyAlignment="1">
      <alignment horizontal="left" vertical="center" wrapText="1"/>
    </xf>
    <xf numFmtId="49" fontId="44" fillId="29" borderId="10" xfId="63" applyNumberFormat="1" applyFont="1" applyFill="1" applyBorder="1" applyAlignment="1">
      <alignment horizontal="left" vertical="center" wrapText="1"/>
    </xf>
    <xf numFmtId="49" fontId="51" fillId="26" borderId="10" xfId="63" applyNumberFormat="1" applyFont="1" applyFill="1" applyBorder="1" applyAlignment="1">
      <alignment horizontal="left" vertical="center" wrapText="1"/>
    </xf>
    <xf numFmtId="49" fontId="52" fillId="27" borderId="10" xfId="63" applyNumberFormat="1" applyFont="1" applyFill="1" applyBorder="1" applyAlignment="1">
      <alignment horizontal="left" vertical="center" wrapText="1"/>
    </xf>
    <xf numFmtId="166" fontId="33" fillId="29" borderId="10" xfId="63" applyNumberFormat="1" applyFont="1" applyFill="1" applyBorder="1" applyAlignment="1">
      <alignment horizontal="center" vertical="center" wrapText="1"/>
    </xf>
    <xf numFmtId="0" fontId="33" fillId="29" borderId="10" xfId="63" applyFont="1" applyFill="1" applyBorder="1" applyAlignment="1">
      <alignment horizontal="left" vertical="center" wrapText="1" readingOrder="1"/>
    </xf>
    <xf numFmtId="0" fontId="33" fillId="29" borderId="10" xfId="63" applyFont="1" applyFill="1" applyBorder="1" applyAlignment="1">
      <alignment horizontal="left" vertical="center" wrapText="1"/>
    </xf>
    <xf numFmtId="0" fontId="32" fillId="27" borderId="10" xfId="63" applyFont="1" applyFill="1" applyBorder="1" applyAlignment="1">
      <alignment horizontal="left" vertical="center" wrapText="1"/>
    </xf>
    <xf numFmtId="0" fontId="33" fillId="0" borderId="10" xfId="63" applyFont="1" applyBorder="1" applyAlignment="1">
      <alignment horizontal="center" vertical="center"/>
    </xf>
    <xf numFmtId="49" fontId="52" fillId="26" borderId="10" xfId="63" applyNumberFormat="1" applyFont="1" applyFill="1" applyBorder="1" applyAlignment="1">
      <alignment horizontal="left" vertical="center" wrapText="1"/>
    </xf>
    <xf numFmtId="168" fontId="33" fillId="27" borderId="10" xfId="77" applyNumberFormat="1" applyFont="1" applyFill="1" applyBorder="1" applyAlignment="1">
      <alignment horizontal="left" vertical="center"/>
    </xf>
    <xf numFmtId="49" fontId="41" fillId="26" borderId="10" xfId="63" applyNumberFormat="1" applyFont="1" applyFill="1" applyBorder="1" applyAlignment="1">
      <alignment horizontal="left" vertical="center" wrapText="1"/>
    </xf>
    <xf numFmtId="169" fontId="32" fillId="27" borderId="10" xfId="77" applyNumberFormat="1" applyFont="1" applyFill="1" applyBorder="1" applyAlignment="1">
      <alignment horizontal="left" vertical="center"/>
    </xf>
    <xf numFmtId="49" fontId="51" fillId="29" borderId="10" xfId="63" applyNumberFormat="1" applyFont="1" applyFill="1" applyBorder="1" applyAlignment="1">
      <alignment horizontal="left" vertical="center" wrapText="1"/>
    </xf>
    <xf numFmtId="49" fontId="33" fillId="29" borderId="10" xfId="63" applyNumberFormat="1" applyFont="1" applyFill="1" applyBorder="1" applyAlignment="1">
      <alignment horizontal="center" vertical="center" wrapText="1"/>
    </xf>
    <xf numFmtId="49" fontId="33" fillId="30" borderId="10" xfId="63" applyNumberFormat="1" applyFont="1" applyFill="1" applyBorder="1" applyAlignment="1">
      <alignment horizontal="center" vertical="center" wrapText="1"/>
    </xf>
    <xf numFmtId="49" fontId="53" fillId="30" borderId="10" xfId="63" applyNumberFormat="1" applyFont="1" applyFill="1" applyBorder="1" applyAlignment="1">
      <alignment horizontal="center" vertical="center" wrapText="1"/>
    </xf>
    <xf numFmtId="169" fontId="39" fillId="30" borderId="10" xfId="77" applyNumberFormat="1" applyFont="1" applyFill="1" applyBorder="1" applyAlignment="1">
      <alignment horizontal="left" vertical="center"/>
    </xf>
    <xf numFmtId="169" fontId="32" fillId="29" borderId="10" xfId="77" applyNumberFormat="1" applyFont="1" applyFill="1" applyBorder="1" applyAlignment="1">
      <alignment horizontal="left" vertical="center"/>
    </xf>
    <xf numFmtId="49" fontId="33" fillId="0" borderId="10" xfId="63" applyNumberFormat="1" applyFont="1" applyBorder="1" applyAlignment="1">
      <alignment horizontal="left" vertical="center" wrapText="1"/>
    </xf>
    <xf numFmtId="49" fontId="40" fillId="30" borderId="10" xfId="63" applyNumberFormat="1" applyFont="1" applyFill="1" applyBorder="1" applyAlignment="1">
      <alignment horizontal="center" vertical="center" wrapText="1"/>
    </xf>
    <xf numFmtId="49" fontId="39" fillId="30" borderId="10" xfId="63" applyNumberFormat="1" applyFont="1" applyFill="1" applyBorder="1" applyAlignment="1">
      <alignment horizontal="center" vertical="center" wrapText="1"/>
    </xf>
    <xf numFmtId="169" fontId="33" fillId="26" borderId="10" xfId="77" applyNumberFormat="1" applyFont="1" applyFill="1" applyBorder="1" applyAlignment="1">
      <alignment horizontal="left" vertical="center"/>
    </xf>
    <xf numFmtId="49" fontId="42" fillId="29" borderId="10" xfId="63" applyNumberFormat="1" applyFont="1" applyFill="1" applyBorder="1" applyAlignment="1">
      <alignment horizontal="left" vertical="center" wrapText="1"/>
    </xf>
    <xf numFmtId="49" fontId="33" fillId="26" borderId="10" xfId="63" applyNumberFormat="1" applyFont="1" applyFill="1" applyBorder="1" applyAlignment="1">
      <alignment horizontal="center" vertical="center"/>
    </xf>
    <xf numFmtId="49" fontId="33" fillId="0" borderId="10" xfId="63" applyNumberFormat="1" applyFont="1" applyBorder="1" applyAlignment="1">
      <alignment horizontal="center" vertical="center"/>
    </xf>
    <xf numFmtId="49" fontId="33" fillId="29" borderId="10" xfId="63" applyNumberFormat="1" applyFont="1" applyFill="1" applyBorder="1" applyAlignment="1">
      <alignment horizontal="center" vertical="center"/>
    </xf>
    <xf numFmtId="0" fontId="24" fillId="28" borderId="0" xfId="0" applyFont="1" applyFill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49" fontId="33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/>
    <xf numFmtId="0" fontId="60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167" fontId="61" fillId="0" borderId="10" xfId="0" applyNumberFormat="1" applyFont="1" applyBorder="1" applyAlignment="1">
      <alignment horizontal="center" vertical="center"/>
    </xf>
    <xf numFmtId="167" fontId="5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0" fontId="0" fillId="0" borderId="10" xfId="0" applyBorder="1"/>
    <xf numFmtId="0" fontId="41" fillId="28" borderId="10" xfId="0" applyFont="1" applyFill="1" applyBorder="1" applyAlignment="1">
      <alignment vertical="center"/>
    </xf>
    <xf numFmtId="49" fontId="41" fillId="28" borderId="10" xfId="0" applyNumberFormat="1" applyFont="1" applyFill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vertical="center"/>
    </xf>
    <xf numFmtId="169" fontId="40" fillId="0" borderId="10" xfId="0" applyNumberFormat="1" applyFont="1" applyBorder="1" applyAlignment="1">
      <alignment horizontal="center" vertical="center" wrapText="1"/>
    </xf>
    <xf numFmtId="0" fontId="33" fillId="27" borderId="10" xfId="0" applyFont="1" applyFill="1" applyBorder="1" applyAlignment="1">
      <alignment vertical="center"/>
    </xf>
    <xf numFmtId="49" fontId="33" fillId="27" borderId="10" xfId="0" applyNumberFormat="1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left" vertical="top" wrapText="1" readingOrder="1"/>
    </xf>
    <xf numFmtId="166" fontId="33" fillId="27" borderId="10" xfId="0" applyNumberFormat="1" applyFont="1" applyFill="1" applyBorder="1" applyAlignment="1">
      <alignment horizontal="center" vertical="center" wrapText="1"/>
    </xf>
    <xf numFmtId="0" fontId="24" fillId="27" borderId="0" xfId="0" applyFont="1" applyFill="1"/>
    <xf numFmtId="49" fontId="38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 readingOrder="1"/>
    </xf>
    <xf numFmtId="169" fontId="39" fillId="25" borderId="10" xfId="0" applyNumberFormat="1" applyFont="1" applyFill="1" applyBorder="1" applyAlignment="1">
      <alignment horizontal="center" vertical="center" wrapText="1"/>
    </xf>
    <xf numFmtId="0" fontId="38" fillId="25" borderId="0" xfId="0" applyFont="1" applyFill="1"/>
    <xf numFmtId="0" fontId="39" fillId="31" borderId="10" xfId="0" applyFont="1" applyFill="1" applyBorder="1" applyAlignment="1">
      <alignment horizontal="center" vertical="center" wrapText="1" readingOrder="1"/>
    </xf>
    <xf numFmtId="169" fontId="39" fillId="31" borderId="10" xfId="0" applyNumberFormat="1" applyFont="1" applyFill="1" applyBorder="1" applyAlignment="1">
      <alignment horizontal="center" vertical="center" wrapText="1"/>
    </xf>
    <xf numFmtId="0" fontId="38" fillId="31" borderId="0" xfId="0" applyFont="1" applyFill="1"/>
    <xf numFmtId="0" fontId="33" fillId="26" borderId="10" xfId="0" applyFont="1" applyFill="1" applyBorder="1" applyAlignment="1">
      <alignment vertical="center"/>
    </xf>
    <xf numFmtId="49" fontId="32" fillId="26" borderId="10" xfId="0" applyNumberFormat="1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left" vertical="top" wrapText="1" readingOrder="1"/>
    </xf>
    <xf numFmtId="0" fontId="38" fillId="26" borderId="0" xfId="0" applyFont="1" applyFill="1"/>
    <xf numFmtId="0" fontId="24" fillId="26" borderId="0" xfId="0" applyFont="1" applyFill="1"/>
    <xf numFmtId="0" fontId="57" fillId="25" borderId="10" xfId="0" applyFont="1" applyFill="1" applyBorder="1" applyAlignment="1">
      <alignment horizontal="center" vertical="center"/>
    </xf>
    <xf numFmtId="166" fontId="56" fillId="25" borderId="10" xfId="0" applyNumberFormat="1" applyFont="1" applyFill="1" applyBorder="1" applyAlignment="1">
      <alignment horizontal="center" vertical="center" wrapText="1"/>
    </xf>
    <xf numFmtId="0" fontId="32" fillId="31" borderId="10" xfId="0" applyFont="1" applyFill="1" applyBorder="1" applyAlignment="1">
      <alignment horizontal="center" vertical="center"/>
    </xf>
    <xf numFmtId="166" fontId="39" fillId="31" borderId="10" xfId="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vertical="center"/>
    </xf>
    <xf numFmtId="0" fontId="41" fillId="26" borderId="10" xfId="0" applyFont="1" applyFill="1" applyBorder="1" applyAlignment="1">
      <alignment horizontal="center" vertical="center" wrapText="1" readingOrder="1"/>
    </xf>
    <xf numFmtId="0" fontId="34" fillId="0" borderId="10" xfId="0" applyFont="1" applyBorder="1"/>
    <xf numFmtId="0" fontId="33" fillId="0" borderId="0" xfId="0" applyFont="1" applyAlignment="1">
      <alignment horizontal="center" vertical="center" wrapText="1" readingOrder="1"/>
    </xf>
    <xf numFmtId="0" fontId="24" fillId="0" borderId="10" xfId="0" applyFont="1" applyBorder="1"/>
    <xf numFmtId="0" fontId="33" fillId="32" borderId="10" xfId="0" applyFont="1" applyFill="1" applyBorder="1" applyAlignment="1">
      <alignment horizontal="center" vertical="center"/>
    </xf>
    <xf numFmtId="0" fontId="38" fillId="32" borderId="0" xfId="0" applyFont="1" applyFill="1"/>
    <xf numFmtId="0" fontId="24" fillId="32" borderId="0" xfId="0" applyFont="1" applyFill="1"/>
    <xf numFmtId="169" fontId="24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49" fontId="50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 wrapText="1"/>
    </xf>
    <xf numFmtId="169" fontId="32" fillId="26" borderId="10" xfId="0" applyNumberFormat="1" applyFont="1" applyFill="1" applyBorder="1" applyAlignment="1">
      <alignment horizontal="center" vertical="center" wrapText="1"/>
    </xf>
    <xf numFmtId="0" fontId="32" fillId="26" borderId="0" xfId="0" applyFont="1" applyFill="1"/>
    <xf numFmtId="16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/>
    <xf numFmtId="169" fontId="33" fillId="27" borderId="10" xfId="0" applyNumberFormat="1" applyFont="1" applyFill="1" applyBorder="1" applyAlignment="1">
      <alignment horizontal="center" vertical="center" wrapText="1"/>
    </xf>
    <xf numFmtId="0" fontId="33" fillId="27" borderId="0" xfId="0" applyFont="1" applyFill="1"/>
    <xf numFmtId="165" fontId="33" fillId="0" borderId="10" xfId="0" applyNumberFormat="1" applyFont="1" applyBorder="1" applyAlignment="1">
      <alignment horizontal="center" vertical="top"/>
    </xf>
    <xf numFmtId="166" fontId="41" fillId="0" borderId="10" xfId="0" applyNumberFormat="1" applyFont="1" applyBorder="1" applyAlignment="1">
      <alignment horizontal="center" vertical="top"/>
    </xf>
    <xf numFmtId="166" fontId="33" fillId="0" borderId="10" xfId="0" applyNumberFormat="1" applyFont="1" applyBorder="1" applyAlignment="1">
      <alignment horizontal="center" vertical="top"/>
    </xf>
    <xf numFmtId="169" fontId="41" fillId="28" borderId="10" xfId="0" applyNumberFormat="1" applyFont="1" applyFill="1" applyBorder="1" applyAlignment="1">
      <alignment horizontal="center" vertical="center" wrapText="1"/>
    </xf>
    <xf numFmtId="0" fontId="41" fillId="28" borderId="0" xfId="0" applyFont="1" applyFill="1"/>
    <xf numFmtId="0" fontId="33" fillId="0" borderId="0" xfId="0" applyFont="1" applyAlignment="1">
      <alignment horizontal="center" vertical="top" wrapText="1"/>
    </xf>
    <xf numFmtId="49" fontId="50" fillId="0" borderId="0" xfId="0" applyNumberFormat="1" applyFont="1" applyAlignment="1">
      <alignment vertical="center"/>
    </xf>
    <xf numFmtId="0" fontId="41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left" vertical="top" wrapText="1"/>
    </xf>
    <xf numFmtId="0" fontId="32" fillId="28" borderId="0" xfId="0" applyFont="1" applyFill="1"/>
    <xf numFmtId="49" fontId="48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 wrapText="1"/>
    </xf>
    <xf numFmtId="0" fontId="41" fillId="0" borderId="0" xfId="0" applyFont="1"/>
    <xf numFmtId="0" fontId="41" fillId="26" borderId="0" xfId="0" applyFont="1" applyFill="1"/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39" fillId="31" borderId="10" xfId="0" applyNumberFormat="1" applyFont="1" applyFill="1" applyBorder="1" applyAlignment="1">
      <alignment horizontal="center" vertical="center"/>
    </xf>
    <xf numFmtId="0" fontId="39" fillId="31" borderId="10" xfId="0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quotePrefix="1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74" fillId="24" borderId="0" xfId="0" applyFont="1" applyFill="1"/>
    <xf numFmtId="0" fontId="75" fillId="24" borderId="0" xfId="0" applyFont="1" applyFill="1" applyAlignment="1">
      <alignment horizontal="center"/>
    </xf>
    <xf numFmtId="0" fontId="74" fillId="24" borderId="0" xfId="0" applyFont="1" applyFill="1" applyAlignment="1">
      <alignment horizontal="center"/>
    </xf>
    <xf numFmtId="0" fontId="75" fillId="24" borderId="0" xfId="0" applyFont="1" applyFill="1"/>
    <xf numFmtId="170" fontId="74" fillId="24" borderId="0" xfId="0" applyNumberFormat="1" applyFont="1" applyFill="1" applyAlignment="1">
      <alignment wrapText="1"/>
    </xf>
    <xf numFmtId="0" fontId="74" fillId="24" borderId="0" xfId="0" quotePrefix="1" applyFont="1" applyFill="1"/>
    <xf numFmtId="0" fontId="59" fillId="0" borderId="11" xfId="0" applyFont="1" applyBorder="1" applyAlignment="1">
      <alignment horizontal="center" vertical="center"/>
    </xf>
    <xf numFmtId="171" fontId="32" fillId="0" borderId="10" xfId="77" applyNumberFormat="1" applyFont="1" applyFill="1" applyBorder="1" applyAlignment="1">
      <alignment horizontal="center" vertical="center" wrapText="1"/>
    </xf>
    <xf numFmtId="171" fontId="39" fillId="25" borderId="10" xfId="0" applyNumberFormat="1" applyFont="1" applyFill="1" applyBorder="1" applyAlignment="1">
      <alignment horizontal="center" vertical="center" wrapText="1"/>
    </xf>
    <xf numFmtId="171" fontId="39" fillId="31" borderId="10" xfId="0" applyNumberFormat="1" applyFont="1" applyFill="1" applyBorder="1" applyAlignment="1">
      <alignment horizontal="center" vertical="center" wrapText="1"/>
    </xf>
    <xf numFmtId="171" fontId="33" fillId="0" borderId="10" xfId="0" applyNumberFormat="1" applyFont="1" applyBorder="1" applyAlignment="1">
      <alignment horizontal="center" vertical="center" wrapText="1"/>
    </xf>
    <xf numFmtId="171" fontId="32" fillId="26" borderId="10" xfId="0" applyNumberFormat="1" applyFont="1" applyFill="1" applyBorder="1" applyAlignment="1">
      <alignment horizontal="center" vertical="center" wrapText="1"/>
    </xf>
    <xf numFmtId="171" fontId="33" fillId="27" borderId="10" xfId="0" applyNumberFormat="1" applyFont="1" applyFill="1" applyBorder="1" applyAlignment="1">
      <alignment horizontal="center" vertical="center" wrapText="1"/>
    </xf>
    <xf numFmtId="171" fontId="41" fillId="28" borderId="10" xfId="0" applyNumberFormat="1" applyFont="1" applyFill="1" applyBorder="1" applyAlignment="1">
      <alignment horizontal="center" vertical="center" wrapText="1"/>
    </xf>
    <xf numFmtId="171" fontId="24" fillId="0" borderId="10" xfId="0" applyNumberFormat="1" applyFont="1" applyBorder="1" applyAlignment="1">
      <alignment horizontal="center" vertical="center" wrapText="1"/>
    </xf>
    <xf numFmtId="171" fontId="33" fillId="0" borderId="10" xfId="0" applyNumberFormat="1" applyFont="1" applyBorder="1"/>
    <xf numFmtId="171" fontId="40" fillId="0" borderId="10" xfId="0" applyNumberFormat="1" applyFont="1" applyBorder="1" applyAlignment="1">
      <alignment horizontal="center" vertical="center" wrapText="1"/>
    </xf>
    <xf numFmtId="43" fontId="36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40" fontId="32" fillId="0" borderId="0" xfId="0" applyNumberFormat="1" applyFont="1" applyAlignment="1">
      <alignment vertical="center"/>
    </xf>
    <xf numFmtId="40" fontId="32" fillId="0" borderId="0" xfId="0" applyNumberFormat="1" applyFont="1" applyAlignment="1">
      <alignment horizontal="center" vertical="center"/>
    </xf>
    <xf numFmtId="169" fontId="41" fillId="34" borderId="10" xfId="77" applyNumberFormat="1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169" fontId="24" fillId="0" borderId="10" xfId="77" applyNumberFormat="1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/>
    <xf numFmtId="0" fontId="33" fillId="0" borderId="10" xfId="0" applyFont="1" applyBorder="1" applyAlignment="1">
      <alignment horizontal="center"/>
    </xf>
    <xf numFmtId="0" fontId="33" fillId="25" borderId="10" xfId="0" applyFont="1" applyFill="1" applyBorder="1" applyAlignment="1">
      <alignment horizontal="center" vertical="center"/>
    </xf>
    <xf numFmtId="0" fontId="39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/>
    </xf>
    <xf numFmtId="169" fontId="39" fillId="25" borderId="10" xfId="77" applyNumberFormat="1" applyFont="1" applyFill="1" applyBorder="1" applyAlignment="1">
      <alignment horizontal="center" vertical="center"/>
    </xf>
    <xf numFmtId="0" fontId="32" fillId="0" borderId="10" xfId="0" applyFont="1" applyBorder="1"/>
    <xf numFmtId="169" fontId="32" fillId="0" borderId="10" xfId="77" applyNumberFormat="1" applyFont="1" applyFill="1" applyBorder="1"/>
    <xf numFmtId="0" fontId="40" fillId="26" borderId="10" xfId="0" applyFont="1" applyFill="1" applyBorder="1" applyAlignment="1">
      <alignment horizontal="right"/>
    </xf>
    <xf numFmtId="0" fontId="39" fillId="26" borderId="10" xfId="0" applyFont="1" applyFill="1" applyBorder="1" applyAlignment="1">
      <alignment horizontal="center" vertical="center" wrapText="1"/>
    </xf>
    <xf numFmtId="0" fontId="40" fillId="26" borderId="10" xfId="0" applyFont="1" applyFill="1" applyBorder="1" applyAlignment="1">
      <alignment horizontal="center"/>
    </xf>
    <xf numFmtId="169" fontId="40" fillId="26" borderId="10" xfId="77" applyNumberFormat="1" applyFont="1" applyFill="1" applyBorder="1" applyAlignment="1">
      <alignment horizontal="center"/>
    </xf>
    <xf numFmtId="0" fontId="33" fillId="0" borderId="10" xfId="0" applyFont="1" applyBorder="1" applyAlignment="1">
      <alignment horizontal="left" vertical="center"/>
    </xf>
    <xf numFmtId="169" fontId="33" fillId="0" borderId="10" xfId="77" applyNumberFormat="1" applyFont="1" applyFill="1" applyBorder="1"/>
    <xf numFmtId="0" fontId="25" fillId="0" borderId="0" xfId="0" applyFont="1"/>
    <xf numFmtId="169" fontId="50" fillId="0" borderId="10" xfId="77" applyNumberFormat="1" applyFont="1" applyFill="1" applyBorder="1"/>
    <xf numFmtId="169" fontId="50" fillId="0" borderId="10" xfId="77" applyNumberFormat="1" applyFont="1" applyFill="1" applyBorder="1" applyAlignment="1">
      <alignment vertical="center" wrapText="1"/>
    </xf>
    <xf numFmtId="0" fontId="32" fillId="27" borderId="10" xfId="0" applyFont="1" applyFill="1" applyBorder="1" applyAlignment="1">
      <alignment vertical="center" wrapText="1"/>
    </xf>
    <xf numFmtId="0" fontId="33" fillId="27" borderId="10" xfId="0" applyFont="1" applyFill="1" applyBorder="1" applyAlignment="1">
      <alignment horizontal="center"/>
    </xf>
    <xf numFmtId="169" fontId="33" fillId="27" borderId="10" xfId="77" applyNumberFormat="1" applyFont="1" applyFill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42" fillId="0" borderId="10" xfId="0" applyFont="1" applyBorder="1" applyAlignment="1">
      <alignment vertical="center" wrapText="1"/>
    </xf>
    <xf numFmtId="169" fontId="33" fillId="0" borderId="10" xfId="77" applyNumberFormat="1" applyFont="1" applyFill="1" applyBorder="1" applyAlignment="1">
      <alignment vertical="center"/>
    </xf>
    <xf numFmtId="169" fontId="33" fillId="0" borderId="10" xfId="77" applyNumberFormat="1" applyFont="1" applyFill="1" applyBorder="1" applyAlignment="1">
      <alignment horizontal="center" vertical="center" wrapText="1"/>
    </xf>
    <xf numFmtId="0" fontId="33" fillId="27" borderId="10" xfId="0" applyFont="1" applyFill="1" applyBorder="1"/>
    <xf numFmtId="169" fontId="32" fillId="27" borderId="10" xfId="77" applyNumberFormat="1" applyFont="1" applyFill="1" applyBorder="1" applyAlignment="1">
      <alignment vertical="center" wrapText="1"/>
    </xf>
    <xf numFmtId="0" fontId="32" fillId="0" borderId="10" xfId="0" applyFont="1" applyBorder="1" applyAlignment="1">
      <alignment horizontal="center"/>
    </xf>
    <xf numFmtId="0" fontId="33" fillId="0" borderId="10" xfId="0" applyFont="1" applyBorder="1" applyAlignment="1">
      <alignment wrapText="1"/>
    </xf>
    <xf numFmtId="0" fontId="33" fillId="27" borderId="10" xfId="0" applyFont="1" applyFill="1" applyBorder="1" applyAlignment="1">
      <alignment wrapText="1"/>
    </xf>
    <xf numFmtId="169" fontId="33" fillId="27" borderId="10" xfId="77" applyNumberFormat="1" applyFont="1" applyFill="1" applyBorder="1"/>
    <xf numFmtId="0" fontId="42" fillId="0" borderId="10" xfId="0" applyFont="1" applyBorder="1" applyAlignment="1">
      <alignment wrapText="1"/>
    </xf>
    <xf numFmtId="0" fontId="33" fillId="27" borderId="10" xfId="0" applyFont="1" applyFill="1" applyBorder="1" applyAlignment="1">
      <alignment horizontal="center" vertical="center" wrapText="1"/>
    </xf>
    <xf numFmtId="169" fontId="33" fillId="27" borderId="10" xfId="77" applyNumberFormat="1" applyFont="1" applyFill="1" applyBorder="1" applyAlignment="1">
      <alignment horizontal="center" vertical="center" wrapText="1"/>
    </xf>
    <xf numFmtId="169" fontId="33" fillId="0" borderId="10" xfId="77" applyNumberFormat="1" applyFont="1" applyFill="1" applyBorder="1" applyAlignment="1">
      <alignment vertical="center" wrapText="1"/>
    </xf>
    <xf numFmtId="0" fontId="32" fillId="27" borderId="10" xfId="0" applyFont="1" applyFill="1" applyBorder="1" applyAlignment="1">
      <alignment horizontal="center" vertical="center"/>
    </xf>
    <xf numFmtId="169" fontId="76" fillId="35" borderId="0" xfId="0" applyNumberFormat="1" applyFont="1" applyFill="1"/>
    <xf numFmtId="0" fontId="81" fillId="34" borderId="27" xfId="0" applyFont="1" applyFill="1" applyBorder="1" applyAlignment="1">
      <alignment horizontal="center" vertical="top" wrapText="1"/>
    </xf>
    <xf numFmtId="0" fontId="77" fillId="34" borderId="25" xfId="0" applyFont="1" applyFill="1" applyBorder="1" applyAlignment="1">
      <alignment horizontal="center" vertical="top" wrapText="1"/>
    </xf>
    <xf numFmtId="0" fontId="82" fillId="34" borderId="25" xfId="0" applyFont="1" applyFill="1" applyBorder="1" applyAlignment="1">
      <alignment vertical="top" wrapText="1"/>
    </xf>
    <xf numFmtId="0" fontId="77" fillId="34" borderId="29" xfId="0" applyFont="1" applyFill="1" applyBorder="1" applyAlignment="1">
      <alignment horizontal="center" vertical="top" wrapText="1"/>
    </xf>
    <xf numFmtId="169" fontId="42" fillId="34" borderId="12" xfId="77" applyNumberFormat="1" applyFont="1" applyFill="1" applyBorder="1" applyAlignment="1">
      <alignment horizontal="center" vertical="center" wrapText="1"/>
    </xf>
    <xf numFmtId="169" fontId="33" fillId="34" borderId="10" xfId="77" applyNumberFormat="1" applyFont="1" applyFill="1" applyBorder="1" applyAlignment="1">
      <alignment horizontal="left" vertical="center" wrapText="1"/>
    </xf>
    <xf numFmtId="0" fontId="81" fillId="34" borderId="27" xfId="0" applyFont="1" applyFill="1" applyBorder="1" applyAlignment="1">
      <alignment vertical="top" wrapText="1"/>
    </xf>
    <xf numFmtId="0" fontId="87" fillId="34" borderId="28" xfId="0" applyFont="1" applyFill="1" applyBorder="1" applyAlignment="1">
      <alignment vertical="top" wrapText="1"/>
    </xf>
    <xf numFmtId="169" fontId="88" fillId="34" borderId="11" xfId="77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 readingOrder="1"/>
    </xf>
    <xf numFmtId="49" fontId="44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vertical="center"/>
    </xf>
    <xf numFmtId="0" fontId="25" fillId="25" borderId="10" xfId="0" applyFont="1" applyFill="1" applyBorder="1" applyAlignment="1">
      <alignment horizontal="center" vertical="center"/>
    </xf>
    <xf numFmtId="169" fontId="89" fillId="34" borderId="10" xfId="49" applyNumberFormat="1" applyFont="1" applyFill="1" applyBorder="1" applyAlignment="1">
      <alignment horizontal="left" vertical="center"/>
    </xf>
    <xf numFmtId="169" fontId="89" fillId="0" borderId="10" xfId="49" applyNumberFormat="1" applyFont="1" applyFill="1" applyBorder="1" applyAlignment="1">
      <alignment horizontal="left" vertical="center"/>
    </xf>
    <xf numFmtId="49" fontId="41" fillId="0" borderId="10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69" fontId="24" fillId="36" borderId="10" xfId="0" applyNumberFormat="1" applyFont="1" applyFill="1" applyBorder="1" applyAlignment="1">
      <alignment horizontal="center" vertical="center" wrapText="1"/>
    </xf>
    <xf numFmtId="169" fontId="89" fillId="0" borderId="10" xfId="49" applyNumberFormat="1" applyFont="1" applyFill="1" applyBorder="1" applyAlignment="1">
      <alignment horizontal="center" vertical="center"/>
    </xf>
    <xf numFmtId="169" fontId="40" fillId="0" borderId="10" xfId="49" applyNumberFormat="1" applyFont="1" applyFill="1" applyBorder="1" applyAlignment="1">
      <alignment horizontal="left" vertical="center"/>
    </xf>
    <xf numFmtId="169" fontId="24" fillId="34" borderId="10" xfId="0" applyNumberFormat="1" applyFont="1" applyFill="1" applyBorder="1" applyAlignment="1">
      <alignment horizontal="center" vertical="center" wrapText="1"/>
    </xf>
    <xf numFmtId="169" fontId="89" fillId="34" borderId="10" xfId="49" applyNumberFormat="1" applyFont="1" applyFill="1" applyBorder="1" applyAlignment="1">
      <alignment horizontal="center" vertical="center"/>
    </xf>
    <xf numFmtId="0" fontId="33" fillId="28" borderId="12" xfId="0" applyFont="1" applyFill="1" applyBorder="1" applyAlignment="1">
      <alignment vertical="center"/>
    </xf>
    <xf numFmtId="49" fontId="41" fillId="28" borderId="12" xfId="0" applyNumberFormat="1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 wrapText="1" readingOrder="1"/>
    </xf>
    <xf numFmtId="169" fontId="41" fillId="28" borderId="12" xfId="0" applyNumberFormat="1" applyFont="1" applyFill="1" applyBorder="1" applyAlignment="1">
      <alignment horizontal="center" vertical="center" wrapText="1"/>
    </xf>
    <xf numFmtId="165" fontId="36" fillId="0" borderId="10" xfId="0" applyNumberFormat="1" applyFont="1" applyBorder="1" applyAlignment="1">
      <alignment horizontal="center" vertical="top"/>
    </xf>
    <xf numFmtId="0" fontId="49" fillId="0" borderId="10" xfId="0" applyFont="1" applyBorder="1" applyAlignment="1">
      <alignment horizontal="center" vertical="top"/>
    </xf>
    <xf numFmtId="0" fontId="36" fillId="0" borderId="10" xfId="0" applyFont="1" applyBorder="1" applyAlignment="1">
      <alignment horizontal="center" vertical="top"/>
    </xf>
    <xf numFmtId="49" fontId="33" fillId="0" borderId="16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left" vertical="center" wrapText="1"/>
    </xf>
    <xf numFmtId="49" fontId="33" fillId="0" borderId="16" xfId="0" applyNumberFormat="1" applyFont="1" applyBorder="1" applyAlignment="1">
      <alignment horizontal="center" vertical="center" wrapText="1"/>
    </xf>
    <xf numFmtId="169" fontId="24" fillId="0" borderId="16" xfId="0" applyNumberFormat="1" applyFont="1" applyBorder="1" applyAlignment="1">
      <alignment horizontal="center" vertical="center" wrapText="1"/>
    </xf>
    <xf numFmtId="169" fontId="24" fillId="34" borderId="10" xfId="49" applyNumberFormat="1" applyFont="1" applyFill="1" applyBorder="1" applyAlignment="1">
      <alignment horizontal="left" vertical="center"/>
    </xf>
    <xf numFmtId="0" fontId="90" fillId="34" borderId="10" xfId="0" applyFont="1" applyFill="1" applyBorder="1" applyAlignment="1">
      <alignment horizontal="center" vertical="center" wrapText="1" readingOrder="1"/>
    </xf>
    <xf numFmtId="49" fontId="33" fillId="34" borderId="10" xfId="0" applyNumberFormat="1" applyFont="1" applyFill="1" applyBorder="1" applyAlignment="1">
      <alignment horizontal="center" vertical="center" wrapText="1"/>
    </xf>
    <xf numFmtId="169" fontId="41" fillId="0" borderId="10" xfId="0" applyNumberFormat="1" applyFont="1" applyBorder="1" applyAlignment="1">
      <alignment horizontal="center" vertical="center" wrapText="1"/>
    </xf>
    <xf numFmtId="49" fontId="33" fillId="34" borderId="10" xfId="0" applyNumberFormat="1" applyFont="1" applyFill="1" applyBorder="1" applyAlignment="1">
      <alignment horizontal="center" vertical="center"/>
    </xf>
    <xf numFmtId="49" fontId="32" fillId="34" borderId="10" xfId="0" applyNumberFormat="1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center" vertical="center"/>
    </xf>
    <xf numFmtId="166" fontId="33" fillId="34" borderId="10" xfId="0" applyNumberFormat="1" applyFont="1" applyFill="1" applyBorder="1" applyAlignment="1">
      <alignment horizontal="center" vertical="center" wrapText="1"/>
    </xf>
    <xf numFmtId="168" fontId="41" fillId="28" borderId="10" xfId="0" applyNumberFormat="1" applyFont="1" applyFill="1" applyBorder="1" applyAlignment="1">
      <alignment horizontal="center" vertical="center" wrapText="1"/>
    </xf>
    <xf numFmtId="169" fontId="89" fillId="34" borderId="12" xfId="49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49" fontId="33" fillId="0" borderId="10" xfId="0" applyNumberFormat="1" applyFont="1" applyBorder="1" applyAlignment="1">
      <alignment horizontal="left" vertical="center" wrapText="1" readingOrder="1"/>
    </xf>
    <xf numFmtId="0" fontId="41" fillId="28" borderId="12" xfId="0" applyFont="1" applyFill="1" applyBorder="1" applyAlignment="1">
      <alignment vertical="center"/>
    </xf>
    <xf numFmtId="49" fontId="44" fillId="36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 readingOrder="1"/>
    </xf>
    <xf numFmtId="169" fontId="33" fillId="34" borderId="10" xfId="0" applyNumberFormat="1" applyFont="1" applyFill="1" applyBorder="1" applyAlignment="1">
      <alignment horizontal="center" vertical="center" wrapText="1"/>
    </xf>
    <xf numFmtId="169" fontId="0" fillId="0" borderId="30" xfId="0" applyNumberFormat="1" applyBorder="1" applyAlignment="1">
      <alignment horizontal="center" vertical="center" wrapText="1"/>
    </xf>
    <xf numFmtId="169" fontId="38" fillId="25" borderId="0" xfId="0" applyNumberFormat="1" applyFont="1" applyFill="1"/>
    <xf numFmtId="49" fontId="91" fillId="0" borderId="10" xfId="0" applyNumberFormat="1" applyFont="1" applyBorder="1" applyAlignment="1">
      <alignment horizontal="left" vertical="center" wrapText="1"/>
    </xf>
    <xf numFmtId="49" fontId="91" fillId="28" borderId="10" xfId="0" applyNumberFormat="1" applyFont="1" applyFill="1" applyBorder="1" applyAlignment="1">
      <alignment horizontal="left" vertical="center" wrapText="1" readingOrder="1"/>
    </xf>
    <xf numFmtId="49" fontId="44" fillId="34" borderId="10" xfId="0" applyNumberFormat="1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center" vertical="center"/>
    </xf>
    <xf numFmtId="0" fontId="41" fillId="33" borderId="10" xfId="0" applyFont="1" applyFill="1" applyBorder="1" applyAlignment="1">
      <alignment vertical="center" wrapText="1"/>
    </xf>
    <xf numFmtId="169" fontId="33" fillId="33" borderId="10" xfId="77" applyNumberFormat="1" applyFont="1" applyFill="1" applyBorder="1" applyAlignment="1">
      <alignment vertical="center" wrapText="1"/>
    </xf>
    <xf numFmtId="169" fontId="33" fillId="33" borderId="10" xfId="77" applyNumberFormat="1" applyFont="1" applyFill="1" applyBorder="1" applyAlignment="1">
      <alignment horizontal="center" vertical="center" wrapText="1"/>
    </xf>
    <xf numFmtId="0" fontId="24" fillId="33" borderId="0" xfId="0" applyFont="1" applyFill="1"/>
    <xf numFmtId="0" fontId="33" fillId="37" borderId="10" xfId="0" applyFont="1" applyFill="1" applyBorder="1" applyAlignment="1">
      <alignment horizontal="center" vertical="center"/>
    </xf>
    <xf numFmtId="0" fontId="42" fillId="37" borderId="10" xfId="0" applyFont="1" applyFill="1" applyBorder="1" applyAlignment="1">
      <alignment vertical="center" wrapText="1"/>
    </xf>
    <xf numFmtId="169" fontId="33" fillId="37" borderId="10" xfId="77" applyNumberFormat="1" applyFont="1" applyFill="1" applyBorder="1" applyAlignment="1">
      <alignment vertical="center" wrapText="1"/>
    </xf>
    <xf numFmtId="169" fontId="33" fillId="37" borderId="10" xfId="77" applyNumberFormat="1" applyFont="1" applyFill="1" applyBorder="1" applyAlignment="1">
      <alignment horizontal="center" vertical="center" wrapText="1"/>
    </xf>
    <xf numFmtId="0" fontId="24" fillId="37" borderId="0" xfId="0" applyFont="1" applyFill="1"/>
    <xf numFmtId="169" fontId="33" fillId="34" borderId="10" xfId="77" applyNumberFormat="1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vertical="top" wrapText="1"/>
    </xf>
    <xf numFmtId="0" fontId="19" fillId="0" borderId="30" xfId="0" applyFont="1" applyBorder="1" applyAlignment="1">
      <alignment horizontal="right" vertical="top" wrapText="1"/>
    </xf>
    <xf numFmtId="0" fontId="19" fillId="0" borderId="30" xfId="0" applyFont="1" applyBorder="1" applyAlignment="1">
      <alignment horizontal="center" vertical="top" wrapText="1"/>
    </xf>
    <xf numFmtId="0" fontId="92" fillId="0" borderId="30" xfId="0" applyFont="1" applyBorder="1" applyAlignment="1">
      <alignment vertical="top" wrapText="1"/>
    </xf>
    <xf numFmtId="49" fontId="94" fillId="28" borderId="10" xfId="0" applyNumberFormat="1" applyFont="1" applyFill="1" applyBorder="1" applyAlignment="1">
      <alignment horizontal="left" vertical="center" wrapText="1" readingOrder="1"/>
    </xf>
    <xf numFmtId="49" fontId="43" fillId="38" borderId="10" xfId="0" applyNumberFormat="1" applyFont="1" applyFill="1" applyBorder="1" applyAlignment="1">
      <alignment horizontal="left" vertical="center" wrapText="1" readingOrder="1"/>
    </xf>
    <xf numFmtId="49" fontId="94" fillId="38" borderId="10" xfId="0" applyNumberFormat="1" applyFont="1" applyFill="1" applyBorder="1" applyAlignment="1">
      <alignment horizontal="left" vertical="center" wrapText="1" readingOrder="1"/>
    </xf>
    <xf numFmtId="0" fontId="41" fillId="38" borderId="10" xfId="0" applyFont="1" applyFill="1" applyBorder="1" applyAlignment="1">
      <alignment horizontal="center" vertical="center" wrapText="1" readingOrder="1"/>
    </xf>
    <xf numFmtId="49" fontId="95" fillId="0" borderId="10" xfId="0" applyNumberFormat="1" applyFont="1" applyBorder="1" applyAlignment="1">
      <alignment horizontal="left" vertical="center" wrapText="1" readingOrder="1"/>
    </xf>
    <xf numFmtId="49" fontId="95" fillId="0" borderId="10" xfId="0" applyNumberFormat="1" applyFont="1" applyBorder="1" applyAlignment="1">
      <alignment horizontal="center" vertical="center" wrapText="1" readingOrder="1"/>
    </xf>
    <xf numFmtId="166" fontId="33" fillId="0" borderId="10" xfId="0" applyNumberFormat="1" applyFont="1" applyBorder="1" applyAlignment="1">
      <alignment horizontal="center" vertical="center" wrapText="1" readingOrder="1"/>
    </xf>
    <xf numFmtId="169" fontId="33" fillId="34" borderId="10" xfId="77" applyNumberFormat="1" applyFont="1" applyFill="1" applyBorder="1" applyAlignment="1">
      <alignment horizontal="left" vertical="center"/>
    </xf>
    <xf numFmtId="169" fontId="89" fillId="34" borderId="10" xfId="49" applyNumberFormat="1" applyFont="1" applyFill="1" applyBorder="1" applyAlignment="1">
      <alignment horizontal="right" vertical="center"/>
    </xf>
    <xf numFmtId="49" fontId="95" fillId="31" borderId="10" xfId="0" applyNumberFormat="1" applyFont="1" applyFill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 wrapText="1" readingOrder="1"/>
    </xf>
    <xf numFmtId="0" fontId="29" fillId="34" borderId="0" xfId="0" applyFont="1" applyFill="1" applyAlignment="1">
      <alignment vertical="center"/>
    </xf>
    <xf numFmtId="49" fontId="25" fillId="34" borderId="0" xfId="0" applyNumberFormat="1" applyFont="1" applyFill="1" applyAlignment="1">
      <alignment vertical="center" wrapText="1"/>
    </xf>
    <xf numFmtId="49" fontId="26" fillId="34" borderId="0" xfId="0" applyNumberFormat="1" applyFont="1" applyFill="1" applyAlignment="1">
      <alignment vertical="center"/>
    </xf>
    <xf numFmtId="49" fontId="27" fillId="34" borderId="0" xfId="0" applyNumberFormat="1" applyFont="1" applyFill="1" applyAlignment="1">
      <alignment vertical="center"/>
    </xf>
    <xf numFmtId="49" fontId="28" fillId="34" borderId="0" xfId="0" applyNumberFormat="1" applyFont="1" applyFill="1" applyAlignment="1">
      <alignment vertical="center"/>
    </xf>
    <xf numFmtId="49" fontId="29" fillId="34" borderId="0" xfId="0" applyNumberFormat="1" applyFont="1" applyFill="1" applyAlignment="1">
      <alignment vertical="center"/>
    </xf>
    <xf numFmtId="49" fontId="30" fillId="34" borderId="0" xfId="0" applyNumberFormat="1" applyFont="1" applyFill="1" applyAlignment="1">
      <alignment vertical="center" wrapText="1"/>
    </xf>
    <xf numFmtId="0" fontId="38" fillId="34" borderId="0" xfId="0" applyFont="1" applyFill="1"/>
    <xf numFmtId="169" fontId="38" fillId="34" borderId="0" xfId="0" applyNumberFormat="1" applyFont="1" applyFill="1"/>
    <xf numFmtId="0" fontId="24" fillId="34" borderId="0" xfId="0" applyFont="1" applyFill="1"/>
    <xf numFmtId="168" fontId="38" fillId="25" borderId="0" xfId="0" applyNumberFormat="1" applyFont="1" applyFill="1"/>
    <xf numFmtId="43" fontId="0" fillId="0" borderId="0" xfId="0" applyNumberFormat="1"/>
    <xf numFmtId="0" fontId="35" fillId="34" borderId="0" xfId="0" applyFont="1" applyFill="1"/>
    <xf numFmtId="40" fontId="32" fillId="34" borderId="0" xfId="0" applyNumberFormat="1" applyFont="1" applyFill="1" applyAlignment="1">
      <alignment vertical="center"/>
    </xf>
    <xf numFmtId="40" fontId="32" fillId="34" borderId="0" xfId="0" applyNumberFormat="1" applyFont="1" applyFill="1" applyAlignment="1">
      <alignment horizontal="center" vertical="center"/>
    </xf>
    <xf numFmtId="49" fontId="25" fillId="34" borderId="0" xfId="0" applyNumberFormat="1" applyFont="1" applyFill="1" applyAlignment="1">
      <alignment vertical="center"/>
    </xf>
    <xf numFmtId="49" fontId="30" fillId="34" borderId="0" xfId="0" applyNumberFormat="1" applyFont="1" applyFill="1" applyAlignment="1">
      <alignment vertical="center"/>
    </xf>
    <xf numFmtId="0" fontId="29" fillId="34" borderId="0" xfId="0" applyFont="1" applyFill="1" applyAlignment="1">
      <alignment vertical="center" wrapText="1"/>
    </xf>
    <xf numFmtId="0" fontId="33" fillId="34" borderId="0" xfId="0" applyFont="1" applyFill="1"/>
    <xf numFmtId="0" fontId="34" fillId="34" borderId="0" xfId="0" applyFont="1" applyFill="1"/>
    <xf numFmtId="165" fontId="35" fillId="34" borderId="0" xfId="0" applyNumberFormat="1" applyFont="1" applyFill="1" applyAlignment="1">
      <alignment horizontal="center" vertical="top"/>
    </xf>
    <xf numFmtId="0" fontId="35" fillId="34" borderId="0" xfId="0" applyFont="1" applyFill="1" applyAlignment="1">
      <alignment horizontal="center" vertical="top"/>
    </xf>
    <xf numFmtId="0" fontId="35" fillId="34" borderId="0" xfId="0" applyFont="1" applyFill="1" applyAlignment="1">
      <alignment horizontal="left" vertical="top" wrapText="1"/>
    </xf>
    <xf numFmtId="0" fontId="36" fillId="34" borderId="0" xfId="0" applyFont="1" applyFill="1" applyAlignment="1">
      <alignment horizontal="center" vertical="center" wrapText="1"/>
    </xf>
    <xf numFmtId="43" fontId="36" fillId="34" borderId="0" xfId="0" applyNumberFormat="1" applyFont="1" applyFill="1" applyAlignment="1">
      <alignment horizontal="center" vertical="top" wrapText="1"/>
    </xf>
    <xf numFmtId="169" fontId="32" fillId="34" borderId="10" xfId="77" applyNumberFormat="1" applyFont="1" applyFill="1" applyBorder="1" applyAlignment="1">
      <alignment horizontal="center" vertical="center" wrapText="1"/>
    </xf>
    <xf numFmtId="0" fontId="24" fillId="34" borderId="0" xfId="0" applyFont="1" applyFill="1" applyAlignment="1">
      <alignment vertical="center"/>
    </xf>
    <xf numFmtId="43" fontId="24" fillId="34" borderId="0" xfId="0" applyNumberFormat="1" applyFont="1" applyFill="1" applyAlignment="1">
      <alignment vertical="center"/>
    </xf>
    <xf numFmtId="49" fontId="26" fillId="34" borderId="0" xfId="0" applyNumberFormat="1" applyFont="1" applyFill="1" applyAlignment="1">
      <alignment vertical="center" wrapText="1"/>
    </xf>
    <xf numFmtId="49" fontId="27" fillId="34" borderId="0" xfId="0" applyNumberFormat="1" applyFont="1" applyFill="1" applyAlignment="1">
      <alignment vertical="center" wrapText="1"/>
    </xf>
    <xf numFmtId="49" fontId="28" fillId="34" borderId="0" xfId="0" applyNumberFormat="1" applyFont="1" applyFill="1" applyAlignment="1">
      <alignment vertical="center" wrapText="1"/>
    </xf>
    <xf numFmtId="49" fontId="29" fillId="34" borderId="0" xfId="0" applyNumberFormat="1" applyFont="1" applyFill="1" applyAlignment="1">
      <alignment vertical="center" wrapText="1"/>
    </xf>
    <xf numFmtId="49" fontId="33" fillId="34" borderId="12" xfId="0" applyNumberFormat="1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horizontal="center" vertical="center" wrapText="1"/>
    </xf>
    <xf numFmtId="0" fontId="35" fillId="34" borderId="0" xfId="0" applyFont="1" applyFill="1" applyAlignment="1">
      <alignment vertical="center" wrapText="1"/>
    </xf>
    <xf numFmtId="0" fontId="25" fillId="34" borderId="10" xfId="0" applyFont="1" applyFill="1" applyBorder="1" applyAlignment="1">
      <alignment horizontal="center" vertical="center"/>
    </xf>
    <xf numFmtId="49" fontId="38" fillId="34" borderId="10" xfId="0" applyNumberFormat="1" applyFont="1" applyFill="1" applyBorder="1" applyAlignment="1">
      <alignment horizontal="center" vertical="center" wrapText="1"/>
    </xf>
    <xf numFmtId="0" fontId="38" fillId="34" borderId="10" xfId="0" applyFont="1" applyFill="1" applyBorder="1" applyAlignment="1">
      <alignment horizontal="center" vertical="center" wrapText="1"/>
    </xf>
    <xf numFmtId="0" fontId="39" fillId="34" borderId="10" xfId="0" applyFont="1" applyFill="1" applyBorder="1" applyAlignment="1">
      <alignment horizontal="center" vertical="center" wrapText="1" readingOrder="1"/>
    </xf>
    <xf numFmtId="166" fontId="56" fillId="34" borderId="10" xfId="0" applyNumberFormat="1" applyFont="1" applyFill="1" applyBorder="1" applyAlignment="1">
      <alignment horizontal="center" vertical="center" wrapText="1"/>
    </xf>
    <xf numFmtId="169" fontId="39" fillId="34" borderId="10" xfId="0" applyNumberFormat="1" applyFont="1" applyFill="1" applyBorder="1" applyAlignment="1">
      <alignment horizontal="center" vertical="center" wrapText="1"/>
    </xf>
    <xf numFmtId="169" fontId="39" fillId="34" borderId="0" xfId="0" applyNumberFormat="1" applyFont="1" applyFill="1" applyAlignment="1">
      <alignment horizontal="center" vertical="center" wrapText="1"/>
    </xf>
    <xf numFmtId="49" fontId="39" fillId="34" borderId="10" xfId="0" applyNumberFormat="1" applyFont="1" applyFill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/>
    </xf>
    <xf numFmtId="166" fontId="39" fillId="34" borderId="10" xfId="0" applyNumberFormat="1" applyFont="1" applyFill="1" applyBorder="1" applyAlignment="1">
      <alignment horizontal="center" vertical="center" wrapText="1"/>
    </xf>
    <xf numFmtId="43" fontId="38" fillId="34" borderId="0" xfId="0" applyNumberFormat="1" applyFont="1" applyFill="1"/>
    <xf numFmtId="0" fontId="33" fillId="34" borderId="10" xfId="0" applyFont="1" applyFill="1" applyBorder="1" applyAlignment="1">
      <alignment horizontal="left" vertical="top" wrapText="1" readingOrder="1"/>
    </xf>
    <xf numFmtId="0" fontId="41" fillId="34" borderId="10" xfId="0" applyFont="1" applyFill="1" applyBorder="1" applyAlignment="1">
      <alignment horizontal="left" vertical="top" wrapText="1" readingOrder="1"/>
    </xf>
    <xf numFmtId="0" fontId="41" fillId="34" borderId="10" xfId="0" applyFont="1" applyFill="1" applyBorder="1" applyAlignment="1">
      <alignment horizontal="center" vertical="center" wrapText="1" readingOrder="1"/>
    </xf>
    <xf numFmtId="169" fontId="32" fillId="34" borderId="10" xfId="0" applyNumberFormat="1" applyFont="1" applyFill="1" applyBorder="1" applyAlignment="1">
      <alignment horizontal="center" vertical="center" wrapText="1"/>
    </xf>
    <xf numFmtId="0" fontId="42" fillId="34" borderId="10" xfId="0" applyFont="1" applyFill="1" applyBorder="1" applyAlignment="1">
      <alignment horizontal="center" vertical="center" wrapText="1" readingOrder="1"/>
    </xf>
    <xf numFmtId="49" fontId="41" fillId="34" borderId="10" xfId="0" applyNumberFormat="1" applyFont="1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/>
    </xf>
    <xf numFmtId="49" fontId="43" fillId="34" borderId="10" xfId="0" applyNumberFormat="1" applyFont="1" applyFill="1" applyBorder="1" applyAlignment="1">
      <alignment horizontal="left" vertical="center" wrapText="1" readingOrder="1"/>
    </xf>
    <xf numFmtId="169" fontId="41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/>
    </xf>
    <xf numFmtId="0" fontId="44" fillId="34" borderId="10" xfId="0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/>
    </xf>
    <xf numFmtId="169" fontId="41" fillId="34" borderId="10" xfId="77" applyNumberFormat="1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 readingOrder="1"/>
    </xf>
    <xf numFmtId="0" fontId="34" fillId="34" borderId="10" xfId="0" applyFont="1" applyFill="1" applyBorder="1"/>
    <xf numFmtId="165" fontId="33" fillId="34" borderId="10" xfId="0" applyNumberFormat="1" applyFont="1" applyFill="1" applyBorder="1" applyAlignment="1">
      <alignment horizontal="center" vertical="top"/>
    </xf>
    <xf numFmtId="0" fontId="41" fillId="34" borderId="10" xfId="0" applyFont="1" applyFill="1" applyBorder="1" applyAlignment="1">
      <alignment horizontal="center" vertical="top"/>
    </xf>
    <xf numFmtId="0" fontId="33" fillId="34" borderId="10" xfId="0" applyFont="1" applyFill="1" applyBorder="1" applyAlignment="1">
      <alignment horizontal="center" vertical="top"/>
    </xf>
    <xf numFmtId="0" fontId="33" fillId="34" borderId="10" xfId="0" applyFont="1" applyFill="1" applyBorder="1" applyAlignment="1">
      <alignment horizontal="left" vertical="top" wrapText="1"/>
    </xf>
    <xf numFmtId="0" fontId="24" fillId="34" borderId="0" xfId="0" quotePrefix="1" applyFont="1" applyFill="1" applyAlignment="1">
      <alignment vertical="center"/>
    </xf>
    <xf numFmtId="49" fontId="24" fillId="34" borderId="0" xfId="0" applyNumberFormat="1" applyFont="1" applyFill="1" applyAlignment="1">
      <alignment vertical="center"/>
    </xf>
    <xf numFmtId="49" fontId="94" fillId="34" borderId="10" xfId="0" applyNumberFormat="1" applyFont="1" applyFill="1" applyBorder="1" applyAlignment="1">
      <alignment horizontal="left" vertical="center" wrapText="1" readingOrder="1"/>
    </xf>
    <xf numFmtId="169" fontId="40" fillId="34" borderId="10" xfId="49" applyNumberFormat="1" applyFont="1" applyFill="1" applyBorder="1" applyAlignment="1">
      <alignment horizontal="left" vertical="center"/>
    </xf>
    <xf numFmtId="0" fontId="41" fillId="34" borderId="10" xfId="0" applyFont="1" applyFill="1" applyBorder="1" applyAlignment="1">
      <alignment vertical="center"/>
    </xf>
    <xf numFmtId="49" fontId="33" fillId="34" borderId="16" xfId="0" applyNumberFormat="1" applyFont="1" applyFill="1" applyBorder="1" applyAlignment="1">
      <alignment horizontal="left" vertical="center" wrapText="1"/>
    </xf>
    <xf numFmtId="49" fontId="33" fillId="34" borderId="16" xfId="0" applyNumberFormat="1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vertical="center"/>
    </xf>
    <xf numFmtId="49" fontId="41" fillId="34" borderId="12" xfId="0" applyNumberFormat="1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 wrapText="1" readingOrder="1"/>
    </xf>
    <xf numFmtId="169" fontId="41" fillId="34" borderId="12" xfId="0" applyNumberFormat="1" applyFont="1" applyFill="1" applyBorder="1" applyAlignment="1">
      <alignment horizontal="center" vertical="center" wrapText="1"/>
    </xf>
    <xf numFmtId="165" fontId="36" fillId="34" borderId="10" xfId="0" applyNumberFormat="1" applyFont="1" applyFill="1" applyBorder="1" applyAlignment="1">
      <alignment horizontal="center" vertical="top"/>
    </xf>
    <xf numFmtId="0" fontId="49" fillId="34" borderId="10" xfId="0" applyFont="1" applyFill="1" applyBorder="1" applyAlignment="1">
      <alignment horizontal="center" vertical="top"/>
    </xf>
    <xf numFmtId="0" fontId="36" fillId="34" borderId="10" xfId="0" applyFont="1" applyFill="1" applyBorder="1" applyAlignment="1">
      <alignment horizontal="center" vertical="top"/>
    </xf>
    <xf numFmtId="0" fontId="24" fillId="34" borderId="10" xfId="0" applyFont="1" applyFill="1" applyBorder="1"/>
    <xf numFmtId="49" fontId="33" fillId="34" borderId="16" xfId="0" applyNumberFormat="1" applyFont="1" applyFill="1" applyBorder="1" applyAlignment="1">
      <alignment horizontal="center" vertical="center"/>
    </xf>
    <xf numFmtId="0" fontId="33" fillId="34" borderId="16" xfId="0" applyFont="1" applyFill="1" applyBorder="1" applyAlignment="1">
      <alignment horizontal="center" vertical="center"/>
    </xf>
    <xf numFmtId="169" fontId="24" fillId="34" borderId="16" xfId="0" applyNumberFormat="1" applyFont="1" applyFill="1" applyBorder="1" applyAlignment="1">
      <alignment horizontal="center" vertical="center" wrapText="1"/>
    </xf>
    <xf numFmtId="165" fontId="34" fillId="34" borderId="10" xfId="0" applyNumberFormat="1" applyFont="1" applyFill="1" applyBorder="1" applyAlignment="1">
      <alignment horizontal="center" vertical="top"/>
    </xf>
    <xf numFmtId="166" fontId="41" fillId="34" borderId="10" xfId="0" applyNumberFormat="1" applyFont="1" applyFill="1" applyBorder="1" applyAlignment="1">
      <alignment horizontal="center" vertical="top"/>
    </xf>
    <xf numFmtId="166" fontId="33" fillId="34" borderId="10" xfId="0" applyNumberFormat="1" applyFont="1" applyFill="1" applyBorder="1" applyAlignment="1">
      <alignment horizontal="center" vertical="top"/>
    </xf>
    <xf numFmtId="49" fontId="46" fillId="34" borderId="0" xfId="0" applyNumberFormat="1" applyFont="1" applyFill="1" applyAlignment="1">
      <alignment vertical="center"/>
    </xf>
    <xf numFmtId="49" fontId="47" fillId="34" borderId="0" xfId="0" applyNumberFormat="1" applyFont="1" applyFill="1" applyAlignment="1">
      <alignment vertical="center"/>
    </xf>
    <xf numFmtId="49" fontId="48" fillId="34" borderId="0" xfId="0" applyNumberFormat="1" applyFont="1" applyFill="1" applyAlignment="1">
      <alignment vertical="center"/>
    </xf>
    <xf numFmtId="49" fontId="45" fillId="34" borderId="0" xfId="0" applyNumberFormat="1" applyFont="1" applyFill="1" applyAlignment="1">
      <alignment vertical="center"/>
    </xf>
    <xf numFmtId="49" fontId="55" fillId="34" borderId="0" xfId="0" applyNumberFormat="1" applyFont="1" applyFill="1" applyAlignment="1">
      <alignment vertical="center"/>
    </xf>
    <xf numFmtId="0" fontId="33" fillId="34" borderId="0" xfId="0" applyFont="1" applyFill="1" applyAlignment="1">
      <alignment horizontal="center" vertical="center" wrapText="1" readingOrder="1"/>
    </xf>
    <xf numFmtId="0" fontId="33" fillId="34" borderId="10" xfId="0" applyFont="1" applyFill="1" applyBorder="1"/>
    <xf numFmtId="169" fontId="40" fillId="34" borderId="10" xfId="0" applyNumberFormat="1" applyFont="1" applyFill="1" applyBorder="1" applyAlignment="1">
      <alignment horizontal="center" vertical="center" wrapText="1"/>
    </xf>
    <xf numFmtId="0" fontId="40" fillId="34" borderId="0" xfId="0" applyFont="1" applyFill="1" applyAlignment="1">
      <alignment horizontal="center" vertical="top" wrapText="1"/>
    </xf>
    <xf numFmtId="49" fontId="95" fillId="34" borderId="10" xfId="0" applyNumberFormat="1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center" vertical="center" wrapText="1" readingOrder="1"/>
    </xf>
    <xf numFmtId="49" fontId="95" fillId="34" borderId="10" xfId="0" applyNumberFormat="1" applyFont="1" applyFill="1" applyBorder="1" applyAlignment="1">
      <alignment horizontal="left" vertical="center" wrapText="1" readingOrder="1"/>
    </xf>
    <xf numFmtId="49" fontId="95" fillId="34" borderId="10" xfId="0" applyNumberFormat="1" applyFont="1" applyFill="1" applyBorder="1" applyAlignment="1">
      <alignment horizontal="center" vertical="center" wrapText="1" readingOrder="1"/>
    </xf>
    <xf numFmtId="166" fontId="33" fillId="34" borderId="10" xfId="0" applyNumberFormat="1" applyFont="1" applyFill="1" applyBorder="1" applyAlignment="1">
      <alignment horizontal="center" vertical="center" wrapText="1" readingOrder="1"/>
    </xf>
    <xf numFmtId="168" fontId="41" fillId="34" borderId="10" xfId="0" applyNumberFormat="1" applyFont="1" applyFill="1" applyBorder="1" applyAlignment="1">
      <alignment horizontal="center" vertical="center" wrapText="1"/>
    </xf>
    <xf numFmtId="0" fontId="40" fillId="34" borderId="0" xfId="0" applyFont="1" applyFill="1" applyAlignment="1">
      <alignment horizontal="left" vertical="top" wrapText="1"/>
    </xf>
    <xf numFmtId="165" fontId="36" fillId="34" borderId="0" xfId="0" applyNumberFormat="1" applyFont="1" applyFill="1" applyAlignment="1">
      <alignment horizontal="center" vertical="top"/>
    </xf>
    <xf numFmtId="0" fontId="49" fillId="34" borderId="0" xfId="0" applyFont="1" applyFill="1" applyAlignment="1">
      <alignment horizontal="center" vertical="top"/>
    </xf>
    <xf numFmtId="0" fontId="36" fillId="34" borderId="0" xfId="0" applyFont="1" applyFill="1" applyAlignment="1">
      <alignment horizontal="center" vertical="top"/>
    </xf>
    <xf numFmtId="0" fontId="35" fillId="34" borderId="0" xfId="0" applyFont="1" applyFill="1" applyAlignment="1">
      <alignment horizontal="center" vertical="center" wrapText="1"/>
    </xf>
    <xf numFmtId="0" fontId="33" fillId="34" borderId="0" xfId="0" applyFont="1" applyFill="1" applyAlignment="1">
      <alignment vertical="center"/>
    </xf>
    <xf numFmtId="49" fontId="50" fillId="34" borderId="0" xfId="0" applyNumberFormat="1" applyFont="1" applyFill="1" applyAlignment="1">
      <alignment vertical="center" wrapText="1"/>
    </xf>
    <xf numFmtId="49" fontId="48" fillId="34" borderId="0" xfId="0" applyNumberFormat="1" applyFont="1" applyFill="1" applyAlignment="1">
      <alignment vertical="center" wrapText="1"/>
    </xf>
    <xf numFmtId="49" fontId="33" fillId="34" borderId="0" xfId="0" applyNumberFormat="1" applyFont="1" applyFill="1" applyAlignment="1">
      <alignment vertical="center" wrapText="1"/>
    </xf>
    <xf numFmtId="49" fontId="55" fillId="34" borderId="0" xfId="0" applyNumberFormat="1" applyFont="1" applyFill="1" applyAlignment="1">
      <alignment vertical="center" wrapText="1"/>
    </xf>
    <xf numFmtId="0" fontId="41" fillId="34" borderId="0" xfId="0" applyFont="1" applyFill="1"/>
    <xf numFmtId="49" fontId="33" fillId="34" borderId="0" xfId="0" applyNumberFormat="1" applyFont="1" applyFill="1" applyAlignment="1">
      <alignment vertical="center"/>
    </xf>
    <xf numFmtId="0" fontId="32" fillId="34" borderId="0" xfId="0" applyFont="1" applyFill="1"/>
    <xf numFmtId="49" fontId="50" fillId="34" borderId="0" xfId="0" applyNumberFormat="1" applyFont="1" applyFill="1" applyAlignment="1">
      <alignment vertical="center"/>
    </xf>
    <xf numFmtId="172" fontId="33" fillId="34" borderId="10" xfId="0" applyNumberFormat="1" applyFont="1" applyFill="1" applyBorder="1" applyAlignment="1">
      <alignment horizontal="center" vertical="center" wrapText="1"/>
    </xf>
    <xf numFmtId="49" fontId="91" fillId="34" borderId="10" xfId="0" applyNumberFormat="1" applyFont="1" applyFill="1" applyBorder="1" applyAlignment="1">
      <alignment horizontal="left" vertical="center" wrapText="1" readingOrder="1"/>
    </xf>
    <xf numFmtId="0" fontId="40" fillId="34" borderId="0" xfId="0" applyFont="1" applyFill="1" applyAlignment="1">
      <alignment horizontal="center" vertical="center" wrapText="1"/>
    </xf>
    <xf numFmtId="0" fontId="33" fillId="34" borderId="0" xfId="63" applyFont="1" applyFill="1"/>
    <xf numFmtId="0" fontId="36" fillId="34" borderId="0" xfId="63" applyFont="1" applyFill="1" applyAlignment="1">
      <alignment horizontal="center"/>
    </xf>
    <xf numFmtId="0" fontId="24" fillId="34" borderId="0" xfId="63" applyFont="1" applyFill="1" applyAlignment="1">
      <alignment vertical="center" wrapText="1"/>
    </xf>
    <xf numFmtId="0" fontId="35" fillId="34" borderId="0" xfId="63" applyFont="1" applyFill="1" applyAlignment="1">
      <alignment horizontal="center" vertical="center" wrapText="1"/>
    </xf>
    <xf numFmtId="0" fontId="33" fillId="34" borderId="0" xfId="63" applyFont="1" applyFill="1" applyAlignment="1">
      <alignment horizontal="center" vertical="center"/>
    </xf>
    <xf numFmtId="0" fontId="36" fillId="34" borderId="0" xfId="63" applyFont="1" applyFill="1" applyAlignment="1">
      <alignment horizontal="center" vertical="center"/>
    </xf>
    <xf numFmtId="0" fontId="33" fillId="34" borderId="10" xfId="63" applyFont="1" applyFill="1" applyBorder="1" applyAlignment="1">
      <alignment horizontal="center" vertical="center"/>
    </xf>
    <xf numFmtId="0" fontId="33" fillId="34" borderId="10" xfId="63" applyFont="1" applyFill="1" applyBorder="1" applyAlignment="1">
      <alignment horizontal="center" vertical="center" wrapText="1"/>
    </xf>
    <xf numFmtId="0" fontId="39" fillId="34" borderId="10" xfId="63" applyFont="1" applyFill="1" applyBorder="1" applyAlignment="1">
      <alignment vertical="center" wrapText="1"/>
    </xf>
    <xf numFmtId="49" fontId="39" fillId="34" borderId="10" xfId="63" applyNumberFormat="1" applyFont="1" applyFill="1" applyBorder="1" applyAlignment="1">
      <alignment horizontal="center" vertical="center"/>
    </xf>
    <xf numFmtId="169" fontId="39" fillId="34" borderId="10" xfId="77" applyNumberFormat="1" applyFont="1" applyFill="1" applyBorder="1" applyAlignment="1">
      <alignment horizontal="left" vertical="center"/>
    </xf>
    <xf numFmtId="169" fontId="33" fillId="34" borderId="0" xfId="63" applyNumberFormat="1" applyFont="1" applyFill="1"/>
    <xf numFmtId="0" fontId="50" fillId="34" borderId="10" xfId="63" applyFont="1" applyFill="1" applyBorder="1" applyAlignment="1">
      <alignment horizontal="center" vertical="center"/>
    </xf>
    <xf numFmtId="0" fontId="33" fillId="34" borderId="10" xfId="63" applyFont="1" applyFill="1" applyBorder="1" applyAlignment="1">
      <alignment horizontal="left" vertical="center" wrapText="1"/>
    </xf>
    <xf numFmtId="49" fontId="32" fillId="34" borderId="10" xfId="63" applyNumberFormat="1" applyFont="1" applyFill="1" applyBorder="1" applyAlignment="1">
      <alignment horizontal="center" vertical="center"/>
    </xf>
    <xf numFmtId="0" fontId="33" fillId="34" borderId="0" xfId="63" applyFont="1" applyFill="1" applyAlignment="1">
      <alignment horizontal="center"/>
    </xf>
    <xf numFmtId="0" fontId="33" fillId="34" borderId="0" xfId="63" applyFont="1" applyFill="1" applyAlignment="1">
      <alignment horizontal="right"/>
    </xf>
    <xf numFmtId="0" fontId="32" fillId="34" borderId="10" xfId="63" applyFont="1" applyFill="1" applyBorder="1" applyAlignment="1">
      <alignment horizontal="center" vertical="center" wrapText="1"/>
    </xf>
    <xf numFmtId="49" fontId="33" fillId="34" borderId="10" xfId="63" applyNumberFormat="1" applyFont="1" applyFill="1" applyBorder="1" applyAlignment="1">
      <alignment horizontal="center" vertical="center"/>
    </xf>
    <xf numFmtId="169" fontId="32" fillId="34" borderId="10" xfId="77" applyNumberFormat="1" applyFont="1" applyFill="1" applyBorder="1" applyAlignment="1">
      <alignment horizontal="left" vertical="center"/>
    </xf>
    <xf numFmtId="167" fontId="33" fillId="34" borderId="0" xfId="63" applyNumberFormat="1" applyFont="1" applyFill="1"/>
    <xf numFmtId="0" fontId="33" fillId="34" borderId="0" xfId="63" applyFont="1" applyFill="1" applyAlignment="1">
      <alignment horizontal="left"/>
    </xf>
    <xf numFmtId="0" fontId="32" fillId="34" borderId="10" xfId="63" applyFont="1" applyFill="1" applyBorder="1" applyAlignment="1">
      <alignment horizontal="left" vertical="center" wrapText="1"/>
    </xf>
    <xf numFmtId="49" fontId="33" fillId="34" borderId="10" xfId="63" applyNumberFormat="1" applyFont="1" applyFill="1" applyBorder="1" applyAlignment="1">
      <alignment horizontal="center" vertical="center" wrapText="1"/>
    </xf>
    <xf numFmtId="0" fontId="41" fillId="34" borderId="10" xfId="63" applyFont="1" applyFill="1" applyBorder="1" applyAlignment="1">
      <alignment horizontal="left" vertical="center" wrapText="1"/>
    </xf>
    <xf numFmtId="49" fontId="33" fillId="34" borderId="10" xfId="63" applyNumberFormat="1" applyFont="1" applyFill="1" applyBorder="1" applyAlignment="1">
      <alignment horizontal="left" vertical="center" wrapText="1"/>
    </xf>
    <xf numFmtId="0" fontId="44" fillId="34" borderId="10" xfId="63" applyFont="1" applyFill="1" applyBorder="1" applyAlignment="1">
      <alignment horizontal="center" vertical="center" wrapText="1"/>
    </xf>
    <xf numFmtId="49" fontId="32" fillId="34" borderId="10" xfId="63" applyNumberFormat="1" applyFont="1" applyFill="1" applyBorder="1" applyAlignment="1">
      <alignment horizontal="left" vertical="center" wrapText="1"/>
    </xf>
    <xf numFmtId="49" fontId="41" fillId="34" borderId="10" xfId="63" applyNumberFormat="1" applyFont="1" applyFill="1" applyBorder="1" applyAlignment="1">
      <alignment horizontal="left" vertical="center" wrapText="1"/>
    </xf>
    <xf numFmtId="49" fontId="44" fillId="34" borderId="10" xfId="63" applyNumberFormat="1" applyFont="1" applyFill="1" applyBorder="1" applyAlignment="1">
      <alignment horizontal="left" vertical="center" wrapText="1"/>
    </xf>
    <xf numFmtId="49" fontId="51" fillId="34" borderId="10" xfId="63" applyNumberFormat="1" applyFont="1" applyFill="1" applyBorder="1" applyAlignment="1">
      <alignment horizontal="left" vertical="center" wrapText="1"/>
    </xf>
    <xf numFmtId="49" fontId="52" fillId="34" borderId="10" xfId="63" applyNumberFormat="1" applyFont="1" applyFill="1" applyBorder="1" applyAlignment="1">
      <alignment horizontal="left" vertical="center" wrapText="1"/>
    </xf>
    <xf numFmtId="0" fontId="33" fillId="34" borderId="10" xfId="63" applyFont="1" applyFill="1" applyBorder="1" applyAlignment="1">
      <alignment horizontal="left" vertical="center" wrapText="1" readingOrder="1"/>
    </xf>
    <xf numFmtId="166" fontId="33" fillId="34" borderId="10" xfId="63" applyNumberFormat="1" applyFont="1" applyFill="1" applyBorder="1" applyAlignment="1">
      <alignment horizontal="center" vertical="center" wrapText="1"/>
    </xf>
    <xf numFmtId="168" fontId="33" fillId="34" borderId="10" xfId="77" applyNumberFormat="1" applyFont="1" applyFill="1" applyBorder="1" applyAlignment="1">
      <alignment horizontal="left" vertical="center"/>
    </xf>
    <xf numFmtId="49" fontId="53" fillId="34" borderId="10" xfId="63" applyNumberFormat="1" applyFont="1" applyFill="1" applyBorder="1" applyAlignment="1">
      <alignment horizontal="center" vertical="center" wrapText="1"/>
    </xf>
    <xf numFmtId="169" fontId="73" fillId="34" borderId="10" xfId="77" applyNumberFormat="1" applyFont="1" applyFill="1" applyBorder="1" applyAlignment="1">
      <alignment horizontal="left" vertical="center"/>
    </xf>
    <xf numFmtId="49" fontId="39" fillId="34" borderId="10" xfId="63" applyNumberFormat="1" applyFont="1" applyFill="1" applyBorder="1" applyAlignment="1">
      <alignment horizontal="center" vertical="center" wrapText="1"/>
    </xf>
    <xf numFmtId="49" fontId="40" fillId="34" borderId="10" xfId="63" applyNumberFormat="1" applyFont="1" applyFill="1" applyBorder="1" applyAlignment="1">
      <alignment horizontal="center" vertical="center" wrapText="1"/>
    </xf>
    <xf numFmtId="49" fontId="42" fillId="34" borderId="10" xfId="63" applyNumberFormat="1" applyFont="1" applyFill="1" applyBorder="1" applyAlignment="1">
      <alignment horizontal="left" vertical="center" wrapText="1"/>
    </xf>
    <xf numFmtId="0" fontId="34" fillId="34" borderId="0" xfId="63" applyFont="1" applyFill="1"/>
    <xf numFmtId="165" fontId="36" fillId="34" borderId="0" xfId="63" applyNumberFormat="1" applyFont="1" applyFill="1" applyAlignment="1">
      <alignment horizontal="center" vertical="top"/>
    </xf>
    <xf numFmtId="0" fontId="49" fillId="34" borderId="0" xfId="63" applyFont="1" applyFill="1" applyAlignment="1">
      <alignment horizontal="center" vertical="top"/>
    </xf>
    <xf numFmtId="0" fontId="36" fillId="34" borderId="0" xfId="63" applyFont="1" applyFill="1" applyAlignment="1">
      <alignment horizontal="center" vertical="top"/>
    </xf>
    <xf numFmtId="0" fontId="40" fillId="34" borderId="0" xfId="63" applyFont="1" applyFill="1" applyAlignment="1">
      <alignment horizontal="left" vertical="top" wrapText="1"/>
    </xf>
    <xf numFmtId="0" fontId="24" fillId="34" borderId="0" xfId="63" applyFont="1" applyFill="1"/>
    <xf numFmtId="0" fontId="24" fillId="34" borderId="0" xfId="63" applyFont="1" applyFill="1" applyAlignment="1">
      <alignment horizontal="center" vertical="center" wrapText="1"/>
    </xf>
    <xf numFmtId="165" fontId="35" fillId="34" borderId="0" xfId="63" applyNumberFormat="1" applyFont="1" applyFill="1" applyAlignment="1">
      <alignment horizontal="center" vertical="top"/>
    </xf>
    <xf numFmtId="0" fontId="35" fillId="34" borderId="0" xfId="63" applyFont="1" applyFill="1" applyAlignment="1">
      <alignment horizontal="center" vertical="top"/>
    </xf>
    <xf numFmtId="0" fontId="35" fillId="34" borderId="0" xfId="63" applyFont="1" applyFill="1" applyAlignment="1">
      <alignment horizontal="left" vertical="top" wrapText="1"/>
    </xf>
    <xf numFmtId="0" fontId="24" fillId="34" borderId="0" xfId="63" applyFont="1" applyFill="1" applyAlignment="1">
      <alignment vertical="center"/>
    </xf>
    <xf numFmtId="0" fontId="35" fillId="34" borderId="0" xfId="63" applyFont="1" applyFill="1" applyAlignment="1">
      <alignment vertical="center" wrapText="1"/>
    </xf>
    <xf numFmtId="0" fontId="69" fillId="34" borderId="10" xfId="63" applyFont="1" applyFill="1" applyBorder="1" applyAlignment="1">
      <alignment horizontal="center" vertical="center"/>
    </xf>
    <xf numFmtId="49" fontId="56" fillId="34" borderId="10" xfId="63" applyNumberFormat="1" applyFont="1" applyFill="1" applyBorder="1" applyAlignment="1">
      <alignment horizontal="center" vertical="center" wrapText="1"/>
    </xf>
    <xf numFmtId="0" fontId="56" fillId="34" borderId="10" xfId="63" applyFont="1" applyFill="1" applyBorder="1" applyAlignment="1">
      <alignment horizontal="center" vertical="center" wrapText="1"/>
    </xf>
    <xf numFmtId="0" fontId="39" fillId="34" borderId="10" xfId="63" applyFont="1" applyFill="1" applyBorder="1" applyAlignment="1">
      <alignment horizontal="center" vertical="center" wrapText="1" readingOrder="1"/>
    </xf>
    <xf numFmtId="169" fontId="39" fillId="34" borderId="10" xfId="77" applyNumberFormat="1" applyFont="1" applyFill="1" applyBorder="1" applyAlignment="1">
      <alignment horizontal="left" vertical="center" wrapText="1"/>
    </xf>
    <xf numFmtId="0" fontId="32" fillId="34" borderId="10" xfId="63" applyFont="1" applyFill="1" applyBorder="1" applyAlignment="1">
      <alignment horizontal="center" vertical="center"/>
    </xf>
    <xf numFmtId="0" fontId="24" fillId="34" borderId="0" xfId="63" applyFont="1" applyFill="1" applyAlignment="1">
      <alignment horizontal="center" vertical="center"/>
    </xf>
    <xf numFmtId="0" fontId="33" fillId="34" borderId="10" xfId="63" applyFont="1" applyFill="1" applyBorder="1" applyAlignment="1">
      <alignment vertical="center"/>
    </xf>
    <xf numFmtId="0" fontId="41" fillId="34" borderId="10" xfId="63" applyFont="1" applyFill="1" applyBorder="1" applyAlignment="1">
      <alignment horizontal="left" vertical="center" wrapText="1" readingOrder="1"/>
    </xf>
    <xf numFmtId="0" fontId="38" fillId="34" borderId="0" xfId="63" applyFont="1" applyFill="1"/>
    <xf numFmtId="169" fontId="32" fillId="34" borderId="10" xfId="77" applyNumberFormat="1" applyFont="1" applyFill="1" applyBorder="1" applyAlignment="1">
      <alignment horizontal="left" vertical="center" wrapText="1" readingOrder="1"/>
    </xf>
    <xf numFmtId="168" fontId="32" fillId="34" borderId="10" xfId="63" applyNumberFormat="1" applyFont="1" applyFill="1" applyBorder="1" applyAlignment="1">
      <alignment horizontal="left" vertical="center" wrapText="1" readingOrder="1"/>
    </xf>
    <xf numFmtId="168" fontId="32" fillId="34" borderId="10" xfId="77" applyNumberFormat="1" applyFont="1" applyFill="1" applyBorder="1" applyAlignment="1">
      <alignment horizontal="left" vertical="center" wrapText="1" readingOrder="1"/>
    </xf>
    <xf numFmtId="168" fontId="42" fillId="34" borderId="10" xfId="63" applyNumberFormat="1" applyFont="1" applyFill="1" applyBorder="1" applyAlignment="1">
      <alignment horizontal="left" vertical="center" wrapText="1" readingOrder="1"/>
    </xf>
    <xf numFmtId="168" fontId="41" fillId="34" borderId="10" xfId="77" applyNumberFormat="1" applyFont="1" applyFill="1" applyBorder="1" applyAlignment="1">
      <alignment horizontal="left" vertical="center"/>
    </xf>
    <xf numFmtId="168" fontId="33" fillId="34" borderId="10" xfId="63" applyNumberFormat="1" applyFont="1" applyFill="1" applyBorder="1" applyAlignment="1">
      <alignment horizontal="left" vertical="center" wrapText="1"/>
    </xf>
    <xf numFmtId="169" fontId="32" fillId="34" borderId="10" xfId="77" applyNumberFormat="1" applyFont="1" applyFill="1" applyBorder="1" applyAlignment="1">
      <alignment horizontal="left" vertical="center" wrapText="1" indent="1" readingOrder="1"/>
    </xf>
    <xf numFmtId="0" fontId="32" fillId="34" borderId="10" xfId="0" applyFont="1" applyFill="1" applyBorder="1" applyAlignment="1">
      <alignment vertical="center"/>
    </xf>
    <xf numFmtId="0" fontId="42" fillId="34" borderId="10" xfId="63" applyFont="1" applyFill="1" applyBorder="1" applyAlignment="1">
      <alignment horizontal="center" vertical="center" wrapText="1" readingOrder="1"/>
    </xf>
    <xf numFmtId="0" fontId="39" fillId="34" borderId="10" xfId="63" applyFont="1" applyFill="1" applyBorder="1" applyAlignment="1">
      <alignment horizontal="center" vertical="center" wrapText="1"/>
    </xf>
    <xf numFmtId="49" fontId="33" fillId="34" borderId="10" xfId="63" applyNumberFormat="1" applyFont="1" applyFill="1" applyBorder="1" applyAlignment="1">
      <alignment horizontal="center" vertical="top"/>
    </xf>
    <xf numFmtId="165" fontId="34" fillId="34" borderId="0" xfId="63" applyNumberFormat="1" applyFont="1" applyFill="1" applyAlignment="1">
      <alignment horizontal="center" vertical="top"/>
    </xf>
    <xf numFmtId="166" fontId="70" fillId="34" borderId="0" xfId="63" applyNumberFormat="1" applyFont="1" applyFill="1" applyAlignment="1">
      <alignment horizontal="center" vertical="top"/>
    </xf>
    <xf numFmtId="166" fontId="34" fillId="34" borderId="0" xfId="63" applyNumberFormat="1" applyFont="1" applyFill="1" applyAlignment="1">
      <alignment horizontal="center" vertical="top"/>
    </xf>
    <xf numFmtId="0" fontId="70" fillId="34" borderId="0" xfId="63" applyFont="1" applyFill="1" applyAlignment="1">
      <alignment horizontal="center" vertical="top"/>
    </xf>
    <xf numFmtId="0" fontId="34" fillId="34" borderId="0" xfId="63" applyFont="1" applyFill="1" applyAlignment="1">
      <alignment horizontal="center" vertical="top"/>
    </xf>
    <xf numFmtId="0" fontId="33" fillId="34" borderId="0" xfId="0" applyFont="1" applyFill="1" applyAlignment="1">
      <alignment horizontal="center" vertical="center"/>
    </xf>
    <xf numFmtId="40" fontId="33" fillId="34" borderId="0" xfId="0" applyNumberFormat="1" applyFont="1" applyFill="1" applyAlignment="1">
      <alignment vertical="center"/>
    </xf>
    <xf numFmtId="0" fontId="24" fillId="34" borderId="0" xfId="0" applyFont="1" applyFill="1" applyAlignment="1">
      <alignment vertical="center" wrapText="1"/>
    </xf>
    <xf numFmtId="0" fontId="24" fillId="34" borderId="0" xfId="0" applyFont="1" applyFill="1" applyAlignment="1">
      <alignment horizontal="center" vertical="center" wrapText="1"/>
    </xf>
    <xf numFmtId="1" fontId="33" fillId="34" borderId="10" xfId="52" applyNumberFormat="1" applyFont="1" applyFill="1" applyBorder="1" applyAlignment="1">
      <alignment horizontal="center" vertical="center"/>
    </xf>
    <xf numFmtId="1" fontId="33" fillId="34" borderId="10" xfId="52" applyNumberFormat="1" applyFont="1" applyFill="1" applyBorder="1" applyAlignment="1">
      <alignment horizontal="center" vertical="center" wrapText="1"/>
    </xf>
    <xf numFmtId="0" fontId="77" fillId="34" borderId="24" xfId="0" applyFont="1" applyFill="1" applyBorder="1" applyAlignment="1">
      <alignment horizontal="center" vertical="top" wrapText="1"/>
    </xf>
    <xf numFmtId="0" fontId="78" fillId="34" borderId="25" xfId="0" applyFont="1" applyFill="1" applyBorder="1" applyAlignment="1">
      <alignment vertical="top" wrapText="1"/>
    </xf>
    <xf numFmtId="0" fontId="80" fillId="34" borderId="26" xfId="0" applyFont="1" applyFill="1" applyBorder="1" applyAlignment="1">
      <alignment vertical="top" wrapText="1"/>
    </xf>
    <xf numFmtId="169" fontId="39" fillId="34" borderId="12" xfId="77" applyNumberFormat="1" applyFont="1" applyFill="1" applyBorder="1" applyAlignment="1">
      <alignment horizontal="center" vertical="center" wrapText="1"/>
    </xf>
    <xf numFmtId="0" fontId="32" fillId="34" borderId="0" xfId="0" applyFont="1" applyFill="1" applyAlignment="1">
      <alignment vertical="center"/>
    </xf>
    <xf numFmtId="0" fontId="77" fillId="34" borderId="25" xfId="0" applyFont="1" applyFill="1" applyBorder="1" applyAlignment="1">
      <alignment vertical="top" wrapText="1"/>
    </xf>
    <xf numFmtId="169" fontId="32" fillId="34" borderId="12" xfId="77" applyNumberFormat="1" applyFont="1" applyFill="1" applyBorder="1" applyAlignment="1">
      <alignment horizontal="center" vertical="center" wrapText="1"/>
    </xf>
    <xf numFmtId="169" fontId="32" fillId="34" borderId="12" xfId="77" applyNumberFormat="1" applyFont="1" applyFill="1" applyBorder="1" applyAlignment="1">
      <alignment horizontal="center" vertical="center"/>
    </xf>
    <xf numFmtId="0" fontId="83" fillId="34" borderId="30" xfId="0" applyFont="1" applyFill="1" applyBorder="1" applyAlignment="1">
      <alignment vertical="top" wrapText="1"/>
    </xf>
    <xf numFmtId="0" fontId="84" fillId="34" borderId="30" xfId="0" applyFont="1" applyFill="1" applyBorder="1" applyAlignment="1">
      <alignment vertical="top" wrapText="1"/>
    </xf>
    <xf numFmtId="0" fontId="83" fillId="34" borderId="31" xfId="0" applyFont="1" applyFill="1" applyBorder="1" applyAlignment="1">
      <alignment vertical="top" wrapText="1"/>
    </xf>
    <xf numFmtId="0" fontId="84" fillId="34" borderId="30" xfId="0" applyFont="1" applyFill="1" applyBorder="1" applyAlignment="1">
      <alignment horizontal="center" vertical="top" wrapText="1"/>
    </xf>
    <xf numFmtId="0" fontId="77" fillId="34" borderId="30" xfId="0" applyFont="1" applyFill="1" applyBorder="1" applyAlignment="1">
      <alignment horizontal="center" vertical="top" wrapText="1"/>
    </xf>
    <xf numFmtId="0" fontId="77" fillId="34" borderId="30" xfId="0" applyFont="1" applyFill="1" applyBorder="1" applyAlignment="1">
      <alignment vertical="top" wrapText="1"/>
    </xf>
    <xf numFmtId="0" fontId="77" fillId="34" borderId="31" xfId="0" applyFont="1" applyFill="1" applyBorder="1" applyAlignment="1">
      <alignment horizontal="center" vertical="top" wrapText="1"/>
    </xf>
    <xf numFmtId="169" fontId="32" fillId="34" borderId="10" xfId="77" applyNumberFormat="1" applyFont="1" applyFill="1" applyBorder="1" applyAlignment="1">
      <alignment horizontal="left" vertical="center" wrapText="1"/>
    </xf>
    <xf numFmtId="0" fontId="84" fillId="34" borderId="25" xfId="0" applyFont="1" applyFill="1" applyBorder="1" applyAlignment="1">
      <alignment horizontal="center" vertical="top" wrapText="1"/>
    </xf>
    <xf numFmtId="0" fontId="84" fillId="34" borderId="25" xfId="0" applyFont="1" applyFill="1" applyBorder="1" applyAlignment="1">
      <alignment vertical="top" wrapText="1"/>
    </xf>
    <xf numFmtId="0" fontId="83" fillId="34" borderId="29" xfId="0" applyFont="1" applyFill="1" applyBorder="1" applyAlignment="1">
      <alignment vertical="top" wrapText="1"/>
    </xf>
    <xf numFmtId="0" fontId="77" fillId="34" borderId="32" xfId="0" applyFont="1" applyFill="1" applyBorder="1" applyAlignment="1">
      <alignment horizontal="center" vertical="top" wrapText="1"/>
    </xf>
    <xf numFmtId="169" fontId="33" fillId="34" borderId="12" xfId="77" applyNumberFormat="1" applyFont="1" applyFill="1" applyBorder="1" applyAlignment="1">
      <alignment horizontal="center" vertical="center"/>
    </xf>
    <xf numFmtId="0" fontId="77" fillId="34" borderId="12" xfId="0" applyFont="1" applyFill="1" applyBorder="1" applyAlignment="1">
      <alignment vertical="top" wrapText="1"/>
    </xf>
    <xf numFmtId="0" fontId="77" fillId="34" borderId="10" xfId="0" applyFont="1" applyFill="1" applyBorder="1" applyAlignment="1">
      <alignment horizontal="center" vertical="top" wrapText="1"/>
    </xf>
    <xf numFmtId="0" fontId="77" fillId="34" borderId="33" xfId="0" applyFont="1" applyFill="1" applyBorder="1" applyAlignment="1">
      <alignment vertical="top" wrapText="1"/>
    </xf>
    <xf numFmtId="0" fontId="77" fillId="34" borderId="34" xfId="0" applyFont="1" applyFill="1" applyBorder="1" applyAlignment="1">
      <alignment horizontal="center" vertical="top" wrapText="1"/>
    </xf>
    <xf numFmtId="0" fontId="79" fillId="34" borderId="25" xfId="0" applyFont="1" applyFill="1" applyBorder="1" applyAlignment="1">
      <alignment vertical="top" wrapText="1"/>
    </xf>
    <xf numFmtId="0" fontId="79" fillId="34" borderId="27" xfId="0" applyFont="1" applyFill="1" applyBorder="1" applyAlignment="1">
      <alignment vertical="top" wrapText="1"/>
    </xf>
    <xf numFmtId="0" fontId="79" fillId="34" borderId="33" xfId="0" applyFont="1" applyFill="1" applyBorder="1" applyAlignment="1">
      <alignment vertical="top" wrapText="1"/>
    </xf>
    <xf numFmtId="0" fontId="84" fillId="34" borderId="33" xfId="0" applyFont="1" applyFill="1" applyBorder="1" applyAlignment="1">
      <alignment vertical="top" wrapText="1"/>
    </xf>
    <xf numFmtId="0" fontId="79" fillId="34" borderId="25" xfId="0" applyFont="1" applyFill="1" applyBorder="1" applyAlignment="1">
      <alignment horizontal="center" vertical="top" wrapText="1"/>
    </xf>
    <xf numFmtId="0" fontId="79" fillId="34" borderId="29" xfId="0" applyFont="1" applyFill="1" applyBorder="1" applyAlignment="1">
      <alignment horizontal="center" vertical="top" wrapText="1"/>
    </xf>
    <xf numFmtId="49" fontId="32" fillId="24" borderId="10" xfId="63" applyNumberFormat="1" applyFont="1" applyFill="1" applyBorder="1" applyAlignment="1">
      <alignment horizontal="center" vertical="center" wrapText="1"/>
    </xf>
    <xf numFmtId="40" fontId="32" fillId="0" borderId="0" xfId="63" applyNumberFormat="1" applyFont="1" applyAlignment="1">
      <alignment horizontal="center" vertical="center"/>
    </xf>
    <xf numFmtId="0" fontId="24" fillId="0" borderId="0" xfId="63" applyFont="1" applyAlignment="1">
      <alignment horizontal="center" vertical="center" wrapText="1"/>
    </xf>
    <xf numFmtId="0" fontId="37" fillId="0" borderId="20" xfId="63" applyFont="1" applyBorder="1" applyAlignment="1">
      <alignment horizontal="right" vertical="center"/>
    </xf>
    <xf numFmtId="0" fontId="32" fillId="24" borderId="10" xfId="63" applyFont="1" applyFill="1" applyBorder="1" applyAlignment="1">
      <alignment horizontal="center" vertical="center" textRotation="90" wrapText="1"/>
    </xf>
    <xf numFmtId="0" fontId="32" fillId="24" borderId="10" xfId="63" applyFont="1" applyFill="1" applyBorder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42" fillId="0" borderId="22" xfId="63" applyFont="1" applyBorder="1" applyAlignment="1">
      <alignment horizontal="center" vertical="center" wrapText="1"/>
    </xf>
    <xf numFmtId="0" fontId="42" fillId="0" borderId="19" xfId="63" applyFont="1" applyBorder="1" applyAlignment="1">
      <alignment horizontal="center" vertical="center" wrapText="1"/>
    </xf>
    <xf numFmtId="0" fontId="42" fillId="0" borderId="21" xfId="63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9" fontId="32" fillId="0" borderId="15" xfId="77" applyNumberFormat="1" applyFont="1" applyFill="1" applyBorder="1" applyAlignment="1">
      <alignment horizontal="center" vertical="center" wrapText="1"/>
    </xf>
    <xf numFmtId="169" fontId="32" fillId="0" borderId="23" xfId="77" applyNumberFormat="1" applyFont="1" applyFill="1" applyBorder="1" applyAlignment="1">
      <alignment horizontal="center" vertical="center" wrapText="1"/>
    </xf>
    <xf numFmtId="169" fontId="32" fillId="0" borderId="18" xfId="77" applyNumberFormat="1" applyFont="1" applyFill="1" applyBorder="1" applyAlignment="1">
      <alignment horizontal="center" vertical="center" wrapText="1"/>
    </xf>
    <xf numFmtId="169" fontId="32" fillId="0" borderId="14" xfId="77" applyNumberFormat="1" applyFont="1" applyFill="1" applyBorder="1" applyAlignment="1">
      <alignment horizontal="center" vertical="center" wrapText="1"/>
    </xf>
    <xf numFmtId="169" fontId="32" fillId="0" borderId="0" xfId="77" applyNumberFormat="1" applyFont="1" applyFill="1" applyBorder="1" applyAlignment="1">
      <alignment horizontal="center" vertical="center" wrapText="1"/>
    </xf>
    <xf numFmtId="169" fontId="32" fillId="0" borderId="17" xfId="77" applyNumberFormat="1" applyFont="1" applyFill="1" applyBorder="1" applyAlignment="1">
      <alignment horizontal="center" vertical="center" wrapText="1"/>
    </xf>
    <xf numFmtId="169" fontId="32" fillId="0" borderId="12" xfId="77" applyNumberFormat="1" applyFont="1" applyFill="1" applyBorder="1" applyAlignment="1">
      <alignment horizontal="center" vertical="center" wrapText="1"/>
    </xf>
    <xf numFmtId="169" fontId="32" fillId="0" borderId="11" xfId="77" applyNumberFormat="1" applyFont="1" applyFill="1" applyBorder="1" applyAlignment="1">
      <alignment horizontal="center" vertical="center" wrapText="1"/>
    </xf>
    <xf numFmtId="169" fontId="32" fillId="0" borderId="16" xfId="77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166" fontId="32" fillId="0" borderId="12" xfId="0" applyNumberFormat="1" applyFont="1" applyBorder="1" applyAlignment="1">
      <alignment horizontal="center" vertical="center" textRotation="90" wrapText="1"/>
    </xf>
    <xf numFmtId="166" fontId="32" fillId="0" borderId="11" xfId="0" applyNumberFormat="1" applyFont="1" applyBorder="1" applyAlignment="1">
      <alignment horizontal="center" vertical="center" textRotation="90" wrapText="1"/>
    </xf>
    <xf numFmtId="166" fontId="32" fillId="0" borderId="16" xfId="0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wrapText="1" readingOrder="1"/>
    </xf>
    <xf numFmtId="0" fontId="32" fillId="0" borderId="11" xfId="0" applyFont="1" applyBorder="1" applyAlignment="1">
      <alignment horizontal="center" vertical="center" wrapText="1" readingOrder="1"/>
    </xf>
    <xf numFmtId="0" fontId="32" fillId="0" borderId="16" xfId="0" applyFont="1" applyBorder="1" applyAlignment="1">
      <alignment horizontal="center" vertical="center" wrapText="1" readingOrder="1"/>
    </xf>
    <xf numFmtId="0" fontId="32" fillId="0" borderId="15" xfId="0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0" fontId="37" fillId="34" borderId="20" xfId="0" applyFont="1" applyFill="1" applyBorder="1" applyAlignment="1">
      <alignment horizontal="right"/>
    </xf>
    <xf numFmtId="169" fontId="32" fillId="34" borderId="12" xfId="52" applyNumberFormat="1" applyFont="1" applyFill="1" applyBorder="1" applyAlignment="1">
      <alignment horizontal="center" vertical="center" textRotation="90" wrapText="1"/>
    </xf>
    <xf numFmtId="169" fontId="32" fillId="34" borderId="11" xfId="52" applyNumberFormat="1" applyFont="1" applyFill="1" applyBorder="1" applyAlignment="1">
      <alignment horizontal="center" vertical="center" textRotation="90" wrapText="1"/>
    </xf>
    <xf numFmtId="169" fontId="32" fillId="34" borderId="12" xfId="52" applyNumberFormat="1" applyFont="1" applyFill="1" applyBorder="1" applyAlignment="1">
      <alignment horizontal="center" vertical="center" wrapText="1"/>
    </xf>
    <xf numFmtId="169" fontId="32" fillId="34" borderId="11" xfId="52" applyNumberFormat="1" applyFont="1" applyFill="1" applyBorder="1" applyAlignment="1">
      <alignment horizontal="center" vertical="center" wrapText="1"/>
    </xf>
    <xf numFmtId="169" fontId="32" fillId="34" borderId="10" xfId="52" applyNumberFormat="1" applyFont="1" applyFill="1" applyBorder="1" applyAlignment="1">
      <alignment horizontal="center" vertical="center" wrapText="1"/>
    </xf>
    <xf numFmtId="0" fontId="42" fillId="34" borderId="10" xfId="63" applyFont="1" applyFill="1" applyBorder="1" applyAlignment="1">
      <alignment horizontal="center" vertical="center" wrapText="1"/>
    </xf>
    <xf numFmtId="0" fontId="35" fillId="34" borderId="0" xfId="0" applyFont="1" applyFill="1" applyAlignment="1">
      <alignment horizontal="center" vertical="center" wrapText="1"/>
    </xf>
    <xf numFmtId="40" fontId="32" fillId="34" borderId="0" xfId="63" applyNumberFormat="1" applyFont="1" applyFill="1" applyAlignment="1">
      <alignment horizontal="center" vertical="center"/>
    </xf>
    <xf numFmtId="0" fontId="77" fillId="34" borderId="25" xfId="0" applyFont="1" applyFill="1" applyBorder="1" applyAlignment="1">
      <alignment horizontal="center" vertical="top" wrapText="1"/>
    </xf>
    <xf numFmtId="0" fontId="77" fillId="34" borderId="27" xfId="0" applyFont="1" applyFill="1" applyBorder="1" applyAlignment="1">
      <alignment horizontal="center" vertical="top" wrapText="1"/>
    </xf>
    <xf numFmtId="0" fontId="77" fillId="34" borderId="33" xfId="0" applyFont="1" applyFill="1" applyBorder="1" applyAlignment="1">
      <alignment horizontal="center" vertical="top" wrapText="1"/>
    </xf>
    <xf numFmtId="0" fontId="77" fillId="34" borderId="29" xfId="0" applyFont="1" applyFill="1" applyBorder="1" applyAlignment="1">
      <alignment horizontal="center" vertical="top" wrapText="1"/>
    </xf>
    <xf numFmtId="0" fontId="77" fillId="34" borderId="28" xfId="0" applyFont="1" applyFill="1" applyBorder="1" applyAlignment="1">
      <alignment horizontal="center" vertical="top" wrapText="1"/>
    </xf>
    <xf numFmtId="0" fontId="77" fillId="34" borderId="34" xfId="0" applyFont="1" applyFill="1" applyBorder="1" applyAlignment="1">
      <alignment horizontal="center" vertical="top" wrapText="1"/>
    </xf>
    <xf numFmtId="169" fontId="32" fillId="34" borderId="12" xfId="77" applyNumberFormat="1" applyFont="1" applyFill="1" applyBorder="1" applyAlignment="1">
      <alignment horizontal="center" vertical="center"/>
    </xf>
    <xf numFmtId="169" fontId="32" fillId="34" borderId="11" xfId="77" applyNumberFormat="1" applyFont="1" applyFill="1" applyBorder="1" applyAlignment="1">
      <alignment horizontal="center" vertical="center"/>
    </xf>
    <xf numFmtId="169" fontId="32" fillId="34" borderId="16" xfId="77" applyNumberFormat="1" applyFont="1" applyFill="1" applyBorder="1" applyAlignment="1">
      <alignment horizontal="center" vertical="center"/>
    </xf>
    <xf numFmtId="0" fontId="84" fillId="34" borderId="25" xfId="0" applyFont="1" applyFill="1" applyBorder="1" applyAlignment="1">
      <alignment horizontal="center" vertical="top" wrapText="1"/>
    </xf>
    <xf numFmtId="0" fontId="84" fillId="34" borderId="33" xfId="0" applyFont="1" applyFill="1" applyBorder="1" applyAlignment="1">
      <alignment horizontal="center" vertical="top" wrapText="1"/>
    </xf>
    <xf numFmtId="0" fontId="86" fillId="34" borderId="29" xfId="0" applyFont="1" applyFill="1" applyBorder="1" applyAlignment="1">
      <alignment vertical="top" wrapText="1"/>
    </xf>
    <xf numFmtId="0" fontId="86" fillId="34" borderId="34" xfId="0" applyFont="1" applyFill="1" applyBorder="1" applyAlignment="1">
      <alignment vertical="top" wrapText="1"/>
    </xf>
    <xf numFmtId="169" fontId="33" fillId="34" borderId="12" xfId="77" applyNumberFormat="1" applyFont="1" applyFill="1" applyBorder="1" applyAlignment="1">
      <alignment horizontal="center" vertical="center" wrapText="1"/>
    </xf>
    <xf numFmtId="169" fontId="33" fillId="34" borderId="16" xfId="77" applyNumberFormat="1" applyFont="1" applyFill="1" applyBorder="1" applyAlignment="1">
      <alignment horizontal="center" vertical="center" wrapText="1"/>
    </xf>
    <xf numFmtId="0" fontId="37" fillId="34" borderId="0" xfId="63" applyFont="1" applyFill="1" applyAlignment="1">
      <alignment horizontal="right"/>
    </xf>
    <xf numFmtId="0" fontId="35" fillId="34" borderId="0" xfId="63" applyFont="1" applyFill="1" applyAlignment="1">
      <alignment horizontal="center" vertical="center" wrapText="1"/>
    </xf>
    <xf numFmtId="0" fontId="42" fillId="34" borderId="22" xfId="63" applyFont="1" applyFill="1" applyBorder="1" applyAlignment="1">
      <alignment horizontal="center" vertical="center" wrapText="1"/>
    </xf>
    <xf numFmtId="0" fontId="42" fillId="34" borderId="19" xfId="63" applyFont="1" applyFill="1" applyBorder="1" applyAlignment="1">
      <alignment horizontal="center" vertical="center" wrapText="1"/>
    </xf>
    <xf numFmtId="0" fontId="32" fillId="34" borderId="10" xfId="63" applyFont="1" applyFill="1" applyBorder="1" applyAlignment="1">
      <alignment horizontal="center" vertical="center" textRotation="90" wrapText="1"/>
    </xf>
    <xf numFmtId="166" fontId="32" fillId="34" borderId="10" xfId="63" applyNumberFormat="1" applyFont="1" applyFill="1" applyBorder="1" applyAlignment="1">
      <alignment horizontal="center" vertical="center" textRotation="90" wrapText="1"/>
    </xf>
    <xf numFmtId="0" fontId="32" fillId="34" borderId="10" xfId="63" applyFont="1" applyFill="1" applyBorder="1" applyAlignment="1">
      <alignment horizontal="center" vertical="center" wrapText="1" readingOrder="1"/>
    </xf>
    <xf numFmtId="169" fontId="32" fillId="34" borderId="10" xfId="77" applyNumberFormat="1" applyFont="1" applyFill="1" applyBorder="1" applyAlignment="1">
      <alignment horizontal="center" vertical="center" wrapText="1"/>
    </xf>
    <xf numFmtId="0" fontId="37" fillId="34" borderId="20" xfId="63" applyFont="1" applyFill="1" applyBorder="1" applyAlignment="1">
      <alignment horizontal="right" vertical="center"/>
    </xf>
    <xf numFmtId="0" fontId="32" fillId="34" borderId="10" xfId="63" applyFont="1" applyFill="1" applyBorder="1" applyAlignment="1">
      <alignment horizontal="center" vertical="center" wrapText="1"/>
    </xf>
    <xf numFmtId="49" fontId="32" fillId="34" borderId="10" xfId="63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right"/>
    </xf>
    <xf numFmtId="0" fontId="35" fillId="0" borderId="1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32" fillId="0" borderId="10" xfId="0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0" fontId="68" fillId="0" borderId="20" xfId="0" applyFont="1" applyBorder="1" applyAlignment="1">
      <alignment horizontal="right"/>
    </xf>
    <xf numFmtId="40" fontId="32" fillId="34" borderId="0" xfId="0" applyNumberFormat="1" applyFont="1" applyFill="1" applyAlignment="1">
      <alignment horizontal="center" vertical="center"/>
    </xf>
    <xf numFmtId="0" fontId="32" fillId="34" borderId="12" xfId="0" applyFont="1" applyFill="1" applyBorder="1" applyAlignment="1">
      <alignment horizontal="center" vertical="center" textRotation="90" wrapText="1"/>
    </xf>
    <xf numFmtId="0" fontId="32" fillId="34" borderId="11" xfId="0" applyFont="1" applyFill="1" applyBorder="1" applyAlignment="1">
      <alignment horizontal="center" vertical="center" textRotation="90" wrapText="1"/>
    </xf>
    <xf numFmtId="166" fontId="32" fillId="34" borderId="12" xfId="0" applyNumberFormat="1" applyFont="1" applyFill="1" applyBorder="1" applyAlignment="1">
      <alignment horizontal="center" vertical="center" textRotation="90" wrapText="1"/>
    </xf>
    <xf numFmtId="166" fontId="32" fillId="34" borderId="11" xfId="0" applyNumberFormat="1" applyFont="1" applyFill="1" applyBorder="1" applyAlignment="1">
      <alignment horizontal="center" vertical="center" textRotation="90" wrapText="1"/>
    </xf>
    <xf numFmtId="0" fontId="68" fillId="34" borderId="20" xfId="0" applyFont="1" applyFill="1" applyBorder="1" applyAlignment="1">
      <alignment horizontal="right"/>
    </xf>
    <xf numFmtId="0" fontId="32" fillId="34" borderId="15" xfId="0" applyFont="1" applyFill="1" applyBorder="1" applyAlignment="1">
      <alignment horizontal="center" vertical="center" textRotation="90" wrapText="1"/>
    </xf>
    <xf numFmtId="0" fontId="32" fillId="34" borderId="14" xfId="0" applyFont="1" applyFill="1" applyBorder="1" applyAlignment="1">
      <alignment horizontal="center" vertical="center" textRotation="90" wrapText="1"/>
    </xf>
    <xf numFmtId="0" fontId="32" fillId="34" borderId="12" xfId="0" applyFont="1" applyFill="1" applyBorder="1" applyAlignment="1">
      <alignment horizontal="center" vertical="center" wrapText="1" readingOrder="1"/>
    </xf>
    <xf numFmtId="0" fontId="32" fillId="34" borderId="11" xfId="0" applyFont="1" applyFill="1" applyBorder="1" applyAlignment="1">
      <alignment horizontal="center" vertical="center" wrapText="1" readingOrder="1"/>
    </xf>
    <xf numFmtId="40" fontId="41" fillId="34" borderId="0" xfId="0" applyNumberFormat="1" applyFont="1" applyFill="1" applyAlignment="1">
      <alignment horizontal="center" vertical="center"/>
    </xf>
    <xf numFmtId="40" fontId="41" fillId="0" borderId="0" xfId="0" applyNumberFormat="1" applyFont="1" applyAlignment="1">
      <alignment horizontal="center" vertical="center"/>
    </xf>
    <xf numFmtId="40" fontId="32" fillId="0" borderId="0" xfId="0" applyNumberFormat="1" applyFont="1" applyAlignment="1">
      <alignment horizontal="center" vertical="center"/>
    </xf>
    <xf numFmtId="0" fontId="42" fillId="0" borderId="10" xfId="63" applyFont="1" applyBorder="1" applyAlignment="1">
      <alignment horizontal="center" vertical="center" wrapText="1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Շեշտ1" xfId="7" xr:uid="{00000000-0005-0000-0000-000006000000}"/>
    <cellStyle name="20% - Շեշտ2" xfId="8" xr:uid="{00000000-0005-0000-0000-000007000000}"/>
    <cellStyle name="20% - Շեշտ3" xfId="9" xr:uid="{00000000-0005-0000-0000-000008000000}"/>
    <cellStyle name="20% - Շեշտ4" xfId="10" xr:uid="{00000000-0005-0000-0000-000009000000}"/>
    <cellStyle name="20% - Շեշտ5" xfId="11" xr:uid="{00000000-0005-0000-0000-00000A000000}"/>
    <cellStyle name="20% - Շեշտ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Շեշտ1" xfId="19" xr:uid="{00000000-0005-0000-0000-000012000000}"/>
    <cellStyle name="40% - Շեշտ2" xfId="20" xr:uid="{00000000-0005-0000-0000-000013000000}"/>
    <cellStyle name="40% - Շեշտ3" xfId="21" xr:uid="{00000000-0005-0000-0000-000014000000}"/>
    <cellStyle name="40% - Շեշտ4" xfId="22" xr:uid="{00000000-0005-0000-0000-000015000000}"/>
    <cellStyle name="40% - Շեշտ5" xfId="23" xr:uid="{00000000-0005-0000-0000-000016000000}"/>
    <cellStyle name="40% - Շեշտ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Շեշտ1" xfId="31" xr:uid="{00000000-0005-0000-0000-00001E000000}"/>
    <cellStyle name="60% - Շեշտ2" xfId="32" xr:uid="{00000000-0005-0000-0000-00001F000000}"/>
    <cellStyle name="60% - Շեշտ3" xfId="33" xr:uid="{00000000-0005-0000-0000-000020000000}"/>
    <cellStyle name="60% - Շեշտ4" xfId="34" xr:uid="{00000000-0005-0000-0000-000021000000}"/>
    <cellStyle name="60% - Շեշտ5" xfId="35" xr:uid="{00000000-0005-0000-0000-000022000000}"/>
    <cellStyle name="60% - Շեշտ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" xfId="77" builtinId="3"/>
    <cellStyle name="Comma 2" xfId="46" xr:uid="{00000000-0005-0000-0000-00002E000000}"/>
    <cellStyle name="Comma 2 2" xfId="47" xr:uid="{00000000-0005-0000-0000-00002F000000}"/>
    <cellStyle name="Comma 3" xfId="48" xr:uid="{00000000-0005-0000-0000-000030000000}"/>
    <cellStyle name="Comma 4" xfId="49" xr:uid="{00000000-0005-0000-0000-000031000000}"/>
    <cellStyle name="Comma 4 2" xfId="50" xr:uid="{00000000-0005-0000-0000-000032000000}"/>
    <cellStyle name="Comma 5" xfId="51" xr:uid="{00000000-0005-0000-0000-000033000000}"/>
    <cellStyle name="Comma 6" xfId="52" xr:uid="{00000000-0005-0000-0000-000034000000}"/>
    <cellStyle name="Explanatory Text 2" xfId="53" xr:uid="{00000000-0005-0000-0000-000035000000}"/>
    <cellStyle name="Good 2" xfId="54" xr:uid="{00000000-0005-0000-0000-000036000000}"/>
    <cellStyle name="Heading 1 2" xfId="55" xr:uid="{00000000-0005-0000-0000-000037000000}"/>
    <cellStyle name="Heading 2 2" xfId="56" xr:uid="{00000000-0005-0000-0000-000038000000}"/>
    <cellStyle name="Heading 3 2" xfId="57" xr:uid="{00000000-0005-0000-0000-000039000000}"/>
    <cellStyle name="Heading 4 2" xfId="58" xr:uid="{00000000-0005-0000-0000-00003A000000}"/>
    <cellStyle name="Input 2" xfId="59" xr:uid="{00000000-0005-0000-0000-00003B000000}"/>
    <cellStyle name="Linked Cell 2" xfId="60" xr:uid="{00000000-0005-0000-0000-00003C000000}"/>
    <cellStyle name="Neutral 2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64" xr:uid="{00000000-0005-0000-0000-000041000000}"/>
    <cellStyle name="Normal 2_Caxser 2017" xfId="65" xr:uid="{00000000-0005-0000-0000-000042000000}"/>
    <cellStyle name="Normal 3" xfId="66" xr:uid="{00000000-0005-0000-0000-000043000000}"/>
    <cellStyle name="Normal 4" xfId="67" xr:uid="{00000000-0005-0000-0000-000044000000}"/>
    <cellStyle name="Normal 5" xfId="68" xr:uid="{00000000-0005-0000-0000-000045000000}"/>
    <cellStyle name="Normal 6" xfId="69" xr:uid="{00000000-0005-0000-0000-000046000000}"/>
    <cellStyle name="Normal 7" xfId="70" xr:uid="{00000000-0005-0000-0000-000047000000}"/>
    <cellStyle name="Note 2" xfId="71" xr:uid="{00000000-0005-0000-0000-000048000000}"/>
    <cellStyle name="Output 2" xfId="72" xr:uid="{00000000-0005-0000-0000-000049000000}"/>
    <cellStyle name="Percent 2" xfId="73" xr:uid="{00000000-0005-0000-0000-00004A000000}"/>
    <cellStyle name="Title 2" xfId="74" xr:uid="{00000000-0005-0000-0000-00004B000000}"/>
    <cellStyle name="Total 2" xfId="75" xr:uid="{00000000-0005-0000-0000-00004C000000}"/>
    <cellStyle name="Warning Text 2" xfId="76" xr:uid="{00000000-0005-0000-0000-00004D000000}"/>
    <cellStyle name="Անվանում" xfId="78" xr:uid="{00000000-0005-0000-0000-00004E000000}"/>
    <cellStyle name="Արտածում" xfId="79" xr:uid="{00000000-0005-0000-0000-00004F000000}"/>
    <cellStyle name="Բացատրական գրվածք" xfId="80" xr:uid="{00000000-0005-0000-0000-000050000000}"/>
    <cellStyle name="Զգուշացման գրվածք" xfId="81" xr:uid="{00000000-0005-0000-0000-000051000000}"/>
    <cellStyle name="Ընդամենը" xfId="82" xr:uid="{00000000-0005-0000-0000-000052000000}"/>
    <cellStyle name="Լավ" xfId="83" xr:uid="{00000000-0005-0000-0000-000053000000}"/>
    <cellStyle name="Կապված բջիջ" xfId="84" xr:uid="{00000000-0005-0000-0000-000054000000}"/>
    <cellStyle name="Հաշվարկում" xfId="85" xr:uid="{00000000-0005-0000-0000-000055000000}"/>
    <cellStyle name="Ներածում" xfId="86" xr:uid="{00000000-0005-0000-0000-000056000000}"/>
    <cellStyle name="Նշում" xfId="87" xr:uid="{00000000-0005-0000-0000-000057000000}"/>
    <cellStyle name="Շեշտ1" xfId="88" xr:uid="{00000000-0005-0000-0000-000058000000}"/>
    <cellStyle name="Շեշտ2" xfId="89" xr:uid="{00000000-0005-0000-0000-000059000000}"/>
    <cellStyle name="Շեշտ3" xfId="90" xr:uid="{00000000-0005-0000-0000-00005A000000}"/>
    <cellStyle name="Շեշտ4" xfId="91" xr:uid="{00000000-0005-0000-0000-00005B000000}"/>
    <cellStyle name="Շեշտ5" xfId="92" xr:uid="{00000000-0005-0000-0000-00005C000000}"/>
    <cellStyle name="Շեշտ6" xfId="93" xr:uid="{00000000-0005-0000-0000-00005D000000}"/>
    <cellStyle name="Չեզոք" xfId="94" xr:uid="{00000000-0005-0000-0000-00005E000000}"/>
    <cellStyle name="Ստուգման բջիջ" xfId="95" xr:uid="{00000000-0005-0000-0000-00005F000000}"/>
    <cellStyle name="Վատ" xfId="96" xr:uid="{00000000-0005-0000-0000-000060000000}"/>
    <cellStyle name="Վերնագիր 1" xfId="97" xr:uid="{00000000-0005-0000-0000-000061000000}"/>
    <cellStyle name="Վերնագիր 2" xfId="98" xr:uid="{00000000-0005-0000-0000-000062000000}"/>
    <cellStyle name="Վերնագիր 3" xfId="99" xr:uid="{00000000-0005-0000-0000-000063000000}"/>
    <cellStyle name="Վերնագիր 4" xfId="100" xr:uid="{00000000-0005-0000-0000-000064000000}"/>
  </cellStyles>
  <dxfs count="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4</xdr:row>
          <xdr:rowOff>38100</xdr:rowOff>
        </xdr:from>
        <xdr:to>
          <xdr:col>4</xdr:col>
          <xdr:colOff>571500</xdr:colOff>
          <xdr:row>6</xdr:row>
          <xdr:rowOff>57150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95250</xdr:rowOff>
        </xdr:from>
        <xdr:to>
          <xdr:col>3</xdr:col>
          <xdr:colOff>800100</xdr:colOff>
          <xdr:row>1</xdr:row>
          <xdr:rowOff>457200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opLeftCell="J1" workbookViewId="0">
      <selection activeCell="Z4" sqref="Z4"/>
    </sheetView>
  </sheetViews>
  <sheetFormatPr defaultColWidth="9.140625" defaultRowHeight="13.5" customHeight="1"/>
  <cols>
    <col min="1" max="4" width="9.140625" style="215"/>
    <col min="5" max="5" width="13.85546875" style="215" bestFit="1" customWidth="1"/>
    <col min="6" max="6" width="11.7109375" style="215" customWidth="1"/>
    <col min="7" max="7" width="14.28515625" style="215" customWidth="1"/>
    <col min="8" max="8" width="48.85546875" style="215" customWidth="1"/>
    <col min="9" max="9" width="52" style="215" customWidth="1"/>
    <col min="10" max="16384" width="9.140625" style="215"/>
  </cols>
  <sheetData>
    <row r="1" spans="1:7" ht="13.5" customHeight="1">
      <c r="A1" s="215">
        <v>71</v>
      </c>
      <c r="B1" s="215" t="s">
        <v>450</v>
      </c>
      <c r="C1" s="215" t="s">
        <v>463</v>
      </c>
      <c r="E1" s="215" t="s">
        <v>80</v>
      </c>
    </row>
    <row r="2" spans="1:7" ht="15" customHeight="1">
      <c r="A2" s="215">
        <v>72</v>
      </c>
      <c r="B2" s="215" t="s">
        <v>451</v>
      </c>
      <c r="C2" s="215" t="s">
        <v>464</v>
      </c>
      <c r="F2" s="216" t="s">
        <v>90</v>
      </c>
      <c r="G2" s="216" t="s">
        <v>91</v>
      </c>
    </row>
    <row r="3" spans="1:7" ht="12.75" customHeight="1">
      <c r="A3" s="215">
        <v>73</v>
      </c>
      <c r="B3" s="215" t="s">
        <v>452</v>
      </c>
      <c r="C3" s="215" t="s">
        <v>464</v>
      </c>
      <c r="E3" s="215" t="s">
        <v>92</v>
      </c>
      <c r="F3" s="217">
        <v>19</v>
      </c>
      <c r="G3" s="217">
        <v>23</v>
      </c>
    </row>
    <row r="4" spans="1:7" ht="13.5" customHeight="1">
      <c r="A4" s="215">
        <v>74</v>
      </c>
      <c r="B4" s="215" t="s">
        <v>453</v>
      </c>
      <c r="C4" s="215" t="s">
        <v>463</v>
      </c>
      <c r="E4" s="215" t="s">
        <v>93</v>
      </c>
      <c r="F4" s="217" t="s">
        <v>51</v>
      </c>
      <c r="G4" s="217" t="s">
        <v>71</v>
      </c>
    </row>
    <row r="5" spans="1:7" ht="13.5" customHeight="1">
      <c r="A5" s="215">
        <v>75</v>
      </c>
      <c r="B5" s="215" t="s">
        <v>454</v>
      </c>
      <c r="C5" s="215" t="s">
        <v>464</v>
      </c>
      <c r="F5" s="217" t="s">
        <v>52</v>
      </c>
      <c r="G5" s="217" t="s">
        <v>72</v>
      </c>
    </row>
    <row r="6" spans="1:7" ht="13.5" customHeight="1">
      <c r="A6" s="215">
        <v>76</v>
      </c>
      <c r="B6" s="215" t="s">
        <v>455</v>
      </c>
      <c r="C6" s="215" t="s">
        <v>464</v>
      </c>
      <c r="F6" s="217" t="s">
        <v>53</v>
      </c>
      <c r="G6" s="217" t="s">
        <v>73</v>
      </c>
    </row>
    <row r="7" spans="1:7" ht="13.5" customHeight="1">
      <c r="A7" s="215">
        <v>77</v>
      </c>
      <c r="B7" s="215" t="s">
        <v>456</v>
      </c>
      <c r="C7" s="215" t="s">
        <v>464</v>
      </c>
      <c r="F7" s="217" t="s">
        <v>54</v>
      </c>
      <c r="G7" s="217" t="s">
        <v>74</v>
      </c>
    </row>
    <row r="8" spans="1:7" ht="13.5" customHeight="1">
      <c r="A8" s="215">
        <v>78</v>
      </c>
      <c r="B8" s="215" t="s">
        <v>457</v>
      </c>
      <c r="C8" s="215" t="s">
        <v>464</v>
      </c>
      <c r="E8" s="218" t="s">
        <v>94</v>
      </c>
      <c r="F8" s="217" t="s">
        <v>55</v>
      </c>
      <c r="G8" s="217" t="s">
        <v>75</v>
      </c>
    </row>
    <row r="9" spans="1:7" ht="13.5" customHeight="1">
      <c r="A9" s="215">
        <v>79</v>
      </c>
      <c r="B9" s="215" t="s">
        <v>458</v>
      </c>
      <c r="C9" s="215" t="s">
        <v>464</v>
      </c>
      <c r="E9" s="216" t="s">
        <v>95</v>
      </c>
      <c r="F9" s="217" t="s">
        <v>56</v>
      </c>
      <c r="G9" s="217" t="s">
        <v>76</v>
      </c>
    </row>
    <row r="10" spans="1:7" ht="13.5" customHeight="1">
      <c r="A10" s="215">
        <v>80</v>
      </c>
      <c r="B10" s="215" t="s">
        <v>459</v>
      </c>
      <c r="C10" s="215" t="s">
        <v>464</v>
      </c>
      <c r="E10" s="216" t="s">
        <v>485</v>
      </c>
      <c r="F10" s="217" t="s">
        <v>57</v>
      </c>
      <c r="G10" s="217" t="s">
        <v>77</v>
      </c>
    </row>
    <row r="11" spans="1:7" ht="13.5" customHeight="1">
      <c r="A11" s="215">
        <v>81</v>
      </c>
      <c r="B11" s="215" t="s">
        <v>460</v>
      </c>
      <c r="C11" s="215" t="s">
        <v>464</v>
      </c>
      <c r="E11" s="216" t="s">
        <v>486</v>
      </c>
      <c r="F11" s="217" t="s">
        <v>58</v>
      </c>
      <c r="G11" s="217" t="s">
        <v>78</v>
      </c>
    </row>
    <row r="12" spans="1:7" ht="13.5" customHeight="1">
      <c r="A12" s="215">
        <v>82</v>
      </c>
      <c r="B12" s="215" t="s">
        <v>461</v>
      </c>
      <c r="C12" s="215" t="s">
        <v>464</v>
      </c>
      <c r="F12" s="217" t="s">
        <v>491</v>
      </c>
      <c r="G12" s="217" t="s">
        <v>68</v>
      </c>
    </row>
    <row r="13" spans="1:7" ht="13.5" customHeight="1">
      <c r="A13" s="215">
        <v>83</v>
      </c>
      <c r="B13" s="215" t="s">
        <v>462</v>
      </c>
      <c r="C13" s="215" t="s">
        <v>464</v>
      </c>
      <c r="F13" s="217" t="s">
        <v>69</v>
      </c>
      <c r="G13" s="217" t="s">
        <v>70</v>
      </c>
    </row>
    <row r="14" spans="1:7" ht="13.5" customHeight="1">
      <c r="F14" s="217" t="s">
        <v>50</v>
      </c>
      <c r="G14" s="217" t="s">
        <v>79</v>
      </c>
    </row>
    <row r="15" spans="1:7" ht="13.5" customHeight="1">
      <c r="F15" s="217" t="s">
        <v>66</v>
      </c>
      <c r="G15" s="217" t="s">
        <v>67</v>
      </c>
    </row>
    <row r="16" spans="1:7" ht="13.5" customHeight="1">
      <c r="F16" s="217" t="s">
        <v>65</v>
      </c>
      <c r="G16" s="217" t="s">
        <v>64</v>
      </c>
    </row>
    <row r="20" spans="7:9" ht="13.5" customHeight="1">
      <c r="H20" s="219"/>
      <c r="I20" s="219"/>
    </row>
    <row r="21" spans="7:9" ht="13.5" customHeight="1">
      <c r="H21" s="219"/>
      <c r="I21" s="219"/>
    </row>
    <row r="22" spans="7:9" ht="13.5" customHeight="1">
      <c r="H22" s="219"/>
      <c r="I22" s="219"/>
    </row>
    <row r="23" spans="7:9" ht="13.5" customHeight="1">
      <c r="H23" s="219"/>
      <c r="I23" s="219"/>
    </row>
    <row r="24" spans="7:9" ht="13.5" customHeight="1">
      <c r="H24" s="219"/>
      <c r="I24" s="219"/>
    </row>
    <row r="25" spans="7:9" ht="13.5" customHeight="1">
      <c r="H25" s="219"/>
      <c r="I25" s="219"/>
    </row>
    <row r="26" spans="7:9" ht="13.5" customHeight="1">
      <c r="H26" s="219"/>
      <c r="I26" s="219"/>
    </row>
    <row r="27" spans="7:9" ht="13.5" customHeight="1">
      <c r="H27" s="219"/>
      <c r="I27" s="219"/>
    </row>
    <row r="28" spans="7:9" ht="13.5" customHeight="1">
      <c r="G28" s="220"/>
      <c r="H28" s="219"/>
      <c r="I28" s="219"/>
    </row>
    <row r="29" spans="7:9" ht="13.5" customHeight="1">
      <c r="H29" s="219"/>
      <c r="I29" s="219"/>
    </row>
  </sheetData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d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Anulik">
                <anchor moveWithCells="1" sizeWithCells="1">
                  <from>
                    <xdr:col>4</xdr:col>
                    <xdr:colOff>123825</xdr:colOff>
                    <xdr:row>4</xdr:row>
                    <xdr:rowOff>38100</xdr:rowOff>
                  </from>
                  <to>
                    <xdr:col>4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P130"/>
  <sheetViews>
    <sheetView view="pageBreakPreview" zoomScale="95" zoomScaleSheetLayoutView="95" workbookViewId="0">
      <selection activeCell="I25" sqref="I25"/>
    </sheetView>
  </sheetViews>
  <sheetFormatPr defaultColWidth="9.140625" defaultRowHeight="12.75"/>
  <cols>
    <col min="1" max="1" width="4.85546875" style="50" customWidth="1"/>
    <col min="2" max="2" width="5.140625" style="51" hidden="1" customWidth="1"/>
    <col min="3" max="3" width="48.140625" style="50" customWidth="1"/>
    <col min="4" max="4" width="5.140625" style="51" customWidth="1"/>
    <col min="5" max="5" width="17.85546875" style="50" customWidth="1"/>
    <col min="6" max="9" width="16.7109375" style="50" customWidth="1"/>
    <col min="10" max="13" width="15" style="50" customWidth="1"/>
    <col min="14" max="14" width="18.42578125" style="50" customWidth="1"/>
    <col min="15" max="15" width="18.28515625" style="50" customWidth="1"/>
    <col min="16" max="16" width="10.7109375" style="50" customWidth="1"/>
    <col min="17" max="16384" width="9.140625" style="50"/>
  </cols>
  <sheetData>
    <row r="1" spans="1:16" ht="15.75" customHeight="1">
      <c r="E1" s="598"/>
      <c r="F1" s="598"/>
      <c r="G1" s="598"/>
      <c r="H1" s="598"/>
      <c r="I1" s="598"/>
      <c r="J1" s="598"/>
      <c r="K1" s="598" t="s">
        <v>366</v>
      </c>
      <c r="L1" s="598"/>
      <c r="M1" s="598"/>
    </row>
    <row r="2" spans="1:16" ht="15.75" customHeight="1">
      <c r="E2" s="598"/>
      <c r="F2" s="598"/>
      <c r="G2" s="598"/>
      <c r="H2" s="598"/>
      <c r="I2" s="598"/>
      <c r="J2" s="598"/>
      <c r="K2" s="598" t="s">
        <v>367</v>
      </c>
      <c r="L2" s="598"/>
      <c r="M2" s="598"/>
    </row>
    <row r="3" spans="1:16" ht="15.75" customHeight="1">
      <c r="E3" s="598"/>
      <c r="F3" s="598"/>
      <c r="G3" s="598"/>
      <c r="H3" s="598"/>
      <c r="I3" s="598"/>
      <c r="J3" s="598"/>
      <c r="K3" s="598" t="s">
        <v>368</v>
      </c>
      <c r="L3" s="598"/>
      <c r="M3" s="598"/>
    </row>
    <row r="4" spans="1:16" ht="15.75" customHeight="1">
      <c r="E4" s="598"/>
      <c r="F4" s="598"/>
      <c r="G4" s="598"/>
      <c r="H4" s="598"/>
      <c r="I4" s="598"/>
      <c r="J4" s="598"/>
      <c r="K4" s="598" t="s">
        <v>369</v>
      </c>
      <c r="L4" s="598"/>
      <c r="M4" s="598"/>
    </row>
    <row r="6" spans="1:16" ht="38.25" customHeight="1">
      <c r="A6" s="599" t="s">
        <v>370</v>
      </c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2"/>
      <c r="O6" s="52"/>
      <c r="P6" s="52"/>
    </row>
    <row r="7" spans="1:16" ht="15.75">
      <c r="A7" s="53"/>
      <c r="B7" s="53"/>
      <c r="C7" s="53"/>
      <c r="D7" s="53"/>
    </row>
    <row r="8" spans="1:16">
      <c r="A8" s="54"/>
      <c r="B8" s="55"/>
      <c r="C8" s="54"/>
      <c r="D8" s="55"/>
      <c r="F8" s="600" t="s">
        <v>97</v>
      </c>
      <c r="G8" s="600"/>
      <c r="H8" s="600"/>
      <c r="I8" s="600"/>
      <c r="J8" s="600"/>
      <c r="K8" s="600"/>
      <c r="L8" s="600"/>
      <c r="M8" s="600"/>
    </row>
    <row r="9" spans="1:16" ht="16.5" customHeight="1">
      <c r="A9" s="601" t="s">
        <v>371</v>
      </c>
      <c r="B9" s="597" t="s">
        <v>372</v>
      </c>
      <c r="C9" s="602" t="s">
        <v>373</v>
      </c>
      <c r="D9" s="597" t="s">
        <v>372</v>
      </c>
      <c r="E9" s="603" t="s">
        <v>374</v>
      </c>
      <c r="F9" s="604" t="s">
        <v>375</v>
      </c>
      <c r="G9" s="605"/>
      <c r="H9" s="605"/>
      <c r="I9" s="605"/>
      <c r="J9" s="605"/>
      <c r="K9" s="605"/>
      <c r="L9" s="605"/>
      <c r="M9" s="606"/>
    </row>
    <row r="10" spans="1:16" ht="20.25" customHeight="1">
      <c r="A10" s="601"/>
      <c r="B10" s="597"/>
      <c r="C10" s="602"/>
      <c r="D10" s="597"/>
      <c r="E10" s="603"/>
      <c r="F10" s="603" t="s">
        <v>376</v>
      </c>
      <c r="G10" s="603"/>
      <c r="H10" s="603"/>
      <c r="I10" s="603"/>
      <c r="J10" s="603" t="s">
        <v>377</v>
      </c>
      <c r="K10" s="603"/>
      <c r="L10" s="603"/>
      <c r="M10" s="603"/>
    </row>
    <row r="11" spans="1:16">
      <c r="A11" s="601"/>
      <c r="B11" s="597"/>
      <c r="C11" s="602"/>
      <c r="D11" s="597"/>
      <c r="E11" s="603"/>
      <c r="F11" s="1" t="s">
        <v>378</v>
      </c>
      <c r="G11" s="1" t="s">
        <v>379</v>
      </c>
      <c r="H11" s="1" t="s">
        <v>380</v>
      </c>
      <c r="I11" s="1" t="s">
        <v>381</v>
      </c>
      <c r="J11" s="1" t="s">
        <v>378</v>
      </c>
      <c r="K11" s="1" t="s">
        <v>379</v>
      </c>
      <c r="L11" s="1" t="s">
        <v>380</v>
      </c>
      <c r="M11" s="1" t="s">
        <v>381</v>
      </c>
    </row>
    <row r="12" spans="1:16">
      <c r="A12" s="56">
        <v>1</v>
      </c>
      <c r="B12" s="56">
        <v>3</v>
      </c>
      <c r="C12" s="56">
        <v>2</v>
      </c>
      <c r="D12" s="56">
        <v>3</v>
      </c>
      <c r="E12" s="57">
        <v>4</v>
      </c>
      <c r="F12" s="57">
        <v>5</v>
      </c>
      <c r="G12" s="56">
        <v>6</v>
      </c>
      <c r="H12" s="56">
        <v>7</v>
      </c>
      <c r="I12" s="56">
        <v>8</v>
      </c>
      <c r="J12" s="57">
        <v>9</v>
      </c>
      <c r="K12" s="57">
        <v>10</v>
      </c>
      <c r="L12" s="56">
        <v>11</v>
      </c>
      <c r="M12" s="56">
        <v>12</v>
      </c>
    </row>
    <row r="13" spans="1:16" ht="24.75" customHeight="1">
      <c r="A13" s="58">
        <v>4000</v>
      </c>
      <c r="B13" s="59"/>
      <c r="C13" s="60" t="s">
        <v>382</v>
      </c>
      <c r="D13" s="59"/>
      <c r="E13" s="14"/>
      <c r="F13" s="14"/>
      <c r="G13" s="14"/>
      <c r="H13" s="14"/>
      <c r="I13" s="14"/>
      <c r="J13" s="14"/>
      <c r="K13" s="14"/>
      <c r="L13" s="14"/>
      <c r="M13" s="14"/>
    </row>
    <row r="14" spans="1:16">
      <c r="A14" s="61"/>
      <c r="B14" s="62"/>
      <c r="C14" s="63" t="s">
        <v>383</v>
      </c>
      <c r="D14" s="62"/>
      <c r="E14" s="64"/>
      <c r="F14" s="64"/>
      <c r="G14" s="64"/>
      <c r="H14" s="64"/>
      <c r="I14" s="64"/>
      <c r="J14" s="19"/>
      <c r="K14" s="19"/>
      <c r="L14" s="19"/>
      <c r="M14" s="19"/>
      <c r="N14" s="65" t="s">
        <v>384</v>
      </c>
      <c r="O14" s="66" t="s">
        <v>385</v>
      </c>
    </row>
    <row r="15" spans="1:16" ht="22.5" customHeight="1">
      <c r="A15" s="67">
        <v>4050</v>
      </c>
      <c r="B15" s="68" t="s">
        <v>361</v>
      </c>
      <c r="C15" s="69" t="s">
        <v>386</v>
      </c>
      <c r="D15" s="68" t="s">
        <v>361</v>
      </c>
      <c r="E15" s="70"/>
      <c r="F15" s="70"/>
      <c r="G15" s="70"/>
      <c r="H15" s="70"/>
      <c r="I15" s="70"/>
      <c r="J15" s="70"/>
      <c r="K15" s="70"/>
      <c r="L15" s="70"/>
      <c r="M15" s="70"/>
      <c r="N15" s="71" t="e">
        <f>+F21+F22+#REF!+F27+F28+F29+F30+F31+F34+F35+F38+F39+F40+F41+F42+F43+F44+F47+F50+F51+F54+F55+F56+F57+F62+F66+F74+F75+F76+F79+F85+F90+F93+F96+F99+F100+F71</f>
        <v>#REF!</v>
      </c>
      <c r="O15" s="71">
        <f>+J99+J108+J109+J112+J113+J114+J117+J119+J122+J127+J130+J107</f>
        <v>0</v>
      </c>
      <c r="P15" s="65"/>
    </row>
    <row r="16" spans="1:16">
      <c r="A16" s="61"/>
      <c r="B16" s="62"/>
      <c r="C16" s="63" t="s">
        <v>383</v>
      </c>
      <c r="D16" s="62"/>
      <c r="E16" s="64"/>
      <c r="F16" s="64"/>
      <c r="G16" s="64"/>
      <c r="H16" s="64"/>
      <c r="I16" s="64"/>
      <c r="J16" s="64"/>
      <c r="K16" s="64"/>
      <c r="L16" s="64"/>
      <c r="M16" s="64"/>
      <c r="N16" s="71"/>
      <c r="O16" s="71"/>
      <c r="P16" s="72"/>
    </row>
    <row r="17" spans="1:16" ht="17.25" customHeight="1">
      <c r="A17" s="73">
        <v>4100</v>
      </c>
      <c r="B17" s="74" t="s">
        <v>361</v>
      </c>
      <c r="C17" s="75" t="s">
        <v>387</v>
      </c>
      <c r="D17" s="74" t="s">
        <v>361</v>
      </c>
      <c r="E17" s="20"/>
      <c r="F17" s="20"/>
      <c r="G17" s="20"/>
      <c r="H17" s="20"/>
      <c r="I17" s="20"/>
      <c r="J17" s="20"/>
      <c r="K17" s="20"/>
      <c r="L17" s="20"/>
      <c r="M17" s="20"/>
      <c r="N17" s="71"/>
      <c r="O17" s="71"/>
      <c r="P17" s="72"/>
    </row>
    <row r="18" spans="1:16">
      <c r="A18" s="61"/>
      <c r="B18" s="62"/>
      <c r="C18" s="63" t="s">
        <v>383</v>
      </c>
      <c r="D18" s="62"/>
      <c r="E18" s="64"/>
      <c r="F18" s="64"/>
      <c r="G18" s="64"/>
      <c r="H18" s="64"/>
      <c r="I18" s="64"/>
      <c r="J18" s="64"/>
      <c r="K18" s="64"/>
      <c r="L18" s="64"/>
      <c r="M18" s="64"/>
      <c r="N18" s="71"/>
      <c r="O18" s="71"/>
      <c r="P18" s="72"/>
    </row>
    <row r="19" spans="1:16" ht="27">
      <c r="A19" s="76">
        <v>4110</v>
      </c>
      <c r="B19" s="77" t="s">
        <v>361</v>
      </c>
      <c r="C19" s="78" t="s">
        <v>388</v>
      </c>
      <c r="D19" s="77" t="s">
        <v>361</v>
      </c>
      <c r="E19" s="22"/>
      <c r="F19" s="22"/>
      <c r="G19" s="22"/>
      <c r="H19" s="22"/>
      <c r="I19" s="22"/>
      <c r="J19" s="22"/>
      <c r="K19" s="22"/>
      <c r="L19" s="22"/>
      <c r="M19" s="22"/>
    </row>
    <row r="20" spans="1:16">
      <c r="A20" s="56"/>
      <c r="B20" s="79"/>
      <c r="C20" s="63" t="s">
        <v>110</v>
      </c>
      <c r="D20" s="79"/>
      <c r="E20" s="64"/>
      <c r="F20" s="64"/>
      <c r="G20" s="64"/>
      <c r="H20" s="64"/>
      <c r="I20" s="64"/>
      <c r="J20" s="80"/>
      <c r="K20" s="80"/>
      <c r="L20" s="80"/>
      <c r="M20" s="80"/>
    </row>
    <row r="21" spans="1:16" ht="21" customHeight="1">
      <c r="A21" s="81">
        <v>4111</v>
      </c>
      <c r="B21" s="82">
        <v>4111</v>
      </c>
      <c r="C21" s="83" t="s">
        <v>112</v>
      </c>
      <c r="D21" s="82">
        <v>4111</v>
      </c>
      <c r="E21" s="32"/>
      <c r="F21" s="32"/>
      <c r="G21" s="32"/>
      <c r="H21" s="32"/>
      <c r="I21" s="32"/>
      <c r="J21" s="32"/>
      <c r="K21" s="32"/>
      <c r="L21" s="32"/>
      <c r="M21" s="32"/>
    </row>
    <row r="22" spans="1:16" ht="29.25" customHeight="1">
      <c r="A22" s="81">
        <v>4112</v>
      </c>
      <c r="B22" s="84">
        <v>4112</v>
      </c>
      <c r="C22" s="83" t="s">
        <v>113</v>
      </c>
      <c r="D22" s="84">
        <v>4112</v>
      </c>
      <c r="E22" s="32"/>
      <c r="F22" s="32"/>
      <c r="G22" s="32"/>
      <c r="H22" s="32"/>
      <c r="I22" s="32"/>
      <c r="J22" s="32"/>
      <c r="K22" s="32"/>
      <c r="L22" s="32"/>
      <c r="M22" s="32"/>
    </row>
    <row r="23" spans="1:16" ht="25.5">
      <c r="A23" s="73">
        <v>4200</v>
      </c>
      <c r="B23" s="74" t="s">
        <v>361</v>
      </c>
      <c r="C23" s="85" t="s">
        <v>389</v>
      </c>
      <c r="D23" s="74" t="s">
        <v>361</v>
      </c>
      <c r="E23" s="20"/>
      <c r="F23" s="20"/>
      <c r="G23" s="20"/>
      <c r="H23" s="20"/>
      <c r="I23" s="20"/>
      <c r="J23" s="20"/>
      <c r="K23" s="20"/>
      <c r="L23" s="20"/>
      <c r="M23" s="20"/>
    </row>
    <row r="24" spans="1:16">
      <c r="A24" s="61"/>
      <c r="B24" s="62"/>
      <c r="C24" s="63" t="s">
        <v>383</v>
      </c>
      <c r="D24" s="62"/>
      <c r="E24" s="64"/>
      <c r="F24" s="64"/>
      <c r="G24" s="64"/>
      <c r="H24" s="64"/>
      <c r="I24" s="64"/>
      <c r="J24" s="64"/>
      <c r="K24" s="64"/>
      <c r="L24" s="64"/>
      <c r="M24" s="64"/>
    </row>
    <row r="25" spans="1:16" ht="13.5">
      <c r="A25" s="76">
        <v>4210</v>
      </c>
      <c r="B25" s="77" t="s">
        <v>361</v>
      </c>
      <c r="C25" s="86" t="s">
        <v>390</v>
      </c>
      <c r="D25" s="77" t="s">
        <v>361</v>
      </c>
      <c r="E25" s="22"/>
      <c r="F25" s="22"/>
      <c r="G25" s="22"/>
      <c r="H25" s="22"/>
      <c r="I25" s="22"/>
      <c r="J25" s="22"/>
      <c r="K25" s="22"/>
      <c r="L25" s="22"/>
      <c r="M25" s="22"/>
    </row>
    <row r="26" spans="1:16">
      <c r="A26" s="56"/>
      <c r="B26" s="79"/>
      <c r="C26" s="63" t="s">
        <v>110</v>
      </c>
      <c r="D26" s="79"/>
      <c r="E26" s="64"/>
      <c r="F26" s="64"/>
      <c r="G26" s="64"/>
      <c r="H26" s="64"/>
      <c r="I26" s="64"/>
      <c r="J26" s="64"/>
      <c r="K26" s="64"/>
      <c r="L26" s="64"/>
      <c r="M26" s="64"/>
    </row>
    <row r="27" spans="1:16" ht="16.5" customHeight="1">
      <c r="A27" s="81">
        <v>4212</v>
      </c>
      <c r="B27" s="84">
        <v>4212</v>
      </c>
      <c r="C27" s="83" t="s">
        <v>114</v>
      </c>
      <c r="D27" s="84">
        <v>4212</v>
      </c>
      <c r="E27" s="32"/>
      <c r="F27" s="32"/>
      <c r="G27" s="32"/>
      <c r="H27" s="32"/>
      <c r="I27" s="32"/>
      <c r="J27" s="32"/>
      <c r="K27" s="32"/>
      <c r="L27" s="32"/>
      <c r="M27" s="32"/>
    </row>
    <row r="28" spans="1:16" ht="16.5" customHeight="1">
      <c r="A28" s="81">
        <v>4213</v>
      </c>
      <c r="B28" s="84">
        <v>4213</v>
      </c>
      <c r="C28" s="83" t="s">
        <v>115</v>
      </c>
      <c r="D28" s="84">
        <v>4213</v>
      </c>
      <c r="E28" s="32"/>
      <c r="F28" s="32"/>
      <c r="G28" s="32"/>
      <c r="H28" s="32"/>
      <c r="I28" s="32"/>
      <c r="J28" s="32"/>
      <c r="K28" s="32"/>
      <c r="L28" s="32"/>
      <c r="M28" s="32"/>
    </row>
    <row r="29" spans="1:16" ht="16.5" customHeight="1">
      <c r="A29" s="81">
        <v>4214</v>
      </c>
      <c r="B29" s="84">
        <v>4214</v>
      </c>
      <c r="C29" s="83" t="s">
        <v>116</v>
      </c>
      <c r="D29" s="84">
        <v>4214</v>
      </c>
      <c r="E29" s="32"/>
      <c r="F29" s="32"/>
      <c r="G29" s="32"/>
      <c r="H29" s="32"/>
      <c r="I29" s="32"/>
      <c r="J29" s="32"/>
      <c r="K29" s="32"/>
      <c r="L29" s="32"/>
      <c r="M29" s="32"/>
    </row>
    <row r="30" spans="1:16" ht="16.5" customHeight="1">
      <c r="A30" s="81">
        <v>4215</v>
      </c>
      <c r="B30" s="84">
        <v>4215</v>
      </c>
      <c r="C30" s="83" t="s">
        <v>117</v>
      </c>
      <c r="D30" s="84">
        <v>4215</v>
      </c>
      <c r="E30" s="32"/>
      <c r="F30" s="32"/>
      <c r="G30" s="32"/>
      <c r="H30" s="32"/>
      <c r="I30" s="32"/>
      <c r="J30" s="32"/>
      <c r="K30" s="32"/>
      <c r="L30" s="32"/>
      <c r="M30" s="32"/>
    </row>
    <row r="31" spans="1:16" ht="16.5" customHeight="1">
      <c r="A31" s="81">
        <v>4216</v>
      </c>
      <c r="B31" s="84">
        <v>4216</v>
      </c>
      <c r="C31" s="83" t="s">
        <v>118</v>
      </c>
      <c r="D31" s="84">
        <v>4216</v>
      </c>
      <c r="E31" s="32"/>
      <c r="F31" s="32"/>
      <c r="G31" s="32"/>
      <c r="H31" s="32"/>
      <c r="I31" s="32"/>
      <c r="J31" s="32"/>
      <c r="K31" s="32"/>
      <c r="L31" s="32"/>
      <c r="M31" s="32"/>
    </row>
    <row r="32" spans="1:16" ht="27">
      <c r="A32" s="76">
        <v>4220</v>
      </c>
      <c r="B32" s="77" t="s">
        <v>361</v>
      </c>
      <c r="C32" s="86" t="s">
        <v>391</v>
      </c>
      <c r="D32" s="77" t="s">
        <v>361</v>
      </c>
      <c r="E32" s="22"/>
      <c r="F32" s="22"/>
      <c r="G32" s="22"/>
      <c r="H32" s="22"/>
      <c r="I32" s="22"/>
      <c r="J32" s="22"/>
      <c r="K32" s="22"/>
      <c r="L32" s="22"/>
      <c r="M32" s="22"/>
    </row>
    <row r="33" spans="1:13">
      <c r="A33" s="56"/>
      <c r="B33" s="79"/>
      <c r="C33" s="63" t="s">
        <v>110</v>
      </c>
      <c r="D33" s="79"/>
      <c r="E33" s="64"/>
      <c r="F33" s="64"/>
      <c r="G33" s="64"/>
      <c r="H33" s="64"/>
      <c r="I33" s="64"/>
      <c r="J33" s="64"/>
      <c r="K33" s="64"/>
      <c r="L33" s="64"/>
      <c r="M33" s="64"/>
    </row>
    <row r="34" spans="1:13" ht="16.5" customHeight="1">
      <c r="A34" s="81">
        <v>4221</v>
      </c>
      <c r="B34" s="81">
        <v>4221</v>
      </c>
      <c r="C34" s="83" t="s">
        <v>392</v>
      </c>
      <c r="D34" s="81">
        <v>4221</v>
      </c>
      <c r="E34" s="32"/>
      <c r="F34" s="32"/>
      <c r="G34" s="32"/>
      <c r="H34" s="32"/>
      <c r="I34" s="32"/>
      <c r="J34" s="32"/>
      <c r="K34" s="32"/>
      <c r="L34" s="32"/>
      <c r="M34" s="32"/>
    </row>
    <row r="35" spans="1:13" ht="16.5" customHeight="1">
      <c r="A35" s="81">
        <v>4222</v>
      </c>
      <c r="B35" s="84">
        <v>4222</v>
      </c>
      <c r="C35" s="83" t="s">
        <v>119</v>
      </c>
      <c r="D35" s="84">
        <v>4222</v>
      </c>
      <c r="E35" s="32"/>
      <c r="F35" s="32"/>
      <c r="G35" s="32"/>
      <c r="H35" s="32"/>
      <c r="I35" s="32"/>
      <c r="J35" s="32"/>
      <c r="K35" s="32"/>
      <c r="L35" s="32"/>
      <c r="M35" s="32"/>
    </row>
    <row r="36" spans="1:13" ht="27">
      <c r="A36" s="76">
        <v>4230</v>
      </c>
      <c r="B36" s="77" t="s">
        <v>361</v>
      </c>
      <c r="C36" s="86" t="s">
        <v>393</v>
      </c>
      <c r="D36" s="77" t="s">
        <v>361</v>
      </c>
      <c r="E36" s="22"/>
      <c r="F36" s="22"/>
      <c r="G36" s="22"/>
      <c r="H36" s="22"/>
      <c r="I36" s="22"/>
      <c r="J36" s="22"/>
      <c r="K36" s="22"/>
      <c r="L36" s="22"/>
      <c r="M36" s="22"/>
    </row>
    <row r="37" spans="1:13">
      <c r="A37" s="56"/>
      <c r="B37" s="79"/>
      <c r="C37" s="63" t="s">
        <v>110</v>
      </c>
      <c r="D37" s="79"/>
      <c r="E37" s="64"/>
      <c r="F37" s="64"/>
      <c r="G37" s="64"/>
      <c r="H37" s="64"/>
      <c r="I37" s="64"/>
      <c r="J37" s="64"/>
      <c r="K37" s="64"/>
      <c r="L37" s="64"/>
      <c r="M37" s="64"/>
    </row>
    <row r="38" spans="1:13" ht="17.25" customHeight="1">
      <c r="A38" s="81">
        <v>4231</v>
      </c>
      <c r="B38" s="84">
        <v>4231</v>
      </c>
      <c r="C38" s="83" t="s">
        <v>120</v>
      </c>
      <c r="D38" s="84">
        <v>4231</v>
      </c>
      <c r="E38" s="32"/>
      <c r="F38" s="32"/>
      <c r="G38" s="32"/>
      <c r="H38" s="32"/>
      <c r="I38" s="32"/>
      <c r="J38" s="32"/>
      <c r="K38" s="32"/>
      <c r="L38" s="32"/>
      <c r="M38" s="32"/>
    </row>
    <row r="39" spans="1:13" ht="17.25" customHeight="1">
      <c r="A39" s="81">
        <v>4232</v>
      </c>
      <c r="B39" s="84">
        <v>4232</v>
      </c>
      <c r="C39" s="83" t="s">
        <v>121</v>
      </c>
      <c r="D39" s="84">
        <v>4232</v>
      </c>
      <c r="E39" s="32"/>
      <c r="F39" s="32"/>
      <c r="G39" s="32"/>
      <c r="H39" s="32"/>
      <c r="I39" s="32"/>
      <c r="J39" s="32"/>
      <c r="K39" s="32"/>
      <c r="L39" s="32"/>
      <c r="M39" s="32"/>
    </row>
    <row r="40" spans="1:13" ht="29.25" customHeight="1">
      <c r="A40" s="81">
        <v>4233</v>
      </c>
      <c r="B40" s="84">
        <v>4233</v>
      </c>
      <c r="C40" s="83" t="s">
        <v>394</v>
      </c>
      <c r="D40" s="84">
        <v>4233</v>
      </c>
      <c r="E40" s="32"/>
      <c r="F40" s="32"/>
      <c r="G40" s="32"/>
      <c r="H40" s="32"/>
      <c r="I40" s="32"/>
      <c r="J40" s="32"/>
      <c r="K40" s="32"/>
      <c r="L40" s="32"/>
      <c r="M40" s="32"/>
    </row>
    <row r="41" spans="1:13" ht="17.25" customHeight="1">
      <c r="A41" s="81">
        <v>4234</v>
      </c>
      <c r="B41" s="84">
        <v>4234</v>
      </c>
      <c r="C41" s="83" t="s">
        <v>122</v>
      </c>
      <c r="D41" s="84">
        <v>4234</v>
      </c>
      <c r="E41" s="32"/>
      <c r="F41" s="32"/>
      <c r="G41" s="32"/>
      <c r="H41" s="32"/>
      <c r="I41" s="32"/>
      <c r="J41" s="32"/>
      <c r="K41" s="32"/>
      <c r="L41" s="32"/>
      <c r="M41" s="32"/>
    </row>
    <row r="42" spans="1:13" ht="17.25" customHeight="1">
      <c r="A42" s="81">
        <v>4235</v>
      </c>
      <c r="B42" s="84">
        <v>4235</v>
      </c>
      <c r="C42" s="83" t="s">
        <v>123</v>
      </c>
      <c r="D42" s="84">
        <v>4235</v>
      </c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17.25" customHeight="1">
      <c r="A43" s="81">
        <v>4237</v>
      </c>
      <c r="B43" s="84">
        <v>4237</v>
      </c>
      <c r="C43" s="83" t="s">
        <v>124</v>
      </c>
      <c r="D43" s="84">
        <v>4237</v>
      </c>
      <c r="E43" s="32"/>
      <c r="F43" s="32"/>
      <c r="G43" s="32"/>
      <c r="H43" s="32"/>
      <c r="I43" s="32"/>
      <c r="J43" s="32"/>
      <c r="K43" s="32"/>
      <c r="L43" s="32"/>
      <c r="M43" s="32"/>
    </row>
    <row r="44" spans="1:13" ht="17.25" customHeight="1">
      <c r="A44" s="81">
        <v>4238</v>
      </c>
      <c r="B44" s="84">
        <v>4239</v>
      </c>
      <c r="C44" s="83" t="s">
        <v>125</v>
      </c>
      <c r="D44" s="84">
        <v>4239</v>
      </c>
      <c r="E44" s="32"/>
      <c r="F44" s="32"/>
      <c r="G44" s="32"/>
      <c r="H44" s="32"/>
      <c r="I44" s="32"/>
      <c r="J44" s="32"/>
      <c r="K44" s="32"/>
      <c r="L44" s="32"/>
      <c r="M44" s="32"/>
    </row>
    <row r="45" spans="1:13" ht="27">
      <c r="A45" s="76">
        <v>4240</v>
      </c>
      <c r="B45" s="77" t="s">
        <v>361</v>
      </c>
      <c r="C45" s="86" t="s">
        <v>395</v>
      </c>
      <c r="D45" s="77" t="s">
        <v>361</v>
      </c>
      <c r="E45" s="22"/>
      <c r="F45" s="22"/>
      <c r="G45" s="22"/>
      <c r="H45" s="22"/>
      <c r="I45" s="22"/>
      <c r="J45" s="22"/>
      <c r="K45" s="22"/>
      <c r="L45" s="22"/>
      <c r="M45" s="22"/>
    </row>
    <row r="46" spans="1:13">
      <c r="A46" s="56"/>
      <c r="B46" s="79"/>
      <c r="C46" s="63" t="s">
        <v>110</v>
      </c>
      <c r="D46" s="79"/>
      <c r="E46" s="64"/>
      <c r="F46" s="64"/>
      <c r="G46" s="64"/>
      <c r="H46" s="64"/>
      <c r="I46" s="64"/>
      <c r="J46" s="64"/>
      <c r="K46" s="64"/>
      <c r="L46" s="64"/>
      <c r="M46" s="64"/>
    </row>
    <row r="47" spans="1:13" ht="18.75" customHeight="1">
      <c r="A47" s="81">
        <v>4241</v>
      </c>
      <c r="B47" s="84">
        <v>4241</v>
      </c>
      <c r="C47" s="83" t="s">
        <v>396</v>
      </c>
      <c r="D47" s="84">
        <v>4241</v>
      </c>
      <c r="E47" s="32"/>
      <c r="F47" s="32"/>
      <c r="G47" s="32"/>
      <c r="H47" s="32"/>
      <c r="I47" s="32"/>
      <c r="J47" s="32"/>
      <c r="K47" s="32"/>
      <c r="L47" s="32"/>
      <c r="M47" s="32"/>
    </row>
    <row r="48" spans="1:13" ht="27">
      <c r="A48" s="76">
        <v>4250</v>
      </c>
      <c r="B48" s="77" t="s">
        <v>361</v>
      </c>
      <c r="C48" s="86" t="s">
        <v>397</v>
      </c>
      <c r="D48" s="77" t="s">
        <v>361</v>
      </c>
      <c r="E48" s="22"/>
      <c r="F48" s="22"/>
      <c r="G48" s="22"/>
      <c r="H48" s="22"/>
      <c r="I48" s="22"/>
      <c r="J48" s="22"/>
      <c r="K48" s="22"/>
      <c r="L48" s="22"/>
      <c r="M48" s="22"/>
    </row>
    <row r="49" spans="1:13">
      <c r="A49" s="56"/>
      <c r="B49" s="79"/>
      <c r="C49" s="63" t="s">
        <v>110</v>
      </c>
      <c r="D49" s="79"/>
      <c r="E49" s="64"/>
      <c r="F49" s="64"/>
      <c r="G49" s="64"/>
      <c r="H49" s="64"/>
      <c r="I49" s="64"/>
      <c r="J49" s="64"/>
      <c r="K49" s="64"/>
      <c r="L49" s="64"/>
      <c r="M49" s="64"/>
    </row>
    <row r="50" spans="1:13" ht="29.25" customHeight="1">
      <c r="A50" s="81">
        <v>4251</v>
      </c>
      <c r="B50" s="84">
        <v>4251</v>
      </c>
      <c r="C50" s="83" t="s">
        <v>142</v>
      </c>
      <c r="D50" s="84">
        <v>4251</v>
      </c>
      <c r="E50" s="32"/>
      <c r="F50" s="32"/>
      <c r="G50" s="32"/>
      <c r="H50" s="32"/>
      <c r="I50" s="32"/>
      <c r="J50" s="32"/>
      <c r="K50" s="32"/>
      <c r="L50" s="32"/>
      <c r="M50" s="32"/>
    </row>
    <row r="51" spans="1:13" ht="29.25" customHeight="1">
      <c r="A51" s="81">
        <v>4252</v>
      </c>
      <c r="B51" s="84">
        <v>4252</v>
      </c>
      <c r="C51" s="83" t="s">
        <v>127</v>
      </c>
      <c r="D51" s="84">
        <v>4252</v>
      </c>
      <c r="E51" s="32"/>
      <c r="F51" s="32"/>
      <c r="G51" s="32"/>
      <c r="H51" s="32"/>
      <c r="I51" s="32"/>
      <c r="J51" s="32"/>
      <c r="K51" s="32"/>
      <c r="L51" s="32"/>
      <c r="M51" s="32"/>
    </row>
    <row r="52" spans="1:13" ht="17.25" customHeight="1">
      <c r="A52" s="76">
        <v>4260</v>
      </c>
      <c r="B52" s="77" t="s">
        <v>361</v>
      </c>
      <c r="C52" s="86" t="s">
        <v>398</v>
      </c>
      <c r="D52" s="77" t="s">
        <v>361</v>
      </c>
      <c r="E52" s="22"/>
      <c r="F52" s="22"/>
      <c r="G52" s="22"/>
      <c r="H52" s="22"/>
      <c r="I52" s="22"/>
      <c r="J52" s="22"/>
      <c r="K52" s="22"/>
      <c r="L52" s="22"/>
      <c r="M52" s="22"/>
    </row>
    <row r="53" spans="1:13">
      <c r="A53" s="56"/>
      <c r="B53" s="79"/>
      <c r="C53" s="63" t="s">
        <v>110</v>
      </c>
      <c r="D53" s="79"/>
      <c r="E53" s="64"/>
      <c r="F53" s="64"/>
      <c r="G53" s="64"/>
      <c r="H53" s="64"/>
      <c r="I53" s="64"/>
      <c r="J53" s="64"/>
      <c r="K53" s="64"/>
      <c r="L53" s="64"/>
      <c r="M53" s="64"/>
    </row>
    <row r="54" spans="1:13" ht="17.25" customHeight="1">
      <c r="A54" s="81">
        <v>4261</v>
      </c>
      <c r="B54" s="84">
        <v>4261</v>
      </c>
      <c r="C54" s="83" t="s">
        <v>128</v>
      </c>
      <c r="D54" s="84">
        <v>4261</v>
      </c>
      <c r="E54" s="32"/>
      <c r="F54" s="32"/>
      <c r="G54" s="32"/>
      <c r="H54" s="32"/>
      <c r="I54" s="32"/>
      <c r="J54" s="32"/>
      <c r="K54" s="32"/>
      <c r="L54" s="32"/>
      <c r="M54" s="32"/>
    </row>
    <row r="55" spans="1:13" ht="17.25" customHeight="1">
      <c r="A55" s="81">
        <v>4264</v>
      </c>
      <c r="B55" s="84">
        <v>4264</v>
      </c>
      <c r="C55" s="87" t="s">
        <v>129</v>
      </c>
      <c r="D55" s="84">
        <v>4264</v>
      </c>
      <c r="E55" s="32"/>
      <c r="F55" s="32"/>
      <c r="G55" s="32"/>
      <c r="H55" s="32"/>
      <c r="I55" s="32"/>
      <c r="J55" s="32"/>
      <c r="K55" s="32"/>
      <c r="L55" s="32"/>
      <c r="M55" s="32"/>
    </row>
    <row r="56" spans="1:13" ht="17.25" customHeight="1">
      <c r="A56" s="81">
        <v>4267</v>
      </c>
      <c r="B56" s="84">
        <v>4267</v>
      </c>
      <c r="C56" s="87" t="s">
        <v>130</v>
      </c>
      <c r="D56" s="84">
        <v>4267</v>
      </c>
      <c r="E56" s="32"/>
      <c r="F56" s="32"/>
      <c r="G56" s="32"/>
      <c r="H56" s="32"/>
      <c r="I56" s="32"/>
      <c r="J56" s="32"/>
      <c r="K56" s="32"/>
      <c r="L56" s="32"/>
      <c r="M56" s="32"/>
    </row>
    <row r="57" spans="1:13" ht="17.25" customHeight="1">
      <c r="A57" s="81">
        <v>4268</v>
      </c>
      <c r="B57" s="84">
        <v>4269</v>
      </c>
      <c r="C57" s="87" t="s">
        <v>240</v>
      </c>
      <c r="D57" s="84">
        <v>4269</v>
      </c>
      <c r="E57" s="32"/>
      <c r="F57" s="32"/>
      <c r="G57" s="32"/>
      <c r="H57" s="32"/>
      <c r="I57" s="32"/>
      <c r="J57" s="32"/>
      <c r="K57" s="32"/>
      <c r="L57" s="32"/>
      <c r="M57" s="32"/>
    </row>
    <row r="58" spans="1:13" ht="17.25" customHeight="1">
      <c r="A58" s="73">
        <v>4400</v>
      </c>
      <c r="B58" s="74" t="s">
        <v>361</v>
      </c>
      <c r="C58" s="88" t="s">
        <v>399</v>
      </c>
      <c r="D58" s="74" t="s">
        <v>361</v>
      </c>
      <c r="E58" s="20"/>
      <c r="F58" s="20"/>
      <c r="G58" s="20"/>
      <c r="H58" s="20"/>
      <c r="I58" s="20"/>
      <c r="J58" s="20"/>
      <c r="K58" s="20"/>
      <c r="L58" s="20"/>
      <c r="M58" s="20"/>
    </row>
    <row r="59" spans="1:13">
      <c r="A59" s="61"/>
      <c r="B59" s="62"/>
      <c r="C59" s="63" t="s">
        <v>383</v>
      </c>
      <c r="D59" s="62"/>
      <c r="E59" s="80"/>
      <c r="F59" s="64"/>
      <c r="G59" s="64"/>
      <c r="H59" s="64"/>
      <c r="I59" s="64"/>
      <c r="J59" s="64"/>
      <c r="K59" s="64"/>
      <c r="L59" s="64"/>
      <c r="M59" s="64"/>
    </row>
    <row r="60" spans="1:13" ht="27">
      <c r="A60" s="76">
        <v>4410</v>
      </c>
      <c r="B60" s="77" t="s">
        <v>361</v>
      </c>
      <c r="C60" s="89" t="s">
        <v>400</v>
      </c>
      <c r="D60" s="77" t="s">
        <v>361</v>
      </c>
      <c r="E60" s="22"/>
      <c r="F60" s="22"/>
      <c r="G60" s="22"/>
      <c r="H60" s="22"/>
      <c r="I60" s="22"/>
      <c r="J60" s="22"/>
      <c r="K60" s="22"/>
      <c r="L60" s="22"/>
      <c r="M60" s="22"/>
    </row>
    <row r="61" spans="1:13">
      <c r="A61" s="56"/>
      <c r="B61" s="79"/>
      <c r="C61" s="63" t="s">
        <v>110</v>
      </c>
      <c r="D61" s="79"/>
      <c r="E61" s="64"/>
      <c r="F61" s="64"/>
      <c r="G61" s="64"/>
      <c r="H61" s="64"/>
      <c r="I61" s="64"/>
      <c r="J61" s="64"/>
      <c r="K61" s="64"/>
      <c r="L61" s="64"/>
      <c r="M61" s="64"/>
    </row>
    <row r="62" spans="1:13" ht="30.75" customHeight="1">
      <c r="A62" s="81">
        <v>4411</v>
      </c>
      <c r="B62" s="84">
        <v>4511</v>
      </c>
      <c r="C62" s="87" t="s">
        <v>217</v>
      </c>
      <c r="D62" s="84">
        <v>4511</v>
      </c>
      <c r="E62" s="32"/>
      <c r="F62" s="32"/>
      <c r="G62" s="32"/>
      <c r="H62" s="32"/>
      <c r="I62" s="32"/>
      <c r="J62" s="32"/>
      <c r="K62" s="32"/>
      <c r="L62" s="32"/>
      <c r="M62" s="32"/>
    </row>
    <row r="63" spans="1:13" ht="30.75" customHeight="1">
      <c r="A63" s="81">
        <v>4412</v>
      </c>
      <c r="B63" s="84">
        <v>4512</v>
      </c>
      <c r="C63" s="87" t="s">
        <v>230</v>
      </c>
      <c r="D63" s="84">
        <v>4512</v>
      </c>
      <c r="E63" s="32"/>
      <c r="F63" s="32"/>
      <c r="G63" s="32"/>
      <c r="H63" s="32"/>
      <c r="I63" s="32"/>
      <c r="J63" s="32"/>
      <c r="K63" s="32"/>
      <c r="L63" s="32"/>
      <c r="M63" s="32"/>
    </row>
    <row r="64" spans="1:13" ht="27">
      <c r="A64" s="76">
        <v>4420</v>
      </c>
      <c r="B64" s="77" t="s">
        <v>361</v>
      </c>
      <c r="C64" s="89" t="s">
        <v>401</v>
      </c>
      <c r="D64" s="77" t="s">
        <v>361</v>
      </c>
      <c r="E64" s="22"/>
      <c r="F64" s="22"/>
      <c r="G64" s="22"/>
      <c r="H64" s="22"/>
      <c r="I64" s="22"/>
      <c r="J64" s="22"/>
      <c r="K64" s="22"/>
      <c r="L64" s="22"/>
      <c r="M64" s="22"/>
    </row>
    <row r="65" spans="1:13">
      <c r="A65" s="56"/>
      <c r="B65" s="79"/>
      <c r="C65" s="63" t="s">
        <v>110</v>
      </c>
      <c r="D65" s="79"/>
      <c r="E65" s="64"/>
      <c r="F65" s="64"/>
      <c r="G65" s="64"/>
      <c r="H65" s="64"/>
      <c r="I65" s="64"/>
      <c r="J65" s="64"/>
      <c r="K65" s="64"/>
      <c r="L65" s="64"/>
      <c r="M65" s="64"/>
    </row>
    <row r="66" spans="1:13" ht="30" customHeight="1">
      <c r="A66" s="81">
        <v>4421</v>
      </c>
      <c r="B66" s="84">
        <v>4521</v>
      </c>
      <c r="C66" s="87" t="s">
        <v>267</v>
      </c>
      <c r="D66" s="84">
        <v>4521</v>
      </c>
      <c r="E66" s="32"/>
      <c r="F66" s="32"/>
      <c r="G66" s="32"/>
      <c r="H66" s="32"/>
      <c r="I66" s="32"/>
      <c r="J66" s="32"/>
      <c r="K66" s="32"/>
      <c r="L66" s="32"/>
      <c r="M66" s="32"/>
    </row>
    <row r="67" spans="1:13" ht="15.75" customHeight="1">
      <c r="A67" s="73">
        <v>4500</v>
      </c>
      <c r="B67" s="74" t="s">
        <v>361</v>
      </c>
      <c r="C67" s="88" t="s">
        <v>402</v>
      </c>
      <c r="D67" s="74" t="s">
        <v>361</v>
      </c>
      <c r="E67" s="20"/>
      <c r="F67" s="20"/>
      <c r="G67" s="20"/>
      <c r="H67" s="20"/>
      <c r="I67" s="20"/>
      <c r="J67" s="20"/>
      <c r="K67" s="20"/>
      <c r="L67" s="20"/>
      <c r="M67" s="20"/>
    </row>
    <row r="68" spans="1:13">
      <c r="A68" s="61"/>
      <c r="B68" s="62"/>
      <c r="C68" s="63" t="s">
        <v>383</v>
      </c>
      <c r="D68" s="62"/>
      <c r="E68" s="64"/>
      <c r="F68" s="64"/>
      <c r="G68" s="64"/>
      <c r="H68" s="64"/>
      <c r="I68" s="64"/>
      <c r="J68" s="64"/>
      <c r="K68" s="64"/>
      <c r="L68" s="64"/>
      <c r="M68" s="64"/>
    </row>
    <row r="69" spans="1:13" ht="27">
      <c r="A69" s="76">
        <v>4520</v>
      </c>
      <c r="B69" s="77" t="s">
        <v>361</v>
      </c>
      <c r="C69" s="89" t="s">
        <v>403</v>
      </c>
      <c r="D69" s="77" t="s">
        <v>361</v>
      </c>
      <c r="E69" s="22"/>
      <c r="F69" s="22"/>
      <c r="G69" s="22"/>
      <c r="H69" s="22"/>
      <c r="I69" s="22"/>
      <c r="J69" s="22"/>
      <c r="K69" s="22"/>
      <c r="L69" s="22"/>
      <c r="M69" s="22"/>
    </row>
    <row r="70" spans="1:13">
      <c r="A70" s="56"/>
      <c r="B70" s="79"/>
      <c r="C70" s="63" t="s">
        <v>110</v>
      </c>
      <c r="D70" s="79"/>
      <c r="E70" s="64"/>
      <c r="F70" s="64"/>
      <c r="G70" s="64"/>
      <c r="H70" s="64"/>
      <c r="I70" s="64"/>
      <c r="J70" s="64"/>
      <c r="K70" s="64"/>
      <c r="L70" s="64"/>
      <c r="M70" s="64"/>
    </row>
    <row r="71" spans="1:13" ht="32.25" customHeight="1">
      <c r="A71" s="81">
        <v>4522</v>
      </c>
      <c r="B71" s="84">
        <v>4622</v>
      </c>
      <c r="C71" s="87" t="s">
        <v>404</v>
      </c>
      <c r="D71" s="84">
        <v>4622</v>
      </c>
      <c r="E71" s="32"/>
      <c r="F71" s="32"/>
      <c r="G71" s="32"/>
      <c r="H71" s="32"/>
      <c r="I71" s="32"/>
      <c r="J71" s="32"/>
      <c r="K71" s="32"/>
      <c r="L71" s="32"/>
      <c r="M71" s="32"/>
    </row>
    <row r="72" spans="1:13" ht="27">
      <c r="A72" s="76">
        <v>4530</v>
      </c>
      <c r="B72" s="77" t="s">
        <v>361</v>
      </c>
      <c r="C72" s="89" t="s">
        <v>405</v>
      </c>
      <c r="D72" s="77" t="s">
        <v>361</v>
      </c>
      <c r="E72" s="22"/>
      <c r="F72" s="22"/>
      <c r="G72" s="22"/>
      <c r="H72" s="22"/>
      <c r="I72" s="22"/>
      <c r="J72" s="22"/>
      <c r="K72" s="22"/>
      <c r="L72" s="22"/>
      <c r="M72" s="22"/>
    </row>
    <row r="73" spans="1:13">
      <c r="A73" s="56"/>
      <c r="B73" s="79"/>
      <c r="C73" s="63" t="s">
        <v>110</v>
      </c>
      <c r="D73" s="79"/>
      <c r="E73" s="64"/>
      <c r="F73" s="64"/>
      <c r="G73" s="64"/>
      <c r="H73" s="64"/>
      <c r="I73" s="64"/>
      <c r="J73" s="64"/>
      <c r="K73" s="64"/>
      <c r="L73" s="64"/>
      <c r="M73" s="64"/>
    </row>
    <row r="74" spans="1:13" ht="31.5" customHeight="1">
      <c r="A74" s="81">
        <v>4531</v>
      </c>
      <c r="B74" s="90">
        <v>4637</v>
      </c>
      <c r="C74" s="91" t="s">
        <v>215</v>
      </c>
      <c r="D74" s="90">
        <v>4637</v>
      </c>
      <c r="E74" s="32"/>
      <c r="F74" s="32"/>
      <c r="G74" s="32"/>
      <c r="H74" s="32"/>
      <c r="I74" s="32"/>
      <c r="J74" s="32"/>
      <c r="K74" s="32"/>
      <c r="L74" s="32"/>
      <c r="M74" s="32"/>
    </row>
    <row r="75" spans="1:13" ht="31.5" customHeight="1">
      <c r="A75" s="81">
        <v>4532</v>
      </c>
      <c r="B75" s="90">
        <v>4638</v>
      </c>
      <c r="C75" s="91" t="s">
        <v>241</v>
      </c>
      <c r="D75" s="90">
        <v>4638</v>
      </c>
      <c r="E75" s="32"/>
      <c r="F75" s="32"/>
      <c r="G75" s="32"/>
      <c r="H75" s="32"/>
      <c r="I75" s="32"/>
      <c r="J75" s="32"/>
      <c r="K75" s="32"/>
      <c r="L75" s="32"/>
      <c r="M75" s="32"/>
    </row>
    <row r="76" spans="1:13" ht="17.25" customHeight="1">
      <c r="A76" s="81">
        <v>4533</v>
      </c>
      <c r="B76" s="84">
        <v>4639</v>
      </c>
      <c r="C76" s="92" t="s">
        <v>167</v>
      </c>
      <c r="D76" s="84">
        <v>4639</v>
      </c>
      <c r="E76" s="32"/>
      <c r="F76" s="32"/>
      <c r="G76" s="32"/>
      <c r="H76" s="32"/>
      <c r="I76" s="32"/>
      <c r="J76" s="32"/>
      <c r="K76" s="32"/>
      <c r="L76" s="32"/>
      <c r="M76" s="32"/>
    </row>
    <row r="77" spans="1:13" ht="25.5">
      <c r="A77" s="76">
        <v>4540</v>
      </c>
      <c r="B77" s="77" t="s">
        <v>361</v>
      </c>
      <c r="C77" s="93" t="s">
        <v>406</v>
      </c>
      <c r="D77" s="77" t="s">
        <v>361</v>
      </c>
      <c r="E77" s="22"/>
      <c r="F77" s="22"/>
      <c r="G77" s="22"/>
      <c r="H77" s="22"/>
      <c r="I77" s="22"/>
      <c r="J77" s="22"/>
      <c r="K77" s="22"/>
      <c r="L77" s="22"/>
      <c r="M77" s="22"/>
    </row>
    <row r="78" spans="1:13">
      <c r="A78" s="94"/>
      <c r="B78" s="12"/>
      <c r="C78" s="63" t="s">
        <v>110</v>
      </c>
      <c r="D78" s="12"/>
      <c r="E78" s="19"/>
      <c r="F78" s="19"/>
      <c r="G78" s="19"/>
      <c r="H78" s="19"/>
      <c r="I78" s="19"/>
      <c r="J78" s="19"/>
      <c r="K78" s="19"/>
      <c r="L78" s="19"/>
      <c r="M78" s="19"/>
    </row>
    <row r="79" spans="1:13" ht="30" customHeight="1">
      <c r="A79" s="81">
        <v>4542</v>
      </c>
      <c r="B79" s="84">
        <v>4656</v>
      </c>
      <c r="C79" s="92" t="s">
        <v>407</v>
      </c>
      <c r="D79" s="84">
        <v>4656</v>
      </c>
      <c r="E79" s="32"/>
      <c r="F79" s="32"/>
      <c r="G79" s="32"/>
      <c r="H79" s="32"/>
      <c r="I79" s="32"/>
      <c r="J79" s="32"/>
      <c r="K79" s="32"/>
      <c r="L79" s="32"/>
      <c r="M79" s="32"/>
    </row>
    <row r="80" spans="1:13" ht="19.5" customHeight="1">
      <c r="A80" s="81">
        <v>4543</v>
      </c>
      <c r="B80" s="84">
        <v>4657</v>
      </c>
      <c r="C80" s="92" t="s">
        <v>408</v>
      </c>
      <c r="D80" s="84">
        <v>4657</v>
      </c>
      <c r="E80" s="32"/>
      <c r="F80" s="32"/>
      <c r="G80" s="32"/>
      <c r="H80" s="32"/>
      <c r="I80" s="32"/>
      <c r="J80" s="32"/>
      <c r="K80" s="32"/>
      <c r="L80" s="32"/>
      <c r="M80" s="32"/>
    </row>
    <row r="81" spans="1:13" ht="27">
      <c r="A81" s="73">
        <v>4600</v>
      </c>
      <c r="B81" s="74" t="s">
        <v>361</v>
      </c>
      <c r="C81" s="95" t="s">
        <v>409</v>
      </c>
      <c r="D81" s="74" t="s">
        <v>361</v>
      </c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61"/>
      <c r="B82" s="62"/>
      <c r="C82" s="63" t="s">
        <v>383</v>
      </c>
      <c r="D82" s="62"/>
      <c r="E82" s="64"/>
      <c r="F82" s="64"/>
      <c r="G82" s="64"/>
      <c r="H82" s="64"/>
      <c r="I82" s="64"/>
      <c r="J82" s="64"/>
      <c r="K82" s="64"/>
      <c r="L82" s="64"/>
      <c r="M82" s="64"/>
    </row>
    <row r="83" spans="1:13" ht="27">
      <c r="A83" s="76">
        <v>4630</v>
      </c>
      <c r="B83" s="77" t="s">
        <v>361</v>
      </c>
      <c r="C83" s="89" t="s">
        <v>410</v>
      </c>
      <c r="D83" s="77" t="s">
        <v>361</v>
      </c>
      <c r="E83" s="96"/>
      <c r="F83" s="22"/>
      <c r="G83" s="22"/>
      <c r="H83" s="22"/>
      <c r="I83" s="22"/>
      <c r="J83" s="22"/>
      <c r="K83" s="22"/>
      <c r="L83" s="22"/>
      <c r="M83" s="22"/>
    </row>
    <row r="84" spans="1:13">
      <c r="A84" s="56"/>
      <c r="B84" s="79"/>
      <c r="C84" s="63" t="s">
        <v>110</v>
      </c>
      <c r="D84" s="79"/>
      <c r="E84" s="64"/>
      <c r="F84" s="64"/>
      <c r="G84" s="64"/>
      <c r="H84" s="64"/>
      <c r="I84" s="64"/>
      <c r="J84" s="64"/>
      <c r="K84" s="64"/>
      <c r="L84" s="64"/>
      <c r="M84" s="64"/>
    </row>
    <row r="85" spans="1:13" ht="18" customHeight="1">
      <c r="A85" s="81">
        <v>4634</v>
      </c>
      <c r="B85" s="84">
        <v>4729</v>
      </c>
      <c r="C85" s="87" t="s">
        <v>348</v>
      </c>
      <c r="D85" s="84">
        <v>4729</v>
      </c>
      <c r="E85" s="32"/>
      <c r="F85" s="32"/>
      <c r="G85" s="32"/>
      <c r="H85" s="32"/>
      <c r="I85" s="32"/>
      <c r="J85" s="32"/>
      <c r="K85" s="32"/>
      <c r="L85" s="32"/>
      <c r="M85" s="32"/>
    </row>
    <row r="86" spans="1:13" ht="16.5" customHeight="1">
      <c r="A86" s="73">
        <v>4700</v>
      </c>
      <c r="B86" s="74" t="s">
        <v>361</v>
      </c>
      <c r="C86" s="97" t="s">
        <v>411</v>
      </c>
      <c r="D86" s="74" t="s">
        <v>361</v>
      </c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61"/>
      <c r="B87" s="62"/>
      <c r="C87" s="63" t="s">
        <v>383</v>
      </c>
      <c r="D87" s="62"/>
      <c r="E87" s="64"/>
      <c r="F87" s="64"/>
      <c r="G87" s="64"/>
      <c r="H87" s="64"/>
      <c r="I87" s="64"/>
      <c r="J87" s="64"/>
      <c r="K87" s="64"/>
      <c r="L87" s="64"/>
      <c r="M87" s="64"/>
    </row>
    <row r="88" spans="1:13" ht="27">
      <c r="A88" s="76">
        <v>4710</v>
      </c>
      <c r="B88" s="77" t="s">
        <v>361</v>
      </c>
      <c r="C88" s="86" t="s">
        <v>412</v>
      </c>
      <c r="D88" s="77" t="s">
        <v>361</v>
      </c>
      <c r="E88" s="22"/>
      <c r="F88" s="22"/>
      <c r="G88" s="22"/>
      <c r="H88" s="22"/>
      <c r="I88" s="22"/>
      <c r="J88" s="22"/>
      <c r="K88" s="22"/>
      <c r="L88" s="22"/>
      <c r="M88" s="22"/>
    </row>
    <row r="89" spans="1:13">
      <c r="A89" s="56"/>
      <c r="B89" s="79"/>
      <c r="C89" s="63" t="s">
        <v>110</v>
      </c>
      <c r="D89" s="79"/>
      <c r="E89" s="64"/>
      <c r="F89" s="64"/>
      <c r="G89" s="64"/>
      <c r="H89" s="64"/>
      <c r="I89" s="64"/>
      <c r="J89" s="64"/>
      <c r="K89" s="64"/>
      <c r="L89" s="64"/>
      <c r="M89" s="64"/>
    </row>
    <row r="90" spans="1:13" ht="30.75" customHeight="1">
      <c r="A90" s="81">
        <v>4712</v>
      </c>
      <c r="B90" s="84">
        <v>4819</v>
      </c>
      <c r="C90" s="87" t="s">
        <v>219</v>
      </c>
      <c r="D90" s="84">
        <v>4819</v>
      </c>
      <c r="E90" s="32"/>
      <c r="F90" s="32"/>
      <c r="G90" s="32"/>
      <c r="H90" s="32"/>
      <c r="I90" s="32"/>
      <c r="J90" s="32"/>
      <c r="K90" s="32"/>
      <c r="L90" s="32"/>
      <c r="M90" s="32"/>
    </row>
    <row r="91" spans="1:13" ht="54">
      <c r="A91" s="76">
        <v>4720</v>
      </c>
      <c r="B91" s="77" t="s">
        <v>361</v>
      </c>
      <c r="C91" s="89" t="s">
        <v>413</v>
      </c>
      <c r="D91" s="77" t="s">
        <v>361</v>
      </c>
      <c r="E91" s="98"/>
      <c r="F91" s="98"/>
      <c r="G91" s="98"/>
      <c r="H91" s="98"/>
      <c r="I91" s="98"/>
      <c r="J91" s="98"/>
      <c r="K91" s="98"/>
      <c r="L91" s="98"/>
      <c r="M91" s="98"/>
    </row>
    <row r="92" spans="1:13">
      <c r="A92" s="56"/>
      <c r="B92" s="79"/>
      <c r="C92" s="63" t="s">
        <v>110</v>
      </c>
      <c r="D92" s="79"/>
      <c r="E92" s="64"/>
      <c r="F92" s="64"/>
      <c r="G92" s="64"/>
      <c r="H92" s="64"/>
      <c r="I92" s="64"/>
      <c r="J92" s="64"/>
      <c r="K92" s="64"/>
      <c r="L92" s="64"/>
      <c r="M92" s="64"/>
    </row>
    <row r="93" spans="1:13" ht="19.5" customHeight="1">
      <c r="A93" s="81">
        <v>4723</v>
      </c>
      <c r="B93" s="84">
        <v>4823</v>
      </c>
      <c r="C93" s="87" t="s">
        <v>133</v>
      </c>
      <c r="D93" s="84">
        <v>4823</v>
      </c>
      <c r="E93" s="32"/>
      <c r="F93" s="32"/>
      <c r="G93" s="32"/>
      <c r="H93" s="32"/>
      <c r="I93" s="32"/>
      <c r="J93" s="32"/>
      <c r="K93" s="32"/>
      <c r="L93" s="32"/>
      <c r="M93" s="32"/>
    </row>
    <row r="94" spans="1:13" ht="18" customHeight="1">
      <c r="A94" s="76">
        <v>4760</v>
      </c>
      <c r="B94" s="77" t="s">
        <v>361</v>
      </c>
      <c r="C94" s="89" t="s">
        <v>414</v>
      </c>
      <c r="D94" s="77" t="s">
        <v>361</v>
      </c>
      <c r="E94" s="98"/>
      <c r="F94" s="98"/>
      <c r="G94" s="98"/>
      <c r="H94" s="98"/>
      <c r="I94" s="98"/>
      <c r="J94" s="98"/>
      <c r="K94" s="98"/>
      <c r="L94" s="98"/>
      <c r="M94" s="98"/>
    </row>
    <row r="95" spans="1:13">
      <c r="A95" s="56"/>
      <c r="B95" s="79"/>
      <c r="C95" s="63" t="s">
        <v>110</v>
      </c>
      <c r="D95" s="79"/>
      <c r="E95" s="64"/>
      <c r="F95" s="64"/>
      <c r="G95" s="64"/>
      <c r="H95" s="64"/>
      <c r="I95" s="64"/>
      <c r="J95" s="64"/>
      <c r="K95" s="64"/>
      <c r="L95" s="64"/>
      <c r="M95" s="64"/>
    </row>
    <row r="96" spans="1:13" ht="16.5" customHeight="1">
      <c r="A96" s="81">
        <v>4761</v>
      </c>
      <c r="B96" s="84">
        <v>4861</v>
      </c>
      <c r="C96" s="87" t="s">
        <v>134</v>
      </c>
      <c r="D96" s="84">
        <v>4861</v>
      </c>
      <c r="E96" s="32"/>
      <c r="F96" s="32"/>
      <c r="G96" s="32"/>
      <c r="H96" s="32"/>
      <c r="I96" s="32"/>
      <c r="J96" s="32"/>
      <c r="K96" s="32"/>
      <c r="L96" s="32"/>
      <c r="M96" s="32"/>
    </row>
    <row r="97" spans="1:13" ht="16.5" customHeight="1">
      <c r="A97" s="76">
        <v>4770</v>
      </c>
      <c r="B97" s="77" t="s">
        <v>361</v>
      </c>
      <c r="C97" s="89" t="s">
        <v>415</v>
      </c>
      <c r="D97" s="77" t="s">
        <v>361</v>
      </c>
      <c r="E97" s="98"/>
      <c r="F97" s="98"/>
      <c r="G97" s="98"/>
      <c r="H97" s="98"/>
      <c r="I97" s="98"/>
      <c r="J97" s="98"/>
      <c r="K97" s="98"/>
      <c r="L97" s="98"/>
      <c r="M97" s="98"/>
    </row>
    <row r="98" spans="1:13">
      <c r="A98" s="56"/>
      <c r="B98" s="79"/>
      <c r="C98" s="63" t="s">
        <v>110</v>
      </c>
      <c r="D98" s="79"/>
      <c r="E98" s="64"/>
      <c r="F98" s="64"/>
      <c r="G98" s="64"/>
      <c r="H98" s="64"/>
      <c r="I98" s="64"/>
      <c r="J98" s="64"/>
      <c r="K98" s="64"/>
      <c r="L98" s="64"/>
      <c r="M98" s="64"/>
    </row>
    <row r="99" spans="1:13" ht="17.25" customHeight="1">
      <c r="A99" s="81">
        <v>4771</v>
      </c>
      <c r="B99" s="84">
        <v>4891</v>
      </c>
      <c r="C99" s="99" t="s">
        <v>416</v>
      </c>
      <c r="D99" s="84">
        <v>4891</v>
      </c>
      <c r="E99" s="32"/>
      <c r="F99" s="32"/>
      <c r="G99" s="32"/>
      <c r="H99" s="32"/>
      <c r="I99" s="32"/>
      <c r="J99" s="32"/>
      <c r="K99" s="32"/>
      <c r="L99" s="32"/>
      <c r="M99" s="32"/>
    </row>
    <row r="100" spans="1:13" ht="42.75" customHeight="1">
      <c r="A100" s="81">
        <v>4772</v>
      </c>
      <c r="B100" s="100" t="s">
        <v>361</v>
      </c>
      <c r="C100" s="87" t="s">
        <v>417</v>
      </c>
      <c r="D100" s="100" t="s">
        <v>361</v>
      </c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1:13" s="54" customFormat="1" ht="28.5">
      <c r="A101" s="67">
        <v>5000</v>
      </c>
      <c r="B101" s="101" t="s">
        <v>361</v>
      </c>
      <c r="C101" s="102" t="s">
        <v>418</v>
      </c>
      <c r="D101" s="101" t="s">
        <v>361</v>
      </c>
      <c r="E101" s="103"/>
      <c r="F101" s="103"/>
      <c r="G101" s="103"/>
      <c r="H101" s="103"/>
      <c r="I101" s="103"/>
      <c r="J101" s="103"/>
      <c r="K101" s="103"/>
      <c r="L101" s="103"/>
      <c r="M101" s="103"/>
    </row>
    <row r="102" spans="1:13">
      <c r="A102" s="61"/>
      <c r="B102" s="62"/>
      <c r="C102" s="63" t="s">
        <v>383</v>
      </c>
      <c r="D102" s="62"/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 ht="20.25" customHeight="1">
      <c r="A103" s="73">
        <v>5100</v>
      </c>
      <c r="B103" s="74" t="s">
        <v>361</v>
      </c>
      <c r="C103" s="88" t="s">
        <v>419</v>
      </c>
      <c r="D103" s="74" t="s">
        <v>361</v>
      </c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>
      <c r="A104" s="61"/>
      <c r="B104" s="62"/>
      <c r="C104" s="63" t="s">
        <v>383</v>
      </c>
      <c r="D104" s="62"/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 ht="18.75" customHeight="1">
      <c r="A105" s="76">
        <v>5110</v>
      </c>
      <c r="B105" s="77" t="s">
        <v>361</v>
      </c>
      <c r="C105" s="89" t="s">
        <v>420</v>
      </c>
      <c r="D105" s="77" t="s">
        <v>361</v>
      </c>
      <c r="E105" s="22"/>
      <c r="F105" s="22"/>
      <c r="G105" s="22"/>
      <c r="H105" s="22"/>
      <c r="I105" s="22"/>
      <c r="J105" s="22"/>
      <c r="K105" s="22"/>
      <c r="L105" s="22"/>
      <c r="M105" s="22"/>
    </row>
    <row r="106" spans="1:13" ht="13.5" customHeight="1">
      <c r="A106" s="56"/>
      <c r="B106" s="79"/>
      <c r="C106" s="63" t="s">
        <v>110</v>
      </c>
      <c r="D106" s="79"/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 ht="18" customHeight="1">
      <c r="A107" s="81">
        <v>5111</v>
      </c>
      <c r="B107" s="84">
        <v>5111</v>
      </c>
      <c r="C107" s="87" t="s">
        <v>421</v>
      </c>
      <c r="D107" s="84">
        <v>5111</v>
      </c>
      <c r="E107" s="32"/>
      <c r="F107" s="104"/>
      <c r="G107" s="104"/>
      <c r="H107" s="104"/>
      <c r="I107" s="104"/>
      <c r="J107" s="104"/>
      <c r="K107" s="104"/>
      <c r="L107" s="104"/>
      <c r="M107" s="104"/>
    </row>
    <row r="108" spans="1:13" ht="18" customHeight="1">
      <c r="A108" s="81">
        <v>5112</v>
      </c>
      <c r="B108" s="84">
        <v>5112</v>
      </c>
      <c r="C108" s="87" t="s">
        <v>173</v>
      </c>
      <c r="D108" s="84">
        <v>5112</v>
      </c>
      <c r="E108" s="32"/>
      <c r="F108" s="104"/>
      <c r="G108" s="104"/>
      <c r="H108" s="104"/>
      <c r="I108" s="104"/>
      <c r="J108" s="104"/>
      <c r="K108" s="104"/>
      <c r="L108" s="104"/>
      <c r="M108" s="104"/>
    </row>
    <row r="109" spans="1:13" ht="18" customHeight="1">
      <c r="A109" s="81">
        <v>5113</v>
      </c>
      <c r="B109" s="84">
        <v>5113</v>
      </c>
      <c r="C109" s="87" t="s">
        <v>174</v>
      </c>
      <c r="D109" s="84">
        <v>5113</v>
      </c>
      <c r="E109" s="32"/>
      <c r="F109" s="104"/>
      <c r="G109" s="104"/>
      <c r="H109" s="104"/>
      <c r="I109" s="104"/>
      <c r="J109" s="104"/>
      <c r="K109" s="104"/>
      <c r="L109" s="104"/>
      <c r="M109" s="104"/>
    </row>
    <row r="110" spans="1:13" ht="19.5" customHeight="1">
      <c r="A110" s="76">
        <v>5120</v>
      </c>
      <c r="B110" s="77" t="s">
        <v>361</v>
      </c>
      <c r="C110" s="89" t="s">
        <v>422</v>
      </c>
      <c r="D110" s="77" t="s">
        <v>361</v>
      </c>
      <c r="E110" s="22"/>
      <c r="F110" s="22"/>
      <c r="G110" s="22"/>
      <c r="H110" s="22"/>
      <c r="I110" s="22"/>
      <c r="J110" s="22"/>
      <c r="K110" s="22"/>
      <c r="L110" s="22"/>
      <c r="M110" s="22"/>
    </row>
    <row r="111" spans="1:13">
      <c r="A111" s="56"/>
      <c r="B111" s="79"/>
      <c r="C111" s="105" t="s">
        <v>110</v>
      </c>
      <c r="D111" s="79"/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 ht="17.25" customHeight="1">
      <c r="A112" s="81">
        <v>5121</v>
      </c>
      <c r="B112" s="84">
        <v>5121</v>
      </c>
      <c r="C112" s="87" t="s">
        <v>423</v>
      </c>
      <c r="D112" s="84">
        <v>5121</v>
      </c>
      <c r="E112" s="32"/>
      <c r="F112" s="104"/>
      <c r="G112" s="104"/>
      <c r="H112" s="104"/>
      <c r="I112" s="104"/>
      <c r="J112" s="104"/>
      <c r="K112" s="104"/>
      <c r="L112" s="104"/>
      <c r="M112" s="104"/>
    </row>
    <row r="113" spans="1:13" ht="17.25" customHeight="1">
      <c r="A113" s="81">
        <v>5122</v>
      </c>
      <c r="B113" s="84">
        <v>5122</v>
      </c>
      <c r="C113" s="87" t="s">
        <v>332</v>
      </c>
      <c r="D113" s="84">
        <v>5122</v>
      </c>
      <c r="E113" s="32"/>
      <c r="F113" s="104"/>
      <c r="G113" s="104"/>
      <c r="H113" s="104"/>
      <c r="I113" s="104"/>
      <c r="J113" s="104"/>
      <c r="K113" s="104"/>
      <c r="L113" s="104"/>
      <c r="M113" s="104"/>
    </row>
    <row r="114" spans="1:13" ht="17.25" customHeight="1">
      <c r="A114" s="81">
        <v>5123</v>
      </c>
      <c r="B114" s="84">
        <v>5129</v>
      </c>
      <c r="C114" s="87" t="s">
        <v>424</v>
      </c>
      <c r="D114" s="84">
        <v>5129</v>
      </c>
      <c r="E114" s="32"/>
      <c r="F114" s="104"/>
      <c r="G114" s="104"/>
      <c r="H114" s="104"/>
      <c r="I114" s="104"/>
      <c r="J114" s="104"/>
      <c r="K114" s="104"/>
      <c r="L114" s="104"/>
      <c r="M114" s="104"/>
    </row>
    <row r="115" spans="1:13" ht="17.25" customHeight="1">
      <c r="A115" s="76">
        <v>5130</v>
      </c>
      <c r="B115" s="77" t="s">
        <v>361</v>
      </c>
      <c r="C115" s="89" t="s">
        <v>425</v>
      </c>
      <c r="D115" s="77" t="s">
        <v>361</v>
      </c>
      <c r="E115" s="22"/>
      <c r="F115" s="22"/>
      <c r="G115" s="22"/>
      <c r="H115" s="22"/>
      <c r="I115" s="22"/>
      <c r="J115" s="22"/>
      <c r="K115" s="22"/>
      <c r="L115" s="22"/>
      <c r="M115" s="22"/>
    </row>
    <row r="116" spans="1:13">
      <c r="A116" s="56"/>
      <c r="B116" s="79"/>
      <c r="C116" s="63" t="s">
        <v>110</v>
      </c>
      <c r="D116" s="79"/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 ht="16.5" customHeight="1">
      <c r="A117" s="81">
        <v>5132</v>
      </c>
      <c r="B117" s="84">
        <v>5132</v>
      </c>
      <c r="C117" s="87" t="s">
        <v>426</v>
      </c>
      <c r="D117" s="84">
        <v>5132</v>
      </c>
      <c r="E117" s="32"/>
      <c r="F117" s="104"/>
      <c r="G117" s="104"/>
      <c r="H117" s="104"/>
      <c r="I117" s="104"/>
      <c r="J117" s="104"/>
      <c r="K117" s="104"/>
      <c r="L117" s="104"/>
      <c r="M117" s="104"/>
    </row>
    <row r="118" spans="1:13" ht="16.5" customHeight="1">
      <c r="A118" s="81">
        <v>5133</v>
      </c>
      <c r="B118" s="84">
        <v>5133</v>
      </c>
      <c r="C118" s="87" t="s">
        <v>197</v>
      </c>
      <c r="D118" s="84">
        <v>5133</v>
      </c>
      <c r="E118" s="32"/>
      <c r="F118" s="104"/>
      <c r="G118" s="104"/>
      <c r="H118" s="104"/>
      <c r="I118" s="104"/>
      <c r="J118" s="104"/>
      <c r="K118" s="104"/>
      <c r="L118" s="104"/>
      <c r="M118" s="104"/>
    </row>
    <row r="119" spans="1:13" ht="16.5" customHeight="1">
      <c r="A119" s="81">
        <v>5134</v>
      </c>
      <c r="B119" s="84">
        <v>5134</v>
      </c>
      <c r="C119" s="87" t="s">
        <v>139</v>
      </c>
      <c r="D119" s="84">
        <v>5134</v>
      </c>
      <c r="E119" s="32"/>
      <c r="F119" s="104"/>
      <c r="G119" s="104"/>
      <c r="H119" s="104"/>
      <c r="I119" s="104"/>
      <c r="J119" s="104"/>
      <c r="K119" s="104"/>
      <c r="L119" s="104"/>
      <c r="M119" s="104"/>
    </row>
    <row r="120" spans="1:13" ht="16.5" customHeight="1">
      <c r="A120" s="73">
        <v>5200</v>
      </c>
      <c r="B120" s="74" t="s">
        <v>361</v>
      </c>
      <c r="C120" s="95" t="s">
        <v>427</v>
      </c>
      <c r="D120" s="74" t="s">
        <v>361</v>
      </c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3">
      <c r="A121" s="61"/>
      <c r="B121" s="62"/>
      <c r="C121" s="63" t="s">
        <v>383</v>
      </c>
      <c r="D121" s="62"/>
      <c r="E121" s="64"/>
      <c r="F121" s="19"/>
      <c r="G121" s="19"/>
      <c r="H121" s="19"/>
      <c r="I121" s="19"/>
      <c r="J121" s="19"/>
      <c r="K121" s="19"/>
      <c r="L121" s="19"/>
      <c r="M121" s="19"/>
    </row>
    <row r="122" spans="1:13" ht="19.5" customHeight="1">
      <c r="A122" s="81">
        <v>5221</v>
      </c>
      <c r="B122" s="84">
        <v>5221</v>
      </c>
      <c r="C122" s="87" t="s">
        <v>428</v>
      </c>
      <c r="D122" s="84">
        <v>5221</v>
      </c>
      <c r="E122" s="32"/>
      <c r="F122" s="104"/>
      <c r="G122" s="104"/>
      <c r="H122" s="104"/>
      <c r="I122" s="104"/>
      <c r="J122" s="104"/>
      <c r="K122" s="104"/>
      <c r="L122" s="104"/>
      <c r="M122" s="104"/>
    </row>
    <row r="123" spans="1:13" ht="28.5">
      <c r="A123" s="101" t="s">
        <v>429</v>
      </c>
      <c r="B123" s="106" t="s">
        <v>361</v>
      </c>
      <c r="C123" s="107" t="s">
        <v>430</v>
      </c>
      <c r="D123" s="106" t="s">
        <v>361</v>
      </c>
      <c r="E123" s="103"/>
      <c r="F123" s="103"/>
      <c r="G123" s="103"/>
      <c r="H123" s="103"/>
      <c r="I123" s="103"/>
      <c r="J123" s="103"/>
      <c r="K123" s="103"/>
      <c r="L123" s="103"/>
      <c r="M123" s="103"/>
    </row>
    <row r="124" spans="1:13">
      <c r="A124" s="12"/>
      <c r="B124" s="79"/>
      <c r="C124" s="105" t="s">
        <v>108</v>
      </c>
      <c r="D124" s="79"/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 ht="29.25" customHeight="1">
      <c r="A125" s="74" t="s">
        <v>431</v>
      </c>
      <c r="B125" s="74" t="s">
        <v>361</v>
      </c>
      <c r="C125" s="85" t="s">
        <v>432</v>
      </c>
      <c r="D125" s="74" t="s">
        <v>361</v>
      </c>
      <c r="E125" s="108"/>
      <c r="F125" s="108"/>
      <c r="G125" s="108"/>
      <c r="H125" s="108"/>
      <c r="I125" s="108"/>
      <c r="J125" s="108"/>
      <c r="K125" s="108"/>
      <c r="L125" s="108"/>
      <c r="M125" s="108"/>
    </row>
    <row r="126" spans="1:13">
      <c r="A126" s="12"/>
      <c r="B126" s="12"/>
      <c r="C126" s="105" t="s">
        <v>108</v>
      </c>
      <c r="D126" s="12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 ht="18.75" customHeight="1">
      <c r="A127" s="100" t="s">
        <v>433</v>
      </c>
      <c r="B127" s="84">
        <v>8111</v>
      </c>
      <c r="C127" s="109" t="s">
        <v>434</v>
      </c>
      <c r="D127" s="84">
        <v>8111</v>
      </c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3" ht="29.25" customHeight="1">
      <c r="A128" s="110" t="s">
        <v>435</v>
      </c>
      <c r="B128" s="74" t="s">
        <v>361</v>
      </c>
      <c r="C128" s="85" t="s">
        <v>436</v>
      </c>
      <c r="D128" s="74" t="s">
        <v>361</v>
      </c>
      <c r="E128" s="108"/>
      <c r="F128" s="108"/>
      <c r="G128" s="108"/>
      <c r="H128" s="108"/>
      <c r="I128" s="108"/>
      <c r="J128" s="108"/>
      <c r="K128" s="108"/>
      <c r="L128" s="108"/>
      <c r="M128" s="108"/>
    </row>
    <row r="129" spans="1:13">
      <c r="A129" s="111"/>
      <c r="B129" s="79"/>
      <c r="C129" s="105" t="s">
        <v>108</v>
      </c>
      <c r="D129" s="79"/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 ht="18.75" customHeight="1">
      <c r="A130" s="112" t="s">
        <v>437</v>
      </c>
      <c r="B130" s="84">
        <v>8411</v>
      </c>
      <c r="C130" s="109" t="s">
        <v>438</v>
      </c>
      <c r="D130" s="84">
        <v>8411</v>
      </c>
      <c r="E130" s="32"/>
      <c r="F130" s="32"/>
      <c r="G130" s="32"/>
      <c r="H130" s="32"/>
      <c r="I130" s="32"/>
      <c r="J130" s="32"/>
      <c r="K130" s="32"/>
      <c r="L130" s="32"/>
      <c r="M130" s="32"/>
    </row>
  </sheetData>
  <mergeCells count="18">
    <mergeCell ref="E1:J1"/>
    <mergeCell ref="K1:M1"/>
    <mergeCell ref="E2:J2"/>
    <mergeCell ref="K2:M2"/>
    <mergeCell ref="E3:J3"/>
    <mergeCell ref="K3:M3"/>
    <mergeCell ref="B9:B11"/>
    <mergeCell ref="E4:J4"/>
    <mergeCell ref="K4:M4"/>
    <mergeCell ref="A6:M6"/>
    <mergeCell ref="F8:M8"/>
    <mergeCell ref="A9:A11"/>
    <mergeCell ref="C9:C11"/>
    <mergeCell ref="D9:D11"/>
    <mergeCell ref="E9:E11"/>
    <mergeCell ref="F9:M9"/>
    <mergeCell ref="F10:I10"/>
    <mergeCell ref="J10:M10"/>
  </mergeCells>
  <phoneticPr fontId="3" type="noConversion"/>
  <pageMargins left="0.35" right="0.17" top="0.17" bottom="0.14000000000000001" header="0.15" footer="0.14000000000000001"/>
  <pageSetup paperSize="9" scale="71" firstPageNumber="14" orientation="landscape" useFirstPageNumber="1" r:id="rId1"/>
  <headerFooter alignWithMargins="0"/>
  <rowBreaks count="1" manualBreakCount="1"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1"/>
  <sheetViews>
    <sheetView view="pageBreakPreview" zoomScale="140" zoomScaleSheetLayoutView="140" workbookViewId="0">
      <selection activeCell="C6" sqref="C6"/>
    </sheetView>
  </sheetViews>
  <sheetFormatPr defaultRowHeight="12.75"/>
  <cols>
    <col min="1" max="1" width="4.7109375" bestFit="1" customWidth="1"/>
    <col min="2" max="2" width="25.7109375" bestFit="1" customWidth="1"/>
    <col min="3" max="3" width="19.28515625" customWidth="1"/>
    <col min="4" max="4" width="18.28515625" customWidth="1"/>
    <col min="5" max="5" width="23.85546875" customWidth="1"/>
  </cols>
  <sheetData>
    <row r="1" spans="1:5" ht="21.75">
      <c r="A1" s="607" t="s">
        <v>465</v>
      </c>
      <c r="B1" s="607"/>
      <c r="C1" s="607"/>
      <c r="D1" s="142" t="s">
        <v>588</v>
      </c>
      <c r="E1" s="143">
        <v>15</v>
      </c>
    </row>
    <row r="2" spans="1:5" ht="62.25" customHeight="1">
      <c r="A2" s="608" t="s">
        <v>466</v>
      </c>
      <c r="B2" s="608"/>
      <c r="C2" s="608"/>
    </row>
    <row r="3" spans="1:5" ht="14.25">
      <c r="A3" s="2"/>
      <c r="B3" s="2"/>
      <c r="C3" s="2"/>
    </row>
    <row r="4" spans="1:5" ht="14.25">
      <c r="A4" s="2"/>
      <c r="B4" s="2"/>
      <c r="C4" s="136" t="s">
        <v>467</v>
      </c>
    </row>
    <row r="5" spans="1:5" ht="14.25">
      <c r="A5" s="137" t="s">
        <v>468</v>
      </c>
      <c r="B5" s="137" t="s">
        <v>469</v>
      </c>
      <c r="C5" s="137" t="s">
        <v>470</v>
      </c>
      <c r="D5" s="221" t="s">
        <v>574</v>
      </c>
      <c r="E5" s="221" t="s">
        <v>575</v>
      </c>
    </row>
    <row r="6" spans="1:5" ht="14.25">
      <c r="A6" s="138">
        <v>1</v>
      </c>
      <c r="B6" s="139" t="s">
        <v>471</v>
      </c>
      <c r="C6" s="140">
        <f>VLOOKUP($D$1,'havelvac 7.1'!$A$13:$T$1485,Hashvt!$E$1)</f>
        <v>0</v>
      </c>
      <c r="D6">
        <v>0</v>
      </c>
      <c r="E6" s="212">
        <f>+D6+C6</f>
        <v>0</v>
      </c>
    </row>
    <row r="7" spans="1:5" ht="14.25">
      <c r="A7" s="138">
        <v>2</v>
      </c>
      <c r="B7" s="139" t="s">
        <v>472</v>
      </c>
      <c r="C7" s="140">
        <f>VLOOKUP($D$1,'havelvac 7.2'!$A$13:$AC$1482,Hashvt!$E$1)</f>
        <v>0</v>
      </c>
      <c r="D7" s="212">
        <v>11189.2</v>
      </c>
      <c r="E7" s="212">
        <f t="shared" ref="E7:E18" si="0">+D7+C7</f>
        <v>11189.2</v>
      </c>
    </row>
    <row r="8" spans="1:5" ht="14.25">
      <c r="A8" s="138">
        <v>3</v>
      </c>
      <c r="B8" s="139" t="s">
        <v>473</v>
      </c>
      <c r="C8" s="140">
        <f>VLOOKUP($D$1,'havelvac 7.3'!$A$13:$AC$797,Hashvt!$E$1)</f>
        <v>0</v>
      </c>
      <c r="D8" s="212">
        <v>7303.8</v>
      </c>
      <c r="E8" s="212">
        <f t="shared" si="0"/>
        <v>7303.8</v>
      </c>
    </row>
    <row r="9" spans="1:5" ht="14.25">
      <c r="A9" s="138">
        <v>4</v>
      </c>
      <c r="B9" s="139" t="s">
        <v>474</v>
      </c>
      <c r="C9" s="140">
        <f>VLOOKUP($D$1,'havelvac 7.4'!$A$13:$AC$796,Hashvt!$E$1)</f>
        <v>0</v>
      </c>
      <c r="D9" s="212">
        <v>11189.2</v>
      </c>
      <c r="E9" s="212">
        <f t="shared" si="0"/>
        <v>11189.2</v>
      </c>
    </row>
    <row r="10" spans="1:5" ht="14.25">
      <c r="A10" s="138">
        <v>5</v>
      </c>
      <c r="B10" s="139" t="s">
        <v>475</v>
      </c>
      <c r="C10" s="140">
        <f>VLOOKUP($D$1,'havelvac 7.5'!$A$13:$AC$1482,Hashvt!$E$1)</f>
        <v>0</v>
      </c>
      <c r="D10" s="212">
        <v>0</v>
      </c>
      <c r="E10" s="212">
        <f t="shared" si="0"/>
        <v>0</v>
      </c>
    </row>
    <row r="11" spans="1:5" ht="14.25">
      <c r="A11" s="138">
        <v>6</v>
      </c>
      <c r="B11" s="139" t="s">
        <v>476</v>
      </c>
      <c r="C11" s="140">
        <f>VLOOKUP($D$1,'havelvac 7.6'!$A$13:$AC$1482,Hashvt!$E$1)</f>
        <v>0</v>
      </c>
      <c r="D11" s="212">
        <v>11189.2</v>
      </c>
      <c r="E11" s="212">
        <f t="shared" si="0"/>
        <v>11189.2</v>
      </c>
    </row>
    <row r="12" spans="1:5" ht="14.25">
      <c r="A12" s="138">
        <v>7</v>
      </c>
      <c r="B12" s="139" t="s">
        <v>477</v>
      </c>
      <c r="C12" s="140">
        <f>VLOOKUP($D$1,'havelvac 7.7'!$A$13:$AC$1482,Hashvt!$E$1)</f>
        <v>0</v>
      </c>
      <c r="D12" s="212">
        <v>11189.1001</v>
      </c>
      <c r="E12" s="212">
        <f t="shared" si="0"/>
        <v>11189.1001</v>
      </c>
    </row>
    <row r="13" spans="1:5" ht="14.25">
      <c r="A13" s="138">
        <v>8</v>
      </c>
      <c r="B13" s="139" t="s">
        <v>478</v>
      </c>
      <c r="C13" s="140">
        <f>VLOOKUP($D$1,'havelvac 7.9'!$A$13:$AC$1482,Hashvt!$E$1)</f>
        <v>0</v>
      </c>
      <c r="D13" s="212">
        <v>11189.1</v>
      </c>
      <c r="E13" s="212">
        <f t="shared" si="0"/>
        <v>11189.1</v>
      </c>
    </row>
    <row r="14" spans="1:5" ht="14.25">
      <c r="A14" s="138">
        <v>9</v>
      </c>
      <c r="B14" s="139" t="s">
        <v>479</v>
      </c>
      <c r="C14" s="140">
        <f>VLOOKUP($D$1,'havelvac 7.8'!$A$13:$AC$1482,Hashvt!$E$1)</f>
        <v>0</v>
      </c>
      <c r="D14" s="212">
        <v>11189.1</v>
      </c>
      <c r="E14" s="212">
        <f t="shared" si="0"/>
        <v>11189.1</v>
      </c>
    </row>
    <row r="15" spans="1:5" ht="14.25">
      <c r="A15" s="138">
        <v>10</v>
      </c>
      <c r="B15" s="139" t="s">
        <v>480</v>
      </c>
      <c r="C15" s="140">
        <f>VLOOKUP($D$1,'havelvac 7.10'!$A$13:$AC$1482,Hashvt!$E$1)</f>
        <v>0</v>
      </c>
      <c r="D15" s="212">
        <v>0</v>
      </c>
      <c r="E15" s="212">
        <f t="shared" si="0"/>
        <v>0</v>
      </c>
    </row>
    <row r="16" spans="1:5" ht="14.25">
      <c r="A16" s="138">
        <v>11</v>
      </c>
      <c r="B16" s="139" t="s">
        <v>481</v>
      </c>
      <c r="C16" s="140">
        <f>VLOOKUP($D$1,'havelvac 7.11'!$A$13:$AC$1482,Hashvt!$E$1)</f>
        <v>0</v>
      </c>
      <c r="D16" s="212">
        <v>0</v>
      </c>
      <c r="E16" s="212">
        <f t="shared" si="0"/>
        <v>0</v>
      </c>
    </row>
    <row r="17" spans="1:5" ht="14.25">
      <c r="A17" s="138">
        <v>12</v>
      </c>
      <c r="B17" s="139" t="s">
        <v>482</v>
      </c>
      <c r="C17" s="140">
        <f>VLOOKUP($D$1,'havelvac 7.12'!$A$13:$P$1482,Hashvt!$E$1)</f>
        <v>0</v>
      </c>
      <c r="D17" s="212">
        <v>11189.2</v>
      </c>
      <c r="E17" s="212">
        <f t="shared" si="0"/>
        <v>11189.2</v>
      </c>
    </row>
    <row r="18" spans="1:5" ht="14.25">
      <c r="A18" s="138">
        <v>13</v>
      </c>
      <c r="B18" s="139" t="s">
        <v>483</v>
      </c>
      <c r="C18" s="140">
        <f>VLOOKUP($D$1,'havelvac 7.13'!$A$13:$P$1478,Hashvt!$E$1)</f>
        <v>0</v>
      </c>
      <c r="D18" s="212">
        <v>7303.8</v>
      </c>
      <c r="E18" s="212">
        <f t="shared" si="0"/>
        <v>7303.8</v>
      </c>
    </row>
    <row r="19" spans="1:5" ht="22.5" customHeight="1">
      <c r="A19" s="609" t="s">
        <v>484</v>
      </c>
      <c r="B19" s="610"/>
      <c r="C19" s="141">
        <f>SUM(C6:C18)</f>
        <v>0</v>
      </c>
      <c r="D19" s="141">
        <f>SUM(D7:D18)</f>
        <v>92931.700100000002</v>
      </c>
      <c r="E19" s="141">
        <f>SUM(E7:E18)</f>
        <v>92931.700100000002</v>
      </c>
    </row>
    <row r="20" spans="1:5" ht="14.25">
      <c r="C20" s="141"/>
    </row>
    <row r="21" spans="1:5">
      <c r="C21" s="212"/>
    </row>
  </sheetData>
  <mergeCells count="3">
    <mergeCell ref="A1:C1"/>
    <mergeCell ref="A2:C2"/>
    <mergeCell ref="A19:B19"/>
  </mergeCells>
  <phoneticPr fontId="63" type="noConversion"/>
  <pageMargins left="0.7" right="0.7" top="0.75" bottom="0.75" header="0.3" footer="0.3"/>
  <pageSetup paperSize="9" scale="1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resetHshvt">
                <anchor moveWithCells="1" sizeWithCells="1">
                  <from>
                    <xdr:col>3</xdr:col>
                    <xdr:colOff>209550</xdr:colOff>
                    <xdr:row>1</xdr:row>
                    <xdr:rowOff>95250</xdr:rowOff>
                  </from>
                  <to>
                    <xdr:col>3</xdr:col>
                    <xdr:colOff>800100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50"/>
  </sheetPr>
  <dimension ref="A1:IV1307"/>
  <sheetViews>
    <sheetView view="pageBreakPreview" topLeftCell="H16" zoomScale="80" zoomScaleNormal="120" zoomScaleSheetLayoutView="80" workbookViewId="0">
      <selection activeCell="O353" sqref="O353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5.140625" style="118" hidden="1" customWidth="1"/>
    <col min="7" max="7" width="5.5703125" style="119" hidden="1" customWidth="1"/>
    <col min="8" max="8" width="1.710937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85546875" style="208" customWidth="1"/>
    <col min="14" max="14" width="16.140625" style="37" customWidth="1"/>
    <col min="15" max="15" width="16.5703125" style="37" customWidth="1"/>
    <col min="16" max="16" width="7.85546875" style="3" customWidth="1"/>
    <col min="17" max="17" width="14.85546875" style="3" customWidth="1"/>
    <col min="18" max="18" width="7.85546875" style="3" customWidth="1"/>
    <col min="19" max="19" width="16.7109375" style="3" customWidth="1"/>
    <col min="20" max="20" width="8.140625" style="3" customWidth="1"/>
    <col min="21" max="21" width="16.42578125" style="3" customWidth="1"/>
    <col min="22" max="22" width="15.28515625" style="3" customWidth="1"/>
    <col min="23" max="23" width="8" style="3" customWidth="1"/>
    <col min="24" max="24" width="13.140625" style="3" customWidth="1"/>
    <col min="25" max="25" width="8.28515625" style="3" customWidth="1"/>
    <col min="26" max="26" width="13" style="3" customWidth="1"/>
    <col min="27" max="27" width="8.42578125" style="3" customWidth="1"/>
    <col min="28" max="28" width="13" style="3" customWidth="1"/>
    <col min="29" max="16384" width="9.140625" style="3"/>
  </cols>
  <sheetData>
    <row r="1" spans="1:28" ht="39.75" customHeight="1">
      <c r="A1" s="120" t="s">
        <v>490</v>
      </c>
      <c r="H1" s="611" t="s">
        <v>43</v>
      </c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</row>
    <row r="2" spans="1:28" hidden="1">
      <c r="A2" s="121"/>
      <c r="H2" s="135"/>
      <c r="I2" s="135"/>
      <c r="J2" s="135"/>
      <c r="K2" s="135"/>
      <c r="L2" s="135"/>
      <c r="M2" s="209"/>
      <c r="N2" s="135"/>
      <c r="O2" s="135"/>
      <c r="P2" s="135"/>
      <c r="Q2" s="135"/>
    </row>
    <row r="3" spans="1:28">
      <c r="A3" s="121"/>
      <c r="I3" s="5"/>
      <c r="J3" s="41"/>
      <c r="K3" s="41"/>
      <c r="L3" s="6"/>
      <c r="M3" s="207"/>
      <c r="N3" s="7"/>
      <c r="O3" s="7"/>
      <c r="P3" s="7"/>
      <c r="Q3" s="7"/>
      <c r="R3" s="7"/>
    </row>
    <row r="4" spans="1:28" ht="15.75" customHeight="1">
      <c r="A4" s="121"/>
      <c r="H4" s="621" t="s">
        <v>98</v>
      </c>
      <c r="I4" s="621" t="s">
        <v>99</v>
      </c>
      <c r="J4" s="624" t="s">
        <v>100</v>
      </c>
      <c r="K4" s="624" t="s">
        <v>101</v>
      </c>
      <c r="L4" s="627" t="s">
        <v>102</v>
      </c>
      <c r="M4" s="630" t="s">
        <v>103</v>
      </c>
      <c r="N4" s="618" t="s">
        <v>585</v>
      </c>
      <c r="O4" s="612" t="s">
        <v>586</v>
      </c>
      <c r="P4" s="613"/>
      <c r="Q4" s="613"/>
      <c r="R4" s="613"/>
      <c r="S4" s="613"/>
      <c r="T4" s="613"/>
      <c r="U4" s="614"/>
      <c r="V4" s="612" t="s">
        <v>587</v>
      </c>
      <c r="W4" s="613"/>
      <c r="X4" s="613"/>
      <c r="Y4" s="613"/>
      <c r="Z4" s="613"/>
      <c r="AA4" s="613"/>
      <c r="AB4" s="614"/>
    </row>
    <row r="5" spans="1:28" s="8" customFormat="1" ht="5.25" customHeight="1">
      <c r="A5" s="121"/>
      <c r="B5" s="114"/>
      <c r="C5" s="115"/>
      <c r="D5" s="116"/>
      <c r="E5" s="117"/>
      <c r="F5" s="118"/>
      <c r="G5" s="119"/>
      <c r="H5" s="622"/>
      <c r="I5" s="622"/>
      <c r="J5" s="625"/>
      <c r="K5" s="625"/>
      <c r="L5" s="628"/>
      <c r="M5" s="631"/>
      <c r="N5" s="619"/>
      <c r="O5" s="615"/>
      <c r="P5" s="616"/>
      <c r="Q5" s="616"/>
      <c r="R5" s="616"/>
      <c r="S5" s="616"/>
      <c r="T5" s="616"/>
      <c r="U5" s="617"/>
      <c r="V5" s="615"/>
      <c r="W5" s="616"/>
      <c r="X5" s="616"/>
      <c r="Y5" s="616"/>
      <c r="Z5" s="616"/>
      <c r="AA5" s="616"/>
      <c r="AB5" s="617"/>
    </row>
    <row r="6" spans="1:28" s="9" customFormat="1" ht="31.5" customHeight="1">
      <c r="A6" s="121"/>
      <c r="B6" s="122"/>
      <c r="C6" s="123"/>
      <c r="D6" s="124"/>
      <c r="E6" s="125"/>
      <c r="F6" s="126"/>
      <c r="G6" s="127"/>
      <c r="H6" s="623"/>
      <c r="I6" s="623"/>
      <c r="J6" s="626"/>
      <c r="K6" s="626"/>
      <c r="L6" s="629"/>
      <c r="M6" s="632"/>
      <c r="N6" s="620"/>
      <c r="O6" s="1" t="s">
        <v>378</v>
      </c>
      <c r="P6" s="222" t="s">
        <v>42</v>
      </c>
      <c r="Q6" s="1" t="s">
        <v>379</v>
      </c>
      <c r="R6" s="222" t="s">
        <v>42</v>
      </c>
      <c r="S6" s="1" t="s">
        <v>380</v>
      </c>
      <c r="T6" s="222" t="s">
        <v>42</v>
      </c>
      <c r="U6" s="1" t="s">
        <v>381</v>
      </c>
      <c r="V6" s="1" t="s">
        <v>378</v>
      </c>
      <c r="W6" s="222" t="s">
        <v>42</v>
      </c>
      <c r="X6" s="1" t="s">
        <v>379</v>
      </c>
      <c r="Y6" s="222" t="s">
        <v>42</v>
      </c>
      <c r="Z6" s="1" t="s">
        <v>380</v>
      </c>
      <c r="AA6" s="222" t="s">
        <v>42</v>
      </c>
      <c r="AB6" s="1" t="s">
        <v>381</v>
      </c>
    </row>
    <row r="7" spans="1:28" s="13" customFormat="1">
      <c r="A7" s="121"/>
      <c r="B7" s="122"/>
      <c r="C7" s="123"/>
      <c r="D7" s="124"/>
      <c r="E7" s="125"/>
      <c r="F7" s="126"/>
      <c r="G7" s="127"/>
      <c r="H7" s="133">
        <v>1</v>
      </c>
      <c r="I7" s="133">
        <v>2</v>
      </c>
      <c r="J7" s="133">
        <v>3</v>
      </c>
      <c r="K7" s="133">
        <v>4</v>
      </c>
      <c r="L7" s="133">
        <v>5</v>
      </c>
      <c r="M7" s="134">
        <v>6</v>
      </c>
      <c r="N7" s="133">
        <v>7</v>
      </c>
      <c r="O7" s="133">
        <v>8</v>
      </c>
      <c r="P7" s="133">
        <v>9</v>
      </c>
      <c r="Q7" s="133">
        <v>10</v>
      </c>
      <c r="R7" s="133">
        <v>11</v>
      </c>
      <c r="S7" s="133">
        <v>12</v>
      </c>
      <c r="T7" s="133">
        <v>13</v>
      </c>
      <c r="U7" s="133">
        <v>14</v>
      </c>
      <c r="V7" s="133">
        <v>15</v>
      </c>
      <c r="W7" s="133">
        <v>16</v>
      </c>
      <c r="X7" s="133">
        <v>17</v>
      </c>
      <c r="Y7" s="133">
        <v>18</v>
      </c>
      <c r="Z7" s="133">
        <v>19</v>
      </c>
      <c r="AA7" s="133">
        <v>20</v>
      </c>
      <c r="AB7" s="133">
        <v>21</v>
      </c>
    </row>
    <row r="8" spans="1:28" s="159" customFormat="1" ht="29.25" customHeight="1">
      <c r="A8" s="120" t="str">
        <f t="shared" ref="A8:A76" si="0">CONCATENATE(B8,C8,D8,E8,F8,G8)</f>
        <v>71000000000000</v>
      </c>
      <c r="B8" s="122" t="s">
        <v>439</v>
      </c>
      <c r="C8" s="123" t="s">
        <v>441</v>
      </c>
      <c r="D8" s="124" t="s">
        <v>441</v>
      </c>
      <c r="E8" s="125" t="s">
        <v>441</v>
      </c>
      <c r="F8" s="126" t="s">
        <v>441</v>
      </c>
      <c r="G8" s="127" t="s">
        <v>440</v>
      </c>
      <c r="H8" s="169"/>
      <c r="I8" s="155"/>
      <c r="J8" s="156"/>
      <c r="K8" s="156"/>
      <c r="L8" s="157" t="s">
        <v>105</v>
      </c>
      <c r="M8" s="170"/>
      <c r="N8" s="158">
        <f>+'havelvac 7.2'!N13+'havelvac 7.3'!N13+'havelvac 7.4'!N13+'havelvac 7.5'!N13+'havelvac 7.6'!N13+'havelvac 7.7'!N13+'havelvac 7.9'!N13+'havelvac 7.8'!N13+'havelvac 7.10'!N13+'havelvac 7.11'!N13+'havelvac 7.12'!N13+'havelvac 7.13'!N13</f>
        <v>0</v>
      </c>
      <c r="O8" s="158">
        <f>+'havelvac 7.2'!O13+'havelvac 7.3'!O13+'havelvac 7.4'!O13+'havelvac 7.5'!O13+'havelvac 7.6'!O13+'havelvac 7.7'!O13+'havelvac 7.9'!O13+'havelvac 7.8'!O13+'havelvac 7.10'!O13+'havelvac 7.11'!O13+'havelvac 7.12'!O13+'havelvac 7.13'!O13</f>
        <v>0</v>
      </c>
      <c r="P8" s="223" t="str">
        <f>IFERROR(Q8/O8, " ")</f>
        <v xml:space="preserve"> </v>
      </c>
      <c r="Q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" s="223" t="str">
        <f>IFERROR(S8/O8, " ")</f>
        <v xml:space="preserve"> </v>
      </c>
      <c r="S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" s="223" t="str">
        <f>IFERROR(U8/O8, " ")</f>
        <v xml:space="preserve"> </v>
      </c>
      <c r="U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" s="158">
        <f>+'havelvac 7.2'!P13+'havelvac 7.3'!P13+'havelvac 7.4'!P13+'havelvac 7.5'!P13+'havelvac 7.6'!P13+'havelvac 7.7'!P13+'havelvac 7.9'!P13+'havelvac 7.8'!P13+'havelvac 7.10'!P13+'havelvac 7.11'!P13+'havelvac 7.12'!P13+'havelvac 7.13'!P13</f>
        <v>0</v>
      </c>
      <c r="W8" s="223" t="str">
        <f>IFERROR(X8/V8, " ")</f>
        <v xml:space="preserve"> </v>
      </c>
      <c r="X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" s="223" t="str">
        <f>IFERROR(Z8/V8, " ")</f>
        <v xml:space="preserve"> </v>
      </c>
      <c r="Z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" s="223" t="str">
        <f>IFERROR(AB8/V8, " ")</f>
        <v xml:space="preserve"> </v>
      </c>
      <c r="AB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" spans="1:28" s="159" customFormat="1" ht="29.25" customHeight="1">
      <c r="A9" s="120"/>
      <c r="B9" s="122"/>
      <c r="C9" s="123"/>
      <c r="D9" s="124"/>
      <c r="E9" s="125"/>
      <c r="F9" s="126"/>
      <c r="G9" s="127"/>
      <c r="H9" s="169"/>
      <c r="I9" s="155"/>
      <c r="J9" s="156"/>
      <c r="K9" s="156"/>
      <c r="L9" s="157" t="s">
        <v>63</v>
      </c>
      <c r="M9" s="170"/>
      <c r="N9" s="158">
        <f>+N8-N54-N593</f>
        <v>0</v>
      </c>
      <c r="O9" s="158">
        <f t="shared" ref="O9:AB9" si="1">+O8-O54-O593</f>
        <v>0</v>
      </c>
      <c r="P9" s="223" t="str">
        <f>IFERROR(Q9/O9, " ")</f>
        <v xml:space="preserve"> </v>
      </c>
      <c r="Q9" s="158" t="e">
        <f t="shared" si="1"/>
        <v>#REF!</v>
      </c>
      <c r="R9" s="223" t="str">
        <f>IFERROR(S9/O9, " ")</f>
        <v xml:space="preserve"> </v>
      </c>
      <c r="S9" s="158" t="e">
        <f t="shared" si="1"/>
        <v>#REF!</v>
      </c>
      <c r="T9" s="223" t="str">
        <f>IFERROR(U9/O9, " ")</f>
        <v xml:space="preserve"> </v>
      </c>
      <c r="U9" s="158" t="e">
        <f t="shared" si="1"/>
        <v>#REF!</v>
      </c>
      <c r="V9" s="158">
        <f t="shared" si="1"/>
        <v>0</v>
      </c>
      <c r="W9" s="223" t="str">
        <f>IFERROR(X9/V9, " ")</f>
        <v xml:space="preserve"> </v>
      </c>
      <c r="X9" s="158" t="e">
        <f t="shared" si="1"/>
        <v>#REF!</v>
      </c>
      <c r="Y9" s="223" t="str">
        <f>IFERROR(Z9/V9, " ")</f>
        <v xml:space="preserve"> </v>
      </c>
      <c r="Z9" s="158" t="e">
        <f t="shared" si="1"/>
        <v>#REF!</v>
      </c>
      <c r="AA9" s="223" t="str">
        <f>IFERROR(AB9/V9, " ")</f>
        <v xml:space="preserve"> </v>
      </c>
      <c r="AB9" s="158" t="e">
        <f t="shared" si="1"/>
        <v>#REF!</v>
      </c>
    </row>
    <row r="10" spans="1:28" s="162" customFormat="1" ht="28.5">
      <c r="A10" s="120" t="str">
        <f t="shared" si="0"/>
        <v>71010000000000</v>
      </c>
      <c r="B10" s="122" t="s">
        <v>439</v>
      </c>
      <c r="C10" s="115" t="s">
        <v>106</v>
      </c>
      <c r="D10" s="116" t="s">
        <v>441</v>
      </c>
      <c r="E10" s="125" t="s">
        <v>441</v>
      </c>
      <c r="F10" s="126" t="s">
        <v>441</v>
      </c>
      <c r="G10" s="127" t="s">
        <v>440</v>
      </c>
      <c r="H10" s="171">
        <v>2100</v>
      </c>
      <c r="I10" s="210" t="s">
        <v>106</v>
      </c>
      <c r="J10" s="211">
        <v>0</v>
      </c>
      <c r="K10" s="211">
        <v>0</v>
      </c>
      <c r="L10" s="160" t="s">
        <v>107</v>
      </c>
      <c r="M10" s="172"/>
      <c r="N10" s="161">
        <f>+'havelvac 7.2'!N14+'havelvac 7.3'!N14+'havelvac 7.4'!N14+'havelvac 7.5'!N14+'havelvac 7.6'!N14+'havelvac 7.7'!N14+'havelvac 7.9'!N14+'havelvac 7.8'!N14+'havelvac 7.10'!N14+'havelvac 7.11'!N14+'havelvac 7.12'!N14+'havelvac 7.13'!N14</f>
        <v>0</v>
      </c>
      <c r="O10" s="161">
        <f>+'havelvac 7.2'!O14+'havelvac 7.3'!O14+'havelvac 7.4'!O14+'havelvac 7.5'!O14+'havelvac 7.6'!O14+'havelvac 7.7'!O14+'havelvac 7.9'!O14+'havelvac 7.8'!O14+'havelvac 7.10'!O14+'havelvac 7.11'!O14+'havelvac 7.12'!O14+'havelvac 7.13'!O14</f>
        <v>0</v>
      </c>
      <c r="P10" s="224" t="str">
        <f>IFERROR(Q10/O10, " ")</f>
        <v xml:space="preserve"> </v>
      </c>
      <c r="Q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" s="224" t="str">
        <f>IFERROR(S10/O10, " ")</f>
        <v xml:space="preserve"> </v>
      </c>
      <c r="S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" s="224" t="str">
        <f>IFERROR(U10/O10, " ")</f>
        <v xml:space="preserve"> </v>
      </c>
      <c r="U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" s="161">
        <f>+'havelvac 7.2'!P14+'havelvac 7.3'!P14+'havelvac 7.4'!P14+'havelvac 7.5'!P14+'havelvac 7.6'!P14+'havelvac 7.7'!P14+'havelvac 7.9'!P14+'havelvac 7.8'!P14+'havelvac 7.10'!P14+'havelvac 7.11'!P14+'havelvac 7.12'!P14+'havelvac 7.13'!P14</f>
        <v>0</v>
      </c>
      <c r="W10" s="224" t="str">
        <f>IFERROR(X10/V10, " ")</f>
        <v xml:space="preserve"> </v>
      </c>
      <c r="X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" s="224" t="str">
        <f>IFERROR(Z10/V10, " ")</f>
        <v xml:space="preserve"> </v>
      </c>
      <c r="Z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" s="224" t="str">
        <f>IFERROR(AB10/V10, " ")</f>
        <v xml:space="preserve"> </v>
      </c>
      <c r="AB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" spans="1:28" s="205" customFormat="1" ht="13.5">
      <c r="A11" s="182" t="str">
        <f t="shared" si="0"/>
        <v>71010000000001</v>
      </c>
      <c r="B11" s="183" t="s">
        <v>439</v>
      </c>
      <c r="C11" s="132" t="s">
        <v>106</v>
      </c>
      <c r="D11" s="131" t="s">
        <v>441</v>
      </c>
      <c r="E11" s="203" t="s">
        <v>441</v>
      </c>
      <c r="F11" s="204" t="s">
        <v>441</v>
      </c>
      <c r="G11" s="185" t="s">
        <v>96</v>
      </c>
      <c r="H11" s="15"/>
      <c r="I11" s="16"/>
      <c r="J11" s="17"/>
      <c r="K11" s="17"/>
      <c r="L11" s="18" t="s">
        <v>108</v>
      </c>
      <c r="M11" s="42"/>
      <c r="N11" s="188"/>
      <c r="O11" s="188"/>
      <c r="P11" s="225"/>
      <c r="Q11" s="188"/>
      <c r="R11" s="225"/>
      <c r="S11" s="188"/>
      <c r="T11" s="225"/>
      <c r="U11" s="188"/>
      <c r="V11" s="188"/>
      <c r="W11" s="225"/>
      <c r="X11" s="188"/>
      <c r="Y11" s="225"/>
      <c r="Z11" s="188"/>
      <c r="AA11" s="225"/>
      <c r="AB11" s="188"/>
    </row>
    <row r="12" spans="1:28" s="206" customFormat="1" ht="39" customHeight="1">
      <c r="A12" s="182" t="str">
        <f t="shared" si="0"/>
        <v>71010100000000</v>
      </c>
      <c r="B12" s="183" t="s">
        <v>439</v>
      </c>
      <c r="C12" s="132" t="s">
        <v>106</v>
      </c>
      <c r="D12" s="131" t="s">
        <v>106</v>
      </c>
      <c r="E12" s="203" t="s">
        <v>441</v>
      </c>
      <c r="F12" s="204" t="s">
        <v>441</v>
      </c>
      <c r="G12" s="185" t="s">
        <v>440</v>
      </c>
      <c r="H12" s="173">
        <v>2110</v>
      </c>
      <c r="I12" s="164" t="s">
        <v>106</v>
      </c>
      <c r="J12" s="165">
        <v>1</v>
      </c>
      <c r="K12" s="165">
        <v>0</v>
      </c>
      <c r="L12" s="166" t="s">
        <v>109</v>
      </c>
      <c r="M12" s="174"/>
      <c r="N12" s="186">
        <f>+'havelvac 7.2'!N16+'havelvac 7.3'!N16+'havelvac 7.4'!N16+'havelvac 7.5'!N16+'havelvac 7.6'!N16+'havelvac 7.7'!N16+'havelvac 7.9'!N16+'havelvac 7.8'!N16+'havelvac 7.10'!N16+'havelvac 7.11'!N16+'havelvac 7.12'!N16+'havelvac 7.13'!N16</f>
        <v>0</v>
      </c>
      <c r="O12" s="186">
        <f>+'havelvac 7.2'!O16+'havelvac 7.3'!O16+'havelvac 7.4'!O16+'havelvac 7.5'!O16+'havelvac 7.6'!O16+'havelvac 7.7'!O16+'havelvac 7.9'!O16+'havelvac 7.8'!O16+'havelvac 7.10'!O16+'havelvac 7.11'!O16+'havelvac 7.12'!O16+'havelvac 7.13'!O16</f>
        <v>0</v>
      </c>
      <c r="P12" s="226" t="str">
        <f>IFERROR(Q12/O12, " ")</f>
        <v xml:space="preserve"> </v>
      </c>
      <c r="Q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" s="226" t="str">
        <f>IFERROR(S12/O12, " ")</f>
        <v xml:space="preserve"> </v>
      </c>
      <c r="S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" s="226" t="str">
        <f>IFERROR(U12/O12, " ")</f>
        <v xml:space="preserve"> </v>
      </c>
      <c r="U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" s="186">
        <f>+'havelvac 7.2'!P16+'havelvac 7.3'!P16+'havelvac 7.4'!P16+'havelvac 7.5'!P16+'havelvac 7.6'!P16+'havelvac 7.7'!P16+'havelvac 7.9'!P16+'havelvac 7.8'!P16+'havelvac 7.10'!P16+'havelvac 7.11'!P16+'havelvac 7.12'!P16+'havelvac 7.13'!P16</f>
        <v>0</v>
      </c>
      <c r="W12" s="226" t="str">
        <f>IFERROR(X12/V12, " ")</f>
        <v xml:space="preserve"> </v>
      </c>
      <c r="X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" s="226" t="str">
        <f>IFERROR(Z12/V12, " ")</f>
        <v xml:space="preserve"> </v>
      </c>
      <c r="Z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" s="226" t="str">
        <f>IFERROR(AB12/V12, " ")</f>
        <v xml:space="preserve"> </v>
      </c>
      <c r="AB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" spans="1:28" s="205" customFormat="1" ht="13.5">
      <c r="A13" s="182" t="str">
        <f t="shared" si="0"/>
        <v>71010100000001</v>
      </c>
      <c r="B13" s="183" t="s">
        <v>439</v>
      </c>
      <c r="C13" s="132" t="s">
        <v>106</v>
      </c>
      <c r="D13" s="131" t="s">
        <v>106</v>
      </c>
      <c r="E13" s="203" t="s">
        <v>441</v>
      </c>
      <c r="F13" s="204" t="s">
        <v>441</v>
      </c>
      <c r="G13" s="185" t="s">
        <v>96</v>
      </c>
      <c r="H13" s="15"/>
      <c r="I13" s="16"/>
      <c r="J13" s="17"/>
      <c r="K13" s="17"/>
      <c r="L13" s="18" t="s">
        <v>110</v>
      </c>
      <c r="M13" s="33"/>
      <c r="N13" s="188"/>
      <c r="O13" s="188"/>
      <c r="P13" s="225"/>
      <c r="Q13" s="188"/>
      <c r="R13" s="225"/>
      <c r="S13" s="188"/>
      <c r="T13" s="225"/>
      <c r="U13" s="188"/>
      <c r="V13" s="188"/>
      <c r="W13" s="225"/>
      <c r="X13" s="188"/>
      <c r="Y13" s="225"/>
      <c r="Z13" s="188"/>
      <c r="AA13" s="225"/>
      <c r="AB13" s="188"/>
    </row>
    <row r="14" spans="1:28" s="191" customFormat="1" ht="25.5">
      <c r="A14" s="182" t="str">
        <f t="shared" si="0"/>
        <v>71010101000000</v>
      </c>
      <c r="B14" s="183" t="s">
        <v>439</v>
      </c>
      <c r="C14" s="132" t="s">
        <v>106</v>
      </c>
      <c r="D14" s="131" t="s">
        <v>106</v>
      </c>
      <c r="E14" s="130" t="s">
        <v>106</v>
      </c>
      <c r="F14" s="204" t="s">
        <v>441</v>
      </c>
      <c r="G14" s="185" t="s">
        <v>440</v>
      </c>
      <c r="H14" s="149">
        <v>2111</v>
      </c>
      <c r="I14" s="150" t="s">
        <v>106</v>
      </c>
      <c r="J14" s="151">
        <v>1</v>
      </c>
      <c r="K14" s="151">
        <v>1</v>
      </c>
      <c r="L14" s="152" t="s">
        <v>363</v>
      </c>
      <c r="M14" s="153"/>
      <c r="N14" s="190">
        <f>+'havelvac 7.2'!N18+'havelvac 7.3'!N18+'havelvac 7.4'!N18+'havelvac 7.5'!N18+'havelvac 7.6'!N18+'havelvac 7.7'!N18+'havelvac 7.9'!N18+'havelvac 7.8'!N18+'havelvac 7.10'!N18+'havelvac 7.11'!N18+'havelvac 7.12'!N18+'havelvac 7.13'!N18</f>
        <v>0</v>
      </c>
      <c r="O14" s="190">
        <f>+'havelvac 7.2'!O18+'havelvac 7.3'!O18+'havelvac 7.4'!O18+'havelvac 7.5'!O18+'havelvac 7.6'!O18+'havelvac 7.7'!O18+'havelvac 7.9'!O18+'havelvac 7.8'!O18+'havelvac 7.10'!O18+'havelvac 7.11'!O18+'havelvac 7.12'!O18+'havelvac 7.13'!O18</f>
        <v>0</v>
      </c>
      <c r="P14" s="227" t="str">
        <f>IFERROR(Q14/O14, " ")</f>
        <v xml:space="preserve"> </v>
      </c>
      <c r="Q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" s="227" t="str">
        <f>IFERROR(S14/O14, " ")</f>
        <v xml:space="preserve"> </v>
      </c>
      <c r="S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" s="227" t="str">
        <f>IFERROR(U14/O14, " ")</f>
        <v xml:space="preserve"> </v>
      </c>
      <c r="U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" s="190">
        <f>+'havelvac 7.2'!P18+'havelvac 7.3'!P18+'havelvac 7.4'!P18+'havelvac 7.5'!P18+'havelvac 7.6'!P18+'havelvac 7.7'!P18+'havelvac 7.9'!P18+'havelvac 7.8'!P18+'havelvac 7.10'!P18+'havelvac 7.11'!P18+'havelvac 7.12'!P18+'havelvac 7.13'!P18</f>
        <v>0</v>
      </c>
      <c r="W14" s="227" t="str">
        <f>IFERROR(X14/V14, " ")</f>
        <v xml:space="preserve"> </v>
      </c>
      <c r="X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" s="227" t="str">
        <f>IFERROR(Z14/V14, " ")</f>
        <v xml:space="preserve"> </v>
      </c>
      <c r="Z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" s="227" t="str">
        <f>IFERROR(AB14/V14, " ")</f>
        <v xml:space="preserve"> </v>
      </c>
      <c r="AB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" spans="1:28" s="135" customFormat="1" ht="12.75">
      <c r="A15" s="182" t="str">
        <f t="shared" si="0"/>
        <v>71010101000001</v>
      </c>
      <c r="B15" s="183" t="s">
        <v>439</v>
      </c>
      <c r="C15" s="132" t="s">
        <v>106</v>
      </c>
      <c r="D15" s="131" t="s">
        <v>106</v>
      </c>
      <c r="E15" s="130" t="s">
        <v>106</v>
      </c>
      <c r="F15" s="204" t="s">
        <v>441</v>
      </c>
      <c r="G15" s="185" t="s">
        <v>96</v>
      </c>
      <c r="H15" s="15"/>
      <c r="I15" s="23"/>
      <c r="J15" s="24"/>
      <c r="K15" s="24"/>
      <c r="L15" s="18" t="s">
        <v>108</v>
      </c>
      <c r="M15" s="42"/>
      <c r="N15" s="188"/>
      <c r="O15" s="188"/>
      <c r="P15" s="225"/>
      <c r="Q15" s="188"/>
      <c r="R15" s="225"/>
      <c r="S15" s="188"/>
      <c r="T15" s="225"/>
      <c r="U15" s="188"/>
      <c r="V15" s="188"/>
      <c r="W15" s="225"/>
      <c r="X15" s="188"/>
      <c r="Y15" s="225"/>
      <c r="Z15" s="188"/>
      <c r="AA15" s="225"/>
      <c r="AB15" s="188"/>
    </row>
    <row r="16" spans="1:28" s="196" customFormat="1" ht="13.5">
      <c r="A16" s="182" t="str">
        <f t="shared" si="0"/>
        <v>71010101010000</v>
      </c>
      <c r="B16" s="183" t="s">
        <v>439</v>
      </c>
      <c r="C16" s="132" t="s">
        <v>106</v>
      </c>
      <c r="D16" s="131" t="s">
        <v>106</v>
      </c>
      <c r="E16" s="130" t="s">
        <v>106</v>
      </c>
      <c r="F16" s="204" t="s">
        <v>106</v>
      </c>
      <c r="G16" s="185" t="s">
        <v>440</v>
      </c>
      <c r="H16" s="144"/>
      <c r="I16" s="145"/>
      <c r="J16" s="146"/>
      <c r="K16" s="146"/>
      <c r="L16" s="25" t="s">
        <v>111</v>
      </c>
      <c r="M16" s="26"/>
      <c r="N16" s="195">
        <f>+'havelvac 7.2'!N20+'havelvac 7.3'!N20+'havelvac 7.4'!N20+'havelvac 7.5'!N20+'havelvac 7.6'!N20+'havelvac 7.7'!N20+'havelvac 7.9'!N20+'havelvac 7.8'!N20+'havelvac 7.10'!N20+'havelvac 7.11'!N20+'havelvac 7.12'!N20+'havelvac 7.13'!N20</f>
        <v>0</v>
      </c>
      <c r="O16" s="195">
        <f>+'havelvac 7.2'!O20+'havelvac 7.3'!O20+'havelvac 7.4'!O20+'havelvac 7.5'!O20+'havelvac 7.6'!O20+'havelvac 7.7'!O20+'havelvac 7.9'!O20+'havelvac 7.8'!O20+'havelvac 7.10'!O20+'havelvac 7.11'!O20+'havelvac 7.12'!O20+'havelvac 7.13'!O20</f>
        <v>0</v>
      </c>
      <c r="P16" s="228" t="str">
        <f t="shared" ref="P16:P79" si="2">IFERROR(Q16/O16, " ")</f>
        <v xml:space="preserve"> </v>
      </c>
      <c r="Q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" s="228" t="str">
        <f t="shared" ref="R16:R79" si="3">IFERROR(S16/O16, " ")</f>
        <v xml:space="preserve"> </v>
      </c>
      <c r="S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" s="228" t="str">
        <f t="shared" ref="T16:T79" si="4">IFERROR(U16/O16, " ")</f>
        <v xml:space="preserve"> </v>
      </c>
      <c r="U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" s="195">
        <f>+'havelvac 7.2'!P20+'havelvac 7.3'!P20+'havelvac 7.4'!P20+'havelvac 7.5'!P20+'havelvac 7.6'!P20+'havelvac 7.7'!P20+'havelvac 7.9'!P20+'havelvac 7.8'!P20+'havelvac 7.10'!P20+'havelvac 7.11'!P20+'havelvac 7.12'!P20+'havelvac 7.13'!P20</f>
        <v>0</v>
      </c>
      <c r="W16" s="228" t="str">
        <f t="shared" ref="W16:W79" si="5">IFERROR(X16/V16, " ")</f>
        <v xml:space="preserve"> </v>
      </c>
      <c r="X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" s="228" t="str">
        <f t="shared" ref="Y16:Y79" si="6">IFERROR(Z16/V16, " ")</f>
        <v xml:space="preserve"> </v>
      </c>
      <c r="Z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" s="228" t="str">
        <f t="shared" ref="AA16:AA79" si="7">IFERROR(AB16/V16, " ")</f>
        <v xml:space="preserve"> </v>
      </c>
      <c r="AB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" spans="1:28" s="205" customFormat="1">
      <c r="A17" s="182" t="str">
        <f t="shared" si="0"/>
        <v>71010101014111</v>
      </c>
      <c r="B17" s="183" t="s">
        <v>439</v>
      </c>
      <c r="C17" s="132" t="s">
        <v>106</v>
      </c>
      <c r="D17" s="131" t="s">
        <v>106</v>
      </c>
      <c r="E17" s="130" t="s">
        <v>106</v>
      </c>
      <c r="F17" s="204" t="s">
        <v>106</v>
      </c>
      <c r="G17" s="185">
        <v>4111</v>
      </c>
      <c r="H17" s="23"/>
      <c r="I17" s="23"/>
      <c r="J17" s="24"/>
      <c r="K17" s="24"/>
      <c r="L17" s="34" t="s">
        <v>112</v>
      </c>
      <c r="M17" s="10">
        <v>4111</v>
      </c>
      <c r="N17" s="181">
        <f>+'havelvac 7.2'!N21+'havelvac 7.3'!N21+'havelvac 7.4'!N21+'havelvac 7.5'!N21+'havelvac 7.6'!N21+'havelvac 7.7'!N21+'havelvac 7.9'!N21+'havelvac 7.8'!N21+'havelvac 7.10'!N21+'havelvac 7.11'!N21+'havelvac 7.12'!N21+'havelvac 7.13'!N21</f>
        <v>0</v>
      </c>
      <c r="O17" s="181">
        <f>+'havelvac 7.2'!O21+'havelvac 7.3'!O21+'havelvac 7.4'!O21+'havelvac 7.5'!O21+'havelvac 7.6'!O21+'havelvac 7.7'!O21+'havelvac 7.9'!O21+'havelvac 7.8'!O21+'havelvac 7.10'!O21+'havelvac 7.11'!O21+'havelvac 7.12'!O21+'havelvac 7.13'!O21</f>
        <v>0</v>
      </c>
      <c r="P17" s="229" t="str">
        <f t="shared" si="2"/>
        <v xml:space="preserve"> </v>
      </c>
      <c r="Q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" s="229" t="str">
        <f t="shared" si="3"/>
        <v xml:space="preserve"> </v>
      </c>
      <c r="S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" s="229" t="str">
        <f t="shared" si="4"/>
        <v xml:space="preserve"> </v>
      </c>
      <c r="U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" s="181">
        <f>+'havelvac 7.2'!P21+'havelvac 7.3'!P21+'havelvac 7.4'!P21+'havelvac 7.5'!P21+'havelvac 7.6'!P21+'havelvac 7.7'!P21+'havelvac 7.9'!P21+'havelvac 7.8'!P21+'havelvac 7.10'!P21+'havelvac 7.11'!P21+'havelvac 7.12'!P21+'havelvac 7.13'!P21</f>
        <v>0</v>
      </c>
      <c r="W17" s="229" t="str">
        <f t="shared" si="5"/>
        <v xml:space="preserve"> </v>
      </c>
      <c r="X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" s="229" t="str">
        <f t="shared" si="6"/>
        <v xml:space="preserve"> </v>
      </c>
      <c r="Z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" s="229" t="str">
        <f t="shared" si="7"/>
        <v xml:space="preserve"> </v>
      </c>
      <c r="AB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" spans="1:28" s="135" customFormat="1" ht="25.5">
      <c r="A18" s="182" t="str">
        <f t="shared" si="0"/>
        <v>71010101014112</v>
      </c>
      <c r="B18" s="183" t="s">
        <v>439</v>
      </c>
      <c r="C18" s="132" t="s">
        <v>106</v>
      </c>
      <c r="D18" s="131" t="s">
        <v>106</v>
      </c>
      <c r="E18" s="130" t="s">
        <v>106</v>
      </c>
      <c r="F18" s="204" t="s">
        <v>106</v>
      </c>
      <c r="G18" s="185">
        <v>4112</v>
      </c>
      <c r="H18" s="23"/>
      <c r="I18" s="23"/>
      <c r="J18" s="24"/>
      <c r="K18" s="24"/>
      <c r="L18" s="34" t="s">
        <v>113</v>
      </c>
      <c r="M18" s="10">
        <v>4112</v>
      </c>
      <c r="N18" s="181">
        <f>+'havelvac 7.2'!N22+'havelvac 7.3'!N22+'havelvac 7.4'!N22+'havelvac 7.5'!N22+'havelvac 7.6'!N22+'havelvac 7.7'!N22+'havelvac 7.9'!N22+'havelvac 7.8'!N22+'havelvac 7.10'!N22+'havelvac 7.11'!N22+'havelvac 7.12'!N22+'havelvac 7.13'!N22</f>
        <v>0</v>
      </c>
      <c r="O18" s="181">
        <f>+'havelvac 7.2'!O22+'havelvac 7.3'!O22+'havelvac 7.4'!O22+'havelvac 7.5'!O22+'havelvac 7.6'!O22+'havelvac 7.7'!O22+'havelvac 7.9'!O22+'havelvac 7.8'!O22+'havelvac 7.10'!O22+'havelvac 7.11'!O22+'havelvac 7.12'!O22+'havelvac 7.13'!O22</f>
        <v>0</v>
      </c>
      <c r="P18" s="229" t="str">
        <f t="shared" si="2"/>
        <v xml:space="preserve"> </v>
      </c>
      <c r="Q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" s="229" t="str">
        <f t="shared" si="3"/>
        <v xml:space="preserve"> </v>
      </c>
      <c r="S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" s="229" t="str">
        <f t="shared" si="4"/>
        <v xml:space="preserve"> </v>
      </c>
      <c r="U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" s="181">
        <f>+'havelvac 7.2'!P22+'havelvac 7.3'!P22+'havelvac 7.4'!P22+'havelvac 7.5'!P22+'havelvac 7.6'!P22+'havelvac 7.7'!P22+'havelvac 7.9'!P22+'havelvac 7.8'!P22+'havelvac 7.10'!P22+'havelvac 7.11'!P22+'havelvac 7.12'!P22+'havelvac 7.13'!P22</f>
        <v>0</v>
      </c>
      <c r="W18" s="229" t="str">
        <f t="shared" si="5"/>
        <v xml:space="preserve"> </v>
      </c>
      <c r="X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" s="229" t="str">
        <f t="shared" si="6"/>
        <v xml:space="preserve"> </v>
      </c>
      <c r="Z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" s="229" t="str">
        <f t="shared" si="7"/>
        <v xml:space="preserve"> </v>
      </c>
      <c r="AB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" spans="1:28" s="205" customFormat="1">
      <c r="A19" s="182" t="str">
        <f t="shared" si="0"/>
        <v>71010101014212</v>
      </c>
      <c r="B19" s="183" t="s">
        <v>439</v>
      </c>
      <c r="C19" s="132" t="s">
        <v>106</v>
      </c>
      <c r="D19" s="131" t="s">
        <v>106</v>
      </c>
      <c r="E19" s="130" t="s">
        <v>106</v>
      </c>
      <c r="F19" s="184" t="s">
        <v>106</v>
      </c>
      <c r="G19" s="129">
        <v>4212</v>
      </c>
      <c r="H19" s="23"/>
      <c r="I19" s="23"/>
      <c r="J19" s="24"/>
      <c r="K19" s="24"/>
      <c r="L19" s="27" t="s">
        <v>114</v>
      </c>
      <c r="M19" s="10">
        <v>4212</v>
      </c>
      <c r="N19" s="181">
        <f>+'havelvac 7.2'!N23+'havelvac 7.3'!N23+'havelvac 7.4'!N23+'havelvac 7.5'!N23+'havelvac 7.6'!N23+'havelvac 7.7'!N23+'havelvac 7.9'!N23+'havelvac 7.8'!N23+'havelvac 7.10'!N23+'havelvac 7.11'!N23+'havelvac 7.12'!N23+'havelvac 7.13'!N23</f>
        <v>0</v>
      </c>
      <c r="O19" s="181">
        <f>+'havelvac 7.2'!O23+'havelvac 7.3'!O23+'havelvac 7.4'!O23+'havelvac 7.5'!O23+'havelvac 7.6'!O23+'havelvac 7.7'!O23+'havelvac 7.9'!O23+'havelvac 7.8'!O23+'havelvac 7.10'!O23+'havelvac 7.11'!O23+'havelvac 7.12'!O23+'havelvac 7.13'!O23</f>
        <v>0</v>
      </c>
      <c r="P19" s="229" t="str">
        <f t="shared" si="2"/>
        <v xml:space="preserve"> </v>
      </c>
      <c r="Q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" s="229" t="str">
        <f t="shared" si="3"/>
        <v xml:space="preserve"> </v>
      </c>
      <c r="S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" s="229" t="str">
        <f t="shared" si="4"/>
        <v xml:space="preserve"> </v>
      </c>
      <c r="U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" s="181">
        <f>+'havelvac 7.2'!P23+'havelvac 7.3'!P23+'havelvac 7.4'!P23+'havelvac 7.5'!P23+'havelvac 7.6'!P23+'havelvac 7.7'!P23+'havelvac 7.9'!P23+'havelvac 7.8'!P23+'havelvac 7.10'!P23+'havelvac 7.11'!P23+'havelvac 7.12'!P23+'havelvac 7.13'!P23</f>
        <v>0</v>
      </c>
      <c r="W19" s="229" t="str">
        <f t="shared" si="5"/>
        <v xml:space="preserve"> </v>
      </c>
      <c r="X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" s="229" t="str">
        <f t="shared" si="6"/>
        <v xml:space="preserve"> </v>
      </c>
      <c r="Z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" s="229" t="str">
        <f t="shared" si="7"/>
        <v xml:space="preserve"> </v>
      </c>
      <c r="AB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" spans="1:28" s="135" customFormat="1">
      <c r="A20" s="182" t="str">
        <f t="shared" si="0"/>
        <v>71010101014213</v>
      </c>
      <c r="B20" s="183" t="s">
        <v>439</v>
      </c>
      <c r="C20" s="132" t="s">
        <v>106</v>
      </c>
      <c r="D20" s="131" t="s">
        <v>106</v>
      </c>
      <c r="E20" s="130" t="s">
        <v>106</v>
      </c>
      <c r="F20" s="184" t="s">
        <v>106</v>
      </c>
      <c r="G20" s="129">
        <v>4213</v>
      </c>
      <c r="H20" s="23"/>
      <c r="I20" s="23"/>
      <c r="J20" s="24"/>
      <c r="K20" s="24"/>
      <c r="L20" s="28" t="s">
        <v>115</v>
      </c>
      <c r="M20" s="29">
        <v>4213</v>
      </c>
      <c r="N20" s="181">
        <f>+'havelvac 7.2'!N24+'havelvac 7.3'!N24+'havelvac 7.4'!N24+'havelvac 7.5'!N24+'havelvac 7.6'!N24+'havelvac 7.7'!N24+'havelvac 7.9'!N24+'havelvac 7.8'!N24+'havelvac 7.10'!N24+'havelvac 7.11'!N24+'havelvac 7.12'!N24+'havelvac 7.13'!N24</f>
        <v>0</v>
      </c>
      <c r="O20" s="181">
        <f>+'havelvac 7.2'!O24+'havelvac 7.3'!O24+'havelvac 7.4'!O24+'havelvac 7.5'!O24+'havelvac 7.6'!O24+'havelvac 7.7'!O24+'havelvac 7.9'!O24+'havelvac 7.8'!O24+'havelvac 7.10'!O24+'havelvac 7.11'!O24+'havelvac 7.12'!O24+'havelvac 7.13'!O24</f>
        <v>0</v>
      </c>
      <c r="P20" s="229" t="str">
        <f t="shared" si="2"/>
        <v xml:space="preserve"> </v>
      </c>
      <c r="Q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" s="229" t="str">
        <f t="shared" si="3"/>
        <v xml:space="preserve"> </v>
      </c>
      <c r="S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" s="229" t="str">
        <f t="shared" si="4"/>
        <v xml:space="preserve"> </v>
      </c>
      <c r="U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" s="181">
        <f>+'havelvac 7.2'!P24+'havelvac 7.3'!P24+'havelvac 7.4'!P24+'havelvac 7.5'!P24+'havelvac 7.6'!P24+'havelvac 7.7'!P24+'havelvac 7.9'!P24+'havelvac 7.8'!P24+'havelvac 7.10'!P24+'havelvac 7.11'!P24+'havelvac 7.12'!P24+'havelvac 7.13'!P24</f>
        <v>0</v>
      </c>
      <c r="W20" s="229" t="str">
        <f t="shared" si="5"/>
        <v xml:space="preserve"> </v>
      </c>
      <c r="X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" s="229" t="str">
        <f t="shared" si="6"/>
        <v xml:space="preserve"> </v>
      </c>
      <c r="Z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" s="229" t="str">
        <f t="shared" si="7"/>
        <v xml:space="preserve"> </v>
      </c>
      <c r="AB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" spans="1:28" s="205" customFormat="1">
      <c r="A21" s="182" t="str">
        <f t="shared" si="0"/>
        <v>71010101014214</v>
      </c>
      <c r="B21" s="183" t="s">
        <v>439</v>
      </c>
      <c r="C21" s="132" t="s">
        <v>106</v>
      </c>
      <c r="D21" s="131" t="s">
        <v>106</v>
      </c>
      <c r="E21" s="130" t="s">
        <v>106</v>
      </c>
      <c r="F21" s="184" t="s">
        <v>106</v>
      </c>
      <c r="G21" s="129">
        <v>4214</v>
      </c>
      <c r="H21" s="23"/>
      <c r="I21" s="23"/>
      <c r="J21" s="24"/>
      <c r="K21" s="24"/>
      <c r="L21" s="28" t="s">
        <v>116</v>
      </c>
      <c r="M21" s="29">
        <v>4214</v>
      </c>
      <c r="N21" s="181">
        <f>+'havelvac 7.2'!N25+'havelvac 7.3'!N25+'havelvac 7.4'!N25+'havelvac 7.5'!N25+'havelvac 7.6'!N25+'havelvac 7.7'!N25+'havelvac 7.9'!N25+'havelvac 7.8'!N25+'havelvac 7.10'!N25+'havelvac 7.11'!N25+'havelvac 7.12'!N25+'havelvac 7.13'!N25</f>
        <v>0</v>
      </c>
      <c r="O21" s="181">
        <f>+'havelvac 7.2'!O25+'havelvac 7.3'!O25+'havelvac 7.4'!O25+'havelvac 7.5'!O25+'havelvac 7.6'!O25+'havelvac 7.7'!O25+'havelvac 7.9'!O25+'havelvac 7.8'!O25+'havelvac 7.10'!O25+'havelvac 7.11'!O25+'havelvac 7.12'!O25+'havelvac 7.13'!O25</f>
        <v>0</v>
      </c>
      <c r="P21" s="229" t="str">
        <f t="shared" si="2"/>
        <v xml:space="preserve"> </v>
      </c>
      <c r="Q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" s="229" t="str">
        <f t="shared" si="3"/>
        <v xml:space="preserve"> </v>
      </c>
      <c r="S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" s="229" t="str">
        <f t="shared" si="4"/>
        <v xml:space="preserve"> </v>
      </c>
      <c r="U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" s="181">
        <f>+'havelvac 7.2'!P25+'havelvac 7.3'!P25+'havelvac 7.4'!P25+'havelvac 7.5'!P25+'havelvac 7.6'!P25+'havelvac 7.7'!P25+'havelvac 7.9'!P25+'havelvac 7.8'!P25+'havelvac 7.10'!P25+'havelvac 7.11'!P25+'havelvac 7.12'!P25+'havelvac 7.13'!P25</f>
        <v>0</v>
      </c>
      <c r="W21" s="229" t="str">
        <f t="shared" si="5"/>
        <v xml:space="preserve"> </v>
      </c>
      <c r="X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" s="229" t="str">
        <f t="shared" si="6"/>
        <v xml:space="preserve"> </v>
      </c>
      <c r="Z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" s="229" t="str">
        <f t="shared" si="7"/>
        <v xml:space="preserve"> </v>
      </c>
      <c r="AB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" spans="1:28" s="135" customFormat="1">
      <c r="A22" s="182" t="str">
        <f t="shared" si="0"/>
        <v>71010101014215</v>
      </c>
      <c r="B22" s="183" t="s">
        <v>439</v>
      </c>
      <c r="C22" s="132" t="s">
        <v>106</v>
      </c>
      <c r="D22" s="131" t="s">
        <v>106</v>
      </c>
      <c r="E22" s="130" t="s">
        <v>106</v>
      </c>
      <c r="F22" s="184" t="s">
        <v>106</v>
      </c>
      <c r="G22" s="129">
        <v>4215</v>
      </c>
      <c r="H22" s="23"/>
      <c r="I22" s="23"/>
      <c r="J22" s="24"/>
      <c r="K22" s="24"/>
      <c r="L22" s="27" t="s">
        <v>117</v>
      </c>
      <c r="M22" s="10">
        <v>4215</v>
      </c>
      <c r="N22" s="181">
        <f>+'havelvac 7.2'!N26+'havelvac 7.3'!N26+'havelvac 7.4'!N26+'havelvac 7.5'!N26+'havelvac 7.6'!N26+'havelvac 7.7'!N26+'havelvac 7.9'!N26+'havelvac 7.8'!N26+'havelvac 7.10'!N26+'havelvac 7.11'!N26+'havelvac 7.12'!N26+'havelvac 7.13'!N26</f>
        <v>0</v>
      </c>
      <c r="O22" s="181">
        <f>+'havelvac 7.2'!O26+'havelvac 7.3'!O26+'havelvac 7.4'!O26+'havelvac 7.5'!O26+'havelvac 7.6'!O26+'havelvac 7.7'!O26+'havelvac 7.9'!O26+'havelvac 7.8'!O26+'havelvac 7.10'!O26+'havelvac 7.11'!O26+'havelvac 7.12'!O26+'havelvac 7.13'!O26</f>
        <v>0</v>
      </c>
      <c r="P22" s="229" t="str">
        <f t="shared" si="2"/>
        <v xml:space="preserve"> </v>
      </c>
      <c r="Q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" s="229" t="str">
        <f t="shared" si="3"/>
        <v xml:space="preserve"> </v>
      </c>
      <c r="S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" s="229" t="str">
        <f t="shared" si="4"/>
        <v xml:space="preserve"> </v>
      </c>
      <c r="U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" s="181">
        <f>+'havelvac 7.2'!P26+'havelvac 7.3'!P26+'havelvac 7.4'!P26+'havelvac 7.5'!P26+'havelvac 7.6'!P26+'havelvac 7.7'!P26+'havelvac 7.9'!P26+'havelvac 7.8'!P26+'havelvac 7.10'!P26+'havelvac 7.11'!P26+'havelvac 7.12'!P26+'havelvac 7.13'!P26</f>
        <v>0</v>
      </c>
      <c r="W22" s="229" t="str">
        <f t="shared" si="5"/>
        <v xml:space="preserve"> </v>
      </c>
      <c r="X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" s="229" t="str">
        <f t="shared" si="6"/>
        <v xml:space="preserve"> </v>
      </c>
      <c r="Z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" s="229" t="str">
        <f t="shared" si="7"/>
        <v xml:space="preserve"> </v>
      </c>
      <c r="AB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" spans="1:28" s="135" customFormat="1">
      <c r="A23" s="182" t="str">
        <f t="shared" si="0"/>
        <v>71010101014216</v>
      </c>
      <c r="B23" s="183" t="s">
        <v>439</v>
      </c>
      <c r="C23" s="132" t="s">
        <v>106</v>
      </c>
      <c r="D23" s="131" t="s">
        <v>106</v>
      </c>
      <c r="E23" s="130" t="s">
        <v>106</v>
      </c>
      <c r="F23" s="184" t="s">
        <v>106</v>
      </c>
      <c r="G23" s="129">
        <v>4216</v>
      </c>
      <c r="H23" s="23"/>
      <c r="I23" s="23"/>
      <c r="J23" s="24"/>
      <c r="K23" s="24"/>
      <c r="L23" s="27" t="s">
        <v>447</v>
      </c>
      <c r="M23" s="10">
        <v>4216</v>
      </c>
      <c r="N23" s="181">
        <f>+'havelvac 7.2'!N27+'havelvac 7.3'!N27+'havelvac 7.4'!N27+'havelvac 7.5'!N27+'havelvac 7.6'!N27+'havelvac 7.7'!N27+'havelvac 7.9'!N27+'havelvac 7.8'!N27+'havelvac 7.10'!N27+'havelvac 7.11'!N27+'havelvac 7.12'!N27+'havelvac 7.13'!N27</f>
        <v>0</v>
      </c>
      <c r="O23" s="181">
        <f>+'havelvac 7.2'!O27+'havelvac 7.3'!O27+'havelvac 7.4'!O27+'havelvac 7.5'!O27+'havelvac 7.6'!O27+'havelvac 7.7'!O27+'havelvac 7.9'!O27+'havelvac 7.8'!O27+'havelvac 7.10'!O27+'havelvac 7.11'!O27+'havelvac 7.12'!O27+'havelvac 7.13'!O27</f>
        <v>0</v>
      </c>
      <c r="P23" s="229" t="str">
        <f t="shared" si="2"/>
        <v xml:space="preserve"> </v>
      </c>
      <c r="Q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" s="229" t="str">
        <f t="shared" si="3"/>
        <v xml:space="preserve"> </v>
      </c>
      <c r="S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" s="229" t="str">
        <f t="shared" si="4"/>
        <v xml:space="preserve"> </v>
      </c>
      <c r="U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" s="181">
        <f>+'havelvac 7.2'!P27+'havelvac 7.3'!P27+'havelvac 7.4'!P27+'havelvac 7.5'!P27+'havelvac 7.6'!P27+'havelvac 7.7'!P27+'havelvac 7.9'!P27+'havelvac 7.8'!P27+'havelvac 7.10'!P27+'havelvac 7.11'!P27+'havelvac 7.12'!P27+'havelvac 7.13'!P27</f>
        <v>0</v>
      </c>
      <c r="W23" s="229" t="str">
        <f t="shared" si="5"/>
        <v xml:space="preserve"> </v>
      </c>
      <c r="X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" s="229" t="str">
        <f t="shared" si="6"/>
        <v xml:space="preserve"> </v>
      </c>
      <c r="Z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" s="229" t="str">
        <f t="shared" si="7"/>
        <v xml:space="preserve"> </v>
      </c>
      <c r="AB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" spans="1:28" s="135" customFormat="1">
      <c r="A24" s="182" t="str">
        <f t="shared" si="0"/>
        <v>71010101014222</v>
      </c>
      <c r="B24" s="183" t="s">
        <v>439</v>
      </c>
      <c r="C24" s="132" t="s">
        <v>106</v>
      </c>
      <c r="D24" s="131" t="s">
        <v>106</v>
      </c>
      <c r="E24" s="130" t="s">
        <v>106</v>
      </c>
      <c r="F24" s="184" t="s">
        <v>106</v>
      </c>
      <c r="G24" s="129">
        <v>4222</v>
      </c>
      <c r="H24" s="23"/>
      <c r="I24" s="23"/>
      <c r="J24" s="24"/>
      <c r="K24" s="24"/>
      <c r="L24" s="27" t="s">
        <v>119</v>
      </c>
      <c r="M24" s="10">
        <v>4222</v>
      </c>
      <c r="N24" s="181">
        <f>+'havelvac 7.2'!N28+'havelvac 7.3'!N28+'havelvac 7.4'!N28+'havelvac 7.5'!N28+'havelvac 7.6'!N28+'havelvac 7.7'!N28+'havelvac 7.9'!N28+'havelvac 7.8'!N28+'havelvac 7.10'!N28+'havelvac 7.11'!N28+'havelvac 7.12'!N28+'havelvac 7.13'!N28</f>
        <v>0</v>
      </c>
      <c r="O24" s="181">
        <f>+'havelvac 7.2'!O28+'havelvac 7.3'!O28+'havelvac 7.4'!O28+'havelvac 7.5'!O28+'havelvac 7.6'!O28+'havelvac 7.7'!O28+'havelvac 7.9'!O28+'havelvac 7.8'!O28+'havelvac 7.10'!O28+'havelvac 7.11'!O28+'havelvac 7.12'!O28+'havelvac 7.13'!O28</f>
        <v>0</v>
      </c>
      <c r="P24" s="229" t="str">
        <f t="shared" si="2"/>
        <v xml:space="preserve"> </v>
      </c>
      <c r="Q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" s="229" t="str">
        <f t="shared" si="3"/>
        <v xml:space="preserve"> </v>
      </c>
      <c r="S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" s="229" t="str">
        <f t="shared" si="4"/>
        <v xml:space="preserve"> </v>
      </c>
      <c r="U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" s="181">
        <f>+'havelvac 7.2'!P28+'havelvac 7.3'!P28+'havelvac 7.4'!P28+'havelvac 7.5'!P28+'havelvac 7.6'!P28+'havelvac 7.7'!P28+'havelvac 7.9'!P28+'havelvac 7.8'!P28+'havelvac 7.10'!P28+'havelvac 7.11'!P28+'havelvac 7.12'!P28+'havelvac 7.13'!P28</f>
        <v>0</v>
      </c>
      <c r="W24" s="229" t="str">
        <f t="shared" si="5"/>
        <v xml:space="preserve"> </v>
      </c>
      <c r="X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" s="229" t="str">
        <f t="shared" si="6"/>
        <v xml:space="preserve"> </v>
      </c>
      <c r="Z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" s="229" t="str">
        <f t="shared" si="7"/>
        <v xml:space="preserve"> </v>
      </c>
      <c r="AB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" spans="1:28" s="135" customFormat="1">
      <c r="A25" s="182" t="str">
        <f t="shared" si="0"/>
        <v>71010101014231</v>
      </c>
      <c r="B25" s="183" t="s">
        <v>439</v>
      </c>
      <c r="C25" s="132" t="s">
        <v>106</v>
      </c>
      <c r="D25" s="131" t="s">
        <v>106</v>
      </c>
      <c r="E25" s="130" t="s">
        <v>106</v>
      </c>
      <c r="F25" s="184" t="s">
        <v>106</v>
      </c>
      <c r="G25" s="129">
        <v>4231</v>
      </c>
      <c r="H25" s="23"/>
      <c r="I25" s="23"/>
      <c r="J25" s="24"/>
      <c r="K25" s="24"/>
      <c r="L25" s="27" t="s">
        <v>448</v>
      </c>
      <c r="M25" s="10">
        <v>4231</v>
      </c>
      <c r="N25" s="181">
        <f>+'havelvac 7.2'!N29+'havelvac 7.3'!N29+'havelvac 7.4'!N29+'havelvac 7.5'!N29+'havelvac 7.6'!N29+'havelvac 7.7'!N29+'havelvac 7.9'!N29+'havelvac 7.8'!N29+'havelvac 7.10'!N29+'havelvac 7.11'!N29+'havelvac 7.12'!N29+'havelvac 7.13'!N29</f>
        <v>0</v>
      </c>
      <c r="O25" s="181">
        <f>+'havelvac 7.2'!O29+'havelvac 7.3'!O29+'havelvac 7.4'!O29+'havelvac 7.5'!O29+'havelvac 7.6'!O29+'havelvac 7.7'!O29+'havelvac 7.9'!O29+'havelvac 7.8'!O29+'havelvac 7.10'!O29+'havelvac 7.11'!O29+'havelvac 7.12'!O29+'havelvac 7.13'!O29</f>
        <v>0</v>
      </c>
      <c r="P25" s="229" t="str">
        <f t="shared" si="2"/>
        <v xml:space="preserve"> </v>
      </c>
      <c r="Q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" s="229" t="str">
        <f t="shared" si="3"/>
        <v xml:space="preserve"> </v>
      </c>
      <c r="S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" s="229" t="str">
        <f t="shared" si="4"/>
        <v xml:space="preserve"> </v>
      </c>
      <c r="U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" s="181">
        <f>+'havelvac 7.2'!P29+'havelvac 7.3'!P29+'havelvac 7.4'!P29+'havelvac 7.5'!P29+'havelvac 7.6'!P29+'havelvac 7.7'!P29+'havelvac 7.9'!P29+'havelvac 7.8'!P29+'havelvac 7.10'!P29+'havelvac 7.11'!P29+'havelvac 7.12'!P29+'havelvac 7.13'!P29</f>
        <v>0</v>
      </c>
      <c r="W25" s="229" t="str">
        <f t="shared" si="5"/>
        <v xml:space="preserve"> </v>
      </c>
      <c r="X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" s="229" t="str">
        <f t="shared" si="6"/>
        <v xml:space="preserve"> </v>
      </c>
      <c r="Z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" s="229" t="str">
        <f t="shared" si="7"/>
        <v xml:space="preserve"> </v>
      </c>
      <c r="AB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" spans="1:28" s="135" customFormat="1">
      <c r="A26" s="182" t="str">
        <f t="shared" si="0"/>
        <v>71010101014232</v>
      </c>
      <c r="B26" s="183" t="s">
        <v>439</v>
      </c>
      <c r="C26" s="132" t="s">
        <v>106</v>
      </c>
      <c r="D26" s="131" t="s">
        <v>106</v>
      </c>
      <c r="E26" s="130" t="s">
        <v>106</v>
      </c>
      <c r="F26" s="184" t="s">
        <v>106</v>
      </c>
      <c r="G26" s="129">
        <v>4232</v>
      </c>
      <c r="H26" s="23"/>
      <c r="I26" s="23"/>
      <c r="J26" s="24"/>
      <c r="K26" s="24"/>
      <c r="L26" s="27" t="s">
        <v>121</v>
      </c>
      <c r="M26" s="10">
        <v>4232</v>
      </c>
      <c r="N26" s="181">
        <f>+'havelvac 7.2'!N30+'havelvac 7.3'!N30+'havelvac 7.4'!N30+'havelvac 7.5'!N30+'havelvac 7.6'!N30+'havelvac 7.7'!N30+'havelvac 7.9'!N30+'havelvac 7.8'!N30+'havelvac 7.10'!N30+'havelvac 7.11'!N30+'havelvac 7.12'!N30+'havelvac 7.13'!N30</f>
        <v>0</v>
      </c>
      <c r="O26" s="181">
        <f>+'havelvac 7.2'!O30+'havelvac 7.3'!O30+'havelvac 7.4'!O30+'havelvac 7.5'!O30+'havelvac 7.6'!O30+'havelvac 7.7'!O30+'havelvac 7.9'!O30+'havelvac 7.8'!O30+'havelvac 7.10'!O30+'havelvac 7.11'!O30+'havelvac 7.12'!O30+'havelvac 7.13'!O30</f>
        <v>0</v>
      </c>
      <c r="P26" s="229" t="str">
        <f t="shared" si="2"/>
        <v xml:space="preserve"> </v>
      </c>
      <c r="Q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" s="229" t="str">
        <f t="shared" si="3"/>
        <v xml:space="preserve"> </v>
      </c>
      <c r="S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" s="229" t="str">
        <f t="shared" si="4"/>
        <v xml:space="preserve"> </v>
      </c>
      <c r="U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" s="181">
        <f>+'havelvac 7.2'!P30+'havelvac 7.3'!P30+'havelvac 7.4'!P30+'havelvac 7.5'!P30+'havelvac 7.6'!P30+'havelvac 7.7'!P30+'havelvac 7.9'!P30+'havelvac 7.8'!P30+'havelvac 7.10'!P30+'havelvac 7.11'!P30+'havelvac 7.12'!P30+'havelvac 7.13'!P30</f>
        <v>0</v>
      </c>
      <c r="W26" s="229" t="str">
        <f t="shared" si="5"/>
        <v xml:space="preserve"> </v>
      </c>
      <c r="X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" s="229" t="str">
        <f t="shared" si="6"/>
        <v xml:space="preserve"> </v>
      </c>
      <c r="Z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" s="229" t="str">
        <f t="shared" si="7"/>
        <v xml:space="preserve"> </v>
      </c>
      <c r="AB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" spans="1:28" s="135" customFormat="1" ht="25.5" hidden="1">
      <c r="A27" s="182" t="str">
        <f t="shared" si="0"/>
        <v>71010101014233</v>
      </c>
      <c r="B27" s="183" t="s">
        <v>439</v>
      </c>
      <c r="C27" s="132" t="s">
        <v>106</v>
      </c>
      <c r="D27" s="131" t="s">
        <v>106</v>
      </c>
      <c r="E27" s="130" t="s">
        <v>106</v>
      </c>
      <c r="F27" s="184" t="s">
        <v>106</v>
      </c>
      <c r="G27" s="129">
        <v>4233</v>
      </c>
      <c r="H27" s="23"/>
      <c r="I27" s="23"/>
      <c r="J27" s="24"/>
      <c r="K27" s="24"/>
      <c r="L27" s="27" t="s">
        <v>449</v>
      </c>
      <c r="M27" s="10">
        <v>4233</v>
      </c>
      <c r="N27" s="181">
        <f>+'havelvac 7.2'!N31+'havelvac 7.3'!N31+'havelvac 7.4'!N31+'havelvac 7.5'!N31+'havelvac 7.6'!N31+'havelvac 7.7'!N31+'havelvac 7.9'!N31+'havelvac 7.8'!N31+'havelvac 7.10'!N31+'havelvac 7.11'!N31+'havelvac 7.12'!N31+'havelvac 7.13'!N31</f>
        <v>0</v>
      </c>
      <c r="O27" s="181">
        <f>+'havelvac 7.2'!O31+'havelvac 7.3'!O31+'havelvac 7.4'!O31+'havelvac 7.5'!O31+'havelvac 7.6'!O31+'havelvac 7.7'!O31+'havelvac 7.9'!O31+'havelvac 7.8'!O31+'havelvac 7.10'!O31+'havelvac 7.11'!O31+'havelvac 7.12'!O31+'havelvac 7.13'!O31</f>
        <v>0</v>
      </c>
      <c r="P27" s="229" t="str">
        <f t="shared" si="2"/>
        <v xml:space="preserve"> </v>
      </c>
      <c r="Q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" s="229" t="str">
        <f t="shared" si="3"/>
        <v xml:space="preserve"> </v>
      </c>
      <c r="S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" s="229" t="str">
        <f t="shared" si="4"/>
        <v xml:space="preserve"> </v>
      </c>
      <c r="U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" s="181">
        <f>+'havelvac 7.2'!P31+'havelvac 7.3'!P31+'havelvac 7.4'!P31+'havelvac 7.5'!P31+'havelvac 7.6'!P31+'havelvac 7.7'!P31+'havelvac 7.9'!P31+'havelvac 7.8'!P31+'havelvac 7.10'!P31+'havelvac 7.11'!P31+'havelvac 7.12'!P31+'havelvac 7.13'!P31</f>
        <v>0</v>
      </c>
      <c r="W27" s="229" t="str">
        <f t="shared" si="5"/>
        <v xml:space="preserve"> </v>
      </c>
      <c r="X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" s="229" t="str">
        <f t="shared" si="6"/>
        <v xml:space="preserve"> </v>
      </c>
      <c r="Z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" s="229" t="str">
        <f t="shared" si="7"/>
        <v xml:space="preserve"> </v>
      </c>
      <c r="AB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" spans="1:28" s="135" customFormat="1">
      <c r="A28" s="182" t="str">
        <f t="shared" si="0"/>
        <v>71010101014234</v>
      </c>
      <c r="B28" s="183" t="s">
        <v>439</v>
      </c>
      <c r="C28" s="132" t="s">
        <v>106</v>
      </c>
      <c r="D28" s="131" t="s">
        <v>106</v>
      </c>
      <c r="E28" s="130" t="s">
        <v>106</v>
      </c>
      <c r="F28" s="184" t="s">
        <v>106</v>
      </c>
      <c r="G28" s="129">
        <v>4234</v>
      </c>
      <c r="H28" s="23"/>
      <c r="I28" s="23"/>
      <c r="J28" s="24"/>
      <c r="K28" s="24"/>
      <c r="L28" s="27" t="s">
        <v>122</v>
      </c>
      <c r="M28" s="10">
        <v>4234</v>
      </c>
      <c r="N28" s="181">
        <f>+'havelvac 7.2'!N32+'havelvac 7.3'!N32+'havelvac 7.4'!N32+'havelvac 7.5'!N32+'havelvac 7.6'!N32+'havelvac 7.7'!N32+'havelvac 7.9'!N32+'havelvac 7.8'!N32+'havelvac 7.10'!N32+'havelvac 7.11'!N32+'havelvac 7.12'!N32+'havelvac 7.13'!N32</f>
        <v>0</v>
      </c>
      <c r="O28" s="181">
        <f>+'havelvac 7.2'!O32+'havelvac 7.3'!O32+'havelvac 7.4'!O32+'havelvac 7.5'!O32+'havelvac 7.6'!O32+'havelvac 7.7'!O32+'havelvac 7.9'!O32+'havelvac 7.8'!O32+'havelvac 7.10'!O32+'havelvac 7.11'!O32+'havelvac 7.12'!O32+'havelvac 7.13'!O32</f>
        <v>0</v>
      </c>
      <c r="P28" s="229" t="str">
        <f t="shared" si="2"/>
        <v xml:space="preserve"> </v>
      </c>
      <c r="Q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" s="229" t="str">
        <f t="shared" si="3"/>
        <v xml:space="preserve"> </v>
      </c>
      <c r="S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" s="229" t="str">
        <f t="shared" si="4"/>
        <v xml:space="preserve"> </v>
      </c>
      <c r="U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" s="181">
        <f>+'havelvac 7.2'!P32+'havelvac 7.3'!P32+'havelvac 7.4'!P32+'havelvac 7.5'!P32+'havelvac 7.6'!P32+'havelvac 7.7'!P32+'havelvac 7.9'!P32+'havelvac 7.8'!P32+'havelvac 7.10'!P32+'havelvac 7.11'!P32+'havelvac 7.12'!P32+'havelvac 7.13'!P32</f>
        <v>0</v>
      </c>
      <c r="W28" s="229" t="str">
        <f t="shared" si="5"/>
        <v xml:space="preserve"> </v>
      </c>
      <c r="X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" s="229" t="str">
        <f t="shared" si="6"/>
        <v xml:space="preserve"> </v>
      </c>
      <c r="Z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" s="229" t="str">
        <f t="shared" si="7"/>
        <v xml:space="preserve"> </v>
      </c>
      <c r="AB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" spans="1:28" s="135" customFormat="1" hidden="1">
      <c r="A29" s="182" t="str">
        <f t="shared" si="0"/>
        <v>71010101014235</v>
      </c>
      <c r="B29" s="183" t="s">
        <v>439</v>
      </c>
      <c r="C29" s="132" t="s">
        <v>106</v>
      </c>
      <c r="D29" s="131" t="s">
        <v>106</v>
      </c>
      <c r="E29" s="130" t="s">
        <v>106</v>
      </c>
      <c r="F29" s="184" t="s">
        <v>106</v>
      </c>
      <c r="G29" s="129">
        <v>4235</v>
      </c>
      <c r="H29" s="23"/>
      <c r="I29" s="23"/>
      <c r="J29" s="24"/>
      <c r="K29" s="24"/>
      <c r="L29" s="27" t="s">
        <v>123</v>
      </c>
      <c r="M29" s="10">
        <v>4235</v>
      </c>
      <c r="N29" s="181">
        <f>+'havelvac 7.2'!N33+'havelvac 7.3'!N33+'havelvac 7.4'!N33+'havelvac 7.5'!N33+'havelvac 7.6'!N33+'havelvac 7.7'!N33+'havelvac 7.9'!N33+'havelvac 7.8'!N33+'havelvac 7.10'!N33+'havelvac 7.11'!N33+'havelvac 7.12'!N33+'havelvac 7.13'!N33</f>
        <v>0</v>
      </c>
      <c r="O29" s="181">
        <f>+'havelvac 7.2'!O33+'havelvac 7.3'!O33+'havelvac 7.4'!O33+'havelvac 7.5'!O33+'havelvac 7.6'!O33+'havelvac 7.7'!O33+'havelvac 7.9'!O33+'havelvac 7.8'!O33+'havelvac 7.10'!O33+'havelvac 7.11'!O33+'havelvac 7.12'!O33+'havelvac 7.13'!O33</f>
        <v>0</v>
      </c>
      <c r="P29" s="229" t="str">
        <f t="shared" si="2"/>
        <v xml:space="preserve"> </v>
      </c>
      <c r="Q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" s="229" t="str">
        <f t="shared" si="3"/>
        <v xml:space="preserve"> </v>
      </c>
      <c r="S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" s="229" t="str">
        <f t="shared" si="4"/>
        <v xml:space="preserve"> </v>
      </c>
      <c r="U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" s="181">
        <f>+'havelvac 7.2'!P33+'havelvac 7.3'!P33+'havelvac 7.4'!P33+'havelvac 7.5'!P33+'havelvac 7.6'!P33+'havelvac 7.7'!P33+'havelvac 7.9'!P33+'havelvac 7.8'!P33+'havelvac 7.10'!P33+'havelvac 7.11'!P33+'havelvac 7.12'!P33+'havelvac 7.13'!P33</f>
        <v>0</v>
      </c>
      <c r="W29" s="229" t="str">
        <f t="shared" si="5"/>
        <v xml:space="preserve"> </v>
      </c>
      <c r="X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" s="229" t="str">
        <f t="shared" si="6"/>
        <v xml:space="preserve"> </v>
      </c>
      <c r="Z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" s="229" t="str">
        <f t="shared" si="7"/>
        <v xml:space="preserve"> </v>
      </c>
      <c r="AB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" spans="1:28" s="135" customFormat="1">
      <c r="A30" s="182" t="str">
        <f t="shared" si="0"/>
        <v>71010101014237</v>
      </c>
      <c r="B30" s="183" t="s">
        <v>439</v>
      </c>
      <c r="C30" s="132" t="s">
        <v>106</v>
      </c>
      <c r="D30" s="131" t="s">
        <v>106</v>
      </c>
      <c r="E30" s="130" t="s">
        <v>106</v>
      </c>
      <c r="F30" s="184" t="s">
        <v>106</v>
      </c>
      <c r="G30" s="129">
        <v>4237</v>
      </c>
      <c r="H30" s="23"/>
      <c r="I30" s="23"/>
      <c r="J30" s="24"/>
      <c r="K30" s="24"/>
      <c r="L30" s="27" t="s">
        <v>124</v>
      </c>
      <c r="M30" s="10">
        <v>4237</v>
      </c>
      <c r="N30" s="181">
        <f>+'havelvac 7.2'!N35+'havelvac 7.3'!N35+'havelvac 7.4'!N35+'havelvac 7.5'!N35+'havelvac 7.6'!N35+'havelvac 7.7'!N35+'havelvac 7.9'!N35+'havelvac 7.8'!N35+'havelvac 7.10'!N35+'havelvac 7.11'!N35+'havelvac 7.12'!N35+'havelvac 7.13'!N35</f>
        <v>0</v>
      </c>
      <c r="O30" s="181">
        <f>+'havelvac 7.2'!O35+'havelvac 7.3'!O35+'havelvac 7.4'!O35+'havelvac 7.5'!O35+'havelvac 7.6'!O35+'havelvac 7.7'!O35+'havelvac 7.9'!O35+'havelvac 7.8'!O35+'havelvac 7.10'!O35+'havelvac 7.11'!O35+'havelvac 7.12'!O35+'havelvac 7.13'!O35</f>
        <v>0</v>
      </c>
      <c r="P30" s="229" t="str">
        <f t="shared" si="2"/>
        <v xml:space="preserve"> </v>
      </c>
      <c r="Q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" s="229" t="str">
        <f t="shared" si="3"/>
        <v xml:space="preserve"> </v>
      </c>
      <c r="S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" s="229" t="str">
        <f t="shared" si="4"/>
        <v xml:space="preserve"> </v>
      </c>
      <c r="U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" s="181">
        <f>+'havelvac 7.2'!P35+'havelvac 7.3'!P35+'havelvac 7.4'!P35+'havelvac 7.5'!P35+'havelvac 7.6'!P35+'havelvac 7.7'!P35+'havelvac 7.9'!P35+'havelvac 7.8'!P35+'havelvac 7.10'!P35+'havelvac 7.11'!P35+'havelvac 7.12'!P35+'havelvac 7.13'!P35</f>
        <v>0</v>
      </c>
      <c r="W30" s="229" t="str">
        <f t="shared" si="5"/>
        <v xml:space="preserve"> </v>
      </c>
      <c r="X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" s="229" t="str">
        <f t="shared" si="6"/>
        <v xml:space="preserve"> </v>
      </c>
      <c r="Z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" s="229" t="str">
        <f t="shared" si="7"/>
        <v xml:space="preserve"> </v>
      </c>
      <c r="AB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" spans="1:28" s="135" customFormat="1">
      <c r="A31" s="182" t="str">
        <f t="shared" si="0"/>
        <v>71010101014239</v>
      </c>
      <c r="B31" s="183" t="s">
        <v>439</v>
      </c>
      <c r="C31" s="132" t="s">
        <v>106</v>
      </c>
      <c r="D31" s="131" t="s">
        <v>106</v>
      </c>
      <c r="E31" s="130" t="s">
        <v>106</v>
      </c>
      <c r="F31" s="184" t="s">
        <v>106</v>
      </c>
      <c r="G31" s="129">
        <v>4239</v>
      </c>
      <c r="H31" s="23"/>
      <c r="I31" s="23"/>
      <c r="J31" s="24"/>
      <c r="K31" s="24"/>
      <c r="L31" s="27" t="s">
        <v>125</v>
      </c>
      <c r="M31" s="10">
        <v>4239</v>
      </c>
      <c r="N31" s="181">
        <f>+'havelvac 7.2'!N36+'havelvac 7.3'!N36+'havelvac 7.4'!N36+'havelvac 7.5'!N36+'havelvac 7.6'!N36+'havelvac 7.7'!N36+'havelvac 7.9'!N36+'havelvac 7.8'!N36+'havelvac 7.10'!N36+'havelvac 7.11'!N36+'havelvac 7.12'!N36+'havelvac 7.13'!N36</f>
        <v>0</v>
      </c>
      <c r="O31" s="181">
        <f>+'havelvac 7.2'!O36+'havelvac 7.3'!O36+'havelvac 7.4'!O36+'havelvac 7.5'!O36+'havelvac 7.6'!O36+'havelvac 7.7'!O36+'havelvac 7.9'!O36+'havelvac 7.8'!O36+'havelvac 7.10'!O36+'havelvac 7.11'!O36+'havelvac 7.12'!O36+'havelvac 7.13'!O36</f>
        <v>0</v>
      </c>
      <c r="P31" s="229" t="str">
        <f t="shared" si="2"/>
        <v xml:space="preserve"> </v>
      </c>
      <c r="Q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" s="229" t="str">
        <f t="shared" si="3"/>
        <v xml:space="preserve"> </v>
      </c>
      <c r="S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" s="229" t="str">
        <f t="shared" si="4"/>
        <v xml:space="preserve"> </v>
      </c>
      <c r="U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" s="181">
        <f>+'havelvac 7.2'!P36+'havelvac 7.3'!P36+'havelvac 7.4'!P36+'havelvac 7.5'!P36+'havelvac 7.6'!P36+'havelvac 7.7'!P36+'havelvac 7.9'!P36+'havelvac 7.8'!P36+'havelvac 7.10'!P36+'havelvac 7.11'!P36+'havelvac 7.12'!P36+'havelvac 7.13'!P36</f>
        <v>0</v>
      </c>
      <c r="W31" s="229" t="str">
        <f t="shared" si="5"/>
        <v xml:space="preserve"> </v>
      </c>
      <c r="X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" s="229" t="str">
        <f t="shared" si="6"/>
        <v xml:space="preserve"> </v>
      </c>
      <c r="Z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" s="229" t="str">
        <f t="shared" si="7"/>
        <v xml:space="preserve"> </v>
      </c>
      <c r="AB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" spans="1:28" s="135" customFormat="1">
      <c r="A32" s="182" t="str">
        <f t="shared" si="0"/>
        <v>71010101014241</v>
      </c>
      <c r="B32" s="183" t="s">
        <v>439</v>
      </c>
      <c r="C32" s="132" t="s">
        <v>106</v>
      </c>
      <c r="D32" s="131" t="s">
        <v>106</v>
      </c>
      <c r="E32" s="130" t="s">
        <v>106</v>
      </c>
      <c r="F32" s="184" t="s">
        <v>106</v>
      </c>
      <c r="G32" s="129">
        <v>4241</v>
      </c>
      <c r="H32" s="23"/>
      <c r="I32" s="23"/>
      <c r="J32" s="24"/>
      <c r="K32" s="24"/>
      <c r="L32" s="27" t="s">
        <v>126</v>
      </c>
      <c r="M32" s="10">
        <v>4241</v>
      </c>
      <c r="N32" s="181">
        <f>+'havelvac 7.2'!N37+'havelvac 7.3'!N37+'havelvac 7.4'!N37+'havelvac 7.5'!N37+'havelvac 7.6'!N37+'havelvac 7.7'!N37+'havelvac 7.9'!N37+'havelvac 7.8'!N37+'havelvac 7.10'!N37+'havelvac 7.11'!N37+'havelvac 7.12'!N37+'havelvac 7.13'!N37</f>
        <v>0</v>
      </c>
      <c r="O32" s="181">
        <f>+'havelvac 7.2'!O37+'havelvac 7.3'!O37+'havelvac 7.4'!O37+'havelvac 7.5'!O37+'havelvac 7.6'!O37+'havelvac 7.7'!O37+'havelvac 7.9'!O37+'havelvac 7.8'!O37+'havelvac 7.10'!O37+'havelvac 7.11'!O37+'havelvac 7.12'!O37+'havelvac 7.13'!O37</f>
        <v>0</v>
      </c>
      <c r="P32" s="229" t="str">
        <f t="shared" si="2"/>
        <v xml:space="preserve"> </v>
      </c>
      <c r="Q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" s="229" t="str">
        <f t="shared" si="3"/>
        <v xml:space="preserve"> </v>
      </c>
      <c r="S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" s="229" t="str">
        <f t="shared" si="4"/>
        <v xml:space="preserve"> </v>
      </c>
      <c r="U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" s="181">
        <f>+'havelvac 7.2'!P37+'havelvac 7.3'!P37+'havelvac 7.4'!P37+'havelvac 7.5'!P37+'havelvac 7.6'!P37+'havelvac 7.7'!P37+'havelvac 7.9'!P37+'havelvac 7.8'!P37+'havelvac 7.10'!P37+'havelvac 7.11'!P37+'havelvac 7.12'!P37+'havelvac 7.13'!P37</f>
        <v>0</v>
      </c>
      <c r="W32" s="229" t="str">
        <f t="shared" si="5"/>
        <v xml:space="preserve"> </v>
      </c>
      <c r="X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" s="229" t="str">
        <f t="shared" si="6"/>
        <v xml:space="preserve"> </v>
      </c>
      <c r="Z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" s="229" t="str">
        <f t="shared" si="7"/>
        <v xml:space="preserve"> </v>
      </c>
      <c r="AB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" spans="1:28" s="135" customFormat="1" ht="25.5">
      <c r="A33" s="182" t="str">
        <f t="shared" si="0"/>
        <v>71010101014252</v>
      </c>
      <c r="B33" s="183" t="s">
        <v>439</v>
      </c>
      <c r="C33" s="132" t="s">
        <v>106</v>
      </c>
      <c r="D33" s="131" t="s">
        <v>106</v>
      </c>
      <c r="E33" s="130" t="s">
        <v>106</v>
      </c>
      <c r="F33" s="184" t="s">
        <v>106</v>
      </c>
      <c r="G33" s="129">
        <v>4252</v>
      </c>
      <c r="H33" s="23"/>
      <c r="I33" s="23"/>
      <c r="J33" s="24"/>
      <c r="K33" s="24"/>
      <c r="L33" s="27" t="s">
        <v>127</v>
      </c>
      <c r="M33" s="10">
        <v>4252</v>
      </c>
      <c r="N33" s="181">
        <f>+'havelvac 7.2'!N38+'havelvac 7.3'!N38+'havelvac 7.4'!N38+'havelvac 7.5'!N38+'havelvac 7.6'!N38+'havelvac 7.7'!N38+'havelvac 7.9'!N38+'havelvac 7.8'!N38+'havelvac 7.10'!N38+'havelvac 7.11'!N38+'havelvac 7.12'!N38+'havelvac 7.13'!N38</f>
        <v>0</v>
      </c>
      <c r="O33" s="181">
        <f>+'havelvac 7.2'!O38+'havelvac 7.3'!O38+'havelvac 7.4'!O38+'havelvac 7.5'!O38+'havelvac 7.6'!O38+'havelvac 7.7'!O38+'havelvac 7.9'!O38+'havelvac 7.8'!O38+'havelvac 7.10'!O38+'havelvac 7.11'!O38+'havelvac 7.12'!O38+'havelvac 7.13'!O38</f>
        <v>0</v>
      </c>
      <c r="P33" s="229" t="str">
        <f t="shared" si="2"/>
        <v xml:space="preserve"> </v>
      </c>
      <c r="Q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" s="229" t="str">
        <f t="shared" si="3"/>
        <v xml:space="preserve"> </v>
      </c>
      <c r="S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" s="229" t="str">
        <f t="shared" si="4"/>
        <v xml:space="preserve"> </v>
      </c>
      <c r="U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" s="181">
        <f>+'havelvac 7.2'!P38+'havelvac 7.3'!P38+'havelvac 7.4'!P38+'havelvac 7.5'!P38+'havelvac 7.6'!P38+'havelvac 7.7'!P38+'havelvac 7.9'!P38+'havelvac 7.8'!P38+'havelvac 7.10'!P38+'havelvac 7.11'!P38+'havelvac 7.12'!P38+'havelvac 7.13'!P38</f>
        <v>0</v>
      </c>
      <c r="W33" s="229" t="str">
        <f t="shared" si="5"/>
        <v xml:space="preserve"> </v>
      </c>
      <c r="X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" s="229" t="str">
        <f t="shared" si="6"/>
        <v xml:space="preserve"> </v>
      </c>
      <c r="Z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" s="229" t="str">
        <f t="shared" si="7"/>
        <v xml:space="preserve"> </v>
      </c>
      <c r="AB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" spans="1:28" s="135" customFormat="1">
      <c r="A34" s="182" t="str">
        <f t="shared" si="0"/>
        <v>71010101014261</v>
      </c>
      <c r="B34" s="183" t="s">
        <v>439</v>
      </c>
      <c r="C34" s="132" t="s">
        <v>106</v>
      </c>
      <c r="D34" s="131" t="s">
        <v>106</v>
      </c>
      <c r="E34" s="130" t="s">
        <v>106</v>
      </c>
      <c r="F34" s="184" t="s">
        <v>106</v>
      </c>
      <c r="G34" s="129">
        <v>4261</v>
      </c>
      <c r="H34" s="23"/>
      <c r="I34" s="23"/>
      <c r="J34" s="24"/>
      <c r="K34" s="24"/>
      <c r="L34" s="28" t="s">
        <v>128</v>
      </c>
      <c r="M34" s="29">
        <v>4261</v>
      </c>
      <c r="N34" s="181">
        <f>+'havelvac 7.2'!N39+'havelvac 7.3'!N39+'havelvac 7.4'!N39+'havelvac 7.5'!N39+'havelvac 7.6'!N39+'havelvac 7.7'!N39+'havelvac 7.9'!N39+'havelvac 7.8'!N39+'havelvac 7.10'!N39+'havelvac 7.11'!N39+'havelvac 7.12'!N39+'havelvac 7.13'!N39</f>
        <v>0</v>
      </c>
      <c r="O34" s="181">
        <f>+'havelvac 7.2'!O39+'havelvac 7.3'!O39+'havelvac 7.4'!O39+'havelvac 7.5'!O39+'havelvac 7.6'!O39+'havelvac 7.7'!O39+'havelvac 7.9'!O39+'havelvac 7.8'!O39+'havelvac 7.10'!O39+'havelvac 7.11'!O39+'havelvac 7.12'!O39+'havelvac 7.13'!O39</f>
        <v>0</v>
      </c>
      <c r="P34" s="229" t="str">
        <f t="shared" si="2"/>
        <v xml:space="preserve"> </v>
      </c>
      <c r="Q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" s="229" t="str">
        <f t="shared" si="3"/>
        <v xml:space="preserve"> </v>
      </c>
      <c r="S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" s="229" t="str">
        <f t="shared" si="4"/>
        <v xml:space="preserve"> </v>
      </c>
      <c r="U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" s="181">
        <f>+'havelvac 7.2'!P39+'havelvac 7.3'!P39+'havelvac 7.4'!P39+'havelvac 7.5'!P39+'havelvac 7.6'!P39+'havelvac 7.7'!P39+'havelvac 7.9'!P39+'havelvac 7.8'!P39+'havelvac 7.10'!P39+'havelvac 7.11'!P39+'havelvac 7.12'!P39+'havelvac 7.13'!P39</f>
        <v>0</v>
      </c>
      <c r="W34" s="229" t="str">
        <f t="shared" si="5"/>
        <v xml:space="preserve"> </v>
      </c>
      <c r="X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" s="229" t="str">
        <f t="shared" si="6"/>
        <v xml:space="preserve"> </v>
      </c>
      <c r="Z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" s="229" t="str">
        <f t="shared" si="7"/>
        <v xml:space="preserve"> </v>
      </c>
      <c r="AB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" spans="1:28" s="135" customFormat="1">
      <c r="A35" s="182" t="str">
        <f t="shared" si="0"/>
        <v>71010101014264</v>
      </c>
      <c r="B35" s="183" t="s">
        <v>439</v>
      </c>
      <c r="C35" s="132" t="s">
        <v>106</v>
      </c>
      <c r="D35" s="131" t="s">
        <v>106</v>
      </c>
      <c r="E35" s="130" t="s">
        <v>106</v>
      </c>
      <c r="F35" s="184" t="s">
        <v>106</v>
      </c>
      <c r="G35" s="129">
        <v>4264</v>
      </c>
      <c r="H35" s="23"/>
      <c r="I35" s="23"/>
      <c r="J35" s="24"/>
      <c r="K35" s="24"/>
      <c r="L35" s="30" t="s">
        <v>129</v>
      </c>
      <c r="M35" s="46">
        <v>4264</v>
      </c>
      <c r="N35" s="181">
        <f>+'havelvac 7.2'!N40+'havelvac 7.3'!N40+'havelvac 7.4'!N40+'havelvac 7.5'!N40+'havelvac 7.6'!N40+'havelvac 7.7'!N40+'havelvac 7.9'!N40+'havelvac 7.8'!N40+'havelvac 7.10'!N40+'havelvac 7.11'!N40+'havelvac 7.12'!N40+'havelvac 7.13'!N40</f>
        <v>0</v>
      </c>
      <c r="O35" s="181">
        <f>+'havelvac 7.2'!O40+'havelvac 7.3'!O40+'havelvac 7.4'!O40+'havelvac 7.5'!O40+'havelvac 7.6'!O40+'havelvac 7.7'!O40+'havelvac 7.9'!O40+'havelvac 7.8'!O40+'havelvac 7.10'!O40+'havelvac 7.11'!O40+'havelvac 7.12'!O40+'havelvac 7.13'!O40</f>
        <v>0</v>
      </c>
      <c r="P35" s="229" t="str">
        <f t="shared" si="2"/>
        <v xml:space="preserve"> </v>
      </c>
      <c r="Q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" s="229" t="str">
        <f t="shared" si="3"/>
        <v xml:space="preserve"> </v>
      </c>
      <c r="S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" s="229" t="str">
        <f t="shared" si="4"/>
        <v xml:space="preserve"> </v>
      </c>
      <c r="U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" s="181">
        <f>+'havelvac 7.2'!P40+'havelvac 7.3'!P40+'havelvac 7.4'!P40+'havelvac 7.5'!P40+'havelvac 7.6'!P40+'havelvac 7.7'!P40+'havelvac 7.9'!P40+'havelvac 7.8'!P40+'havelvac 7.10'!P40+'havelvac 7.11'!P40+'havelvac 7.12'!P40+'havelvac 7.13'!P40</f>
        <v>0</v>
      </c>
      <c r="W35" s="229" t="str">
        <f t="shared" si="5"/>
        <v xml:space="preserve"> </v>
      </c>
      <c r="X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" s="229" t="str">
        <f t="shared" si="6"/>
        <v xml:space="preserve"> </v>
      </c>
      <c r="Z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" s="229" t="str">
        <f t="shared" si="7"/>
        <v xml:space="preserve"> </v>
      </c>
      <c r="AB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" spans="1:28" s="135" customFormat="1">
      <c r="A36" s="182" t="str">
        <f t="shared" si="0"/>
        <v>71010101014267</v>
      </c>
      <c r="B36" s="183" t="s">
        <v>439</v>
      </c>
      <c r="C36" s="132" t="s">
        <v>106</v>
      </c>
      <c r="D36" s="131" t="s">
        <v>106</v>
      </c>
      <c r="E36" s="130" t="s">
        <v>106</v>
      </c>
      <c r="F36" s="184" t="s">
        <v>106</v>
      </c>
      <c r="G36" s="129">
        <v>4267</v>
      </c>
      <c r="H36" s="23"/>
      <c r="I36" s="23"/>
      <c r="J36" s="24"/>
      <c r="K36" s="24"/>
      <c r="L36" s="30" t="s">
        <v>130</v>
      </c>
      <c r="M36" s="46">
        <v>4267</v>
      </c>
      <c r="N36" s="181">
        <f>+'havelvac 7.2'!N41+'havelvac 7.3'!N41+'havelvac 7.4'!N41+'havelvac 7.5'!N41+'havelvac 7.6'!N41+'havelvac 7.7'!N41+'havelvac 7.9'!N41+'havelvac 7.8'!N41+'havelvac 7.10'!N41+'havelvac 7.11'!N41+'havelvac 7.12'!N41+'havelvac 7.13'!N41</f>
        <v>0</v>
      </c>
      <c r="O36" s="181">
        <f>+'havelvac 7.2'!O41+'havelvac 7.3'!O41+'havelvac 7.4'!O41+'havelvac 7.5'!O41+'havelvac 7.6'!O41+'havelvac 7.7'!O41+'havelvac 7.9'!O41+'havelvac 7.8'!O41+'havelvac 7.10'!O41+'havelvac 7.11'!O41+'havelvac 7.12'!O41+'havelvac 7.13'!O41</f>
        <v>0</v>
      </c>
      <c r="P36" s="229" t="str">
        <f t="shared" si="2"/>
        <v xml:space="preserve"> </v>
      </c>
      <c r="Q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" s="229" t="str">
        <f t="shared" si="3"/>
        <v xml:space="preserve"> </v>
      </c>
      <c r="S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" s="229" t="str">
        <f t="shared" si="4"/>
        <v xml:space="preserve"> </v>
      </c>
      <c r="U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" s="181">
        <f>+'havelvac 7.2'!P41+'havelvac 7.3'!P41+'havelvac 7.4'!P41+'havelvac 7.5'!P41+'havelvac 7.6'!P41+'havelvac 7.7'!P41+'havelvac 7.9'!P41+'havelvac 7.8'!P41+'havelvac 7.10'!P41+'havelvac 7.11'!P41+'havelvac 7.12'!P41+'havelvac 7.13'!P41</f>
        <v>0</v>
      </c>
      <c r="W36" s="229" t="str">
        <f t="shared" si="5"/>
        <v xml:space="preserve"> </v>
      </c>
      <c r="X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" s="229" t="str">
        <f t="shared" si="6"/>
        <v xml:space="preserve"> </v>
      </c>
      <c r="Z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" s="229" t="str">
        <f t="shared" si="7"/>
        <v xml:space="preserve"> </v>
      </c>
      <c r="AB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" spans="1:28" s="135" customFormat="1">
      <c r="A37" s="182" t="str">
        <f t="shared" si="0"/>
        <v>71010101014269</v>
      </c>
      <c r="B37" s="183" t="s">
        <v>439</v>
      </c>
      <c r="C37" s="132" t="s">
        <v>106</v>
      </c>
      <c r="D37" s="131" t="s">
        <v>106</v>
      </c>
      <c r="E37" s="130" t="s">
        <v>106</v>
      </c>
      <c r="F37" s="184" t="s">
        <v>106</v>
      </c>
      <c r="G37" s="129">
        <v>4269</v>
      </c>
      <c r="H37" s="23"/>
      <c r="I37" s="23"/>
      <c r="J37" s="24"/>
      <c r="K37" s="24"/>
      <c r="L37" s="30" t="s">
        <v>364</v>
      </c>
      <c r="M37" s="46">
        <v>4269</v>
      </c>
      <c r="N37" s="181">
        <f>+'havelvac 7.2'!N42+'havelvac 7.3'!N42+'havelvac 7.4'!N42+'havelvac 7.5'!N42+'havelvac 7.6'!N42+'havelvac 7.7'!N42+'havelvac 7.9'!N42+'havelvac 7.8'!N42+'havelvac 7.10'!N42+'havelvac 7.11'!N42+'havelvac 7.12'!N42+'havelvac 7.13'!N42</f>
        <v>0</v>
      </c>
      <c r="O37" s="181">
        <f>+'havelvac 7.2'!O42+'havelvac 7.3'!O42+'havelvac 7.4'!O42+'havelvac 7.5'!O42+'havelvac 7.6'!O42+'havelvac 7.7'!O42+'havelvac 7.9'!O42+'havelvac 7.8'!O42+'havelvac 7.10'!O42+'havelvac 7.11'!O42+'havelvac 7.12'!O42+'havelvac 7.13'!O42</f>
        <v>0</v>
      </c>
      <c r="P37" s="229" t="str">
        <f t="shared" si="2"/>
        <v xml:space="preserve"> </v>
      </c>
      <c r="Q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" s="229" t="str">
        <f t="shared" si="3"/>
        <v xml:space="preserve"> </v>
      </c>
      <c r="S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" s="229" t="str">
        <f t="shared" si="4"/>
        <v xml:space="preserve"> </v>
      </c>
      <c r="U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" s="181">
        <f>+'havelvac 7.2'!P42+'havelvac 7.3'!P42+'havelvac 7.4'!P42+'havelvac 7.5'!P42+'havelvac 7.6'!P42+'havelvac 7.7'!P42+'havelvac 7.9'!P42+'havelvac 7.8'!P42+'havelvac 7.10'!P42+'havelvac 7.11'!P42+'havelvac 7.12'!P42+'havelvac 7.13'!P42</f>
        <v>0</v>
      </c>
      <c r="W37" s="229" t="str">
        <f t="shared" si="5"/>
        <v xml:space="preserve"> </v>
      </c>
      <c r="X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" s="229" t="str">
        <f t="shared" si="6"/>
        <v xml:space="preserve"> </v>
      </c>
      <c r="Z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" s="229" t="str">
        <f t="shared" si="7"/>
        <v xml:space="preserve"> </v>
      </c>
      <c r="AB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" spans="1:28" s="135" customFormat="1" ht="25.5" hidden="1">
      <c r="A38" s="182" t="str">
        <f t="shared" si="0"/>
        <v>71010101014511</v>
      </c>
      <c r="B38" s="183" t="s">
        <v>439</v>
      </c>
      <c r="C38" s="132" t="s">
        <v>106</v>
      </c>
      <c r="D38" s="131" t="s">
        <v>106</v>
      </c>
      <c r="E38" s="130" t="s">
        <v>106</v>
      </c>
      <c r="F38" s="204" t="s">
        <v>106</v>
      </c>
      <c r="G38" s="185">
        <v>4511</v>
      </c>
      <c r="H38" s="23"/>
      <c r="I38" s="23"/>
      <c r="J38" s="24"/>
      <c r="K38" s="24"/>
      <c r="L38" s="27" t="s">
        <v>131</v>
      </c>
      <c r="M38" s="10">
        <v>4511</v>
      </c>
      <c r="N38" s="181">
        <f>+'havelvac 7.2'!N43+'havelvac 7.3'!N43+'havelvac 7.4'!N43+'havelvac 7.5'!N43+'havelvac 7.6'!N43+'havelvac 7.7'!N43+'havelvac 7.9'!N43+'havelvac 7.8'!N43+'havelvac 7.10'!N43+'havelvac 7.11'!N43+'havelvac 7.12'!N43+'havelvac 7.13'!N43</f>
        <v>0</v>
      </c>
      <c r="O38" s="181">
        <f>+'havelvac 7.2'!O43+'havelvac 7.3'!O43+'havelvac 7.4'!O43+'havelvac 7.5'!O43+'havelvac 7.6'!O43+'havelvac 7.7'!O43+'havelvac 7.9'!O43+'havelvac 7.8'!O43+'havelvac 7.10'!O43+'havelvac 7.11'!O43+'havelvac 7.12'!O43+'havelvac 7.13'!O43</f>
        <v>0</v>
      </c>
      <c r="P38" s="229" t="str">
        <f t="shared" si="2"/>
        <v xml:space="preserve"> </v>
      </c>
      <c r="Q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" s="229" t="str">
        <f t="shared" si="3"/>
        <v xml:space="preserve"> </v>
      </c>
      <c r="S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" s="229" t="str">
        <f t="shared" si="4"/>
        <v xml:space="preserve"> </v>
      </c>
      <c r="U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" s="181">
        <f>+'havelvac 7.2'!P43+'havelvac 7.3'!P43+'havelvac 7.4'!P43+'havelvac 7.5'!P43+'havelvac 7.6'!P43+'havelvac 7.7'!P43+'havelvac 7.9'!P43+'havelvac 7.8'!P43+'havelvac 7.10'!P43+'havelvac 7.11'!P43+'havelvac 7.12'!P43+'havelvac 7.13'!P43</f>
        <v>0</v>
      </c>
      <c r="W38" s="229" t="str">
        <f t="shared" si="5"/>
        <v xml:space="preserve"> </v>
      </c>
      <c r="X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" s="229" t="str">
        <f t="shared" si="6"/>
        <v xml:space="preserve"> </v>
      </c>
      <c r="Z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" s="229" t="str">
        <f t="shared" si="7"/>
        <v xml:space="preserve"> </v>
      </c>
      <c r="AB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" spans="1:28" s="135" customFormat="1">
      <c r="A39" s="182" t="str">
        <f t="shared" si="0"/>
        <v>71010101014729</v>
      </c>
      <c r="B39" s="183" t="s">
        <v>439</v>
      </c>
      <c r="C39" s="132" t="s">
        <v>106</v>
      </c>
      <c r="D39" s="131" t="s">
        <v>106</v>
      </c>
      <c r="E39" s="130" t="s">
        <v>106</v>
      </c>
      <c r="F39" s="184" t="s">
        <v>106</v>
      </c>
      <c r="G39" s="129">
        <v>4729</v>
      </c>
      <c r="H39" s="23"/>
      <c r="I39" s="23"/>
      <c r="J39" s="24"/>
      <c r="K39" s="24"/>
      <c r="L39" s="27" t="s">
        <v>132</v>
      </c>
      <c r="M39" s="10">
        <v>4729</v>
      </c>
      <c r="N39" s="181">
        <f>+'havelvac 7.2'!N45+'havelvac 7.3'!N45+'havelvac 7.4'!N45+'havelvac 7.5'!N45+'havelvac 7.6'!N45+'havelvac 7.7'!N45+'havelvac 7.9'!N45+'havelvac 7.8'!N45+'havelvac 7.10'!N45+'havelvac 7.11'!N45+'havelvac 7.12'!N45+'havelvac 7.13'!N45</f>
        <v>0</v>
      </c>
      <c r="O39" s="181">
        <f>+'havelvac 7.2'!O45+'havelvac 7.3'!O45+'havelvac 7.4'!O45+'havelvac 7.5'!O45+'havelvac 7.6'!O45+'havelvac 7.7'!O45+'havelvac 7.9'!O45+'havelvac 7.8'!O45+'havelvac 7.10'!O45+'havelvac 7.11'!O45+'havelvac 7.12'!O45+'havelvac 7.13'!O45</f>
        <v>0</v>
      </c>
      <c r="P39" s="229" t="str">
        <f t="shared" si="2"/>
        <v xml:space="preserve"> </v>
      </c>
      <c r="Q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" s="229" t="str">
        <f t="shared" si="3"/>
        <v xml:space="preserve"> </v>
      </c>
      <c r="S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" s="229" t="str">
        <f t="shared" si="4"/>
        <v xml:space="preserve"> </v>
      </c>
      <c r="U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" s="181">
        <f>+'havelvac 7.2'!P45+'havelvac 7.3'!P45+'havelvac 7.4'!P45+'havelvac 7.5'!P45+'havelvac 7.6'!P45+'havelvac 7.7'!P45+'havelvac 7.9'!P45+'havelvac 7.8'!P45+'havelvac 7.10'!P45+'havelvac 7.11'!P45+'havelvac 7.12'!P45+'havelvac 7.13'!P45</f>
        <v>0</v>
      </c>
      <c r="W39" s="229" t="str">
        <f t="shared" si="5"/>
        <v xml:space="preserve"> </v>
      </c>
      <c r="X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" s="229" t="str">
        <f t="shared" si="6"/>
        <v xml:space="preserve"> </v>
      </c>
      <c r="Z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" s="229" t="str">
        <f t="shared" si="7"/>
        <v xml:space="preserve"> </v>
      </c>
      <c r="AB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" spans="1:28" s="135" customFormat="1">
      <c r="A40" s="182" t="str">
        <f t="shared" si="0"/>
        <v>71010101014823</v>
      </c>
      <c r="B40" s="183" t="s">
        <v>439</v>
      </c>
      <c r="C40" s="132" t="s">
        <v>106</v>
      </c>
      <c r="D40" s="131" t="s">
        <v>106</v>
      </c>
      <c r="E40" s="130" t="s">
        <v>106</v>
      </c>
      <c r="F40" s="184" t="s">
        <v>106</v>
      </c>
      <c r="G40" s="129">
        <v>4823</v>
      </c>
      <c r="H40" s="23"/>
      <c r="I40" s="23"/>
      <c r="J40" s="24"/>
      <c r="K40" s="24"/>
      <c r="L40" s="27" t="s">
        <v>133</v>
      </c>
      <c r="M40" s="10">
        <v>4823</v>
      </c>
      <c r="N40" s="181">
        <f>+'havelvac 7.2'!N46+'havelvac 7.3'!N46+'havelvac 7.4'!N46+'havelvac 7.5'!N46+'havelvac 7.6'!N46+'havelvac 7.7'!N46+'havelvac 7.9'!N46+'havelvac 7.8'!N46+'havelvac 7.10'!N46+'havelvac 7.11'!N46+'havelvac 7.12'!N46+'havelvac 7.13'!N46</f>
        <v>0</v>
      </c>
      <c r="O40" s="181">
        <f>+'havelvac 7.2'!O46+'havelvac 7.3'!O46+'havelvac 7.4'!O46+'havelvac 7.5'!O46+'havelvac 7.6'!O46+'havelvac 7.7'!O46+'havelvac 7.9'!O46+'havelvac 7.8'!O46+'havelvac 7.10'!O46+'havelvac 7.11'!O46+'havelvac 7.12'!O46+'havelvac 7.13'!O46</f>
        <v>0</v>
      </c>
      <c r="P40" s="229" t="str">
        <f t="shared" si="2"/>
        <v xml:space="preserve"> </v>
      </c>
      <c r="Q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" s="229" t="str">
        <f t="shared" si="3"/>
        <v xml:space="preserve"> </v>
      </c>
      <c r="S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" s="229" t="str">
        <f t="shared" si="4"/>
        <v xml:space="preserve"> </v>
      </c>
      <c r="U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" s="181">
        <f>+'havelvac 7.2'!P46+'havelvac 7.3'!P46+'havelvac 7.4'!P46+'havelvac 7.5'!P46+'havelvac 7.6'!P46+'havelvac 7.7'!P46+'havelvac 7.9'!P46+'havelvac 7.8'!P46+'havelvac 7.10'!P46+'havelvac 7.11'!P46+'havelvac 7.12'!P46+'havelvac 7.13'!P46</f>
        <v>0</v>
      </c>
      <c r="W40" s="229" t="str">
        <f t="shared" si="5"/>
        <v xml:space="preserve"> </v>
      </c>
      <c r="X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" s="229" t="str">
        <f t="shared" si="6"/>
        <v xml:space="preserve"> </v>
      </c>
      <c r="Z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" s="229" t="str">
        <f t="shared" si="7"/>
        <v xml:space="preserve"> </v>
      </c>
      <c r="AB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" spans="1:28" s="135" customFormat="1">
      <c r="A41" s="182" t="str">
        <f t="shared" si="0"/>
        <v>71010101014861</v>
      </c>
      <c r="B41" s="183" t="s">
        <v>439</v>
      </c>
      <c r="C41" s="132" t="s">
        <v>106</v>
      </c>
      <c r="D41" s="131" t="s">
        <v>106</v>
      </c>
      <c r="E41" s="130" t="s">
        <v>106</v>
      </c>
      <c r="F41" s="184" t="s">
        <v>106</v>
      </c>
      <c r="G41" s="129">
        <v>4861</v>
      </c>
      <c r="H41" s="23"/>
      <c r="I41" s="23"/>
      <c r="J41" s="24"/>
      <c r="K41" s="24"/>
      <c r="L41" s="30" t="s">
        <v>134</v>
      </c>
      <c r="M41" s="46">
        <v>4861</v>
      </c>
      <c r="N41" s="181">
        <f>+'havelvac 7.2'!N48+'havelvac 7.3'!N48+'havelvac 7.4'!N48+'havelvac 7.5'!N48+'havelvac 7.6'!N48+'havelvac 7.7'!N48+'havelvac 7.9'!N48+'havelvac 7.8'!N48+'havelvac 7.10'!N48+'havelvac 7.11'!N48+'havelvac 7.12'!N48+'havelvac 7.13'!N48</f>
        <v>0</v>
      </c>
      <c r="O41" s="181">
        <f>+'havelvac 7.2'!O48+'havelvac 7.3'!O48+'havelvac 7.4'!O48+'havelvac 7.5'!O48+'havelvac 7.6'!O48+'havelvac 7.7'!O48+'havelvac 7.9'!O48+'havelvac 7.8'!O48+'havelvac 7.10'!O48+'havelvac 7.11'!O48+'havelvac 7.12'!O48+'havelvac 7.13'!O48</f>
        <v>0</v>
      </c>
      <c r="P41" s="229" t="str">
        <f t="shared" si="2"/>
        <v xml:space="preserve"> </v>
      </c>
      <c r="Q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" s="229" t="str">
        <f t="shared" si="3"/>
        <v xml:space="preserve"> </v>
      </c>
      <c r="S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" s="229" t="str">
        <f t="shared" si="4"/>
        <v xml:space="preserve"> </v>
      </c>
      <c r="U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" s="181">
        <f>+'havelvac 7.2'!P48+'havelvac 7.3'!P48+'havelvac 7.4'!P48+'havelvac 7.5'!P48+'havelvac 7.6'!P48+'havelvac 7.7'!P48+'havelvac 7.9'!P48+'havelvac 7.8'!P48+'havelvac 7.10'!P48+'havelvac 7.11'!P48+'havelvac 7.12'!P48+'havelvac 7.13'!P48</f>
        <v>0</v>
      </c>
      <c r="W41" s="229" t="str">
        <f t="shared" si="5"/>
        <v xml:space="preserve"> </v>
      </c>
      <c r="X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" s="229" t="str">
        <f t="shared" si="6"/>
        <v xml:space="preserve"> </v>
      </c>
      <c r="Z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" s="229" t="str">
        <f t="shared" si="7"/>
        <v xml:space="preserve"> </v>
      </c>
      <c r="AB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" spans="1:28" s="135" customFormat="1" hidden="1">
      <c r="A42" s="182" t="str">
        <f t="shared" si="0"/>
        <v>71010101015121</v>
      </c>
      <c r="B42" s="183" t="s">
        <v>439</v>
      </c>
      <c r="C42" s="132" t="s">
        <v>106</v>
      </c>
      <c r="D42" s="131" t="s">
        <v>106</v>
      </c>
      <c r="E42" s="130" t="s">
        <v>106</v>
      </c>
      <c r="F42" s="184" t="s">
        <v>106</v>
      </c>
      <c r="G42" s="129">
        <v>5121</v>
      </c>
      <c r="H42" s="23"/>
      <c r="I42" s="23"/>
      <c r="J42" s="24"/>
      <c r="K42" s="24"/>
      <c r="L42" s="27" t="s">
        <v>135</v>
      </c>
      <c r="M42" s="10">
        <v>5121</v>
      </c>
      <c r="N42" s="181">
        <f>+'havelvac 7.2'!N49+'havelvac 7.3'!N49+'havelvac 7.4'!N49+'havelvac 7.5'!N49+'havelvac 7.6'!N49+'havelvac 7.7'!N49+'havelvac 7.9'!N49+'havelvac 7.8'!N49+'havelvac 7.10'!N49+'havelvac 7.11'!N49+'havelvac 7.12'!N49+'havelvac 7.13'!N49</f>
        <v>0</v>
      </c>
      <c r="O42" s="181">
        <f>+'havelvac 7.2'!O49+'havelvac 7.3'!O49+'havelvac 7.4'!O49+'havelvac 7.5'!O49+'havelvac 7.6'!O49+'havelvac 7.7'!O49+'havelvac 7.9'!O49+'havelvac 7.8'!O49+'havelvac 7.10'!O49+'havelvac 7.11'!O49+'havelvac 7.12'!O49+'havelvac 7.13'!O49</f>
        <v>0</v>
      </c>
      <c r="P42" s="229" t="str">
        <f t="shared" si="2"/>
        <v xml:space="preserve"> </v>
      </c>
      <c r="Q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" s="229" t="str">
        <f t="shared" si="3"/>
        <v xml:space="preserve"> </v>
      </c>
      <c r="S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" s="229" t="str">
        <f t="shared" si="4"/>
        <v xml:space="preserve"> </v>
      </c>
      <c r="U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" s="181">
        <f>+'havelvac 7.2'!P49+'havelvac 7.3'!P49+'havelvac 7.4'!P49+'havelvac 7.5'!P49+'havelvac 7.6'!P49+'havelvac 7.7'!P49+'havelvac 7.9'!P49+'havelvac 7.8'!P49+'havelvac 7.10'!P49+'havelvac 7.11'!P49+'havelvac 7.12'!P49+'havelvac 7.13'!P49</f>
        <v>0</v>
      </c>
      <c r="W42" s="229" t="str">
        <f t="shared" si="5"/>
        <v xml:space="preserve"> </v>
      </c>
      <c r="X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" s="229" t="str">
        <f t="shared" si="6"/>
        <v xml:space="preserve"> </v>
      </c>
      <c r="Z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" s="229" t="str">
        <f t="shared" si="7"/>
        <v xml:space="preserve"> </v>
      </c>
      <c r="AB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" spans="1:28" s="135" customFormat="1">
      <c r="A43" s="182" t="str">
        <f t="shared" si="0"/>
        <v>71010101015122</v>
      </c>
      <c r="B43" s="183" t="s">
        <v>439</v>
      </c>
      <c r="C43" s="132" t="s">
        <v>106</v>
      </c>
      <c r="D43" s="131" t="s">
        <v>106</v>
      </c>
      <c r="E43" s="130" t="s">
        <v>106</v>
      </c>
      <c r="F43" s="184" t="s">
        <v>106</v>
      </c>
      <c r="G43" s="129">
        <v>5122</v>
      </c>
      <c r="H43" s="23"/>
      <c r="I43" s="23"/>
      <c r="J43" s="24"/>
      <c r="K43" s="24"/>
      <c r="L43" s="27" t="s">
        <v>136</v>
      </c>
      <c r="M43" s="10">
        <v>5122</v>
      </c>
      <c r="N43" s="181">
        <f>+'havelvac 7.2'!N50+'havelvac 7.3'!N50+'havelvac 7.4'!N50+'havelvac 7.5'!N50+'havelvac 7.6'!N50+'havelvac 7.7'!N50+'havelvac 7.9'!N50+'havelvac 7.8'!N50+'havelvac 7.10'!N50+'havelvac 7.11'!N50+'havelvac 7.12'!N50+'havelvac 7.13'!N50</f>
        <v>0</v>
      </c>
      <c r="O43" s="181">
        <f>+'havelvac 7.2'!O50+'havelvac 7.3'!O50+'havelvac 7.4'!O50+'havelvac 7.5'!O50+'havelvac 7.6'!O50+'havelvac 7.7'!O50+'havelvac 7.9'!O50+'havelvac 7.8'!O50+'havelvac 7.10'!O50+'havelvac 7.11'!O50+'havelvac 7.12'!O50+'havelvac 7.13'!O50</f>
        <v>0</v>
      </c>
      <c r="P43" s="229" t="str">
        <f t="shared" si="2"/>
        <v xml:space="preserve"> </v>
      </c>
      <c r="Q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" s="229" t="str">
        <f t="shared" si="3"/>
        <v xml:space="preserve"> </v>
      </c>
      <c r="S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" s="229" t="str">
        <f t="shared" si="4"/>
        <v xml:space="preserve"> </v>
      </c>
      <c r="U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" s="181">
        <f>+'havelvac 7.2'!P50+'havelvac 7.3'!P50+'havelvac 7.4'!P50+'havelvac 7.5'!P50+'havelvac 7.6'!P50+'havelvac 7.7'!P50+'havelvac 7.9'!P50+'havelvac 7.8'!P50+'havelvac 7.10'!P50+'havelvac 7.11'!P50+'havelvac 7.12'!P50+'havelvac 7.13'!P50</f>
        <v>0</v>
      </c>
      <c r="W43" s="229" t="str">
        <f t="shared" si="5"/>
        <v xml:space="preserve"> </v>
      </c>
      <c r="X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" s="229" t="str">
        <f t="shared" si="6"/>
        <v xml:space="preserve"> </v>
      </c>
      <c r="Z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" s="229" t="str">
        <f t="shared" si="7"/>
        <v xml:space="preserve"> </v>
      </c>
      <c r="AB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" spans="1:28" s="135" customFormat="1" hidden="1">
      <c r="A44" s="182" t="str">
        <f t="shared" si="0"/>
        <v>71010101015129</v>
      </c>
      <c r="B44" s="183" t="s">
        <v>439</v>
      </c>
      <c r="C44" s="132" t="s">
        <v>106</v>
      </c>
      <c r="D44" s="131" t="s">
        <v>106</v>
      </c>
      <c r="E44" s="130" t="s">
        <v>106</v>
      </c>
      <c r="F44" s="184" t="s">
        <v>106</v>
      </c>
      <c r="G44" s="129">
        <v>5129</v>
      </c>
      <c r="H44" s="23"/>
      <c r="I44" s="23"/>
      <c r="J44" s="24"/>
      <c r="K44" s="24"/>
      <c r="L44" s="27" t="s">
        <v>137</v>
      </c>
      <c r="M44" s="10">
        <v>5129</v>
      </c>
      <c r="N44" s="181">
        <f>+'havelvac 7.2'!N51+'havelvac 7.3'!N51+'havelvac 7.4'!N51+'havelvac 7.5'!N51+'havelvac 7.6'!N51+'havelvac 7.7'!N51+'havelvac 7.9'!N51+'havelvac 7.8'!N51+'havelvac 7.10'!N51+'havelvac 7.11'!N51+'havelvac 7.12'!N51+'havelvac 7.13'!N51</f>
        <v>0</v>
      </c>
      <c r="O44" s="181">
        <f>+'havelvac 7.2'!O51+'havelvac 7.3'!O51+'havelvac 7.4'!O51+'havelvac 7.5'!O51+'havelvac 7.6'!O51+'havelvac 7.7'!O51+'havelvac 7.9'!O51+'havelvac 7.8'!O51+'havelvac 7.10'!O51+'havelvac 7.11'!O51+'havelvac 7.12'!O51+'havelvac 7.13'!O51</f>
        <v>0</v>
      </c>
      <c r="P44" s="229" t="str">
        <f t="shared" si="2"/>
        <v xml:space="preserve"> </v>
      </c>
      <c r="Q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" s="229" t="str">
        <f t="shared" si="3"/>
        <v xml:space="preserve"> </v>
      </c>
      <c r="S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" s="229" t="str">
        <f t="shared" si="4"/>
        <v xml:space="preserve"> </v>
      </c>
      <c r="U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" s="181">
        <f>+'havelvac 7.2'!P51+'havelvac 7.3'!P51+'havelvac 7.4'!P51+'havelvac 7.5'!P51+'havelvac 7.6'!P51+'havelvac 7.7'!P51+'havelvac 7.9'!P51+'havelvac 7.8'!P51+'havelvac 7.10'!P51+'havelvac 7.11'!P51+'havelvac 7.12'!P51+'havelvac 7.13'!P51</f>
        <v>0</v>
      </c>
      <c r="W44" s="229" t="str">
        <f t="shared" si="5"/>
        <v xml:space="preserve"> </v>
      </c>
      <c r="X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" s="229" t="str">
        <f t="shared" si="6"/>
        <v xml:space="preserve"> </v>
      </c>
      <c r="Z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" s="229" t="str">
        <f t="shared" si="7"/>
        <v xml:space="preserve"> </v>
      </c>
      <c r="AB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" spans="1:28" s="135" customFormat="1">
      <c r="A45" s="182" t="str">
        <f t="shared" si="0"/>
        <v>71010101015132</v>
      </c>
      <c r="B45" s="183" t="s">
        <v>439</v>
      </c>
      <c r="C45" s="132" t="s">
        <v>106</v>
      </c>
      <c r="D45" s="131" t="s">
        <v>106</v>
      </c>
      <c r="E45" s="130" t="s">
        <v>106</v>
      </c>
      <c r="F45" s="184" t="s">
        <v>106</v>
      </c>
      <c r="G45" s="129">
        <v>5132</v>
      </c>
      <c r="H45" s="23"/>
      <c r="I45" s="23"/>
      <c r="J45" s="24"/>
      <c r="K45" s="24"/>
      <c r="L45" s="27" t="s">
        <v>138</v>
      </c>
      <c r="M45" s="10">
        <v>5132</v>
      </c>
      <c r="N45" s="181">
        <f>+'havelvac 7.2'!N52+'havelvac 7.3'!N52+'havelvac 7.4'!N52+'havelvac 7.5'!N52+'havelvac 7.6'!N52+'havelvac 7.7'!N52+'havelvac 7.9'!N52+'havelvac 7.8'!N52+'havelvac 7.10'!N52+'havelvac 7.11'!N52+'havelvac 7.12'!N52+'havelvac 7.13'!N52</f>
        <v>0</v>
      </c>
      <c r="O45" s="181">
        <f>+'havelvac 7.2'!O52+'havelvac 7.3'!O52+'havelvac 7.4'!O52+'havelvac 7.5'!O52+'havelvac 7.6'!O52+'havelvac 7.7'!O52+'havelvac 7.9'!O52+'havelvac 7.8'!O52+'havelvac 7.10'!O52+'havelvac 7.11'!O52+'havelvac 7.12'!O52+'havelvac 7.13'!O52</f>
        <v>0</v>
      </c>
      <c r="P45" s="229" t="str">
        <f t="shared" si="2"/>
        <v xml:space="preserve"> </v>
      </c>
      <c r="Q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" s="229" t="str">
        <f t="shared" si="3"/>
        <v xml:space="preserve"> </v>
      </c>
      <c r="S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" s="229" t="str">
        <f t="shared" si="4"/>
        <v xml:space="preserve"> </v>
      </c>
      <c r="U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" s="181">
        <f>+'havelvac 7.2'!P52+'havelvac 7.3'!P52+'havelvac 7.4'!P52+'havelvac 7.5'!P52+'havelvac 7.6'!P52+'havelvac 7.7'!P52+'havelvac 7.9'!P52+'havelvac 7.8'!P52+'havelvac 7.10'!P52+'havelvac 7.11'!P52+'havelvac 7.12'!P52+'havelvac 7.13'!P52</f>
        <v>0</v>
      </c>
      <c r="W45" s="229" t="str">
        <f t="shared" si="5"/>
        <v xml:space="preserve"> </v>
      </c>
      <c r="X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" s="229" t="str">
        <f t="shared" si="6"/>
        <v xml:space="preserve"> </v>
      </c>
      <c r="Z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" s="229" t="str">
        <f t="shared" si="7"/>
        <v xml:space="preserve"> </v>
      </c>
      <c r="AB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" spans="1:28" s="135" customFormat="1" hidden="1">
      <c r="A46" s="182" t="str">
        <f t="shared" si="0"/>
        <v>71010101015134</v>
      </c>
      <c r="B46" s="183" t="s">
        <v>439</v>
      </c>
      <c r="C46" s="132" t="s">
        <v>106</v>
      </c>
      <c r="D46" s="131" t="s">
        <v>106</v>
      </c>
      <c r="E46" s="130" t="s">
        <v>106</v>
      </c>
      <c r="F46" s="204" t="s">
        <v>106</v>
      </c>
      <c r="G46" s="185">
        <v>5134</v>
      </c>
      <c r="H46" s="23"/>
      <c r="I46" s="23"/>
      <c r="J46" s="24"/>
      <c r="K46" s="24"/>
      <c r="L46" s="27" t="s">
        <v>139</v>
      </c>
      <c r="M46" s="10">
        <v>5134</v>
      </c>
      <c r="N46" s="181">
        <f>+'havelvac 7.2'!N53+'havelvac 7.3'!N53+'havelvac 7.4'!N53+'havelvac 7.5'!N53+'havelvac 7.6'!N53+'havelvac 7.7'!N53+'havelvac 7.9'!N53+'havelvac 7.8'!N53+'havelvac 7.10'!N53+'havelvac 7.11'!N53+'havelvac 7.12'!N53+'havelvac 7.13'!N53</f>
        <v>0</v>
      </c>
      <c r="O46" s="181">
        <f>+'havelvac 7.2'!O53+'havelvac 7.3'!O53+'havelvac 7.4'!O53+'havelvac 7.5'!O53+'havelvac 7.6'!O53+'havelvac 7.7'!O53+'havelvac 7.9'!O53+'havelvac 7.8'!O53+'havelvac 7.10'!O53+'havelvac 7.11'!O53+'havelvac 7.12'!O53+'havelvac 7.13'!O53</f>
        <v>0</v>
      </c>
      <c r="P46" s="229" t="str">
        <f t="shared" si="2"/>
        <v xml:space="preserve"> </v>
      </c>
      <c r="Q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" s="229" t="str">
        <f t="shared" si="3"/>
        <v xml:space="preserve"> </v>
      </c>
      <c r="S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" s="229" t="str">
        <f t="shared" si="4"/>
        <v xml:space="preserve"> </v>
      </c>
      <c r="U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" s="181">
        <f>+'havelvac 7.2'!P53+'havelvac 7.3'!P53+'havelvac 7.4'!P53+'havelvac 7.5'!P53+'havelvac 7.6'!P53+'havelvac 7.7'!P53+'havelvac 7.9'!P53+'havelvac 7.8'!P53+'havelvac 7.10'!P53+'havelvac 7.11'!P53+'havelvac 7.12'!P53+'havelvac 7.13'!P53</f>
        <v>0</v>
      </c>
      <c r="W46" s="229" t="str">
        <f t="shared" si="5"/>
        <v xml:space="preserve"> </v>
      </c>
      <c r="X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" s="229" t="str">
        <f t="shared" si="6"/>
        <v xml:space="preserve"> </v>
      </c>
      <c r="Z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" s="229" t="str">
        <f t="shared" si="7"/>
        <v xml:space="preserve"> </v>
      </c>
      <c r="AB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" spans="1:28" s="196" customFormat="1" ht="13.5">
      <c r="A47" s="182" t="str">
        <f t="shared" si="0"/>
        <v>71010101020000</v>
      </c>
      <c r="B47" s="183" t="s">
        <v>439</v>
      </c>
      <c r="C47" s="132" t="s">
        <v>106</v>
      </c>
      <c r="D47" s="131" t="s">
        <v>106</v>
      </c>
      <c r="E47" s="130" t="s">
        <v>106</v>
      </c>
      <c r="F47" s="204" t="s">
        <v>140</v>
      </c>
      <c r="G47" s="185" t="s">
        <v>440</v>
      </c>
      <c r="H47" s="144"/>
      <c r="I47" s="145"/>
      <c r="J47" s="146"/>
      <c r="K47" s="146"/>
      <c r="L47" s="25" t="s">
        <v>141</v>
      </c>
      <c r="M47" s="26"/>
      <c r="N47" s="195">
        <f>+'havelvac 7.2'!N54+'havelvac 7.3'!N54+'havelvac 7.4'!N54+'havelvac 7.5'!N54+'havelvac 7.6'!N54+'havelvac 7.7'!N54+'havelvac 7.9'!N54+'havelvac 7.8'!N54+'havelvac 7.10'!N54+'havelvac 7.11'!N54+'havelvac 7.12'!N54+'havelvac 7.13'!N54</f>
        <v>0</v>
      </c>
      <c r="O47" s="195">
        <f>+'havelvac 7.2'!O54+'havelvac 7.3'!O54+'havelvac 7.4'!O54+'havelvac 7.5'!O54+'havelvac 7.6'!O54+'havelvac 7.7'!O54+'havelvac 7.9'!O54+'havelvac 7.8'!O54+'havelvac 7.10'!O54+'havelvac 7.11'!O54+'havelvac 7.12'!O54+'havelvac 7.13'!O54</f>
        <v>0</v>
      </c>
      <c r="P47" s="228" t="str">
        <f t="shared" si="2"/>
        <v xml:space="preserve"> </v>
      </c>
      <c r="Q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" s="228" t="str">
        <f t="shared" si="3"/>
        <v xml:space="preserve"> </v>
      </c>
      <c r="S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" s="228" t="str">
        <f t="shared" si="4"/>
        <v xml:space="preserve"> </v>
      </c>
      <c r="U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" s="195">
        <f>+'havelvac 7.2'!P54+'havelvac 7.3'!P54+'havelvac 7.4'!P54+'havelvac 7.5'!P54+'havelvac 7.6'!P54+'havelvac 7.7'!P54+'havelvac 7.9'!P54+'havelvac 7.8'!P54+'havelvac 7.10'!P54+'havelvac 7.11'!P54+'havelvac 7.12'!P54+'havelvac 7.13'!P54</f>
        <v>0</v>
      </c>
      <c r="W47" s="228" t="str">
        <f t="shared" si="5"/>
        <v xml:space="preserve"> </v>
      </c>
      <c r="X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" s="228" t="str">
        <f t="shared" si="6"/>
        <v xml:space="preserve"> </v>
      </c>
      <c r="Z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" s="228" t="str">
        <f t="shared" si="7"/>
        <v xml:space="preserve"> </v>
      </c>
      <c r="AB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" spans="1:28" s="135" customFormat="1" ht="25.5">
      <c r="A48" s="182" t="str">
        <f t="shared" si="0"/>
        <v>71010101024251</v>
      </c>
      <c r="B48" s="183" t="s">
        <v>439</v>
      </c>
      <c r="C48" s="132" t="s">
        <v>106</v>
      </c>
      <c r="D48" s="131" t="s">
        <v>106</v>
      </c>
      <c r="E48" s="130" t="s">
        <v>106</v>
      </c>
      <c r="F48" s="184" t="s">
        <v>140</v>
      </c>
      <c r="G48" s="129">
        <v>4251</v>
      </c>
      <c r="H48" s="15"/>
      <c r="I48" s="23"/>
      <c r="J48" s="24"/>
      <c r="K48" s="24"/>
      <c r="L48" s="28" t="s">
        <v>142</v>
      </c>
      <c r="M48" s="11">
        <v>4251</v>
      </c>
      <c r="N48" s="181">
        <f>+'havelvac 7.2'!N55+'havelvac 7.3'!N55+'havelvac 7.4'!N55+'havelvac 7.5'!N55+'havelvac 7.6'!N55+'havelvac 7.7'!N55+'havelvac 7.9'!N55+'havelvac 7.8'!N55+'havelvac 7.10'!N55+'havelvac 7.11'!N55+'havelvac 7.12'!N55+'havelvac 7.13'!N55</f>
        <v>0</v>
      </c>
      <c r="O48" s="181">
        <f>+'havelvac 7.2'!O55+'havelvac 7.3'!O55+'havelvac 7.4'!O55+'havelvac 7.5'!O55+'havelvac 7.6'!O55+'havelvac 7.7'!O55+'havelvac 7.9'!O55+'havelvac 7.8'!O55+'havelvac 7.10'!O55+'havelvac 7.11'!O55+'havelvac 7.12'!O55+'havelvac 7.13'!O55</f>
        <v>0</v>
      </c>
      <c r="P48" s="229" t="str">
        <f t="shared" si="2"/>
        <v xml:space="preserve"> </v>
      </c>
      <c r="Q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" s="229" t="str">
        <f t="shared" si="3"/>
        <v xml:space="preserve"> </v>
      </c>
      <c r="S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" s="229" t="str">
        <f t="shared" si="4"/>
        <v xml:space="preserve"> </v>
      </c>
      <c r="U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" s="181">
        <f>+'havelvac 7.2'!P55+'havelvac 7.3'!P55+'havelvac 7.4'!P55+'havelvac 7.5'!P55+'havelvac 7.6'!P55+'havelvac 7.7'!P55+'havelvac 7.9'!P55+'havelvac 7.8'!P55+'havelvac 7.10'!P55+'havelvac 7.11'!P55+'havelvac 7.12'!P55+'havelvac 7.13'!P55</f>
        <v>0</v>
      </c>
      <c r="W48" s="229" t="str">
        <f t="shared" si="5"/>
        <v xml:space="preserve"> </v>
      </c>
      <c r="X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" s="229" t="str">
        <f t="shared" si="6"/>
        <v xml:space="preserve"> </v>
      </c>
      <c r="Z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" s="229" t="str">
        <f t="shared" si="7"/>
        <v xml:space="preserve"> </v>
      </c>
      <c r="AB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" spans="1:28" s="191" customFormat="1" ht="12.75" hidden="1">
      <c r="A49" s="182">
        <v>71010103000000</v>
      </c>
      <c r="B49" s="183" t="s">
        <v>439</v>
      </c>
      <c r="C49" s="132" t="s">
        <v>106</v>
      </c>
      <c r="D49" s="131" t="s">
        <v>106</v>
      </c>
      <c r="E49" s="130" t="s">
        <v>442</v>
      </c>
      <c r="F49" s="204" t="s">
        <v>441</v>
      </c>
      <c r="G49" s="185" t="s">
        <v>440</v>
      </c>
      <c r="H49" s="149"/>
      <c r="I49" s="150"/>
      <c r="J49" s="151"/>
      <c r="K49" s="151"/>
      <c r="L49" s="152" t="s">
        <v>581</v>
      </c>
      <c r="M49" s="153"/>
      <c r="N49" s="190"/>
      <c r="O49" s="190"/>
      <c r="P49" s="227" t="str">
        <f t="shared" si="2"/>
        <v xml:space="preserve"> </v>
      </c>
      <c r="Q49" s="190"/>
      <c r="R49" s="227" t="str">
        <f t="shared" si="3"/>
        <v xml:space="preserve"> </v>
      </c>
      <c r="S49" s="190"/>
      <c r="T49" s="227" t="str">
        <f t="shared" si="4"/>
        <v xml:space="preserve"> </v>
      </c>
      <c r="U49" s="190"/>
      <c r="V49" s="190"/>
      <c r="W49" s="227" t="str">
        <f t="shared" si="5"/>
        <v xml:space="preserve"> </v>
      </c>
      <c r="X49" s="190"/>
      <c r="Y49" s="227" t="str">
        <f t="shared" si="6"/>
        <v xml:space="preserve"> </v>
      </c>
      <c r="Z49" s="190"/>
      <c r="AA49" s="227" t="str">
        <f t="shared" si="7"/>
        <v xml:space="preserve"> </v>
      </c>
      <c r="AB49" s="190"/>
    </row>
    <row r="50" spans="1:28" s="135" customFormat="1" hidden="1">
      <c r="A50" s="182">
        <v>71010103000001</v>
      </c>
      <c r="B50" s="183" t="s">
        <v>439</v>
      </c>
      <c r="C50" s="132" t="s">
        <v>106</v>
      </c>
      <c r="D50" s="131" t="s">
        <v>106</v>
      </c>
      <c r="E50" s="130" t="s">
        <v>442</v>
      </c>
      <c r="F50" s="184" t="s">
        <v>441</v>
      </c>
      <c r="G50" s="129" t="s">
        <v>96</v>
      </c>
      <c r="H50" s="15"/>
      <c r="I50" s="23"/>
      <c r="J50" s="24"/>
      <c r="K50" s="24"/>
      <c r="L50" s="28" t="s">
        <v>108</v>
      </c>
      <c r="M50" s="11"/>
      <c r="N50" s="181"/>
      <c r="O50" s="181"/>
      <c r="P50" s="229" t="str">
        <f t="shared" si="2"/>
        <v xml:space="preserve"> </v>
      </c>
      <c r="Q50" s="181"/>
      <c r="R50" s="229" t="str">
        <f t="shared" si="3"/>
        <v xml:space="preserve"> </v>
      </c>
      <c r="S50" s="181"/>
      <c r="T50" s="229" t="str">
        <f t="shared" si="4"/>
        <v xml:space="preserve"> </v>
      </c>
      <c r="U50" s="181"/>
      <c r="V50" s="181"/>
      <c r="W50" s="229" t="str">
        <f t="shared" si="5"/>
        <v xml:space="preserve"> </v>
      </c>
      <c r="X50" s="181"/>
      <c r="Y50" s="229" t="str">
        <f t="shared" si="6"/>
        <v xml:space="preserve"> </v>
      </c>
      <c r="Z50" s="181"/>
      <c r="AA50" s="229" t="str">
        <f t="shared" si="7"/>
        <v xml:space="preserve"> </v>
      </c>
      <c r="AB50" s="181"/>
    </row>
    <row r="51" spans="1:28" s="196" customFormat="1" ht="27" hidden="1">
      <c r="A51" s="182">
        <v>71010103010000</v>
      </c>
      <c r="B51" s="183" t="s">
        <v>439</v>
      </c>
      <c r="C51" s="132" t="s">
        <v>106</v>
      </c>
      <c r="D51" s="131" t="s">
        <v>106</v>
      </c>
      <c r="E51" s="130" t="s">
        <v>442</v>
      </c>
      <c r="F51" s="204" t="s">
        <v>106</v>
      </c>
      <c r="G51" s="185" t="s">
        <v>440</v>
      </c>
      <c r="H51" s="144"/>
      <c r="I51" s="145"/>
      <c r="J51" s="146"/>
      <c r="K51" s="146"/>
      <c r="L51" s="25" t="s">
        <v>582</v>
      </c>
      <c r="M51" s="26"/>
      <c r="N51" s="195"/>
      <c r="O51" s="195"/>
      <c r="P51" s="228" t="str">
        <f t="shared" si="2"/>
        <v xml:space="preserve"> </v>
      </c>
      <c r="Q51" s="195"/>
      <c r="R51" s="228" t="str">
        <f t="shared" si="3"/>
        <v xml:space="preserve"> </v>
      </c>
      <c r="S51" s="195"/>
      <c r="T51" s="228" t="str">
        <f t="shared" si="4"/>
        <v xml:space="preserve"> </v>
      </c>
      <c r="U51" s="195"/>
      <c r="V51" s="195"/>
      <c r="W51" s="228" t="str">
        <f t="shared" si="5"/>
        <v xml:space="preserve"> </v>
      </c>
      <c r="X51" s="195"/>
      <c r="Y51" s="228" t="str">
        <f t="shared" si="6"/>
        <v xml:space="preserve"> </v>
      </c>
      <c r="Z51" s="195"/>
      <c r="AA51" s="228" t="str">
        <f t="shared" si="7"/>
        <v xml:space="preserve"> </v>
      </c>
      <c r="AB51" s="195"/>
    </row>
    <row r="52" spans="1:28" s="135" customFormat="1" hidden="1">
      <c r="A52" s="182">
        <v>71010103014239</v>
      </c>
      <c r="B52" s="183" t="s">
        <v>439</v>
      </c>
      <c r="C52" s="132" t="s">
        <v>106</v>
      </c>
      <c r="D52" s="131" t="s">
        <v>106</v>
      </c>
      <c r="E52" s="130" t="s">
        <v>442</v>
      </c>
      <c r="F52" s="184" t="s">
        <v>106</v>
      </c>
      <c r="G52" s="129">
        <v>4239</v>
      </c>
      <c r="H52" s="15"/>
      <c r="I52" s="23"/>
      <c r="J52" s="24"/>
      <c r="K52" s="24"/>
      <c r="L52" s="28" t="s">
        <v>125</v>
      </c>
      <c r="M52" s="11">
        <v>4239</v>
      </c>
      <c r="N52" s="181"/>
      <c r="O52" s="181"/>
      <c r="P52" s="229" t="str">
        <f t="shared" si="2"/>
        <v xml:space="preserve"> </v>
      </c>
      <c r="Q52" s="181"/>
      <c r="R52" s="229" t="str">
        <f t="shared" si="3"/>
        <v xml:space="preserve"> </v>
      </c>
      <c r="S52" s="181"/>
      <c r="T52" s="229" t="str">
        <f t="shared" si="4"/>
        <v xml:space="preserve"> </v>
      </c>
      <c r="U52" s="181"/>
      <c r="V52" s="181"/>
      <c r="W52" s="229" t="str">
        <f t="shared" si="5"/>
        <v xml:space="preserve"> </v>
      </c>
      <c r="X52" s="181"/>
      <c r="Y52" s="229" t="str">
        <f t="shared" si="6"/>
        <v xml:space="preserve"> </v>
      </c>
      <c r="Z52" s="181"/>
      <c r="AA52" s="229" t="str">
        <f t="shared" si="7"/>
        <v xml:space="preserve"> </v>
      </c>
      <c r="AB52" s="181"/>
    </row>
    <row r="53" spans="1:28" s="135" customFormat="1">
      <c r="A53" s="182" t="str">
        <f t="shared" si="0"/>
        <v>71010101025113</v>
      </c>
      <c r="B53" s="183" t="s">
        <v>439</v>
      </c>
      <c r="C53" s="132" t="s">
        <v>106</v>
      </c>
      <c r="D53" s="131" t="s">
        <v>106</v>
      </c>
      <c r="E53" s="130" t="s">
        <v>106</v>
      </c>
      <c r="F53" s="184" t="s">
        <v>140</v>
      </c>
      <c r="G53" s="129">
        <v>5113</v>
      </c>
      <c r="H53" s="23"/>
      <c r="I53" s="23"/>
      <c r="J53" s="24"/>
      <c r="K53" s="24"/>
      <c r="L53" s="27" t="s">
        <v>143</v>
      </c>
      <c r="M53" s="10">
        <v>5113</v>
      </c>
      <c r="N53" s="181">
        <f>+'havelvac 7.2'!N56+'havelvac 7.3'!N56+'havelvac 7.4'!N56+'havelvac 7.5'!N56+'havelvac 7.6'!N56+'havelvac 7.7'!N56+'havelvac 7.9'!N56+'havelvac 7.8'!N56+'havelvac 7.10'!N56+'havelvac 7.11'!N56+'havelvac 7.12'!N56+'havelvac 7.13'!N56</f>
        <v>0</v>
      </c>
      <c r="O53" s="181">
        <f>+'havelvac 7.2'!O56+'havelvac 7.3'!O56+'havelvac 7.4'!O56+'havelvac 7.5'!O56+'havelvac 7.6'!O56+'havelvac 7.7'!O56+'havelvac 7.9'!O56+'havelvac 7.8'!O56+'havelvac 7.10'!O56+'havelvac 7.11'!O56+'havelvac 7.12'!O56+'havelvac 7.13'!O56</f>
        <v>0</v>
      </c>
      <c r="P53" s="229" t="str">
        <f t="shared" si="2"/>
        <v xml:space="preserve"> </v>
      </c>
      <c r="Q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" s="229" t="str">
        <f t="shared" si="3"/>
        <v xml:space="preserve"> </v>
      </c>
      <c r="S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" s="229" t="str">
        <f t="shared" si="4"/>
        <v xml:space="preserve"> </v>
      </c>
      <c r="U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" s="181">
        <f>+'havelvac 7.2'!P56+'havelvac 7.3'!P56+'havelvac 7.4'!P56+'havelvac 7.5'!P56+'havelvac 7.6'!P56+'havelvac 7.7'!P56+'havelvac 7.9'!P56+'havelvac 7.8'!P56+'havelvac 7.10'!P56+'havelvac 7.11'!P56+'havelvac 7.12'!P56+'havelvac 7.13'!P56</f>
        <v>0</v>
      </c>
      <c r="W53" s="229" t="str">
        <f t="shared" si="5"/>
        <v xml:space="preserve"> </v>
      </c>
      <c r="X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" s="229" t="str">
        <f t="shared" si="6"/>
        <v xml:space="preserve"> </v>
      </c>
      <c r="Z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" s="229" t="str">
        <f t="shared" si="7"/>
        <v xml:space="preserve"> </v>
      </c>
      <c r="AB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" spans="1:28" s="206" customFormat="1" ht="13.5">
      <c r="A54" s="182" t="str">
        <f t="shared" si="0"/>
        <v>71010300000000</v>
      </c>
      <c r="B54" s="183" t="s">
        <v>439</v>
      </c>
      <c r="C54" s="132" t="s">
        <v>106</v>
      </c>
      <c r="D54" s="131" t="s">
        <v>442</v>
      </c>
      <c r="E54" s="203" t="s">
        <v>441</v>
      </c>
      <c r="F54" s="204" t="s">
        <v>441</v>
      </c>
      <c r="G54" s="185" t="s">
        <v>440</v>
      </c>
      <c r="H54" s="173">
        <v>2130</v>
      </c>
      <c r="I54" s="164" t="s">
        <v>106</v>
      </c>
      <c r="J54" s="165">
        <v>3</v>
      </c>
      <c r="K54" s="165">
        <v>0</v>
      </c>
      <c r="L54" s="166" t="s">
        <v>144</v>
      </c>
      <c r="M54" s="174"/>
      <c r="N54" s="186">
        <f>+'havelvac 7.2'!N62+'havelvac 7.3'!N62+'havelvac 7.4'!N62+'havelvac 7.5'!N62+'havelvac 7.6'!N62+'havelvac 7.7'!N62+'havelvac 7.9'!N62+'havelvac 7.8'!N62+'havelvac 7.10'!N62+'havelvac 7.11'!N62+'havelvac 7.12'!N62+'havelvac 7.13'!N62</f>
        <v>0</v>
      </c>
      <c r="O54" s="186">
        <f>+'havelvac 7.2'!O62+'havelvac 7.3'!O62+'havelvac 7.4'!O62+'havelvac 7.5'!O62+'havelvac 7.6'!O62+'havelvac 7.7'!O62+'havelvac 7.9'!O62+'havelvac 7.8'!O62+'havelvac 7.10'!O62+'havelvac 7.11'!O62+'havelvac 7.12'!O62+'havelvac 7.13'!O62</f>
        <v>0</v>
      </c>
      <c r="P54" s="226" t="str">
        <f t="shared" si="2"/>
        <v xml:space="preserve"> </v>
      </c>
      <c r="Q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" s="226" t="str">
        <f t="shared" si="3"/>
        <v xml:space="preserve"> </v>
      </c>
      <c r="S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" s="226" t="str">
        <f t="shared" si="4"/>
        <v xml:space="preserve"> </v>
      </c>
      <c r="U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" s="186">
        <f>+'havelvac 7.2'!P62+'havelvac 7.3'!P62+'havelvac 7.4'!P62+'havelvac 7.5'!P62+'havelvac 7.6'!P62+'havelvac 7.7'!P62+'havelvac 7.9'!P62+'havelvac 7.8'!P62+'havelvac 7.10'!P62+'havelvac 7.11'!P62+'havelvac 7.12'!P62+'havelvac 7.13'!P62</f>
        <v>0</v>
      </c>
      <c r="W54" s="226" t="str">
        <f t="shared" si="5"/>
        <v xml:space="preserve"> </v>
      </c>
      <c r="X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" s="226" t="str">
        <f t="shared" si="6"/>
        <v xml:space="preserve"> </v>
      </c>
      <c r="Z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" s="226" t="str">
        <f t="shared" si="7"/>
        <v xml:space="preserve"> </v>
      </c>
      <c r="AB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" spans="1:28" s="135" customFormat="1" ht="13.5">
      <c r="A55" s="182" t="str">
        <f t="shared" si="0"/>
        <v>71010300000001</v>
      </c>
      <c r="B55" s="183" t="s">
        <v>439</v>
      </c>
      <c r="C55" s="132" t="s">
        <v>106</v>
      </c>
      <c r="D55" s="131" t="s">
        <v>442</v>
      </c>
      <c r="E55" s="130" t="s">
        <v>441</v>
      </c>
      <c r="F55" s="204" t="s">
        <v>441</v>
      </c>
      <c r="G55" s="185" t="s">
        <v>96</v>
      </c>
      <c r="H55" s="15"/>
      <c r="I55" s="16"/>
      <c r="J55" s="17"/>
      <c r="K55" s="17"/>
      <c r="L55" s="28" t="s">
        <v>110</v>
      </c>
      <c r="M55" s="47"/>
      <c r="N55" s="188">
        <f>+'havelvac 7.2'!N63+'havelvac 7.3'!N63+'havelvac 7.4'!N63+'havelvac 7.5'!N63+'havelvac 7.6'!N63+'havelvac 7.7'!N63+'havelvac 7.9'!N63+'havelvac 7.8'!N63+'havelvac 7.10'!N63+'havelvac 7.11'!N63+'havelvac 7.12'!N63+'havelvac 7.13'!N63</f>
        <v>0</v>
      </c>
      <c r="O55" s="188">
        <f>+'havelvac 7.2'!O63+'havelvac 7.3'!O63+'havelvac 7.4'!O63+'havelvac 7.5'!O63+'havelvac 7.6'!O63+'havelvac 7.7'!O63+'havelvac 7.9'!O63+'havelvac 7.8'!O63+'havelvac 7.10'!O63+'havelvac 7.11'!O63+'havelvac 7.12'!O63+'havelvac 7.13'!O63</f>
        <v>0</v>
      </c>
      <c r="P55" s="225" t="str">
        <f t="shared" si="2"/>
        <v xml:space="preserve"> </v>
      </c>
      <c r="Q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" s="225" t="str">
        <f t="shared" si="3"/>
        <v xml:space="preserve"> </v>
      </c>
      <c r="S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" s="225" t="str">
        <f t="shared" si="4"/>
        <v xml:space="preserve"> </v>
      </c>
      <c r="U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" s="188">
        <f>+'havelvac 7.2'!P63+'havelvac 7.3'!P63+'havelvac 7.4'!P63+'havelvac 7.5'!P63+'havelvac 7.6'!P63+'havelvac 7.7'!P63+'havelvac 7.9'!P63+'havelvac 7.8'!P63+'havelvac 7.10'!P63+'havelvac 7.11'!P63+'havelvac 7.12'!P63+'havelvac 7.13'!P63</f>
        <v>0</v>
      </c>
      <c r="W55" s="225" t="str">
        <f t="shared" si="5"/>
        <v xml:space="preserve"> </v>
      </c>
      <c r="X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" s="225" t="str">
        <f t="shared" si="6"/>
        <v xml:space="preserve"> </v>
      </c>
      <c r="Z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" s="225" t="str">
        <f t="shared" si="7"/>
        <v xml:space="preserve"> </v>
      </c>
      <c r="AB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" spans="1:28" s="191" customFormat="1" ht="25.5">
      <c r="A56" s="182" t="str">
        <f t="shared" si="0"/>
        <v>71010301000000</v>
      </c>
      <c r="B56" s="183" t="s">
        <v>439</v>
      </c>
      <c r="C56" s="132" t="s">
        <v>106</v>
      </c>
      <c r="D56" s="131" t="s">
        <v>442</v>
      </c>
      <c r="E56" s="130" t="s">
        <v>106</v>
      </c>
      <c r="F56" s="204" t="s">
        <v>441</v>
      </c>
      <c r="G56" s="185" t="s">
        <v>440</v>
      </c>
      <c r="H56" s="149">
        <v>2133</v>
      </c>
      <c r="I56" s="150" t="s">
        <v>106</v>
      </c>
      <c r="J56" s="151">
        <v>3</v>
      </c>
      <c r="K56" s="151">
        <v>1</v>
      </c>
      <c r="L56" s="152" t="s">
        <v>145</v>
      </c>
      <c r="M56" s="153"/>
      <c r="N56" s="190">
        <f>+'havelvac 7.2'!N66+'havelvac 7.3'!N66+'havelvac 7.4'!N66+'havelvac 7.5'!N66+'havelvac 7.6'!N66+'havelvac 7.7'!N66+'havelvac 7.9'!N66+'havelvac 7.8'!N66+'havelvac 7.10'!N66+'havelvac 7.11'!N66+'havelvac 7.12'!N66+'havelvac 7.13'!N66</f>
        <v>0</v>
      </c>
      <c r="O56" s="190">
        <f>+'havelvac 7.2'!O66+'havelvac 7.3'!O66+'havelvac 7.4'!O66+'havelvac 7.5'!O66+'havelvac 7.6'!O66+'havelvac 7.7'!O66+'havelvac 7.9'!O66+'havelvac 7.8'!O66+'havelvac 7.10'!O66+'havelvac 7.11'!O66+'havelvac 7.12'!O66+'havelvac 7.13'!O66</f>
        <v>0</v>
      </c>
      <c r="P56" s="227" t="str">
        <f t="shared" si="2"/>
        <v xml:space="preserve"> </v>
      </c>
      <c r="Q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" s="227" t="str">
        <f t="shared" si="3"/>
        <v xml:space="preserve"> </v>
      </c>
      <c r="S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" s="227" t="str">
        <f t="shared" si="4"/>
        <v xml:space="preserve"> </v>
      </c>
      <c r="U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" s="190">
        <f>+'havelvac 7.2'!P66+'havelvac 7.3'!P66+'havelvac 7.4'!P66+'havelvac 7.5'!P66+'havelvac 7.6'!P66+'havelvac 7.7'!P66+'havelvac 7.9'!P66+'havelvac 7.8'!P66+'havelvac 7.10'!P66+'havelvac 7.11'!P66+'havelvac 7.12'!P66+'havelvac 7.13'!P66</f>
        <v>0</v>
      </c>
      <c r="W56" s="227" t="str">
        <f t="shared" si="5"/>
        <v xml:space="preserve"> </v>
      </c>
      <c r="X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" s="227" t="str">
        <f t="shared" si="6"/>
        <v xml:space="preserve"> </v>
      </c>
      <c r="Z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" s="227" t="str">
        <f t="shared" si="7"/>
        <v xml:space="preserve"> </v>
      </c>
      <c r="AB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" spans="1:28" s="135" customFormat="1" ht="12.75">
      <c r="A57" s="182" t="str">
        <f t="shared" si="0"/>
        <v>71010301000001</v>
      </c>
      <c r="B57" s="183" t="s">
        <v>439</v>
      </c>
      <c r="C57" s="132" t="s">
        <v>106</v>
      </c>
      <c r="D57" s="131" t="s">
        <v>442</v>
      </c>
      <c r="E57" s="130" t="s">
        <v>106</v>
      </c>
      <c r="F57" s="204" t="s">
        <v>441</v>
      </c>
      <c r="G57" s="185" t="s">
        <v>96</v>
      </c>
      <c r="H57" s="15"/>
      <c r="I57" s="23"/>
      <c r="J57" s="24"/>
      <c r="K57" s="24"/>
      <c r="L57" s="18" t="s">
        <v>108</v>
      </c>
      <c r="M57" s="42"/>
      <c r="N57" s="188">
        <f>+'havelvac 7.2'!N67+'havelvac 7.3'!N67+'havelvac 7.4'!N67+'havelvac 7.5'!N67+'havelvac 7.6'!N67+'havelvac 7.7'!N67+'havelvac 7.9'!N67+'havelvac 7.8'!N67+'havelvac 7.10'!N67+'havelvac 7.11'!N67+'havelvac 7.12'!N67+'havelvac 7.13'!N67</f>
        <v>0</v>
      </c>
      <c r="O57" s="188">
        <f>+'havelvac 7.2'!O67+'havelvac 7.3'!O67+'havelvac 7.4'!O67+'havelvac 7.5'!O67+'havelvac 7.6'!O67+'havelvac 7.7'!O67+'havelvac 7.9'!O67+'havelvac 7.8'!O67+'havelvac 7.10'!O67+'havelvac 7.11'!O67+'havelvac 7.12'!O67+'havelvac 7.13'!O67</f>
        <v>0</v>
      </c>
      <c r="P57" s="225" t="str">
        <f t="shared" si="2"/>
        <v xml:space="preserve"> </v>
      </c>
      <c r="Q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" s="225" t="str">
        <f t="shared" si="3"/>
        <v xml:space="preserve"> </v>
      </c>
      <c r="S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" s="225" t="str">
        <f t="shared" si="4"/>
        <v xml:space="preserve"> </v>
      </c>
      <c r="U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" s="188">
        <f>+'havelvac 7.2'!P67+'havelvac 7.3'!P67+'havelvac 7.4'!P67+'havelvac 7.5'!P67+'havelvac 7.6'!P67+'havelvac 7.7'!P67+'havelvac 7.9'!P67+'havelvac 7.8'!P67+'havelvac 7.10'!P67+'havelvac 7.11'!P67+'havelvac 7.12'!P67+'havelvac 7.13'!P67</f>
        <v>0</v>
      </c>
      <c r="W57" s="225" t="str">
        <f t="shared" si="5"/>
        <v xml:space="preserve"> </v>
      </c>
      <c r="X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" s="225" t="str">
        <f t="shared" si="6"/>
        <v xml:space="preserve"> </v>
      </c>
      <c r="Z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" s="225" t="str">
        <f t="shared" si="7"/>
        <v xml:space="preserve"> </v>
      </c>
      <c r="AB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" spans="1:28" s="196" customFormat="1" ht="40.5">
      <c r="A58" s="182" t="str">
        <f t="shared" si="0"/>
        <v>71010301010000</v>
      </c>
      <c r="B58" s="183" t="s">
        <v>439</v>
      </c>
      <c r="C58" s="132" t="s">
        <v>106</v>
      </c>
      <c r="D58" s="131" t="s">
        <v>442</v>
      </c>
      <c r="E58" s="130" t="s">
        <v>106</v>
      </c>
      <c r="F58" s="204" t="s">
        <v>106</v>
      </c>
      <c r="G58" s="185" t="s">
        <v>440</v>
      </c>
      <c r="H58" s="144"/>
      <c r="I58" s="145"/>
      <c r="J58" s="146"/>
      <c r="K58" s="146"/>
      <c r="L58" s="25" t="s">
        <v>146</v>
      </c>
      <c r="M58" s="26"/>
      <c r="N58" s="195">
        <f>+'havelvac 7.2'!N68+'havelvac 7.3'!N68+'havelvac 7.4'!N68+'havelvac 7.5'!N68+'havelvac 7.6'!N68+'havelvac 7.7'!N68+'havelvac 7.9'!N68+'havelvac 7.8'!N68+'havelvac 7.10'!N68+'havelvac 7.11'!N68+'havelvac 7.12'!N68+'havelvac 7.13'!N68</f>
        <v>0</v>
      </c>
      <c r="O58" s="195">
        <f>+'havelvac 7.2'!O68+'havelvac 7.3'!O68+'havelvac 7.4'!O68+'havelvac 7.5'!O68+'havelvac 7.6'!O68+'havelvac 7.7'!O68+'havelvac 7.9'!O68+'havelvac 7.8'!O68+'havelvac 7.10'!O68+'havelvac 7.11'!O68+'havelvac 7.12'!O68+'havelvac 7.13'!O68</f>
        <v>0</v>
      </c>
      <c r="P58" s="228" t="str">
        <f t="shared" si="2"/>
        <v xml:space="preserve"> </v>
      </c>
      <c r="Q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" s="228" t="str">
        <f t="shared" si="3"/>
        <v xml:space="preserve"> </v>
      </c>
      <c r="S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" s="228" t="str">
        <f t="shared" si="4"/>
        <v xml:space="preserve"> </v>
      </c>
      <c r="U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" s="195">
        <f>+'havelvac 7.2'!P68+'havelvac 7.3'!P68+'havelvac 7.4'!P68+'havelvac 7.5'!P68+'havelvac 7.6'!P68+'havelvac 7.7'!P68+'havelvac 7.9'!P68+'havelvac 7.8'!P68+'havelvac 7.10'!P68+'havelvac 7.11'!P68+'havelvac 7.12'!P68+'havelvac 7.13'!P68</f>
        <v>0</v>
      </c>
      <c r="W58" s="228" t="str">
        <f t="shared" si="5"/>
        <v xml:space="preserve"> </v>
      </c>
      <c r="X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" s="228" t="str">
        <f t="shared" si="6"/>
        <v xml:space="preserve"> </v>
      </c>
      <c r="Z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" s="228" t="str">
        <f t="shared" si="7"/>
        <v xml:space="preserve"> </v>
      </c>
      <c r="AB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" spans="1:28" s="135" customFormat="1">
      <c r="A59" s="182" t="str">
        <f t="shared" si="0"/>
        <v>71010301014111</v>
      </c>
      <c r="B59" s="183" t="s">
        <v>439</v>
      </c>
      <c r="C59" s="132" t="s">
        <v>106</v>
      </c>
      <c r="D59" s="131" t="s">
        <v>442</v>
      </c>
      <c r="E59" s="130" t="s">
        <v>106</v>
      </c>
      <c r="F59" s="184" t="s">
        <v>106</v>
      </c>
      <c r="G59" s="129">
        <v>4111</v>
      </c>
      <c r="H59" s="15"/>
      <c r="I59" s="23"/>
      <c r="J59" s="24"/>
      <c r="K59" s="24"/>
      <c r="L59" s="27" t="s">
        <v>112</v>
      </c>
      <c r="M59" s="11">
        <v>4111</v>
      </c>
      <c r="N59" s="181">
        <f>+'havelvac 7.2'!N69+'havelvac 7.3'!N69+'havelvac 7.4'!N69+'havelvac 7.5'!N69+'havelvac 7.6'!N69+'havelvac 7.7'!N69+'havelvac 7.9'!N69+'havelvac 7.8'!N69+'havelvac 7.10'!N69+'havelvac 7.11'!N69+'havelvac 7.12'!N69+'havelvac 7.13'!N69</f>
        <v>0</v>
      </c>
      <c r="O59" s="181">
        <f>+'havelvac 7.2'!O69+'havelvac 7.3'!O69+'havelvac 7.4'!O69+'havelvac 7.5'!O69+'havelvac 7.6'!O69+'havelvac 7.7'!O69+'havelvac 7.9'!O69+'havelvac 7.8'!O69+'havelvac 7.10'!O69+'havelvac 7.11'!O69+'havelvac 7.12'!O69+'havelvac 7.13'!O69</f>
        <v>0</v>
      </c>
      <c r="P59" s="229" t="str">
        <f t="shared" si="2"/>
        <v xml:space="preserve"> </v>
      </c>
      <c r="Q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" s="229" t="str">
        <f t="shared" si="3"/>
        <v xml:space="preserve"> </v>
      </c>
      <c r="S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" s="229" t="str">
        <f t="shared" si="4"/>
        <v xml:space="preserve"> </v>
      </c>
      <c r="U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" s="181">
        <f>+'havelvac 7.2'!P69+'havelvac 7.3'!P69+'havelvac 7.4'!P69+'havelvac 7.5'!P69+'havelvac 7.6'!P69+'havelvac 7.7'!P69+'havelvac 7.9'!P69+'havelvac 7.8'!P69+'havelvac 7.10'!P69+'havelvac 7.11'!P69+'havelvac 7.12'!P69+'havelvac 7.13'!P69</f>
        <v>0</v>
      </c>
      <c r="W59" s="229" t="str">
        <f t="shared" si="5"/>
        <v xml:space="preserve"> </v>
      </c>
      <c r="X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" s="229" t="str">
        <f t="shared" si="6"/>
        <v xml:space="preserve"> </v>
      </c>
      <c r="Z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" s="229" t="str">
        <f t="shared" si="7"/>
        <v xml:space="preserve"> </v>
      </c>
      <c r="AB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" spans="1:28" s="135" customFormat="1">
      <c r="A60" s="182" t="str">
        <f t="shared" si="0"/>
        <v>71010301014212</v>
      </c>
      <c r="B60" s="183" t="s">
        <v>439</v>
      </c>
      <c r="C60" s="132" t="s">
        <v>106</v>
      </c>
      <c r="D60" s="131" t="s">
        <v>442</v>
      </c>
      <c r="E60" s="130" t="s">
        <v>106</v>
      </c>
      <c r="F60" s="184" t="s">
        <v>106</v>
      </c>
      <c r="G60" s="129">
        <v>4212</v>
      </c>
      <c r="H60" s="15"/>
      <c r="I60" s="23"/>
      <c r="J60" s="24"/>
      <c r="K60" s="24"/>
      <c r="L60" s="27" t="s">
        <v>114</v>
      </c>
      <c r="M60" s="31">
        <v>4212</v>
      </c>
      <c r="N60" s="181">
        <f>+'havelvac 7.2'!N70+'havelvac 7.3'!N70+'havelvac 7.4'!N70+'havelvac 7.5'!N70+'havelvac 7.6'!N70+'havelvac 7.7'!N70+'havelvac 7.9'!N70+'havelvac 7.8'!N70+'havelvac 7.10'!N70+'havelvac 7.11'!N70+'havelvac 7.12'!N70+'havelvac 7.13'!N70</f>
        <v>0</v>
      </c>
      <c r="O60" s="181">
        <f>+'havelvac 7.2'!O70+'havelvac 7.3'!O70+'havelvac 7.4'!O70+'havelvac 7.5'!O70+'havelvac 7.6'!O70+'havelvac 7.7'!O70+'havelvac 7.9'!O70+'havelvac 7.8'!O70+'havelvac 7.10'!O70+'havelvac 7.11'!O70+'havelvac 7.12'!O70+'havelvac 7.13'!O70</f>
        <v>0</v>
      </c>
      <c r="P60" s="229" t="str">
        <f t="shared" si="2"/>
        <v xml:space="preserve"> </v>
      </c>
      <c r="Q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" s="229" t="str">
        <f t="shared" si="3"/>
        <v xml:space="preserve"> </v>
      </c>
      <c r="S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" s="229" t="str">
        <f t="shared" si="4"/>
        <v xml:space="preserve"> </v>
      </c>
      <c r="U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" s="181">
        <f>+'havelvac 7.2'!P70+'havelvac 7.3'!P70+'havelvac 7.4'!P70+'havelvac 7.5'!P70+'havelvac 7.6'!P70+'havelvac 7.7'!P70+'havelvac 7.9'!P70+'havelvac 7.8'!P70+'havelvac 7.10'!P70+'havelvac 7.11'!P70+'havelvac 7.12'!P70+'havelvac 7.13'!P70</f>
        <v>0</v>
      </c>
      <c r="W60" s="229" t="str">
        <f t="shared" si="5"/>
        <v xml:space="preserve"> </v>
      </c>
      <c r="X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" s="229" t="str">
        <f t="shared" si="6"/>
        <v xml:space="preserve"> </v>
      </c>
      <c r="Z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" s="229" t="str">
        <f t="shared" si="7"/>
        <v xml:space="preserve"> </v>
      </c>
      <c r="AB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" spans="1:28" s="135" customFormat="1">
      <c r="A61" s="182" t="str">
        <f t="shared" si="0"/>
        <v>71010301014213</v>
      </c>
      <c r="B61" s="183" t="s">
        <v>439</v>
      </c>
      <c r="C61" s="132" t="s">
        <v>106</v>
      </c>
      <c r="D61" s="131" t="s">
        <v>442</v>
      </c>
      <c r="E61" s="130" t="s">
        <v>106</v>
      </c>
      <c r="F61" s="184" t="s">
        <v>106</v>
      </c>
      <c r="G61" s="129">
        <v>4213</v>
      </c>
      <c r="H61" s="15"/>
      <c r="I61" s="23"/>
      <c r="J61" s="24"/>
      <c r="K61" s="24"/>
      <c r="L61" s="27" t="s">
        <v>115</v>
      </c>
      <c r="M61" s="31">
        <v>4213</v>
      </c>
      <c r="N61" s="181">
        <f>+'havelvac 7.2'!N71+'havelvac 7.3'!N71+'havelvac 7.4'!N71+'havelvac 7.5'!N71+'havelvac 7.6'!N71+'havelvac 7.7'!N71+'havelvac 7.9'!N71+'havelvac 7.8'!N71+'havelvac 7.10'!N71+'havelvac 7.11'!N71+'havelvac 7.12'!N71+'havelvac 7.13'!N71</f>
        <v>0</v>
      </c>
      <c r="O61" s="181">
        <f>+'havelvac 7.2'!O71+'havelvac 7.3'!O71+'havelvac 7.4'!O71+'havelvac 7.5'!O71+'havelvac 7.6'!O71+'havelvac 7.7'!O71+'havelvac 7.9'!O71+'havelvac 7.8'!O71+'havelvac 7.10'!O71+'havelvac 7.11'!O71+'havelvac 7.12'!O71+'havelvac 7.13'!O71</f>
        <v>0</v>
      </c>
      <c r="P61" s="229" t="str">
        <f t="shared" si="2"/>
        <v xml:space="preserve"> </v>
      </c>
      <c r="Q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" s="229" t="str">
        <f t="shared" si="3"/>
        <v xml:space="preserve"> </v>
      </c>
      <c r="S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" s="229" t="str">
        <f t="shared" si="4"/>
        <v xml:space="preserve"> </v>
      </c>
      <c r="U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" s="181">
        <f>+'havelvac 7.2'!P71+'havelvac 7.3'!P71+'havelvac 7.4'!P71+'havelvac 7.5'!P71+'havelvac 7.6'!P71+'havelvac 7.7'!P71+'havelvac 7.9'!P71+'havelvac 7.8'!P71+'havelvac 7.10'!P71+'havelvac 7.11'!P71+'havelvac 7.12'!P71+'havelvac 7.13'!P71</f>
        <v>0</v>
      </c>
      <c r="W61" s="229" t="str">
        <f t="shared" si="5"/>
        <v xml:space="preserve"> </v>
      </c>
      <c r="X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" s="229" t="str">
        <f t="shared" si="6"/>
        <v xml:space="preserve"> </v>
      </c>
      <c r="Z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" s="229" t="str">
        <f t="shared" si="7"/>
        <v xml:space="preserve"> </v>
      </c>
      <c r="AB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" spans="1:28" s="135" customFormat="1">
      <c r="A62" s="182" t="str">
        <f t="shared" si="0"/>
        <v>71010301014214</v>
      </c>
      <c r="B62" s="183" t="s">
        <v>439</v>
      </c>
      <c r="C62" s="132" t="s">
        <v>106</v>
      </c>
      <c r="D62" s="131" t="s">
        <v>442</v>
      </c>
      <c r="E62" s="130" t="s">
        <v>106</v>
      </c>
      <c r="F62" s="184" t="s">
        <v>106</v>
      </c>
      <c r="G62" s="129">
        <v>4214</v>
      </c>
      <c r="H62" s="15"/>
      <c r="I62" s="23"/>
      <c r="J62" s="24"/>
      <c r="K62" s="24"/>
      <c r="L62" s="27" t="s">
        <v>116</v>
      </c>
      <c r="M62" s="31">
        <v>4214</v>
      </c>
      <c r="N62" s="181">
        <f>+'havelvac 7.2'!N72+'havelvac 7.3'!N72+'havelvac 7.4'!N72+'havelvac 7.5'!N72+'havelvac 7.6'!N72+'havelvac 7.7'!N72+'havelvac 7.9'!N72+'havelvac 7.8'!N72+'havelvac 7.10'!N72+'havelvac 7.11'!N72+'havelvac 7.12'!N72+'havelvac 7.13'!N72</f>
        <v>0</v>
      </c>
      <c r="O62" s="181">
        <f>+'havelvac 7.2'!O72+'havelvac 7.3'!O72+'havelvac 7.4'!O72+'havelvac 7.5'!O72+'havelvac 7.6'!O72+'havelvac 7.7'!O72+'havelvac 7.9'!O72+'havelvac 7.8'!O72+'havelvac 7.10'!O72+'havelvac 7.11'!O72+'havelvac 7.12'!O72+'havelvac 7.13'!O72</f>
        <v>0</v>
      </c>
      <c r="P62" s="229" t="str">
        <f t="shared" si="2"/>
        <v xml:space="preserve"> </v>
      </c>
      <c r="Q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" s="229" t="str">
        <f t="shared" si="3"/>
        <v xml:space="preserve"> </v>
      </c>
      <c r="S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" s="229" t="str">
        <f t="shared" si="4"/>
        <v xml:space="preserve"> </v>
      </c>
      <c r="U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" s="181">
        <f>+'havelvac 7.2'!P72+'havelvac 7.3'!P72+'havelvac 7.4'!P72+'havelvac 7.5'!P72+'havelvac 7.6'!P72+'havelvac 7.7'!P72+'havelvac 7.9'!P72+'havelvac 7.8'!P72+'havelvac 7.10'!P72+'havelvac 7.11'!P72+'havelvac 7.12'!P72+'havelvac 7.13'!P72</f>
        <v>0</v>
      </c>
      <c r="W62" s="229" t="str">
        <f t="shared" si="5"/>
        <v xml:space="preserve"> </v>
      </c>
      <c r="X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" s="229" t="str">
        <f t="shared" si="6"/>
        <v xml:space="preserve"> </v>
      </c>
      <c r="Z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" s="229" t="str">
        <f t="shared" si="7"/>
        <v xml:space="preserve"> </v>
      </c>
      <c r="AB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" spans="1:28" s="135" customFormat="1">
      <c r="A63" s="182" t="str">
        <f t="shared" si="0"/>
        <v>71010301014216</v>
      </c>
      <c r="B63" s="183" t="s">
        <v>439</v>
      </c>
      <c r="C63" s="132" t="s">
        <v>106</v>
      </c>
      <c r="D63" s="131" t="s">
        <v>442</v>
      </c>
      <c r="E63" s="130" t="s">
        <v>106</v>
      </c>
      <c r="F63" s="184" t="s">
        <v>106</v>
      </c>
      <c r="G63" s="129">
        <v>4216</v>
      </c>
      <c r="H63" s="15"/>
      <c r="I63" s="23"/>
      <c r="J63" s="24"/>
      <c r="K63" s="24"/>
      <c r="L63" s="27" t="s">
        <v>147</v>
      </c>
      <c r="M63" s="31">
        <v>4216</v>
      </c>
      <c r="N63" s="181">
        <f>+'havelvac 7.2'!N73+'havelvac 7.3'!N73+'havelvac 7.4'!N73+'havelvac 7.5'!N73+'havelvac 7.6'!N73+'havelvac 7.7'!N73+'havelvac 7.9'!N73+'havelvac 7.8'!N73+'havelvac 7.10'!N73+'havelvac 7.11'!N73+'havelvac 7.12'!N73+'havelvac 7.13'!N73</f>
        <v>0</v>
      </c>
      <c r="O63" s="181">
        <f>+'havelvac 7.2'!O73+'havelvac 7.3'!O73+'havelvac 7.4'!O73+'havelvac 7.5'!O73+'havelvac 7.6'!O73+'havelvac 7.7'!O73+'havelvac 7.9'!O73+'havelvac 7.8'!O73+'havelvac 7.10'!O73+'havelvac 7.11'!O73+'havelvac 7.12'!O73+'havelvac 7.13'!O73</f>
        <v>0</v>
      </c>
      <c r="P63" s="229" t="str">
        <f t="shared" si="2"/>
        <v xml:space="preserve"> </v>
      </c>
      <c r="Q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3" s="229" t="str">
        <f t="shared" si="3"/>
        <v xml:space="preserve"> </v>
      </c>
      <c r="S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3" s="229" t="str">
        <f t="shared" si="4"/>
        <v xml:space="preserve"> </v>
      </c>
      <c r="U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3" s="181">
        <f>+'havelvac 7.2'!P73+'havelvac 7.3'!P73+'havelvac 7.4'!P73+'havelvac 7.5'!P73+'havelvac 7.6'!P73+'havelvac 7.7'!P73+'havelvac 7.9'!P73+'havelvac 7.8'!P73+'havelvac 7.10'!P73+'havelvac 7.11'!P73+'havelvac 7.12'!P73+'havelvac 7.13'!P73</f>
        <v>0</v>
      </c>
      <c r="W63" s="229" t="str">
        <f t="shared" si="5"/>
        <v xml:space="preserve"> </v>
      </c>
      <c r="X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3" s="229" t="str">
        <f t="shared" si="6"/>
        <v xml:space="preserve"> </v>
      </c>
      <c r="Z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3" s="229" t="str">
        <f t="shared" si="7"/>
        <v xml:space="preserve"> </v>
      </c>
      <c r="AB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4" spans="1:28" s="135" customFormat="1">
      <c r="A64" s="182" t="str">
        <f t="shared" si="0"/>
        <v>71010301014231</v>
      </c>
      <c r="B64" s="183" t="s">
        <v>439</v>
      </c>
      <c r="C64" s="132" t="s">
        <v>106</v>
      </c>
      <c r="D64" s="131" t="s">
        <v>442</v>
      </c>
      <c r="E64" s="130" t="s">
        <v>106</v>
      </c>
      <c r="F64" s="184" t="s">
        <v>106</v>
      </c>
      <c r="G64" s="129">
        <v>4231</v>
      </c>
      <c r="H64" s="15"/>
      <c r="I64" s="23"/>
      <c r="J64" s="24"/>
      <c r="K64" s="24"/>
      <c r="L64" s="27" t="s">
        <v>148</v>
      </c>
      <c r="M64" s="31">
        <v>4231</v>
      </c>
      <c r="N64" s="181">
        <f>+'havelvac 7.2'!N74+'havelvac 7.3'!N74+'havelvac 7.4'!N74+'havelvac 7.5'!N74+'havelvac 7.6'!N74+'havelvac 7.7'!N74+'havelvac 7.9'!N74+'havelvac 7.8'!N74+'havelvac 7.10'!N74+'havelvac 7.11'!N74+'havelvac 7.12'!N74+'havelvac 7.13'!N74</f>
        <v>0</v>
      </c>
      <c r="O64" s="181">
        <f>+'havelvac 7.2'!O74+'havelvac 7.3'!O74+'havelvac 7.4'!O74+'havelvac 7.5'!O74+'havelvac 7.6'!O74+'havelvac 7.7'!O74+'havelvac 7.9'!O74+'havelvac 7.8'!O74+'havelvac 7.10'!O74+'havelvac 7.11'!O74+'havelvac 7.12'!O74+'havelvac 7.13'!O74</f>
        <v>0</v>
      </c>
      <c r="P64" s="229" t="str">
        <f t="shared" si="2"/>
        <v xml:space="preserve"> </v>
      </c>
      <c r="Q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4" s="229" t="str">
        <f t="shared" si="3"/>
        <v xml:space="preserve"> </v>
      </c>
      <c r="S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4" s="229" t="str">
        <f t="shared" si="4"/>
        <v xml:space="preserve"> </v>
      </c>
      <c r="U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4" s="181">
        <f>+'havelvac 7.2'!P74+'havelvac 7.3'!P74+'havelvac 7.4'!P74+'havelvac 7.5'!P74+'havelvac 7.6'!P74+'havelvac 7.7'!P74+'havelvac 7.9'!P74+'havelvac 7.8'!P74+'havelvac 7.10'!P74+'havelvac 7.11'!P74+'havelvac 7.12'!P74+'havelvac 7.13'!P74</f>
        <v>0</v>
      </c>
      <c r="W64" s="229" t="str">
        <f t="shared" si="5"/>
        <v xml:space="preserve"> </v>
      </c>
      <c r="X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4" s="229" t="str">
        <f t="shared" si="6"/>
        <v xml:space="preserve"> </v>
      </c>
      <c r="Z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4" s="229" t="str">
        <f t="shared" si="7"/>
        <v xml:space="preserve"> </v>
      </c>
      <c r="AB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5" spans="1:28" s="135" customFormat="1" ht="25.5">
      <c r="A65" s="182" t="str">
        <f t="shared" si="0"/>
        <v>71010301014252</v>
      </c>
      <c r="B65" s="183" t="s">
        <v>439</v>
      </c>
      <c r="C65" s="132" t="s">
        <v>106</v>
      </c>
      <c r="D65" s="131" t="s">
        <v>442</v>
      </c>
      <c r="E65" s="130" t="s">
        <v>106</v>
      </c>
      <c r="F65" s="184" t="s">
        <v>106</v>
      </c>
      <c r="G65" s="129">
        <v>4252</v>
      </c>
      <c r="H65" s="15"/>
      <c r="I65" s="23"/>
      <c r="J65" s="24"/>
      <c r="K65" s="24"/>
      <c r="L65" s="27" t="s">
        <v>127</v>
      </c>
      <c r="M65" s="31">
        <v>4252</v>
      </c>
      <c r="N65" s="181">
        <f>+'havelvac 7.2'!N75+'havelvac 7.3'!N75+'havelvac 7.4'!N75+'havelvac 7.5'!N75+'havelvac 7.6'!N75+'havelvac 7.7'!N75+'havelvac 7.9'!N75+'havelvac 7.8'!N75+'havelvac 7.10'!N75+'havelvac 7.11'!N75+'havelvac 7.12'!N75+'havelvac 7.13'!N75</f>
        <v>0</v>
      </c>
      <c r="O65" s="181">
        <f>+'havelvac 7.2'!O75+'havelvac 7.3'!O75+'havelvac 7.4'!O75+'havelvac 7.5'!O75+'havelvac 7.6'!O75+'havelvac 7.7'!O75+'havelvac 7.9'!O75+'havelvac 7.8'!O75+'havelvac 7.10'!O75+'havelvac 7.11'!O75+'havelvac 7.12'!O75+'havelvac 7.13'!O75</f>
        <v>0</v>
      </c>
      <c r="P65" s="229" t="str">
        <f t="shared" si="2"/>
        <v xml:space="preserve"> </v>
      </c>
      <c r="Q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5" s="229" t="str">
        <f t="shared" si="3"/>
        <v xml:space="preserve"> </v>
      </c>
      <c r="S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5" s="229" t="str">
        <f t="shared" si="4"/>
        <v xml:space="preserve"> </v>
      </c>
      <c r="U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5" s="181">
        <f>+'havelvac 7.2'!P75+'havelvac 7.3'!P75+'havelvac 7.4'!P75+'havelvac 7.5'!P75+'havelvac 7.6'!P75+'havelvac 7.7'!P75+'havelvac 7.9'!P75+'havelvac 7.8'!P75+'havelvac 7.10'!P75+'havelvac 7.11'!P75+'havelvac 7.12'!P75+'havelvac 7.13'!P75</f>
        <v>0</v>
      </c>
      <c r="W65" s="229" t="str">
        <f t="shared" si="5"/>
        <v xml:space="preserve"> </v>
      </c>
      <c r="X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5" s="229" t="str">
        <f t="shared" si="6"/>
        <v xml:space="preserve"> </v>
      </c>
      <c r="Z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5" s="229" t="str">
        <f t="shared" si="7"/>
        <v xml:space="preserve"> </v>
      </c>
      <c r="AB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6" spans="1:28" s="135" customFormat="1">
      <c r="A66" s="182" t="str">
        <f t="shared" si="0"/>
        <v>71010301014261</v>
      </c>
      <c r="B66" s="183" t="s">
        <v>439</v>
      </c>
      <c r="C66" s="132" t="s">
        <v>106</v>
      </c>
      <c r="D66" s="131" t="s">
        <v>442</v>
      </c>
      <c r="E66" s="130" t="s">
        <v>106</v>
      </c>
      <c r="F66" s="184" t="s">
        <v>106</v>
      </c>
      <c r="G66" s="129">
        <v>4261</v>
      </c>
      <c r="H66" s="15"/>
      <c r="I66" s="23"/>
      <c r="J66" s="24"/>
      <c r="K66" s="24"/>
      <c r="L66" s="27" t="s">
        <v>128</v>
      </c>
      <c r="M66" s="31">
        <v>4261</v>
      </c>
      <c r="N66" s="181">
        <f>+'havelvac 7.2'!N76+'havelvac 7.3'!N76+'havelvac 7.4'!N76+'havelvac 7.5'!N76+'havelvac 7.6'!N76+'havelvac 7.7'!N76+'havelvac 7.9'!N76+'havelvac 7.8'!N76+'havelvac 7.10'!N76+'havelvac 7.11'!N76+'havelvac 7.12'!N76+'havelvac 7.13'!N76</f>
        <v>0</v>
      </c>
      <c r="O66" s="181">
        <f>+'havelvac 7.2'!O76+'havelvac 7.3'!O76+'havelvac 7.4'!O76+'havelvac 7.5'!O76+'havelvac 7.6'!O76+'havelvac 7.7'!O76+'havelvac 7.9'!O76+'havelvac 7.8'!O76+'havelvac 7.10'!O76+'havelvac 7.11'!O76+'havelvac 7.12'!O76+'havelvac 7.13'!O76</f>
        <v>0</v>
      </c>
      <c r="P66" s="229" t="str">
        <f t="shared" si="2"/>
        <v xml:space="preserve"> </v>
      </c>
      <c r="Q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6" s="229" t="str">
        <f t="shared" si="3"/>
        <v xml:space="preserve"> </v>
      </c>
      <c r="S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6" s="229" t="str">
        <f t="shared" si="4"/>
        <v xml:space="preserve"> </v>
      </c>
      <c r="U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6" s="181">
        <f>+'havelvac 7.2'!P76+'havelvac 7.3'!P76+'havelvac 7.4'!P76+'havelvac 7.5'!P76+'havelvac 7.6'!P76+'havelvac 7.7'!P76+'havelvac 7.9'!P76+'havelvac 7.8'!P76+'havelvac 7.10'!P76+'havelvac 7.11'!P76+'havelvac 7.12'!P76+'havelvac 7.13'!P76</f>
        <v>0</v>
      </c>
      <c r="W66" s="229" t="str">
        <f t="shared" si="5"/>
        <v xml:space="preserve"> </v>
      </c>
      <c r="X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6" s="229" t="str">
        <f t="shared" si="6"/>
        <v xml:space="preserve"> </v>
      </c>
      <c r="Z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6" s="229" t="str">
        <f t="shared" si="7"/>
        <v xml:space="preserve"> </v>
      </c>
      <c r="AB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7" spans="1:28" s="135" customFormat="1">
      <c r="A67" s="182" t="str">
        <f t="shared" si="0"/>
        <v>71010301014267</v>
      </c>
      <c r="B67" s="183" t="s">
        <v>439</v>
      </c>
      <c r="C67" s="132" t="s">
        <v>106</v>
      </c>
      <c r="D67" s="131" t="s">
        <v>442</v>
      </c>
      <c r="E67" s="130" t="s">
        <v>106</v>
      </c>
      <c r="F67" s="184" t="s">
        <v>106</v>
      </c>
      <c r="G67" s="129">
        <v>4267</v>
      </c>
      <c r="H67" s="15"/>
      <c r="I67" s="23"/>
      <c r="J67" s="24"/>
      <c r="K67" s="24"/>
      <c r="L67" s="27" t="s">
        <v>130</v>
      </c>
      <c r="M67" s="31">
        <v>4267</v>
      </c>
      <c r="N67" s="181">
        <f>+'havelvac 7.2'!N77+'havelvac 7.3'!N77+'havelvac 7.4'!N77+'havelvac 7.5'!N77+'havelvac 7.6'!N77+'havelvac 7.7'!N77+'havelvac 7.9'!N77+'havelvac 7.8'!N77+'havelvac 7.10'!N77+'havelvac 7.11'!N77+'havelvac 7.12'!N77+'havelvac 7.13'!N77</f>
        <v>0</v>
      </c>
      <c r="O67" s="181">
        <f>+'havelvac 7.2'!O77+'havelvac 7.3'!O77+'havelvac 7.4'!O77+'havelvac 7.5'!O77+'havelvac 7.6'!O77+'havelvac 7.7'!O77+'havelvac 7.9'!O77+'havelvac 7.8'!O77+'havelvac 7.10'!O77+'havelvac 7.11'!O77+'havelvac 7.12'!O77+'havelvac 7.13'!O77</f>
        <v>0</v>
      </c>
      <c r="P67" s="229" t="str">
        <f t="shared" si="2"/>
        <v xml:space="preserve"> </v>
      </c>
      <c r="Q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7" s="229" t="str">
        <f t="shared" si="3"/>
        <v xml:space="preserve"> </v>
      </c>
      <c r="S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7" s="229" t="str">
        <f t="shared" si="4"/>
        <v xml:space="preserve"> </v>
      </c>
      <c r="U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7" s="181">
        <f>+'havelvac 7.2'!P77+'havelvac 7.3'!P77+'havelvac 7.4'!P77+'havelvac 7.5'!P77+'havelvac 7.6'!P77+'havelvac 7.7'!P77+'havelvac 7.9'!P77+'havelvac 7.8'!P77+'havelvac 7.10'!P77+'havelvac 7.11'!P77+'havelvac 7.12'!P77+'havelvac 7.13'!P77</f>
        <v>0</v>
      </c>
      <c r="W67" s="229" t="str">
        <f t="shared" si="5"/>
        <v xml:space="preserve"> </v>
      </c>
      <c r="X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7" s="229" t="str">
        <f t="shared" si="6"/>
        <v xml:space="preserve"> </v>
      </c>
      <c r="Z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7" s="229" t="str">
        <f t="shared" si="7"/>
        <v xml:space="preserve"> </v>
      </c>
      <c r="AB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8" spans="1:28" s="135" customFormat="1">
      <c r="A68" s="182" t="str">
        <f t="shared" si="0"/>
        <v>71010301014823</v>
      </c>
      <c r="B68" s="183" t="s">
        <v>439</v>
      </c>
      <c r="C68" s="132" t="s">
        <v>106</v>
      </c>
      <c r="D68" s="131" t="s">
        <v>442</v>
      </c>
      <c r="E68" s="130" t="s">
        <v>106</v>
      </c>
      <c r="F68" s="184" t="s">
        <v>106</v>
      </c>
      <c r="G68" s="129">
        <v>4823</v>
      </c>
      <c r="H68" s="15"/>
      <c r="I68" s="23"/>
      <c r="J68" s="24"/>
      <c r="K68" s="24"/>
      <c r="L68" s="30" t="s">
        <v>133</v>
      </c>
      <c r="M68" s="31">
        <v>4823</v>
      </c>
      <c r="N68" s="181">
        <f>+'havelvac 7.2'!N78+'havelvac 7.3'!N78+'havelvac 7.4'!N78+'havelvac 7.5'!N78+'havelvac 7.6'!N78+'havelvac 7.7'!N78+'havelvac 7.9'!N78+'havelvac 7.8'!N78+'havelvac 7.10'!N78+'havelvac 7.11'!N78+'havelvac 7.12'!N78+'havelvac 7.13'!N78</f>
        <v>0</v>
      </c>
      <c r="O68" s="181">
        <f>+'havelvac 7.2'!O78+'havelvac 7.3'!O78+'havelvac 7.4'!O78+'havelvac 7.5'!O78+'havelvac 7.6'!O78+'havelvac 7.7'!O78+'havelvac 7.9'!O78+'havelvac 7.8'!O78+'havelvac 7.10'!O78+'havelvac 7.11'!O78+'havelvac 7.12'!O78+'havelvac 7.13'!O78</f>
        <v>0</v>
      </c>
      <c r="P68" s="229" t="str">
        <f t="shared" si="2"/>
        <v xml:space="preserve"> </v>
      </c>
      <c r="Q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8" s="229" t="str">
        <f t="shared" si="3"/>
        <v xml:space="preserve"> </v>
      </c>
      <c r="S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8" s="229" t="str">
        <f t="shared" si="4"/>
        <v xml:space="preserve"> </v>
      </c>
      <c r="U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8" s="181">
        <f>+'havelvac 7.2'!P78+'havelvac 7.3'!P78+'havelvac 7.4'!P78+'havelvac 7.5'!P78+'havelvac 7.6'!P78+'havelvac 7.7'!P78+'havelvac 7.9'!P78+'havelvac 7.8'!P78+'havelvac 7.10'!P78+'havelvac 7.11'!P78+'havelvac 7.12'!P78+'havelvac 7.13'!P78</f>
        <v>0</v>
      </c>
      <c r="W68" s="229" t="str">
        <f t="shared" si="5"/>
        <v xml:space="preserve"> </v>
      </c>
      <c r="X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8" s="229" t="str">
        <f t="shared" si="6"/>
        <v xml:space="preserve"> </v>
      </c>
      <c r="Z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8" s="229" t="str">
        <f t="shared" si="7"/>
        <v xml:space="preserve"> </v>
      </c>
      <c r="AB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9" spans="1:28" s="135" customFormat="1" hidden="1">
      <c r="A69" s="182" t="str">
        <f t="shared" si="0"/>
        <v>71010301015122</v>
      </c>
      <c r="B69" s="183" t="s">
        <v>439</v>
      </c>
      <c r="C69" s="132" t="s">
        <v>106</v>
      </c>
      <c r="D69" s="131" t="s">
        <v>442</v>
      </c>
      <c r="E69" s="130" t="s">
        <v>106</v>
      </c>
      <c r="F69" s="184" t="s">
        <v>106</v>
      </c>
      <c r="G69" s="129">
        <v>5122</v>
      </c>
      <c r="H69" s="15"/>
      <c r="I69" s="23"/>
      <c r="J69" s="24"/>
      <c r="K69" s="24"/>
      <c r="L69" s="27" t="s">
        <v>136</v>
      </c>
      <c r="M69" s="10">
        <v>5122</v>
      </c>
      <c r="N69" s="181">
        <f>+'havelvac 7.2'!N79+'havelvac 7.3'!N79+'havelvac 7.4'!N79+'havelvac 7.5'!N79+'havelvac 7.6'!N79+'havelvac 7.7'!N79+'havelvac 7.9'!N79+'havelvac 7.8'!N79+'havelvac 7.10'!N79+'havelvac 7.11'!N79+'havelvac 7.12'!N79+'havelvac 7.13'!N79</f>
        <v>0</v>
      </c>
      <c r="O69" s="181">
        <f>+'havelvac 7.2'!O79+'havelvac 7.3'!O79+'havelvac 7.4'!O79+'havelvac 7.5'!O79+'havelvac 7.6'!O79+'havelvac 7.7'!O79+'havelvac 7.9'!O79+'havelvac 7.8'!O79+'havelvac 7.10'!O79+'havelvac 7.11'!O79+'havelvac 7.12'!O79+'havelvac 7.13'!O79</f>
        <v>0</v>
      </c>
      <c r="P69" s="229" t="str">
        <f t="shared" si="2"/>
        <v xml:space="preserve"> </v>
      </c>
      <c r="Q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9" s="229" t="str">
        <f t="shared" si="3"/>
        <v xml:space="preserve"> </v>
      </c>
      <c r="S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9" s="229" t="str">
        <f t="shared" si="4"/>
        <v xml:space="preserve"> </v>
      </c>
      <c r="U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9" s="181">
        <f>+'havelvac 7.2'!P79+'havelvac 7.3'!P79+'havelvac 7.4'!P79+'havelvac 7.5'!P79+'havelvac 7.6'!P79+'havelvac 7.7'!P79+'havelvac 7.9'!P79+'havelvac 7.8'!P79+'havelvac 7.10'!P79+'havelvac 7.11'!P79+'havelvac 7.12'!P79+'havelvac 7.13'!P79</f>
        <v>0</v>
      </c>
      <c r="W69" s="229" t="str">
        <f t="shared" si="5"/>
        <v xml:space="preserve"> </v>
      </c>
      <c r="X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9" s="229" t="str">
        <f t="shared" si="6"/>
        <v xml:space="preserve"> </v>
      </c>
      <c r="Z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9" s="229" t="str">
        <f t="shared" si="7"/>
        <v xml:space="preserve"> </v>
      </c>
      <c r="AB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0" spans="1:28" s="187" customFormat="1" ht="27.75" customHeight="1">
      <c r="A70" s="182" t="str">
        <f t="shared" si="0"/>
        <v>71010500000000</v>
      </c>
      <c r="B70" s="183" t="s">
        <v>439</v>
      </c>
      <c r="C70" s="132" t="s">
        <v>106</v>
      </c>
      <c r="D70" s="131" t="s">
        <v>149</v>
      </c>
      <c r="E70" s="130" t="s">
        <v>441</v>
      </c>
      <c r="F70" s="204" t="s">
        <v>441</v>
      </c>
      <c r="G70" s="185" t="s">
        <v>440</v>
      </c>
      <c r="H70" s="173">
        <v>2150</v>
      </c>
      <c r="I70" s="164" t="s">
        <v>106</v>
      </c>
      <c r="J70" s="165">
        <v>5</v>
      </c>
      <c r="K70" s="165">
        <v>0</v>
      </c>
      <c r="L70" s="166" t="s">
        <v>150</v>
      </c>
      <c r="M70" s="174"/>
      <c r="N70" s="186">
        <f>+'havelvac 7.2'!N80+'havelvac 7.3'!N80+'havelvac 7.4'!N80+'havelvac 7.5'!N80+'havelvac 7.6'!N80+'havelvac 7.7'!N80+'havelvac 7.9'!N80+'havelvac 7.8'!N80+'havelvac 7.10'!N80+'havelvac 7.11'!N80+'havelvac 7.12'!N80+'havelvac 7.13'!N80</f>
        <v>0</v>
      </c>
      <c r="O70" s="186">
        <f>+'havelvac 7.2'!O80+'havelvac 7.3'!O80+'havelvac 7.4'!O80+'havelvac 7.5'!O80+'havelvac 7.6'!O80+'havelvac 7.7'!O80+'havelvac 7.9'!O80+'havelvac 7.8'!O80+'havelvac 7.10'!O80+'havelvac 7.11'!O80+'havelvac 7.12'!O80+'havelvac 7.13'!O80</f>
        <v>0</v>
      </c>
      <c r="P70" s="226" t="str">
        <f t="shared" si="2"/>
        <v xml:space="preserve"> </v>
      </c>
      <c r="Q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0" s="226" t="str">
        <f t="shared" si="3"/>
        <v xml:space="preserve"> </v>
      </c>
      <c r="S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0" s="226" t="str">
        <f t="shared" si="4"/>
        <v xml:space="preserve"> </v>
      </c>
      <c r="U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0" s="186">
        <f>+'havelvac 7.2'!P80+'havelvac 7.3'!P80+'havelvac 7.4'!P80+'havelvac 7.5'!P80+'havelvac 7.6'!P80+'havelvac 7.7'!P80+'havelvac 7.9'!P80+'havelvac 7.8'!P80+'havelvac 7.10'!P80+'havelvac 7.11'!P80+'havelvac 7.12'!P80+'havelvac 7.13'!P80</f>
        <v>0</v>
      </c>
      <c r="W70" s="226" t="str">
        <f t="shared" si="5"/>
        <v xml:space="preserve"> </v>
      </c>
      <c r="X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0" s="226" t="str">
        <f t="shared" si="6"/>
        <v xml:space="preserve"> </v>
      </c>
      <c r="Z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0" s="226" t="str">
        <f t="shared" si="7"/>
        <v xml:space="preserve"> </v>
      </c>
      <c r="AB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1" spans="1:28" s="135" customFormat="1" ht="12.75">
      <c r="A71" s="182" t="str">
        <f t="shared" si="0"/>
        <v>71010500000001</v>
      </c>
      <c r="B71" s="183" t="s">
        <v>439</v>
      </c>
      <c r="C71" s="132" t="s">
        <v>106</v>
      </c>
      <c r="D71" s="131" t="s">
        <v>149</v>
      </c>
      <c r="E71" s="130" t="s">
        <v>441</v>
      </c>
      <c r="F71" s="204" t="s">
        <v>441</v>
      </c>
      <c r="G71" s="185" t="s">
        <v>96</v>
      </c>
      <c r="H71" s="23"/>
      <c r="I71" s="16"/>
      <c r="J71" s="17"/>
      <c r="K71" s="17"/>
      <c r="L71" s="28" t="s">
        <v>110</v>
      </c>
      <c r="M71" s="29"/>
      <c r="N71" s="188">
        <f>+'havelvac 7.2'!N81+'havelvac 7.3'!N81+'havelvac 7.4'!N81+'havelvac 7.5'!N81+'havelvac 7.6'!N81+'havelvac 7.7'!N81+'havelvac 7.9'!N81+'havelvac 7.8'!N81+'havelvac 7.10'!N81+'havelvac 7.11'!N81+'havelvac 7.12'!N81+'havelvac 7.13'!N81</f>
        <v>0</v>
      </c>
      <c r="O71" s="188">
        <f>+'havelvac 7.2'!O81+'havelvac 7.3'!O81+'havelvac 7.4'!O81+'havelvac 7.5'!O81+'havelvac 7.6'!O81+'havelvac 7.7'!O81+'havelvac 7.9'!O81+'havelvac 7.8'!O81+'havelvac 7.10'!O81+'havelvac 7.11'!O81+'havelvac 7.12'!O81+'havelvac 7.13'!O81</f>
        <v>0</v>
      </c>
      <c r="P71" s="225" t="str">
        <f t="shared" si="2"/>
        <v xml:space="preserve"> </v>
      </c>
      <c r="Q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1" s="225" t="str">
        <f t="shared" si="3"/>
        <v xml:space="preserve"> </v>
      </c>
      <c r="S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1" s="225" t="str">
        <f t="shared" si="4"/>
        <v xml:space="preserve"> </v>
      </c>
      <c r="U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1" s="188">
        <f>+'havelvac 7.2'!P81+'havelvac 7.3'!P81+'havelvac 7.4'!P81+'havelvac 7.5'!P81+'havelvac 7.6'!P81+'havelvac 7.7'!P81+'havelvac 7.9'!P81+'havelvac 7.8'!P81+'havelvac 7.10'!P81+'havelvac 7.11'!P81+'havelvac 7.12'!P81+'havelvac 7.13'!P81</f>
        <v>0</v>
      </c>
      <c r="W71" s="225" t="str">
        <f t="shared" si="5"/>
        <v xml:space="preserve"> </v>
      </c>
      <c r="X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1" s="225" t="str">
        <f t="shared" si="6"/>
        <v xml:space="preserve"> </v>
      </c>
      <c r="Z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1" s="225" t="str">
        <f t="shared" si="7"/>
        <v xml:space="preserve"> </v>
      </c>
      <c r="AB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2" spans="1:28" s="191" customFormat="1" ht="25.5">
      <c r="A72" s="182" t="str">
        <f t="shared" si="0"/>
        <v>71010501000000</v>
      </c>
      <c r="B72" s="183" t="s">
        <v>439</v>
      </c>
      <c r="C72" s="132" t="s">
        <v>106</v>
      </c>
      <c r="D72" s="131" t="s">
        <v>149</v>
      </c>
      <c r="E72" s="130" t="s">
        <v>106</v>
      </c>
      <c r="F72" s="204" t="s">
        <v>441</v>
      </c>
      <c r="G72" s="185" t="s">
        <v>440</v>
      </c>
      <c r="H72" s="149">
        <v>2151</v>
      </c>
      <c r="I72" s="150" t="s">
        <v>106</v>
      </c>
      <c r="J72" s="151" t="s">
        <v>151</v>
      </c>
      <c r="K72" s="151">
        <v>1</v>
      </c>
      <c r="L72" s="152" t="s">
        <v>150</v>
      </c>
      <c r="M72" s="153"/>
      <c r="N72" s="190">
        <f>+'havelvac 7.2'!N82+'havelvac 7.3'!N82+'havelvac 7.4'!N82+'havelvac 7.5'!N82+'havelvac 7.6'!N82+'havelvac 7.7'!N82+'havelvac 7.9'!N82+'havelvac 7.8'!N82+'havelvac 7.10'!N82+'havelvac 7.11'!N82+'havelvac 7.12'!N82+'havelvac 7.13'!N82</f>
        <v>0</v>
      </c>
      <c r="O72" s="190">
        <f>+'havelvac 7.2'!O82+'havelvac 7.3'!O82+'havelvac 7.4'!O82+'havelvac 7.5'!O82+'havelvac 7.6'!O82+'havelvac 7.7'!O82+'havelvac 7.9'!O82+'havelvac 7.8'!O82+'havelvac 7.10'!O82+'havelvac 7.11'!O82+'havelvac 7.12'!O82+'havelvac 7.13'!O82</f>
        <v>0</v>
      </c>
      <c r="P72" s="227" t="str">
        <f t="shared" si="2"/>
        <v xml:space="preserve"> </v>
      </c>
      <c r="Q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2" s="227" t="str">
        <f t="shared" si="3"/>
        <v xml:space="preserve"> </v>
      </c>
      <c r="S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2" s="227" t="str">
        <f t="shared" si="4"/>
        <v xml:space="preserve"> </v>
      </c>
      <c r="U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2" s="190">
        <f>+'havelvac 7.2'!P82+'havelvac 7.3'!P82+'havelvac 7.4'!P82+'havelvac 7.5'!P82+'havelvac 7.6'!P82+'havelvac 7.7'!P82+'havelvac 7.9'!P82+'havelvac 7.8'!P82+'havelvac 7.10'!P82+'havelvac 7.11'!P82+'havelvac 7.12'!P82+'havelvac 7.13'!P82</f>
        <v>0</v>
      </c>
      <c r="W72" s="227" t="str">
        <f t="shared" si="5"/>
        <v xml:space="preserve"> </v>
      </c>
      <c r="X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2" s="227" t="str">
        <f t="shared" si="6"/>
        <v xml:space="preserve"> </v>
      </c>
      <c r="Z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2" s="227" t="str">
        <f t="shared" si="7"/>
        <v xml:space="preserve"> </v>
      </c>
      <c r="AB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3" spans="1:28" s="135" customFormat="1" ht="12.75">
      <c r="A73" s="182" t="str">
        <f t="shared" si="0"/>
        <v>71010501000001</v>
      </c>
      <c r="B73" s="183" t="s">
        <v>439</v>
      </c>
      <c r="C73" s="132" t="s">
        <v>106</v>
      </c>
      <c r="D73" s="131" t="s">
        <v>149</v>
      </c>
      <c r="E73" s="130" t="s">
        <v>106</v>
      </c>
      <c r="F73" s="204" t="s">
        <v>441</v>
      </c>
      <c r="G73" s="185" t="s">
        <v>96</v>
      </c>
      <c r="H73" s="23"/>
      <c r="I73" s="23"/>
      <c r="J73" s="24"/>
      <c r="K73" s="24"/>
      <c r="L73" s="28" t="s">
        <v>108</v>
      </c>
      <c r="M73" s="29"/>
      <c r="N73" s="188">
        <f>+'havelvac 7.2'!N83+'havelvac 7.3'!N83+'havelvac 7.4'!N83+'havelvac 7.5'!N83+'havelvac 7.6'!N83+'havelvac 7.7'!N83+'havelvac 7.9'!N83+'havelvac 7.8'!N83+'havelvac 7.10'!N83+'havelvac 7.11'!N83+'havelvac 7.12'!N83+'havelvac 7.13'!N83</f>
        <v>0</v>
      </c>
      <c r="O73" s="188">
        <f>+'havelvac 7.2'!O83+'havelvac 7.3'!O83+'havelvac 7.4'!O83+'havelvac 7.5'!O83+'havelvac 7.6'!O83+'havelvac 7.7'!O83+'havelvac 7.9'!O83+'havelvac 7.8'!O83+'havelvac 7.10'!O83+'havelvac 7.11'!O83+'havelvac 7.12'!O83+'havelvac 7.13'!O83</f>
        <v>0</v>
      </c>
      <c r="P73" s="225" t="str">
        <f t="shared" si="2"/>
        <v xml:space="preserve"> </v>
      </c>
      <c r="Q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3" s="225" t="str">
        <f t="shared" si="3"/>
        <v xml:space="preserve"> </v>
      </c>
      <c r="S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3" s="225" t="str">
        <f t="shared" si="4"/>
        <v xml:space="preserve"> </v>
      </c>
      <c r="U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3" s="188">
        <f>+'havelvac 7.2'!P83+'havelvac 7.3'!P83+'havelvac 7.4'!P83+'havelvac 7.5'!P83+'havelvac 7.6'!P83+'havelvac 7.7'!P83+'havelvac 7.9'!P83+'havelvac 7.8'!P83+'havelvac 7.10'!P83+'havelvac 7.11'!P83+'havelvac 7.12'!P83+'havelvac 7.13'!P83</f>
        <v>0</v>
      </c>
      <c r="W73" s="225" t="str">
        <f t="shared" si="5"/>
        <v xml:space="preserve"> </v>
      </c>
      <c r="X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3" s="225" t="str">
        <f t="shared" si="6"/>
        <v xml:space="preserve"> </v>
      </c>
      <c r="Z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3" s="225" t="str">
        <f t="shared" si="7"/>
        <v xml:space="preserve"> </v>
      </c>
      <c r="AB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4" spans="1:28" s="196" customFormat="1" ht="13.5">
      <c r="A74" s="182" t="str">
        <f t="shared" si="0"/>
        <v>71010501010000</v>
      </c>
      <c r="B74" s="183" t="s">
        <v>439</v>
      </c>
      <c r="C74" s="132" t="s">
        <v>106</v>
      </c>
      <c r="D74" s="131" t="s">
        <v>149</v>
      </c>
      <c r="E74" s="130" t="s">
        <v>106</v>
      </c>
      <c r="F74" s="204" t="s">
        <v>106</v>
      </c>
      <c r="G74" s="185" t="s">
        <v>440</v>
      </c>
      <c r="H74" s="144"/>
      <c r="I74" s="145"/>
      <c r="J74" s="146"/>
      <c r="K74" s="146"/>
      <c r="L74" s="25" t="s">
        <v>152</v>
      </c>
      <c r="M74" s="26"/>
      <c r="N74" s="195">
        <f>+'havelvac 7.2'!N84+'havelvac 7.3'!N84+'havelvac 7.4'!N84+'havelvac 7.5'!N84+'havelvac 7.6'!N84+'havelvac 7.7'!N84+'havelvac 7.9'!N84+'havelvac 7.8'!N84+'havelvac 7.10'!N84+'havelvac 7.11'!N84+'havelvac 7.12'!N84+'havelvac 7.13'!N84</f>
        <v>0</v>
      </c>
      <c r="O74" s="195">
        <f>+'havelvac 7.2'!O84+'havelvac 7.3'!O84+'havelvac 7.4'!O84+'havelvac 7.5'!O84+'havelvac 7.6'!O84+'havelvac 7.7'!O84+'havelvac 7.9'!O84+'havelvac 7.8'!O84+'havelvac 7.10'!O84+'havelvac 7.11'!O84+'havelvac 7.12'!O84+'havelvac 7.13'!O84</f>
        <v>0</v>
      </c>
      <c r="P74" s="228" t="str">
        <f t="shared" si="2"/>
        <v xml:space="preserve"> </v>
      </c>
      <c r="Q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4" s="228" t="str">
        <f t="shared" si="3"/>
        <v xml:space="preserve"> </v>
      </c>
      <c r="S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4" s="228" t="str">
        <f t="shared" si="4"/>
        <v xml:space="preserve"> </v>
      </c>
      <c r="U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4" s="195">
        <f>+'havelvac 7.2'!P84+'havelvac 7.3'!P84+'havelvac 7.4'!P84+'havelvac 7.5'!P84+'havelvac 7.6'!P84+'havelvac 7.7'!P84+'havelvac 7.9'!P84+'havelvac 7.8'!P84+'havelvac 7.10'!P84+'havelvac 7.11'!P84+'havelvac 7.12'!P84+'havelvac 7.13'!P84</f>
        <v>0</v>
      </c>
      <c r="W74" s="228" t="str">
        <f t="shared" si="5"/>
        <v xml:space="preserve"> </v>
      </c>
      <c r="X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4" s="228" t="str">
        <f t="shared" si="6"/>
        <v xml:space="preserve"> </v>
      </c>
      <c r="Z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4" s="228" t="str">
        <f t="shared" si="7"/>
        <v xml:space="preserve"> </v>
      </c>
      <c r="AB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5" spans="1:28" s="135" customFormat="1">
      <c r="A75" s="182" t="str">
        <f t="shared" si="0"/>
        <v>71010501015134</v>
      </c>
      <c r="B75" s="183" t="s">
        <v>439</v>
      </c>
      <c r="C75" s="132" t="s">
        <v>106</v>
      </c>
      <c r="D75" s="131" t="s">
        <v>149</v>
      </c>
      <c r="E75" s="130" t="s">
        <v>106</v>
      </c>
      <c r="F75" s="184" t="s">
        <v>106</v>
      </c>
      <c r="G75" s="129">
        <v>5134</v>
      </c>
      <c r="H75" s="23"/>
      <c r="I75" s="23"/>
      <c r="J75" s="24"/>
      <c r="K75" s="24"/>
      <c r="L75" s="30" t="s">
        <v>139</v>
      </c>
      <c r="M75" s="46">
        <v>5134</v>
      </c>
      <c r="N75" s="181">
        <f>+'havelvac 7.2'!N85+'havelvac 7.3'!N85+'havelvac 7.4'!N85+'havelvac 7.5'!N85+'havelvac 7.6'!N85+'havelvac 7.7'!N85+'havelvac 7.9'!N85+'havelvac 7.8'!N85+'havelvac 7.10'!N85+'havelvac 7.11'!N85+'havelvac 7.12'!N85+'havelvac 7.13'!N85</f>
        <v>0</v>
      </c>
      <c r="O75" s="181">
        <f>+'havelvac 7.2'!O85+'havelvac 7.3'!O85+'havelvac 7.4'!O85+'havelvac 7.5'!O85+'havelvac 7.6'!O85+'havelvac 7.7'!O85+'havelvac 7.9'!O85+'havelvac 7.8'!O85+'havelvac 7.10'!O85+'havelvac 7.11'!O85+'havelvac 7.12'!O85+'havelvac 7.13'!O85</f>
        <v>0</v>
      </c>
      <c r="P75" s="229" t="str">
        <f t="shared" si="2"/>
        <v xml:space="preserve"> </v>
      </c>
      <c r="Q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5" s="229" t="str">
        <f t="shared" si="3"/>
        <v xml:space="preserve"> </v>
      </c>
      <c r="S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5" s="229" t="str">
        <f t="shared" si="4"/>
        <v xml:space="preserve"> </v>
      </c>
      <c r="U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5" s="181">
        <f>+'havelvac 7.2'!P85+'havelvac 7.3'!P85+'havelvac 7.4'!P85+'havelvac 7.5'!P85+'havelvac 7.6'!P85+'havelvac 7.7'!P85+'havelvac 7.9'!P85+'havelvac 7.8'!P85+'havelvac 7.10'!P85+'havelvac 7.11'!P85+'havelvac 7.12'!P85+'havelvac 7.13'!P85</f>
        <v>0</v>
      </c>
      <c r="W75" s="229" t="str">
        <f t="shared" si="5"/>
        <v xml:space="preserve"> </v>
      </c>
      <c r="X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5" s="229" t="str">
        <f t="shared" si="6"/>
        <v xml:space="preserve"> </v>
      </c>
      <c r="Z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5" s="229" t="str">
        <f t="shared" si="7"/>
        <v xml:space="preserve"> </v>
      </c>
      <c r="AB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6" spans="1:28" s="196" customFormat="1" ht="27" hidden="1">
      <c r="A76" s="182" t="str">
        <f t="shared" si="0"/>
        <v>71010501020000</v>
      </c>
      <c r="B76" s="183" t="s">
        <v>439</v>
      </c>
      <c r="C76" s="132" t="s">
        <v>106</v>
      </c>
      <c r="D76" s="131" t="s">
        <v>149</v>
      </c>
      <c r="E76" s="130" t="s">
        <v>106</v>
      </c>
      <c r="F76" s="204" t="s">
        <v>140</v>
      </c>
      <c r="G76" s="185" t="s">
        <v>440</v>
      </c>
      <c r="H76" s="144"/>
      <c r="I76" s="145"/>
      <c r="J76" s="146"/>
      <c r="K76" s="146"/>
      <c r="L76" s="25" t="s">
        <v>153</v>
      </c>
      <c r="M76" s="26"/>
      <c r="N76" s="195">
        <f>+'havelvac 7.2'!N86+'havelvac 7.3'!N86+'havelvac 7.4'!N86+'havelvac 7.5'!N86+'havelvac 7.6'!N86+'havelvac 7.7'!N86+'havelvac 7.9'!N86+'havelvac 7.8'!N86+'havelvac 7.10'!N86+'havelvac 7.11'!N86+'havelvac 7.12'!N86+'havelvac 7.13'!N86</f>
        <v>0</v>
      </c>
      <c r="O76" s="195">
        <f>+'havelvac 7.2'!O86+'havelvac 7.3'!O86+'havelvac 7.4'!O86+'havelvac 7.5'!O86+'havelvac 7.6'!O86+'havelvac 7.7'!O86+'havelvac 7.9'!O86+'havelvac 7.8'!O86+'havelvac 7.10'!O86+'havelvac 7.11'!O86+'havelvac 7.12'!O86+'havelvac 7.13'!O86</f>
        <v>0</v>
      </c>
      <c r="P76" s="228" t="str">
        <f t="shared" si="2"/>
        <v xml:space="preserve"> </v>
      </c>
      <c r="Q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6" s="228" t="str">
        <f t="shared" si="3"/>
        <v xml:space="preserve"> </v>
      </c>
      <c r="S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6" s="228" t="str">
        <f t="shared" si="4"/>
        <v xml:space="preserve"> </v>
      </c>
      <c r="U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6" s="195">
        <f>+'havelvac 7.2'!P86+'havelvac 7.3'!P86+'havelvac 7.4'!P86+'havelvac 7.5'!P86+'havelvac 7.6'!P86+'havelvac 7.7'!P86+'havelvac 7.9'!P86+'havelvac 7.8'!P86+'havelvac 7.10'!P86+'havelvac 7.11'!P86+'havelvac 7.12'!P86+'havelvac 7.13'!P86</f>
        <v>0</v>
      </c>
      <c r="W76" s="228" t="str">
        <f t="shared" si="5"/>
        <v xml:space="preserve"> </v>
      </c>
      <c r="X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6" s="228" t="str">
        <f t="shared" si="6"/>
        <v xml:space="preserve"> </v>
      </c>
      <c r="Z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6" s="228" t="str">
        <f t="shared" si="7"/>
        <v xml:space="preserve"> </v>
      </c>
      <c r="AB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7" spans="1:28" s="135" customFormat="1" hidden="1">
      <c r="A77" s="182" t="str">
        <f t="shared" ref="A77:A142" si="8">CONCATENATE(B77,C77,D77,E77,F77,G77)</f>
        <v>71010501025134</v>
      </c>
      <c r="B77" s="183" t="s">
        <v>439</v>
      </c>
      <c r="C77" s="132" t="s">
        <v>106</v>
      </c>
      <c r="D77" s="131" t="s">
        <v>149</v>
      </c>
      <c r="E77" s="130" t="s">
        <v>106</v>
      </c>
      <c r="F77" s="184" t="s">
        <v>140</v>
      </c>
      <c r="G77" s="129">
        <v>5134</v>
      </c>
      <c r="H77" s="23"/>
      <c r="I77" s="23"/>
      <c r="J77" s="24"/>
      <c r="K77" s="24"/>
      <c r="L77" s="30" t="s">
        <v>139</v>
      </c>
      <c r="M77" s="46">
        <v>5134</v>
      </c>
      <c r="N77" s="181">
        <f>+'havelvac 7.2'!N87+'havelvac 7.3'!N87+'havelvac 7.4'!N87+'havelvac 7.5'!N87+'havelvac 7.6'!N87+'havelvac 7.7'!N87+'havelvac 7.9'!N87+'havelvac 7.8'!N87+'havelvac 7.10'!N87+'havelvac 7.11'!N87+'havelvac 7.12'!N87+'havelvac 7.13'!N87</f>
        <v>0</v>
      </c>
      <c r="O77" s="181">
        <f>+'havelvac 7.2'!O87+'havelvac 7.3'!O87+'havelvac 7.4'!O87+'havelvac 7.5'!O87+'havelvac 7.6'!O87+'havelvac 7.7'!O87+'havelvac 7.9'!O87+'havelvac 7.8'!O87+'havelvac 7.10'!O87+'havelvac 7.11'!O87+'havelvac 7.12'!O87+'havelvac 7.13'!O87</f>
        <v>0</v>
      </c>
      <c r="P77" s="229" t="str">
        <f t="shared" si="2"/>
        <v xml:space="preserve"> </v>
      </c>
      <c r="Q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7" s="229" t="str">
        <f t="shared" si="3"/>
        <v xml:space="preserve"> </v>
      </c>
      <c r="S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7" s="229" t="str">
        <f t="shared" si="4"/>
        <v xml:space="preserve"> </v>
      </c>
      <c r="U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7" s="181">
        <f>+'havelvac 7.2'!P87+'havelvac 7.3'!P87+'havelvac 7.4'!P87+'havelvac 7.5'!P87+'havelvac 7.6'!P87+'havelvac 7.7'!P87+'havelvac 7.9'!P87+'havelvac 7.8'!P87+'havelvac 7.10'!P87+'havelvac 7.11'!P87+'havelvac 7.12'!P87+'havelvac 7.13'!P87</f>
        <v>0</v>
      </c>
      <c r="W77" s="229" t="str">
        <f t="shared" si="5"/>
        <v xml:space="preserve"> </v>
      </c>
      <c r="X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7" s="229" t="str">
        <f t="shared" si="6"/>
        <v xml:space="preserve"> </v>
      </c>
      <c r="Z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7" s="229" t="str">
        <f t="shared" si="7"/>
        <v xml:space="preserve"> </v>
      </c>
      <c r="AB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8" spans="1:28" s="196" customFormat="1" ht="27" hidden="1">
      <c r="A78" s="182" t="str">
        <f t="shared" si="8"/>
        <v>71010501030000</v>
      </c>
      <c r="B78" s="183" t="s">
        <v>439</v>
      </c>
      <c r="C78" s="132" t="s">
        <v>106</v>
      </c>
      <c r="D78" s="131" t="s">
        <v>149</v>
      </c>
      <c r="E78" s="130" t="s">
        <v>106</v>
      </c>
      <c r="F78" s="204" t="s">
        <v>442</v>
      </c>
      <c r="G78" s="185" t="s">
        <v>440</v>
      </c>
      <c r="H78" s="144"/>
      <c r="I78" s="145"/>
      <c r="J78" s="146"/>
      <c r="K78" s="146"/>
      <c r="L78" s="25" t="s">
        <v>154</v>
      </c>
      <c r="M78" s="26"/>
      <c r="N78" s="195">
        <f>+'havelvac 7.2'!N88+'havelvac 7.3'!N88+'havelvac 7.4'!N88+'havelvac 7.5'!N88+'havelvac 7.6'!N88+'havelvac 7.7'!N88+'havelvac 7.9'!N88+'havelvac 7.8'!N88+'havelvac 7.10'!N88+'havelvac 7.11'!N88+'havelvac 7.12'!N88+'havelvac 7.13'!N88</f>
        <v>0</v>
      </c>
      <c r="O78" s="195">
        <f>+'havelvac 7.2'!O88+'havelvac 7.3'!O88+'havelvac 7.4'!O88+'havelvac 7.5'!O88+'havelvac 7.6'!O88+'havelvac 7.7'!O88+'havelvac 7.9'!O88+'havelvac 7.8'!O88+'havelvac 7.10'!O88+'havelvac 7.11'!O88+'havelvac 7.12'!O88+'havelvac 7.13'!O88</f>
        <v>0</v>
      </c>
      <c r="P78" s="228" t="str">
        <f t="shared" si="2"/>
        <v xml:space="preserve"> </v>
      </c>
      <c r="Q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8" s="228" t="str">
        <f t="shared" si="3"/>
        <v xml:space="preserve"> </v>
      </c>
      <c r="S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8" s="228" t="str">
        <f t="shared" si="4"/>
        <v xml:space="preserve"> </v>
      </c>
      <c r="U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8" s="195">
        <f>+'havelvac 7.2'!P88+'havelvac 7.3'!P88+'havelvac 7.4'!P88+'havelvac 7.5'!P88+'havelvac 7.6'!P88+'havelvac 7.7'!P88+'havelvac 7.9'!P88+'havelvac 7.8'!P88+'havelvac 7.10'!P88+'havelvac 7.11'!P88+'havelvac 7.12'!P88+'havelvac 7.13'!P88</f>
        <v>0</v>
      </c>
      <c r="W78" s="228" t="str">
        <f t="shared" si="5"/>
        <v xml:space="preserve"> </v>
      </c>
      <c r="X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8" s="228" t="str">
        <f t="shared" si="6"/>
        <v xml:space="preserve"> </v>
      </c>
      <c r="Z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8" s="228" t="str">
        <f t="shared" si="7"/>
        <v xml:space="preserve"> </v>
      </c>
      <c r="AB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9" spans="1:28" s="135" customFormat="1" hidden="1">
      <c r="A79" s="182" t="str">
        <f t="shared" si="8"/>
        <v>71010501035134</v>
      </c>
      <c r="B79" s="183" t="s">
        <v>439</v>
      </c>
      <c r="C79" s="132" t="s">
        <v>106</v>
      </c>
      <c r="D79" s="131" t="s">
        <v>149</v>
      </c>
      <c r="E79" s="130" t="s">
        <v>106</v>
      </c>
      <c r="F79" s="184" t="s">
        <v>442</v>
      </c>
      <c r="G79" s="129">
        <v>5134</v>
      </c>
      <c r="H79" s="23"/>
      <c r="I79" s="23"/>
      <c r="J79" s="24"/>
      <c r="K79" s="24"/>
      <c r="L79" s="30" t="s">
        <v>139</v>
      </c>
      <c r="M79" s="46">
        <v>5134</v>
      </c>
      <c r="N79" s="181">
        <f>+'havelvac 7.2'!N90+'havelvac 7.3'!N90+'havelvac 7.4'!N90+'havelvac 7.5'!N90+'havelvac 7.6'!N90+'havelvac 7.7'!N90+'havelvac 7.9'!N90+'havelvac 7.8'!N90+'havelvac 7.10'!N90+'havelvac 7.11'!N90+'havelvac 7.12'!N90+'havelvac 7.13'!N90</f>
        <v>0</v>
      </c>
      <c r="O79" s="181">
        <f>+'havelvac 7.2'!O90+'havelvac 7.3'!O90+'havelvac 7.4'!O90+'havelvac 7.5'!O90+'havelvac 7.6'!O90+'havelvac 7.7'!O90+'havelvac 7.9'!O90+'havelvac 7.8'!O90+'havelvac 7.10'!O90+'havelvac 7.11'!O90+'havelvac 7.12'!O90+'havelvac 7.13'!O90</f>
        <v>0</v>
      </c>
      <c r="P79" s="229" t="str">
        <f t="shared" si="2"/>
        <v xml:space="preserve"> </v>
      </c>
      <c r="Q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9" s="229" t="str">
        <f t="shared" si="3"/>
        <v xml:space="preserve"> </v>
      </c>
      <c r="S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9" s="229" t="str">
        <f t="shared" si="4"/>
        <v xml:space="preserve"> </v>
      </c>
      <c r="U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9" s="181">
        <f>+'havelvac 7.2'!P90+'havelvac 7.3'!P90+'havelvac 7.4'!P90+'havelvac 7.5'!P90+'havelvac 7.6'!P90+'havelvac 7.7'!P90+'havelvac 7.9'!P90+'havelvac 7.8'!P90+'havelvac 7.10'!P90+'havelvac 7.11'!P90+'havelvac 7.12'!P90+'havelvac 7.13'!P90</f>
        <v>0</v>
      </c>
      <c r="W79" s="229" t="str">
        <f t="shared" si="5"/>
        <v xml:space="preserve"> </v>
      </c>
      <c r="X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9" s="229" t="str">
        <f t="shared" si="6"/>
        <v xml:space="preserve"> </v>
      </c>
      <c r="Z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9" s="229" t="str">
        <f t="shared" si="7"/>
        <v xml:space="preserve"> </v>
      </c>
      <c r="AB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0" spans="1:28" s="196" customFormat="1" ht="13.5" hidden="1">
      <c r="A80" s="182" t="str">
        <f t="shared" si="8"/>
        <v>71010501040000</v>
      </c>
      <c r="B80" s="183" t="s">
        <v>439</v>
      </c>
      <c r="C80" s="132" t="s">
        <v>106</v>
      </c>
      <c r="D80" s="131" t="s">
        <v>149</v>
      </c>
      <c r="E80" s="130" t="s">
        <v>106</v>
      </c>
      <c r="F80" s="204" t="s">
        <v>155</v>
      </c>
      <c r="G80" s="185" t="s">
        <v>440</v>
      </c>
      <c r="H80" s="144"/>
      <c r="I80" s="145"/>
      <c r="J80" s="146"/>
      <c r="K80" s="146"/>
      <c r="L80" s="25" t="s">
        <v>156</v>
      </c>
      <c r="M80" s="26"/>
      <c r="N80" s="195">
        <f>+'havelvac 7.2'!N91+'havelvac 7.3'!N91+'havelvac 7.4'!N91+'havelvac 7.5'!N91+'havelvac 7.6'!N91+'havelvac 7.7'!N91+'havelvac 7.9'!N91+'havelvac 7.8'!N91+'havelvac 7.10'!N91+'havelvac 7.11'!N91+'havelvac 7.12'!N91+'havelvac 7.13'!N91</f>
        <v>0</v>
      </c>
      <c r="O80" s="195">
        <f>+'havelvac 7.2'!O91+'havelvac 7.3'!O91+'havelvac 7.4'!O91+'havelvac 7.5'!O91+'havelvac 7.6'!O91+'havelvac 7.7'!O91+'havelvac 7.9'!O91+'havelvac 7.8'!O91+'havelvac 7.10'!O91+'havelvac 7.11'!O91+'havelvac 7.12'!O91+'havelvac 7.13'!O91</f>
        <v>0</v>
      </c>
      <c r="P80" s="228" t="str">
        <f t="shared" ref="P80:P143" si="9">IFERROR(Q80/O80, " ")</f>
        <v xml:space="preserve"> </v>
      </c>
      <c r="Q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0" s="228" t="str">
        <f t="shared" ref="R80:R143" si="10">IFERROR(S80/O80, " ")</f>
        <v xml:space="preserve"> </v>
      </c>
      <c r="S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0" s="228" t="str">
        <f t="shared" ref="T80:T143" si="11">IFERROR(U80/O80, " ")</f>
        <v xml:space="preserve"> </v>
      </c>
      <c r="U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0" s="195">
        <f>+'havelvac 7.2'!P91+'havelvac 7.3'!P91+'havelvac 7.4'!P91+'havelvac 7.5'!P91+'havelvac 7.6'!P91+'havelvac 7.7'!P91+'havelvac 7.9'!P91+'havelvac 7.8'!P91+'havelvac 7.10'!P91+'havelvac 7.11'!P91+'havelvac 7.12'!P91+'havelvac 7.13'!P91</f>
        <v>0</v>
      </c>
      <c r="W80" s="228" t="str">
        <f t="shared" ref="W80:W143" si="12">IFERROR(X80/V80, " ")</f>
        <v xml:space="preserve"> </v>
      </c>
      <c r="X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0" s="228" t="str">
        <f t="shared" ref="Y80:Y143" si="13">IFERROR(Z80/V80, " ")</f>
        <v xml:space="preserve"> </v>
      </c>
      <c r="Z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0" s="228" t="str">
        <f t="shared" ref="AA80:AA143" si="14">IFERROR(AB80/V80, " ")</f>
        <v xml:space="preserve"> </v>
      </c>
      <c r="AB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1" spans="1:28" s="135" customFormat="1" hidden="1">
      <c r="A81" s="182" t="str">
        <f t="shared" si="8"/>
        <v>71010501045134</v>
      </c>
      <c r="B81" s="183" t="s">
        <v>439</v>
      </c>
      <c r="C81" s="132" t="s">
        <v>106</v>
      </c>
      <c r="D81" s="131" t="s">
        <v>149</v>
      </c>
      <c r="E81" s="130" t="s">
        <v>106</v>
      </c>
      <c r="F81" s="184" t="s">
        <v>155</v>
      </c>
      <c r="G81" s="129">
        <v>5134</v>
      </c>
      <c r="H81" s="23"/>
      <c r="I81" s="23"/>
      <c r="J81" s="24"/>
      <c r="K81" s="24"/>
      <c r="L81" s="30" t="s">
        <v>139</v>
      </c>
      <c r="M81" s="46">
        <v>5134</v>
      </c>
      <c r="N81" s="181">
        <f>+'havelvac 7.2'!N92+'havelvac 7.3'!N92+'havelvac 7.4'!N92+'havelvac 7.5'!N92+'havelvac 7.6'!N92+'havelvac 7.7'!N92+'havelvac 7.9'!N92+'havelvac 7.8'!N92+'havelvac 7.10'!N92+'havelvac 7.11'!N92+'havelvac 7.12'!N92+'havelvac 7.13'!N92</f>
        <v>0</v>
      </c>
      <c r="O81" s="181">
        <f>+'havelvac 7.2'!O92+'havelvac 7.3'!O92+'havelvac 7.4'!O92+'havelvac 7.5'!O92+'havelvac 7.6'!O92+'havelvac 7.7'!O92+'havelvac 7.9'!O92+'havelvac 7.8'!O92+'havelvac 7.10'!O92+'havelvac 7.11'!O92+'havelvac 7.12'!O92+'havelvac 7.13'!O92</f>
        <v>0</v>
      </c>
      <c r="P81" s="229" t="str">
        <f t="shared" si="9"/>
        <v xml:space="preserve"> </v>
      </c>
      <c r="Q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1" s="229" t="str">
        <f t="shared" si="10"/>
        <v xml:space="preserve"> </v>
      </c>
      <c r="S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1" s="229" t="str">
        <f t="shared" si="11"/>
        <v xml:space="preserve"> </v>
      </c>
      <c r="U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1" s="181">
        <f>+'havelvac 7.2'!P92+'havelvac 7.3'!P92+'havelvac 7.4'!P92+'havelvac 7.5'!P92+'havelvac 7.6'!P92+'havelvac 7.7'!P92+'havelvac 7.9'!P92+'havelvac 7.8'!P92+'havelvac 7.10'!P92+'havelvac 7.11'!P92+'havelvac 7.12'!P92+'havelvac 7.13'!P92</f>
        <v>0</v>
      </c>
      <c r="W81" s="229" t="str">
        <f t="shared" si="12"/>
        <v xml:space="preserve"> </v>
      </c>
      <c r="X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1" s="229" t="str">
        <f t="shared" si="13"/>
        <v xml:space="preserve"> </v>
      </c>
      <c r="Z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1" s="229" t="str">
        <f t="shared" si="14"/>
        <v xml:space="preserve"> </v>
      </c>
      <c r="AB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2" spans="1:28" s="187" customFormat="1" ht="27">
      <c r="A82" s="182" t="str">
        <f t="shared" si="8"/>
        <v>71010600000000</v>
      </c>
      <c r="B82" s="183" t="s">
        <v>439</v>
      </c>
      <c r="C82" s="132" t="s">
        <v>106</v>
      </c>
      <c r="D82" s="131" t="s">
        <v>157</v>
      </c>
      <c r="E82" s="130" t="s">
        <v>441</v>
      </c>
      <c r="F82" s="204" t="s">
        <v>441</v>
      </c>
      <c r="G82" s="185" t="s">
        <v>440</v>
      </c>
      <c r="H82" s="173">
        <v>2160</v>
      </c>
      <c r="I82" s="164" t="s">
        <v>106</v>
      </c>
      <c r="J82" s="165">
        <v>6</v>
      </c>
      <c r="K82" s="165">
        <v>0</v>
      </c>
      <c r="L82" s="166" t="s">
        <v>158</v>
      </c>
      <c r="M82" s="174"/>
      <c r="N82" s="186">
        <f>+'havelvac 7.2'!N95+'havelvac 7.3'!N95+'havelvac 7.4'!N95+'havelvac 7.5'!N95+'havelvac 7.6'!N95+'havelvac 7.7'!N95+'havelvac 7.9'!N95+'havelvac 7.8'!N95+'havelvac 7.10'!N95+'havelvac 7.11'!N95+'havelvac 7.12'!N95+'havelvac 7.13'!N95</f>
        <v>0</v>
      </c>
      <c r="O82" s="186">
        <f>+'havelvac 7.2'!O95+'havelvac 7.3'!O95+'havelvac 7.4'!O95+'havelvac 7.5'!O95+'havelvac 7.6'!O95+'havelvac 7.7'!O95+'havelvac 7.9'!O95+'havelvac 7.8'!O95+'havelvac 7.10'!O95+'havelvac 7.11'!O95+'havelvac 7.12'!O95+'havelvac 7.13'!O95</f>
        <v>0</v>
      </c>
      <c r="P82" s="226" t="str">
        <f t="shared" si="9"/>
        <v xml:space="preserve"> </v>
      </c>
      <c r="Q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2" s="226" t="str">
        <f t="shared" si="10"/>
        <v xml:space="preserve"> </v>
      </c>
      <c r="S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2" s="226" t="str">
        <f t="shared" si="11"/>
        <v xml:space="preserve"> </v>
      </c>
      <c r="U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2" s="186">
        <f>+'havelvac 7.2'!P95+'havelvac 7.3'!P95+'havelvac 7.4'!P95+'havelvac 7.5'!P95+'havelvac 7.6'!P95+'havelvac 7.7'!P95+'havelvac 7.9'!P95+'havelvac 7.8'!P95+'havelvac 7.10'!P95+'havelvac 7.11'!P95+'havelvac 7.12'!P95+'havelvac 7.13'!P95</f>
        <v>0</v>
      </c>
      <c r="W82" s="226" t="str">
        <f t="shared" si="12"/>
        <v xml:space="preserve"> </v>
      </c>
      <c r="X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2" s="226" t="str">
        <f t="shared" si="13"/>
        <v xml:space="preserve"> </v>
      </c>
      <c r="Z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2" s="226" t="str">
        <f t="shared" si="14"/>
        <v xml:space="preserve"> </v>
      </c>
      <c r="AB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3" spans="1:28" s="135" customFormat="1" ht="12.75">
      <c r="A83" s="182" t="str">
        <f t="shared" si="8"/>
        <v>71010600000001</v>
      </c>
      <c r="B83" s="183" t="s">
        <v>439</v>
      </c>
      <c r="C83" s="132" t="s">
        <v>106</v>
      </c>
      <c r="D83" s="131" t="s">
        <v>157</v>
      </c>
      <c r="E83" s="130" t="s">
        <v>441</v>
      </c>
      <c r="F83" s="204" t="s">
        <v>441</v>
      </c>
      <c r="G83" s="185" t="s">
        <v>96</v>
      </c>
      <c r="H83" s="23"/>
      <c r="I83" s="16"/>
      <c r="J83" s="17"/>
      <c r="K83" s="17"/>
      <c r="L83" s="28" t="s">
        <v>110</v>
      </c>
      <c r="M83" s="29"/>
      <c r="N83" s="188">
        <f>+'havelvac 7.2'!N96+'havelvac 7.3'!N96+'havelvac 7.4'!N96+'havelvac 7.5'!N96+'havelvac 7.6'!N96+'havelvac 7.7'!N96+'havelvac 7.9'!N96+'havelvac 7.8'!N96+'havelvac 7.10'!N96+'havelvac 7.11'!N96+'havelvac 7.12'!N96+'havelvac 7.13'!N96</f>
        <v>0</v>
      </c>
      <c r="O83" s="188">
        <f>+'havelvac 7.2'!O96+'havelvac 7.3'!O96+'havelvac 7.4'!O96+'havelvac 7.5'!O96+'havelvac 7.6'!O96+'havelvac 7.7'!O96+'havelvac 7.9'!O96+'havelvac 7.8'!O96+'havelvac 7.10'!O96+'havelvac 7.11'!O96+'havelvac 7.12'!O96+'havelvac 7.13'!O96</f>
        <v>0</v>
      </c>
      <c r="P83" s="225" t="str">
        <f t="shared" si="9"/>
        <v xml:space="preserve"> </v>
      </c>
      <c r="Q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3" s="225" t="str">
        <f t="shared" si="10"/>
        <v xml:space="preserve"> </v>
      </c>
      <c r="S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3" s="225" t="str">
        <f t="shared" si="11"/>
        <v xml:space="preserve"> </v>
      </c>
      <c r="U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3" s="188">
        <f>+'havelvac 7.2'!P96+'havelvac 7.3'!P96+'havelvac 7.4'!P96+'havelvac 7.5'!P96+'havelvac 7.6'!P96+'havelvac 7.7'!P96+'havelvac 7.9'!P96+'havelvac 7.8'!P96+'havelvac 7.10'!P96+'havelvac 7.11'!P96+'havelvac 7.12'!P96+'havelvac 7.13'!P96</f>
        <v>0</v>
      </c>
      <c r="W83" s="225" t="str">
        <f t="shared" si="12"/>
        <v xml:space="preserve"> </v>
      </c>
      <c r="X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3" s="225" t="str">
        <f t="shared" si="13"/>
        <v xml:space="preserve"> </v>
      </c>
      <c r="Z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3" s="225" t="str">
        <f t="shared" si="14"/>
        <v xml:space="preserve"> </v>
      </c>
      <c r="AB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4" spans="1:28" s="191" customFormat="1" ht="25.5">
      <c r="A84" s="182" t="str">
        <f t="shared" si="8"/>
        <v>71010601000000</v>
      </c>
      <c r="B84" s="183" t="s">
        <v>439</v>
      </c>
      <c r="C84" s="132" t="s">
        <v>106</v>
      </c>
      <c r="D84" s="131" t="s">
        <v>157</v>
      </c>
      <c r="E84" s="130" t="s">
        <v>106</v>
      </c>
      <c r="F84" s="204" t="s">
        <v>441</v>
      </c>
      <c r="G84" s="185" t="s">
        <v>440</v>
      </c>
      <c r="H84" s="149">
        <v>2161</v>
      </c>
      <c r="I84" s="150" t="s">
        <v>106</v>
      </c>
      <c r="J84" s="151">
        <v>6</v>
      </c>
      <c r="K84" s="151">
        <v>1</v>
      </c>
      <c r="L84" s="152" t="s">
        <v>159</v>
      </c>
      <c r="M84" s="153"/>
      <c r="N84" s="190">
        <f>+'havelvac 7.2'!N97+'havelvac 7.3'!N97+'havelvac 7.4'!N97+'havelvac 7.5'!N97+'havelvac 7.6'!N97+'havelvac 7.7'!N97+'havelvac 7.9'!N97+'havelvac 7.8'!N97+'havelvac 7.10'!N97+'havelvac 7.11'!N97+'havelvac 7.12'!N97+'havelvac 7.13'!N97</f>
        <v>0</v>
      </c>
      <c r="O84" s="190">
        <f>+'havelvac 7.2'!O97+'havelvac 7.3'!O97+'havelvac 7.4'!O97+'havelvac 7.5'!O97+'havelvac 7.6'!O97+'havelvac 7.7'!O97+'havelvac 7.9'!O97+'havelvac 7.8'!O97+'havelvac 7.10'!O97+'havelvac 7.11'!O97+'havelvac 7.12'!O97+'havelvac 7.13'!O97</f>
        <v>0</v>
      </c>
      <c r="P84" s="227" t="str">
        <f t="shared" si="9"/>
        <v xml:space="preserve"> </v>
      </c>
      <c r="Q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4" s="227" t="str">
        <f t="shared" si="10"/>
        <v xml:space="preserve"> </v>
      </c>
      <c r="S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4" s="227" t="str">
        <f t="shared" si="11"/>
        <v xml:space="preserve"> </v>
      </c>
      <c r="U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4" s="190">
        <f>+'havelvac 7.2'!P97+'havelvac 7.3'!P97+'havelvac 7.4'!P97+'havelvac 7.5'!P97+'havelvac 7.6'!P97+'havelvac 7.7'!P97+'havelvac 7.9'!P97+'havelvac 7.8'!P97+'havelvac 7.10'!P97+'havelvac 7.11'!P97+'havelvac 7.12'!P97+'havelvac 7.13'!P97</f>
        <v>0</v>
      </c>
      <c r="W84" s="227" t="str">
        <f t="shared" si="12"/>
        <v xml:space="preserve"> </v>
      </c>
      <c r="X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4" s="227" t="str">
        <f t="shared" si="13"/>
        <v xml:space="preserve"> </v>
      </c>
      <c r="Z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4" s="227" t="str">
        <f t="shared" si="14"/>
        <v xml:space="preserve"> </v>
      </c>
      <c r="AB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5" spans="1:28" s="135" customFormat="1" ht="12.75">
      <c r="A85" s="182" t="str">
        <f t="shared" si="8"/>
        <v>71010601000001</v>
      </c>
      <c r="B85" s="183" t="s">
        <v>439</v>
      </c>
      <c r="C85" s="132" t="s">
        <v>106</v>
      </c>
      <c r="D85" s="131" t="s">
        <v>157</v>
      </c>
      <c r="E85" s="130" t="s">
        <v>106</v>
      </c>
      <c r="F85" s="204" t="s">
        <v>441</v>
      </c>
      <c r="G85" s="185" t="s">
        <v>96</v>
      </c>
      <c r="H85" s="23"/>
      <c r="I85" s="23"/>
      <c r="J85" s="24"/>
      <c r="K85" s="24"/>
      <c r="L85" s="28" t="s">
        <v>108</v>
      </c>
      <c r="M85" s="29"/>
      <c r="N85" s="188">
        <f>+'havelvac 7.2'!N98+'havelvac 7.3'!N98+'havelvac 7.4'!N98+'havelvac 7.5'!N98+'havelvac 7.6'!N98+'havelvac 7.7'!N98+'havelvac 7.9'!N98+'havelvac 7.8'!N98+'havelvac 7.10'!N98+'havelvac 7.11'!N98+'havelvac 7.12'!N98+'havelvac 7.13'!N98</f>
        <v>0</v>
      </c>
      <c r="O85" s="188">
        <f>+'havelvac 7.2'!O98+'havelvac 7.3'!O98+'havelvac 7.4'!O98+'havelvac 7.5'!O98+'havelvac 7.6'!O98+'havelvac 7.7'!O98+'havelvac 7.9'!O98+'havelvac 7.8'!O98+'havelvac 7.10'!O98+'havelvac 7.11'!O98+'havelvac 7.12'!O98+'havelvac 7.13'!O98</f>
        <v>0</v>
      </c>
      <c r="P85" s="225" t="str">
        <f t="shared" si="9"/>
        <v xml:space="preserve"> </v>
      </c>
      <c r="Q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5" s="225" t="str">
        <f t="shared" si="10"/>
        <v xml:space="preserve"> </v>
      </c>
      <c r="S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5" s="225" t="str">
        <f t="shared" si="11"/>
        <v xml:space="preserve"> </v>
      </c>
      <c r="U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5" s="188">
        <f>+'havelvac 7.2'!P98+'havelvac 7.3'!P98+'havelvac 7.4'!P98+'havelvac 7.5'!P98+'havelvac 7.6'!P98+'havelvac 7.7'!P98+'havelvac 7.9'!P98+'havelvac 7.8'!P98+'havelvac 7.10'!P98+'havelvac 7.11'!P98+'havelvac 7.12'!P98+'havelvac 7.13'!P98</f>
        <v>0</v>
      </c>
      <c r="W85" s="225" t="str">
        <f t="shared" si="12"/>
        <v xml:space="preserve"> </v>
      </c>
      <c r="X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5" s="225" t="str">
        <f t="shared" si="13"/>
        <v xml:space="preserve"> </v>
      </c>
      <c r="Z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5" s="225" t="str">
        <f t="shared" si="14"/>
        <v xml:space="preserve"> </v>
      </c>
      <c r="AB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6" spans="1:28" s="196" customFormat="1" ht="40.5">
      <c r="A86" s="182" t="str">
        <f t="shared" si="8"/>
        <v>71010601010000</v>
      </c>
      <c r="B86" s="183" t="s">
        <v>439</v>
      </c>
      <c r="C86" s="132" t="s">
        <v>106</v>
      </c>
      <c r="D86" s="131" t="s">
        <v>157</v>
      </c>
      <c r="E86" s="130" t="s">
        <v>106</v>
      </c>
      <c r="F86" s="204" t="s">
        <v>106</v>
      </c>
      <c r="G86" s="185" t="s">
        <v>440</v>
      </c>
      <c r="H86" s="144"/>
      <c r="I86" s="145"/>
      <c r="J86" s="146"/>
      <c r="K86" s="146"/>
      <c r="L86" s="25" t="s">
        <v>160</v>
      </c>
      <c r="M86" s="26"/>
      <c r="N86" s="195">
        <f>+'havelvac 7.2'!N99+'havelvac 7.3'!N99+'havelvac 7.4'!N99+'havelvac 7.5'!N99+'havelvac 7.6'!N99+'havelvac 7.7'!N99+'havelvac 7.9'!N99+'havelvac 7.8'!N99+'havelvac 7.10'!N99+'havelvac 7.11'!N99+'havelvac 7.12'!N99+'havelvac 7.13'!N99</f>
        <v>0</v>
      </c>
      <c r="O86" s="195">
        <f>+'havelvac 7.2'!O99+'havelvac 7.3'!O99+'havelvac 7.4'!O99+'havelvac 7.5'!O99+'havelvac 7.6'!O99+'havelvac 7.7'!O99+'havelvac 7.9'!O99+'havelvac 7.8'!O99+'havelvac 7.10'!O99+'havelvac 7.11'!O99+'havelvac 7.12'!O99+'havelvac 7.13'!O99</f>
        <v>0</v>
      </c>
      <c r="P86" s="228" t="str">
        <f t="shared" si="9"/>
        <v xml:space="preserve"> </v>
      </c>
      <c r="Q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6" s="228" t="str">
        <f t="shared" si="10"/>
        <v xml:space="preserve"> </v>
      </c>
      <c r="S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6" s="228" t="str">
        <f t="shared" si="11"/>
        <v xml:space="preserve"> </v>
      </c>
      <c r="U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6" s="195">
        <f>+'havelvac 7.2'!P99+'havelvac 7.3'!P99+'havelvac 7.4'!P99+'havelvac 7.5'!P99+'havelvac 7.6'!P99+'havelvac 7.7'!P99+'havelvac 7.9'!P99+'havelvac 7.8'!P99+'havelvac 7.10'!P99+'havelvac 7.11'!P99+'havelvac 7.12'!P99+'havelvac 7.13'!P99</f>
        <v>0</v>
      </c>
      <c r="W86" s="228" t="str">
        <f t="shared" si="12"/>
        <v xml:space="preserve"> </v>
      </c>
      <c r="X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6" s="228" t="str">
        <f t="shared" si="13"/>
        <v xml:space="preserve"> </v>
      </c>
      <c r="Z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6" s="228" t="str">
        <f t="shared" si="14"/>
        <v xml:space="preserve"> </v>
      </c>
      <c r="AB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7" spans="1:28" s="135" customFormat="1" hidden="1">
      <c r="A87" s="182" t="str">
        <f t="shared" si="8"/>
        <v>71010601014729</v>
      </c>
      <c r="B87" s="183" t="s">
        <v>439</v>
      </c>
      <c r="C87" s="132" t="s">
        <v>106</v>
      </c>
      <c r="D87" s="131" t="s">
        <v>157</v>
      </c>
      <c r="E87" s="130" t="s">
        <v>106</v>
      </c>
      <c r="F87" s="184" t="s">
        <v>106</v>
      </c>
      <c r="G87" s="129">
        <v>4729</v>
      </c>
      <c r="H87" s="23"/>
      <c r="I87" s="23"/>
      <c r="J87" s="24"/>
      <c r="K87" s="24"/>
      <c r="L87" s="27" t="s">
        <v>161</v>
      </c>
      <c r="M87" s="10">
        <v>4729</v>
      </c>
      <c r="N87" s="181">
        <f>+'havelvac 7.2'!N100+'havelvac 7.3'!N100+'havelvac 7.4'!N100+'havelvac 7.5'!N100+'havelvac 7.6'!N100+'havelvac 7.7'!N100+'havelvac 7.9'!N100+'havelvac 7.8'!N100+'havelvac 7.10'!N100+'havelvac 7.11'!N100+'havelvac 7.12'!N100+'havelvac 7.13'!N100</f>
        <v>0</v>
      </c>
      <c r="O87" s="181">
        <f>+'havelvac 7.2'!O100+'havelvac 7.3'!O100+'havelvac 7.4'!O100+'havelvac 7.5'!O100+'havelvac 7.6'!O100+'havelvac 7.7'!O100+'havelvac 7.9'!O100+'havelvac 7.8'!O100+'havelvac 7.10'!O100+'havelvac 7.11'!O100+'havelvac 7.12'!O100+'havelvac 7.13'!O100</f>
        <v>0</v>
      </c>
      <c r="P87" s="229" t="str">
        <f t="shared" si="9"/>
        <v xml:space="preserve"> </v>
      </c>
      <c r="Q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7" s="229" t="str">
        <f t="shared" si="10"/>
        <v xml:space="preserve"> </v>
      </c>
      <c r="S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7" s="229" t="str">
        <f t="shared" si="11"/>
        <v xml:space="preserve"> </v>
      </c>
      <c r="U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7" s="181">
        <f>+'havelvac 7.2'!P100+'havelvac 7.3'!P100+'havelvac 7.4'!P100+'havelvac 7.5'!P100+'havelvac 7.6'!P100+'havelvac 7.7'!P100+'havelvac 7.9'!P100+'havelvac 7.8'!P100+'havelvac 7.10'!P100+'havelvac 7.11'!P100+'havelvac 7.12'!P100+'havelvac 7.13'!P100</f>
        <v>0</v>
      </c>
      <c r="W87" s="229" t="str">
        <f t="shared" si="12"/>
        <v xml:space="preserve"> </v>
      </c>
      <c r="X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7" s="229" t="str">
        <f t="shared" si="13"/>
        <v xml:space="preserve"> </v>
      </c>
      <c r="Z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7" s="229" t="str">
        <f t="shared" si="14"/>
        <v xml:space="preserve"> </v>
      </c>
      <c r="AB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8" spans="1:28" s="135" customFormat="1">
      <c r="A88" s="182" t="str">
        <f t="shared" si="8"/>
        <v>71010601014823</v>
      </c>
      <c r="B88" s="183" t="s">
        <v>439</v>
      </c>
      <c r="C88" s="132" t="s">
        <v>106</v>
      </c>
      <c r="D88" s="131" t="s">
        <v>157</v>
      </c>
      <c r="E88" s="130" t="s">
        <v>106</v>
      </c>
      <c r="F88" s="184" t="s">
        <v>106</v>
      </c>
      <c r="G88" s="129">
        <v>4823</v>
      </c>
      <c r="H88" s="23"/>
      <c r="I88" s="23"/>
      <c r="J88" s="24"/>
      <c r="K88" s="24"/>
      <c r="L88" s="27" t="s">
        <v>133</v>
      </c>
      <c r="M88" s="10">
        <v>4823</v>
      </c>
      <c r="N88" s="181">
        <f>+'havelvac 7.2'!N101+'havelvac 7.3'!N101+'havelvac 7.4'!N101+'havelvac 7.5'!N101+'havelvac 7.6'!N101+'havelvac 7.7'!N101+'havelvac 7.9'!N101+'havelvac 7.8'!N101+'havelvac 7.10'!N101+'havelvac 7.11'!N101+'havelvac 7.12'!N101+'havelvac 7.13'!N101</f>
        <v>0</v>
      </c>
      <c r="O88" s="181">
        <f>+'havelvac 7.2'!O101+'havelvac 7.3'!O101+'havelvac 7.4'!O101+'havelvac 7.5'!O101+'havelvac 7.6'!O101+'havelvac 7.7'!O101+'havelvac 7.9'!O101+'havelvac 7.8'!O101+'havelvac 7.10'!O101+'havelvac 7.11'!O101+'havelvac 7.12'!O101+'havelvac 7.13'!O101</f>
        <v>0</v>
      </c>
      <c r="P88" s="229" t="str">
        <f t="shared" si="9"/>
        <v xml:space="preserve"> </v>
      </c>
      <c r="Q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8" s="229" t="str">
        <f t="shared" si="10"/>
        <v xml:space="preserve"> </v>
      </c>
      <c r="S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8" s="229" t="str">
        <f t="shared" si="11"/>
        <v xml:space="preserve"> </v>
      </c>
      <c r="U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8" s="181">
        <f>+'havelvac 7.2'!P101+'havelvac 7.3'!P101+'havelvac 7.4'!P101+'havelvac 7.5'!P101+'havelvac 7.6'!P101+'havelvac 7.7'!P101+'havelvac 7.9'!P101+'havelvac 7.8'!P101+'havelvac 7.10'!P101+'havelvac 7.11'!P101+'havelvac 7.12'!P101+'havelvac 7.13'!P101</f>
        <v>0</v>
      </c>
      <c r="W88" s="229" t="str">
        <f t="shared" si="12"/>
        <v xml:space="preserve"> </v>
      </c>
      <c r="X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8" s="229" t="str">
        <f t="shared" si="13"/>
        <v xml:space="preserve"> </v>
      </c>
      <c r="Z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8" s="229" t="str">
        <f t="shared" si="14"/>
        <v xml:space="preserve"> </v>
      </c>
      <c r="AB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9" spans="1:28" s="196" customFormat="1" ht="40.5">
      <c r="A89" s="182" t="str">
        <f t="shared" si="8"/>
        <v>71010601020000</v>
      </c>
      <c r="B89" s="183" t="s">
        <v>439</v>
      </c>
      <c r="C89" s="132" t="s">
        <v>106</v>
      </c>
      <c r="D89" s="131" t="s">
        <v>157</v>
      </c>
      <c r="E89" s="130" t="s">
        <v>106</v>
      </c>
      <c r="F89" s="204" t="s">
        <v>140</v>
      </c>
      <c r="G89" s="185" t="s">
        <v>440</v>
      </c>
      <c r="H89" s="144"/>
      <c r="I89" s="145"/>
      <c r="J89" s="146"/>
      <c r="K89" s="146"/>
      <c r="L89" s="25" t="s">
        <v>162</v>
      </c>
      <c r="M89" s="26"/>
      <c r="N89" s="195">
        <f>+'havelvac 7.2'!N102+'havelvac 7.3'!N102+'havelvac 7.4'!N102+'havelvac 7.5'!N102+'havelvac 7.6'!N102+'havelvac 7.7'!N102+'havelvac 7.9'!N102+'havelvac 7.8'!N102+'havelvac 7.10'!N102+'havelvac 7.11'!N102+'havelvac 7.12'!N102+'havelvac 7.13'!N102</f>
        <v>0</v>
      </c>
      <c r="O89" s="195">
        <f>+'havelvac 7.2'!O102+'havelvac 7.3'!O102+'havelvac 7.4'!O102+'havelvac 7.5'!O102+'havelvac 7.6'!O102+'havelvac 7.7'!O102+'havelvac 7.9'!O102+'havelvac 7.8'!O102+'havelvac 7.10'!O102+'havelvac 7.11'!O102+'havelvac 7.12'!O102+'havelvac 7.13'!O102</f>
        <v>0</v>
      </c>
      <c r="P89" s="228" t="str">
        <f t="shared" si="9"/>
        <v xml:space="preserve"> </v>
      </c>
      <c r="Q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9" s="228" t="str">
        <f t="shared" si="10"/>
        <v xml:space="preserve"> </v>
      </c>
      <c r="S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9" s="228" t="str">
        <f t="shared" si="11"/>
        <v xml:space="preserve"> </v>
      </c>
      <c r="U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9" s="195">
        <f>+'havelvac 7.2'!P102+'havelvac 7.3'!P102+'havelvac 7.4'!P102+'havelvac 7.5'!P102+'havelvac 7.6'!P102+'havelvac 7.7'!P102+'havelvac 7.9'!P102+'havelvac 7.8'!P102+'havelvac 7.10'!P102+'havelvac 7.11'!P102+'havelvac 7.12'!P102+'havelvac 7.13'!P102</f>
        <v>0</v>
      </c>
      <c r="W89" s="228" t="str">
        <f t="shared" si="12"/>
        <v xml:space="preserve"> </v>
      </c>
      <c r="X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9" s="228" t="str">
        <f t="shared" si="13"/>
        <v xml:space="preserve"> </v>
      </c>
      <c r="Z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9" s="228" t="str">
        <f t="shared" si="14"/>
        <v xml:space="preserve"> </v>
      </c>
      <c r="AB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0" spans="1:28" s="135" customFormat="1">
      <c r="A90" s="182" t="str">
        <f t="shared" si="8"/>
        <v>71010601024241</v>
      </c>
      <c r="B90" s="183" t="s">
        <v>439</v>
      </c>
      <c r="C90" s="132" t="s">
        <v>106</v>
      </c>
      <c r="D90" s="131" t="s">
        <v>157</v>
      </c>
      <c r="E90" s="130" t="s">
        <v>106</v>
      </c>
      <c r="F90" s="184" t="s">
        <v>140</v>
      </c>
      <c r="G90" s="129">
        <v>4241</v>
      </c>
      <c r="H90" s="23"/>
      <c r="I90" s="23"/>
      <c r="J90" s="24"/>
      <c r="K90" s="24"/>
      <c r="L90" s="27" t="s">
        <v>126</v>
      </c>
      <c r="M90" s="10">
        <v>4241</v>
      </c>
      <c r="N90" s="181">
        <f>+'havelvac 7.2'!N103+'havelvac 7.3'!N103+'havelvac 7.4'!N103+'havelvac 7.5'!N103+'havelvac 7.6'!N103+'havelvac 7.7'!N103+'havelvac 7.9'!N103+'havelvac 7.8'!N103+'havelvac 7.10'!N103+'havelvac 7.11'!N103+'havelvac 7.12'!N103+'havelvac 7.13'!N103</f>
        <v>0</v>
      </c>
      <c r="O90" s="181">
        <f>+'havelvac 7.2'!O103+'havelvac 7.3'!O103+'havelvac 7.4'!O103+'havelvac 7.5'!O103+'havelvac 7.6'!O103+'havelvac 7.7'!O103+'havelvac 7.9'!O103+'havelvac 7.8'!O103+'havelvac 7.10'!O103+'havelvac 7.11'!O103+'havelvac 7.12'!O103+'havelvac 7.13'!O103</f>
        <v>0</v>
      </c>
      <c r="P90" s="229" t="str">
        <f t="shared" si="9"/>
        <v xml:space="preserve"> </v>
      </c>
      <c r="Q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0" s="229" t="str">
        <f t="shared" si="10"/>
        <v xml:space="preserve"> </v>
      </c>
      <c r="S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0" s="229" t="str">
        <f t="shared" si="11"/>
        <v xml:space="preserve"> </v>
      </c>
      <c r="U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0" s="181">
        <f>+'havelvac 7.2'!P103+'havelvac 7.3'!P103+'havelvac 7.4'!P103+'havelvac 7.5'!P103+'havelvac 7.6'!P103+'havelvac 7.7'!P103+'havelvac 7.9'!P103+'havelvac 7.8'!P103+'havelvac 7.10'!P103+'havelvac 7.11'!P103+'havelvac 7.12'!P103+'havelvac 7.13'!P103</f>
        <v>0</v>
      </c>
      <c r="W90" s="229" t="str">
        <f t="shared" si="12"/>
        <v xml:space="preserve"> </v>
      </c>
      <c r="X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0" s="229" t="str">
        <f t="shared" si="13"/>
        <v xml:space="preserve"> </v>
      </c>
      <c r="Z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0" s="229" t="str">
        <f t="shared" si="14"/>
        <v xml:space="preserve"> </v>
      </c>
      <c r="AB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1" spans="1:28" s="135" customFormat="1">
      <c r="A91" s="182" t="str">
        <f t="shared" si="8"/>
        <v>71010601024823</v>
      </c>
      <c r="B91" s="183" t="s">
        <v>439</v>
      </c>
      <c r="C91" s="132" t="s">
        <v>106</v>
      </c>
      <c r="D91" s="131" t="s">
        <v>157</v>
      </c>
      <c r="E91" s="130" t="s">
        <v>106</v>
      </c>
      <c r="F91" s="184" t="s">
        <v>140</v>
      </c>
      <c r="G91" s="129">
        <v>4823</v>
      </c>
      <c r="H91" s="23"/>
      <c r="I91" s="23"/>
      <c r="J91" s="24"/>
      <c r="K91" s="24"/>
      <c r="L91" s="27" t="s">
        <v>133</v>
      </c>
      <c r="M91" s="10">
        <v>4823</v>
      </c>
      <c r="N91" s="181">
        <f>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91" s="181">
        <f>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91" s="229" t="str">
        <f t="shared" si="9"/>
        <v xml:space="preserve"> </v>
      </c>
      <c r="Q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1" s="229" t="str">
        <f t="shared" si="10"/>
        <v xml:space="preserve"> </v>
      </c>
      <c r="S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1" s="229" t="str">
        <f t="shared" si="11"/>
        <v xml:space="preserve"> </v>
      </c>
      <c r="U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1" s="181">
        <f>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  <c r="W91" s="229" t="str">
        <f t="shared" si="12"/>
        <v xml:space="preserve"> </v>
      </c>
      <c r="X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1" s="229" t="str">
        <f t="shared" si="13"/>
        <v xml:space="preserve"> </v>
      </c>
      <c r="Z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1" s="229" t="str">
        <f t="shared" si="14"/>
        <v xml:space="preserve"> </v>
      </c>
      <c r="AB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2" spans="1:28" s="162" customFormat="1">
      <c r="A92" s="120" t="str">
        <f t="shared" si="8"/>
        <v>71020000000000</v>
      </c>
      <c r="B92" s="122" t="s">
        <v>439</v>
      </c>
      <c r="C92" s="115" t="s">
        <v>140</v>
      </c>
      <c r="D92" s="116" t="s">
        <v>441</v>
      </c>
      <c r="E92" s="125" t="s">
        <v>441</v>
      </c>
      <c r="F92" s="126" t="s">
        <v>441</v>
      </c>
      <c r="G92" s="127" t="s">
        <v>440</v>
      </c>
      <c r="H92" s="171">
        <v>2200</v>
      </c>
      <c r="I92" s="210" t="s">
        <v>140</v>
      </c>
      <c r="J92" s="211">
        <v>0</v>
      </c>
      <c r="K92" s="211">
        <v>0</v>
      </c>
      <c r="L92" s="160" t="s">
        <v>163</v>
      </c>
      <c r="M92" s="172"/>
      <c r="N92" s="161">
        <f>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92" s="161">
        <f>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92" s="224" t="str">
        <f t="shared" si="9"/>
        <v xml:space="preserve"> </v>
      </c>
      <c r="Q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2" s="224" t="str">
        <f t="shared" si="10"/>
        <v xml:space="preserve"> </v>
      </c>
      <c r="S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2" s="224" t="str">
        <f t="shared" si="11"/>
        <v xml:space="preserve"> </v>
      </c>
      <c r="U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2" s="161">
        <f>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  <c r="W92" s="224" t="str">
        <f t="shared" si="12"/>
        <v xml:space="preserve"> </v>
      </c>
      <c r="X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2" s="224" t="str">
        <f t="shared" si="13"/>
        <v xml:space="preserve"> </v>
      </c>
      <c r="Z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2" s="224" t="str">
        <f t="shared" si="14"/>
        <v xml:space="preserve"> </v>
      </c>
      <c r="AB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3" spans="1:28" s="135" customFormat="1" ht="12.75">
      <c r="A93" s="182" t="str">
        <f t="shared" si="8"/>
        <v>71020000000001</v>
      </c>
      <c r="B93" s="183" t="s">
        <v>439</v>
      </c>
      <c r="C93" s="132" t="s">
        <v>140</v>
      </c>
      <c r="D93" s="131" t="s">
        <v>441</v>
      </c>
      <c r="E93" s="130" t="s">
        <v>441</v>
      </c>
      <c r="F93" s="184" t="s">
        <v>441</v>
      </c>
      <c r="G93" s="185" t="s">
        <v>96</v>
      </c>
      <c r="H93" s="23"/>
      <c r="I93" s="16"/>
      <c r="J93" s="17"/>
      <c r="K93" s="17"/>
      <c r="L93" s="28" t="s">
        <v>108</v>
      </c>
      <c r="M93" s="29"/>
      <c r="N93" s="188">
        <f>+'havelvac 7.2'!N106+'havelvac 7.3'!N106+'havelvac 7.4'!N106+'havelvac 7.5'!N106+'havelvac 7.6'!N106+'havelvac 7.7'!N106+'havelvac 7.9'!N106+'havelvac 7.8'!N106+'havelvac 7.10'!N106+'havelvac 7.11'!N106+'havelvac 7.12'!N106+'havelvac 7.13'!N106</f>
        <v>0</v>
      </c>
      <c r="O93" s="188">
        <f>+'havelvac 7.2'!O106+'havelvac 7.3'!O106+'havelvac 7.4'!O106+'havelvac 7.5'!O106+'havelvac 7.6'!O106+'havelvac 7.7'!O106+'havelvac 7.9'!O106+'havelvac 7.8'!O106+'havelvac 7.10'!O106+'havelvac 7.11'!O106+'havelvac 7.12'!O106+'havelvac 7.13'!O106</f>
        <v>0</v>
      </c>
      <c r="P93" s="225" t="str">
        <f t="shared" si="9"/>
        <v xml:space="preserve"> </v>
      </c>
      <c r="Q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3" s="225" t="str">
        <f t="shared" si="10"/>
        <v xml:space="preserve"> </v>
      </c>
      <c r="S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3" s="225" t="str">
        <f t="shared" si="11"/>
        <v xml:space="preserve"> </v>
      </c>
      <c r="U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3" s="188">
        <f>+'havelvac 7.2'!P106+'havelvac 7.3'!P106+'havelvac 7.4'!P106+'havelvac 7.5'!P106+'havelvac 7.6'!P106+'havelvac 7.7'!P106+'havelvac 7.9'!P106+'havelvac 7.8'!P106+'havelvac 7.10'!P106+'havelvac 7.11'!P106+'havelvac 7.12'!P106+'havelvac 7.13'!P106</f>
        <v>0</v>
      </c>
      <c r="W93" s="225" t="str">
        <f t="shared" si="12"/>
        <v xml:space="preserve"> </v>
      </c>
      <c r="X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3" s="225" t="str">
        <f t="shared" si="13"/>
        <v xml:space="preserve"> </v>
      </c>
      <c r="Z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3" s="225" t="str">
        <f t="shared" si="14"/>
        <v xml:space="preserve"> </v>
      </c>
      <c r="AB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4" spans="1:28" s="187" customFormat="1" ht="13.5">
      <c r="A94" s="182" t="str">
        <f t="shared" si="8"/>
        <v>71020200000000</v>
      </c>
      <c r="B94" s="183" t="s">
        <v>439</v>
      </c>
      <c r="C94" s="132" t="s">
        <v>140</v>
      </c>
      <c r="D94" s="131" t="s">
        <v>140</v>
      </c>
      <c r="E94" s="130" t="s">
        <v>441</v>
      </c>
      <c r="F94" s="184" t="s">
        <v>441</v>
      </c>
      <c r="G94" s="185" t="s">
        <v>440</v>
      </c>
      <c r="H94" s="173">
        <v>2220</v>
      </c>
      <c r="I94" s="164" t="s">
        <v>140</v>
      </c>
      <c r="J94" s="165">
        <v>2</v>
      </c>
      <c r="K94" s="165">
        <v>0</v>
      </c>
      <c r="L94" s="166" t="s">
        <v>164</v>
      </c>
      <c r="M94" s="174"/>
      <c r="N94" s="186">
        <f>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94" s="186">
        <f>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94" s="226" t="str">
        <f t="shared" si="9"/>
        <v xml:space="preserve"> </v>
      </c>
      <c r="Q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4" s="226" t="str">
        <f t="shared" si="10"/>
        <v xml:space="preserve"> </v>
      </c>
      <c r="S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4" s="226" t="str">
        <f t="shared" si="11"/>
        <v xml:space="preserve"> </v>
      </c>
      <c r="U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4" s="186">
        <f>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  <c r="W94" s="226" t="str">
        <f t="shared" si="12"/>
        <v xml:space="preserve"> </v>
      </c>
      <c r="X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4" s="226" t="str">
        <f t="shared" si="13"/>
        <v xml:space="preserve"> </v>
      </c>
      <c r="Z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4" s="226" t="str">
        <f t="shared" si="14"/>
        <v xml:space="preserve"> </v>
      </c>
      <c r="AB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5" spans="1:28" s="135" customFormat="1" ht="12.75">
      <c r="A95" s="182" t="str">
        <f t="shared" si="8"/>
        <v>71020200000001</v>
      </c>
      <c r="B95" s="183" t="s">
        <v>439</v>
      </c>
      <c r="C95" s="132" t="s">
        <v>140</v>
      </c>
      <c r="D95" s="131" t="s">
        <v>140</v>
      </c>
      <c r="E95" s="130" t="s">
        <v>441</v>
      </c>
      <c r="F95" s="184" t="s">
        <v>441</v>
      </c>
      <c r="G95" s="185" t="s">
        <v>96</v>
      </c>
      <c r="H95" s="23"/>
      <c r="I95" s="16"/>
      <c r="J95" s="17"/>
      <c r="K95" s="17"/>
      <c r="L95" s="28" t="s">
        <v>110</v>
      </c>
      <c r="M95" s="29"/>
      <c r="N95" s="188">
        <f>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95" s="188">
        <f>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95" s="225" t="str">
        <f t="shared" si="9"/>
        <v xml:space="preserve"> </v>
      </c>
      <c r="Q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5" s="225" t="str">
        <f t="shared" si="10"/>
        <v xml:space="preserve"> </v>
      </c>
      <c r="S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5" s="225" t="str">
        <f t="shared" si="11"/>
        <v xml:space="preserve"> </v>
      </c>
      <c r="U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5" s="188">
        <f>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  <c r="W95" s="225" t="str">
        <f t="shared" si="12"/>
        <v xml:space="preserve"> </v>
      </c>
      <c r="X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5" s="225" t="str">
        <f t="shared" si="13"/>
        <v xml:space="preserve"> </v>
      </c>
      <c r="Z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5" s="225" t="str">
        <f t="shared" si="14"/>
        <v xml:space="preserve"> </v>
      </c>
      <c r="AB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6" spans="1:28" s="191" customFormat="1" ht="12.75">
      <c r="A96" s="182" t="str">
        <f t="shared" si="8"/>
        <v>71020201000000</v>
      </c>
      <c r="B96" s="183" t="s">
        <v>439</v>
      </c>
      <c r="C96" s="132" t="s">
        <v>140</v>
      </c>
      <c r="D96" s="131" t="s">
        <v>140</v>
      </c>
      <c r="E96" s="130" t="s">
        <v>106</v>
      </c>
      <c r="F96" s="184" t="s">
        <v>441</v>
      </c>
      <c r="G96" s="185" t="s">
        <v>440</v>
      </c>
      <c r="H96" s="149">
        <v>2221</v>
      </c>
      <c r="I96" s="150" t="s">
        <v>140</v>
      </c>
      <c r="J96" s="151">
        <v>2</v>
      </c>
      <c r="K96" s="151">
        <v>1</v>
      </c>
      <c r="L96" s="152" t="s">
        <v>165</v>
      </c>
      <c r="M96" s="153"/>
      <c r="N96" s="190">
        <f>+'havelvac 7.2'!N109+'havelvac 7.3'!N109+'havelvac 7.4'!N109+'havelvac 7.5'!N109+'havelvac 7.6'!N109+'havelvac 7.7'!N109+'havelvac 7.9'!N109+'havelvac 7.8'!N109+'havelvac 7.10'!N109+'havelvac 7.11'!N109+'havelvac 7.12'!N109+'havelvac 7.13'!N109</f>
        <v>0</v>
      </c>
      <c r="O96" s="190">
        <f>+'havelvac 7.2'!O109+'havelvac 7.3'!O109+'havelvac 7.4'!O109+'havelvac 7.5'!O109+'havelvac 7.6'!O109+'havelvac 7.7'!O109+'havelvac 7.9'!O109+'havelvac 7.8'!O109+'havelvac 7.10'!O109+'havelvac 7.11'!O109+'havelvac 7.12'!O109+'havelvac 7.13'!O109</f>
        <v>0</v>
      </c>
      <c r="P96" s="227" t="str">
        <f t="shared" si="9"/>
        <v xml:space="preserve"> </v>
      </c>
      <c r="Q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6" s="227" t="str">
        <f t="shared" si="10"/>
        <v xml:space="preserve"> </v>
      </c>
      <c r="S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6" s="227" t="str">
        <f t="shared" si="11"/>
        <v xml:space="preserve"> </v>
      </c>
      <c r="U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6" s="190">
        <f>+'havelvac 7.2'!P109+'havelvac 7.3'!P109+'havelvac 7.4'!P109+'havelvac 7.5'!P109+'havelvac 7.6'!P109+'havelvac 7.7'!P109+'havelvac 7.9'!P109+'havelvac 7.8'!P109+'havelvac 7.10'!P109+'havelvac 7.11'!P109+'havelvac 7.12'!P109+'havelvac 7.13'!P109</f>
        <v>0</v>
      </c>
      <c r="W96" s="227" t="str">
        <f t="shared" si="12"/>
        <v xml:space="preserve"> </v>
      </c>
      <c r="X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6" s="227" t="str">
        <f t="shared" si="13"/>
        <v xml:space="preserve"> </v>
      </c>
      <c r="Z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6" s="227" t="str">
        <f t="shared" si="14"/>
        <v xml:space="preserve"> </v>
      </c>
      <c r="AB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7" spans="1:28" s="135" customFormat="1" ht="12.75">
      <c r="A97" s="182" t="str">
        <f t="shared" si="8"/>
        <v>71020201000001</v>
      </c>
      <c r="B97" s="183" t="s">
        <v>439</v>
      </c>
      <c r="C97" s="132" t="s">
        <v>140</v>
      </c>
      <c r="D97" s="131" t="s">
        <v>140</v>
      </c>
      <c r="E97" s="130" t="s">
        <v>106</v>
      </c>
      <c r="F97" s="184" t="s">
        <v>441</v>
      </c>
      <c r="G97" s="185" t="s">
        <v>96</v>
      </c>
      <c r="H97" s="23"/>
      <c r="I97" s="23"/>
      <c r="J97" s="24"/>
      <c r="K97" s="24"/>
      <c r="L97" s="28" t="s">
        <v>108</v>
      </c>
      <c r="M97" s="29"/>
      <c r="N97" s="188">
        <f>+'havelvac 7.2'!N110+'havelvac 7.3'!N110+'havelvac 7.4'!N110+'havelvac 7.5'!N110+'havelvac 7.6'!N110+'havelvac 7.7'!N110+'havelvac 7.9'!N110+'havelvac 7.8'!N110+'havelvac 7.10'!N110+'havelvac 7.11'!N110+'havelvac 7.12'!N110+'havelvac 7.13'!N110</f>
        <v>0</v>
      </c>
      <c r="O97" s="188">
        <f>+'havelvac 7.2'!O110+'havelvac 7.3'!O110+'havelvac 7.4'!O110+'havelvac 7.5'!O110+'havelvac 7.6'!O110+'havelvac 7.7'!O110+'havelvac 7.9'!O110+'havelvac 7.8'!O110+'havelvac 7.10'!O110+'havelvac 7.11'!O110+'havelvac 7.12'!O110+'havelvac 7.13'!O110</f>
        <v>0</v>
      </c>
      <c r="P97" s="225" t="str">
        <f t="shared" si="9"/>
        <v xml:space="preserve"> </v>
      </c>
      <c r="Q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7" s="225" t="str">
        <f t="shared" si="10"/>
        <v xml:space="preserve"> </v>
      </c>
      <c r="S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7" s="225" t="str">
        <f t="shared" si="11"/>
        <v xml:space="preserve"> </v>
      </c>
      <c r="U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7" s="188">
        <f>+'havelvac 7.2'!P110+'havelvac 7.3'!P110+'havelvac 7.4'!P110+'havelvac 7.5'!P110+'havelvac 7.6'!P110+'havelvac 7.7'!P110+'havelvac 7.9'!P110+'havelvac 7.8'!P110+'havelvac 7.10'!P110+'havelvac 7.11'!P110+'havelvac 7.12'!P110+'havelvac 7.13'!P110</f>
        <v>0</v>
      </c>
      <c r="W97" s="225" t="str">
        <f t="shared" si="12"/>
        <v xml:space="preserve"> </v>
      </c>
      <c r="X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7" s="225" t="str">
        <f t="shared" si="13"/>
        <v xml:space="preserve"> </v>
      </c>
      <c r="Z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7" s="225" t="str">
        <f t="shared" si="14"/>
        <v xml:space="preserve"> </v>
      </c>
      <c r="AB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8" spans="1:28" s="196" customFormat="1" ht="13.5">
      <c r="A98" s="182" t="str">
        <f t="shared" si="8"/>
        <v>71020201010000</v>
      </c>
      <c r="B98" s="183" t="s">
        <v>439</v>
      </c>
      <c r="C98" s="132" t="s">
        <v>140</v>
      </c>
      <c r="D98" s="131" t="s">
        <v>140</v>
      </c>
      <c r="E98" s="130" t="s">
        <v>106</v>
      </c>
      <c r="F98" s="184" t="s">
        <v>106</v>
      </c>
      <c r="G98" s="185" t="s">
        <v>440</v>
      </c>
      <c r="H98" s="144"/>
      <c r="I98" s="145"/>
      <c r="J98" s="146"/>
      <c r="K98" s="146"/>
      <c r="L98" s="25" t="s">
        <v>166</v>
      </c>
      <c r="M98" s="26"/>
      <c r="N98" s="195">
        <f>+'havelvac 7.2'!N111+'havelvac 7.3'!N111+'havelvac 7.4'!N111+'havelvac 7.5'!N111+'havelvac 7.6'!N111+'havelvac 7.7'!N111+'havelvac 7.9'!N111+'havelvac 7.8'!N111+'havelvac 7.10'!N111+'havelvac 7.11'!N111+'havelvac 7.12'!N111+'havelvac 7.13'!N111</f>
        <v>0</v>
      </c>
      <c r="O98" s="195">
        <f>+'havelvac 7.2'!O111+'havelvac 7.3'!O111+'havelvac 7.4'!O111+'havelvac 7.5'!O111+'havelvac 7.6'!O111+'havelvac 7.7'!O111+'havelvac 7.9'!O111+'havelvac 7.8'!O111+'havelvac 7.10'!O111+'havelvac 7.11'!O111+'havelvac 7.12'!O111+'havelvac 7.13'!O111</f>
        <v>0</v>
      </c>
      <c r="P98" s="228" t="str">
        <f t="shared" si="9"/>
        <v xml:space="preserve"> </v>
      </c>
      <c r="Q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8" s="228" t="str">
        <f t="shared" si="10"/>
        <v xml:space="preserve"> </v>
      </c>
      <c r="S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8" s="228" t="str">
        <f t="shared" si="11"/>
        <v xml:space="preserve"> </v>
      </c>
      <c r="U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8" s="195">
        <f>+'havelvac 7.2'!P111+'havelvac 7.3'!P111+'havelvac 7.4'!P111+'havelvac 7.5'!P111+'havelvac 7.6'!P111+'havelvac 7.7'!P111+'havelvac 7.9'!P111+'havelvac 7.8'!P111+'havelvac 7.10'!P111+'havelvac 7.11'!P111+'havelvac 7.12'!P111+'havelvac 7.13'!P111</f>
        <v>0</v>
      </c>
      <c r="W98" s="228" t="str">
        <f t="shared" si="12"/>
        <v xml:space="preserve"> </v>
      </c>
      <c r="X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8" s="228" t="str">
        <f t="shared" si="13"/>
        <v xml:space="preserve"> </v>
      </c>
      <c r="Z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8" s="228" t="str">
        <f t="shared" si="14"/>
        <v xml:space="preserve"> </v>
      </c>
      <c r="AB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9" spans="1:28" s="135" customFormat="1" hidden="1">
      <c r="A99" s="182" t="str">
        <f t="shared" si="8"/>
        <v>71020201014239</v>
      </c>
      <c r="B99" s="183" t="s">
        <v>439</v>
      </c>
      <c r="C99" s="132" t="s">
        <v>140</v>
      </c>
      <c r="D99" s="131" t="s">
        <v>140</v>
      </c>
      <c r="E99" s="130" t="s">
        <v>106</v>
      </c>
      <c r="F99" s="184" t="s">
        <v>106</v>
      </c>
      <c r="G99" s="129">
        <v>4239</v>
      </c>
      <c r="H99" s="15"/>
      <c r="I99" s="23"/>
      <c r="J99" s="24"/>
      <c r="K99" s="24"/>
      <c r="L99" s="30" t="s">
        <v>125</v>
      </c>
      <c r="M99" s="31">
        <v>4239</v>
      </c>
      <c r="N99" s="181">
        <f>+'havelvac 7.2'!N112+'havelvac 7.3'!N112+'havelvac 7.4'!N112+'havelvac 7.5'!N112+'havelvac 7.6'!N112+'havelvac 7.7'!N112+'havelvac 7.9'!N112+'havelvac 7.8'!N112+'havelvac 7.10'!N112+'havelvac 7.11'!N112+'havelvac 7.12'!N112+'havelvac 7.13'!N112</f>
        <v>0</v>
      </c>
      <c r="O99" s="181">
        <f>+'havelvac 7.2'!O112+'havelvac 7.3'!O112+'havelvac 7.4'!O112+'havelvac 7.5'!O112+'havelvac 7.6'!O112+'havelvac 7.7'!O112+'havelvac 7.9'!O112+'havelvac 7.8'!O112+'havelvac 7.10'!O112+'havelvac 7.11'!O112+'havelvac 7.12'!O112+'havelvac 7.13'!O112</f>
        <v>0</v>
      </c>
      <c r="P99" s="229" t="str">
        <f t="shared" si="9"/>
        <v xml:space="preserve"> </v>
      </c>
      <c r="Q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9" s="229" t="str">
        <f t="shared" si="10"/>
        <v xml:space="preserve"> </v>
      </c>
      <c r="S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9" s="229" t="str">
        <f t="shared" si="11"/>
        <v xml:space="preserve"> </v>
      </c>
      <c r="U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9" s="181">
        <f>+'havelvac 7.2'!P112+'havelvac 7.3'!P112+'havelvac 7.4'!P112+'havelvac 7.5'!P112+'havelvac 7.6'!P112+'havelvac 7.7'!P112+'havelvac 7.9'!P112+'havelvac 7.8'!P112+'havelvac 7.10'!P112+'havelvac 7.11'!P112+'havelvac 7.12'!P112+'havelvac 7.13'!P112</f>
        <v>0</v>
      </c>
      <c r="W99" s="229" t="str">
        <f t="shared" si="12"/>
        <v xml:space="preserve"> </v>
      </c>
      <c r="X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9" s="229" t="str">
        <f t="shared" si="13"/>
        <v xml:space="preserve"> </v>
      </c>
      <c r="Z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9" s="229" t="str">
        <f t="shared" si="14"/>
        <v xml:space="preserve"> </v>
      </c>
      <c r="AB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0" spans="1:28" s="135" customFormat="1">
      <c r="A100" s="182" t="str">
        <f t="shared" si="8"/>
        <v>71020201014261</v>
      </c>
      <c r="B100" s="183" t="s">
        <v>439</v>
      </c>
      <c r="C100" s="132" t="s">
        <v>140</v>
      </c>
      <c r="D100" s="131" t="s">
        <v>140</v>
      </c>
      <c r="E100" s="130" t="s">
        <v>106</v>
      </c>
      <c r="F100" s="184" t="s">
        <v>106</v>
      </c>
      <c r="G100" s="129">
        <v>4261</v>
      </c>
      <c r="H100" s="15"/>
      <c r="I100" s="23"/>
      <c r="J100" s="24"/>
      <c r="K100" s="24"/>
      <c r="L100" s="27" t="s">
        <v>128</v>
      </c>
      <c r="M100" s="31">
        <v>4261</v>
      </c>
      <c r="N100" s="181">
        <f>+'havelvac 7.2'!N113+'havelvac 7.3'!N113+'havelvac 7.4'!N113+'havelvac 7.5'!N113+'havelvac 7.6'!N113+'havelvac 7.7'!N113+'havelvac 7.9'!N113+'havelvac 7.8'!N113+'havelvac 7.10'!N113+'havelvac 7.11'!N113+'havelvac 7.12'!N113+'havelvac 7.13'!N113</f>
        <v>0</v>
      </c>
      <c r="O100" s="181">
        <f>+'havelvac 7.2'!O113+'havelvac 7.3'!O113+'havelvac 7.4'!O113+'havelvac 7.5'!O113+'havelvac 7.6'!O113+'havelvac 7.7'!O113+'havelvac 7.9'!O113+'havelvac 7.8'!O113+'havelvac 7.10'!O113+'havelvac 7.11'!O113+'havelvac 7.12'!O113+'havelvac 7.13'!O113</f>
        <v>0</v>
      </c>
      <c r="P100" s="229" t="str">
        <f t="shared" si="9"/>
        <v xml:space="preserve"> </v>
      </c>
      <c r="Q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0" s="229" t="str">
        <f t="shared" si="10"/>
        <v xml:space="preserve"> </v>
      </c>
      <c r="S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0" s="229" t="str">
        <f t="shared" si="11"/>
        <v xml:space="preserve"> </v>
      </c>
      <c r="U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0" s="181">
        <f>+'havelvac 7.2'!P113+'havelvac 7.3'!P113+'havelvac 7.4'!P113+'havelvac 7.5'!P113+'havelvac 7.6'!P113+'havelvac 7.7'!P113+'havelvac 7.9'!P113+'havelvac 7.8'!P113+'havelvac 7.10'!P113+'havelvac 7.11'!P113+'havelvac 7.12'!P113+'havelvac 7.13'!P113</f>
        <v>0</v>
      </c>
      <c r="W100" s="229" t="str">
        <f t="shared" si="12"/>
        <v xml:space="preserve"> </v>
      </c>
      <c r="X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0" s="229" t="str">
        <f t="shared" si="13"/>
        <v xml:space="preserve"> </v>
      </c>
      <c r="Z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0" s="229" t="str">
        <f t="shared" si="14"/>
        <v xml:space="preserve"> </v>
      </c>
      <c r="AB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1" spans="1:28" s="135" customFormat="1" hidden="1">
      <c r="A101" s="182" t="str">
        <f t="shared" si="8"/>
        <v>71020201014264</v>
      </c>
      <c r="B101" s="198" t="s">
        <v>439</v>
      </c>
      <c r="C101" s="132" t="s">
        <v>140</v>
      </c>
      <c r="D101" s="131" t="s">
        <v>140</v>
      </c>
      <c r="E101" s="130" t="s">
        <v>106</v>
      </c>
      <c r="F101" s="184" t="s">
        <v>106</v>
      </c>
      <c r="G101" s="129">
        <v>4264</v>
      </c>
      <c r="H101" s="189"/>
      <c r="I101" s="192"/>
      <c r="J101" s="199"/>
      <c r="K101" s="200"/>
      <c r="L101" s="201" t="s">
        <v>129</v>
      </c>
      <c r="M101" s="11">
        <v>4264</v>
      </c>
      <c r="N101" s="181">
        <f>+'havelvac 7.2'!N114+'havelvac 7.3'!N114+'havelvac 7.4'!N114+'havelvac 7.5'!N114+'havelvac 7.6'!N114+'havelvac 7.7'!N114+'havelvac 7.9'!N114+'havelvac 7.8'!N114+'havelvac 7.10'!N114+'havelvac 7.11'!N114+'havelvac 7.12'!N114+'havelvac 7.13'!N114</f>
        <v>0</v>
      </c>
      <c r="O101" s="181">
        <f>+'havelvac 7.2'!O114+'havelvac 7.3'!O114+'havelvac 7.4'!O114+'havelvac 7.5'!O114+'havelvac 7.6'!O114+'havelvac 7.7'!O114+'havelvac 7.9'!O114+'havelvac 7.8'!O114+'havelvac 7.10'!O114+'havelvac 7.11'!O114+'havelvac 7.12'!O114+'havelvac 7.13'!O114</f>
        <v>0</v>
      </c>
      <c r="P101" s="229" t="str">
        <f t="shared" si="9"/>
        <v xml:space="preserve"> </v>
      </c>
      <c r="Q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1" s="229" t="str">
        <f t="shared" si="10"/>
        <v xml:space="preserve"> </v>
      </c>
      <c r="S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1" s="229" t="str">
        <f t="shared" si="11"/>
        <v xml:space="preserve"> </v>
      </c>
      <c r="U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1" s="181">
        <f>+'havelvac 7.2'!P114+'havelvac 7.3'!P114+'havelvac 7.4'!P114+'havelvac 7.5'!P114+'havelvac 7.6'!P114+'havelvac 7.7'!P114+'havelvac 7.9'!P114+'havelvac 7.8'!P114+'havelvac 7.10'!P114+'havelvac 7.11'!P114+'havelvac 7.12'!P114+'havelvac 7.13'!P114</f>
        <v>0</v>
      </c>
      <c r="W101" s="229" t="str">
        <f t="shared" si="12"/>
        <v xml:space="preserve"> </v>
      </c>
      <c r="X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1" s="229" t="str">
        <f t="shared" si="13"/>
        <v xml:space="preserve"> </v>
      </c>
      <c r="Z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1" s="229" t="str">
        <f t="shared" si="14"/>
        <v xml:space="preserve"> </v>
      </c>
      <c r="AB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2" spans="1:28" s="135" customFormat="1" hidden="1">
      <c r="A102" s="182" t="str">
        <f t="shared" si="8"/>
        <v>71020201014639</v>
      </c>
      <c r="B102" s="183" t="s">
        <v>439</v>
      </c>
      <c r="C102" s="132" t="s">
        <v>140</v>
      </c>
      <c r="D102" s="131" t="s">
        <v>140</v>
      </c>
      <c r="E102" s="130" t="s">
        <v>106</v>
      </c>
      <c r="F102" s="184" t="s">
        <v>106</v>
      </c>
      <c r="G102" s="129">
        <v>4639</v>
      </c>
      <c r="H102" s="15"/>
      <c r="I102" s="23"/>
      <c r="J102" s="24"/>
      <c r="K102" s="24"/>
      <c r="L102" s="30" t="s">
        <v>167</v>
      </c>
      <c r="M102" s="31">
        <v>4639</v>
      </c>
      <c r="N102" s="181">
        <f>+'havelvac 7.2'!N115+'havelvac 7.3'!N115+'havelvac 7.4'!N115+'havelvac 7.5'!N115+'havelvac 7.6'!N115+'havelvac 7.7'!N115+'havelvac 7.9'!N115+'havelvac 7.8'!N115+'havelvac 7.10'!N115+'havelvac 7.11'!N115+'havelvac 7.12'!N115+'havelvac 7.13'!N115</f>
        <v>0</v>
      </c>
      <c r="O102" s="181">
        <f>+'havelvac 7.2'!O115+'havelvac 7.3'!O115+'havelvac 7.4'!O115+'havelvac 7.5'!O115+'havelvac 7.6'!O115+'havelvac 7.7'!O115+'havelvac 7.9'!O115+'havelvac 7.8'!O115+'havelvac 7.10'!O115+'havelvac 7.11'!O115+'havelvac 7.12'!O115+'havelvac 7.13'!O115</f>
        <v>0</v>
      </c>
      <c r="P102" s="229" t="str">
        <f t="shared" si="9"/>
        <v xml:space="preserve"> </v>
      </c>
      <c r="Q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2" s="229" t="str">
        <f t="shared" si="10"/>
        <v xml:space="preserve"> </v>
      </c>
      <c r="S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2" s="229" t="str">
        <f t="shared" si="11"/>
        <v xml:space="preserve"> </v>
      </c>
      <c r="U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2" s="181">
        <f>+'havelvac 7.2'!P115+'havelvac 7.3'!P115+'havelvac 7.4'!P115+'havelvac 7.5'!P115+'havelvac 7.6'!P115+'havelvac 7.7'!P115+'havelvac 7.9'!P115+'havelvac 7.8'!P115+'havelvac 7.10'!P115+'havelvac 7.11'!P115+'havelvac 7.12'!P115+'havelvac 7.13'!P115</f>
        <v>0</v>
      </c>
      <c r="W102" s="229" t="str">
        <f t="shared" si="12"/>
        <v xml:space="preserve"> </v>
      </c>
      <c r="X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2" s="229" t="str">
        <f t="shared" si="13"/>
        <v xml:space="preserve"> </v>
      </c>
      <c r="Z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2" s="229" t="str">
        <f t="shared" si="14"/>
        <v xml:space="preserve"> </v>
      </c>
      <c r="AB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3" spans="1:28" s="187" customFormat="1" ht="13.5">
      <c r="A103" s="182" t="str">
        <f t="shared" si="8"/>
        <v>71020500000000</v>
      </c>
      <c r="B103" s="183" t="s">
        <v>439</v>
      </c>
      <c r="C103" s="132" t="s">
        <v>140</v>
      </c>
      <c r="D103" s="131" t="s">
        <v>149</v>
      </c>
      <c r="E103" s="130" t="s">
        <v>441</v>
      </c>
      <c r="F103" s="184" t="s">
        <v>441</v>
      </c>
      <c r="G103" s="185" t="s">
        <v>440</v>
      </c>
      <c r="H103" s="173">
        <v>2250</v>
      </c>
      <c r="I103" s="164" t="s">
        <v>140</v>
      </c>
      <c r="J103" s="165">
        <v>5</v>
      </c>
      <c r="K103" s="165">
        <v>0</v>
      </c>
      <c r="L103" s="166" t="s">
        <v>168</v>
      </c>
      <c r="M103" s="174"/>
      <c r="N103" s="186">
        <f>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03" s="186">
        <f>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03" s="226" t="str">
        <f t="shared" si="9"/>
        <v xml:space="preserve"> </v>
      </c>
      <c r="Q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3" s="226" t="str">
        <f t="shared" si="10"/>
        <v xml:space="preserve"> </v>
      </c>
      <c r="S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3" s="226" t="str">
        <f t="shared" si="11"/>
        <v xml:space="preserve"> </v>
      </c>
      <c r="U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3" s="186">
        <f>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  <c r="W103" s="226" t="str">
        <f t="shared" si="12"/>
        <v xml:space="preserve"> </v>
      </c>
      <c r="X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3" s="226" t="str">
        <f t="shared" si="13"/>
        <v xml:space="preserve"> </v>
      </c>
      <c r="Z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3" s="226" t="str">
        <f t="shared" si="14"/>
        <v xml:space="preserve"> </v>
      </c>
      <c r="AB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4" spans="1:28" s="135" customFormat="1" ht="12.75">
      <c r="A104" s="182" t="str">
        <f t="shared" si="8"/>
        <v>71020500000001</v>
      </c>
      <c r="B104" s="183" t="s">
        <v>439</v>
      </c>
      <c r="C104" s="132" t="s">
        <v>140</v>
      </c>
      <c r="D104" s="131" t="s">
        <v>149</v>
      </c>
      <c r="E104" s="130" t="s">
        <v>441</v>
      </c>
      <c r="F104" s="184" t="s">
        <v>441</v>
      </c>
      <c r="G104" s="185" t="s">
        <v>96</v>
      </c>
      <c r="H104" s="23"/>
      <c r="I104" s="16"/>
      <c r="J104" s="17"/>
      <c r="K104" s="17"/>
      <c r="L104" s="28" t="s">
        <v>110</v>
      </c>
      <c r="M104" s="29"/>
      <c r="N104" s="188">
        <f>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04" s="188">
        <f>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04" s="225" t="str">
        <f t="shared" si="9"/>
        <v xml:space="preserve"> </v>
      </c>
      <c r="Q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4" s="225" t="str">
        <f t="shared" si="10"/>
        <v xml:space="preserve"> </v>
      </c>
      <c r="S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4" s="225" t="str">
        <f t="shared" si="11"/>
        <v xml:space="preserve"> </v>
      </c>
      <c r="U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4" s="188">
        <f>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  <c r="W104" s="225" t="str">
        <f t="shared" si="12"/>
        <v xml:space="preserve"> </v>
      </c>
      <c r="X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4" s="225" t="str">
        <f t="shared" si="13"/>
        <v xml:space="preserve"> </v>
      </c>
      <c r="Z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4" s="225" t="str">
        <f t="shared" si="14"/>
        <v xml:space="preserve"> </v>
      </c>
      <c r="AB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5" spans="1:28" s="191" customFormat="1" ht="12.75">
      <c r="A105" s="182" t="str">
        <f t="shared" si="8"/>
        <v>71020501000000</v>
      </c>
      <c r="B105" s="183" t="s">
        <v>439</v>
      </c>
      <c r="C105" s="132" t="s">
        <v>140</v>
      </c>
      <c r="D105" s="131" t="s">
        <v>149</v>
      </c>
      <c r="E105" s="130" t="s">
        <v>106</v>
      </c>
      <c r="F105" s="184" t="s">
        <v>441</v>
      </c>
      <c r="G105" s="185" t="s">
        <v>440</v>
      </c>
      <c r="H105" s="149">
        <v>2251</v>
      </c>
      <c r="I105" s="150" t="s">
        <v>140</v>
      </c>
      <c r="J105" s="151">
        <v>5</v>
      </c>
      <c r="K105" s="151">
        <v>1</v>
      </c>
      <c r="L105" s="152" t="s">
        <v>168</v>
      </c>
      <c r="M105" s="153"/>
      <c r="N105" s="190">
        <f>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05" s="190">
        <f>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05" s="227" t="str">
        <f t="shared" si="9"/>
        <v xml:space="preserve"> </v>
      </c>
      <c r="Q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5" s="227" t="str">
        <f t="shared" si="10"/>
        <v xml:space="preserve"> </v>
      </c>
      <c r="S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5" s="227" t="str">
        <f t="shared" si="11"/>
        <v xml:space="preserve"> </v>
      </c>
      <c r="U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5" s="190">
        <f>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  <c r="W105" s="227" t="str">
        <f t="shared" si="12"/>
        <v xml:space="preserve"> </v>
      </c>
      <c r="X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5" s="227" t="str">
        <f t="shared" si="13"/>
        <v xml:space="preserve"> </v>
      </c>
      <c r="Z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5" s="227" t="str">
        <f t="shared" si="14"/>
        <v xml:space="preserve"> </v>
      </c>
      <c r="AB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6" spans="1:28" s="135" customFormat="1" ht="12.75">
      <c r="A106" s="182" t="str">
        <f t="shared" si="8"/>
        <v>71020501000001</v>
      </c>
      <c r="B106" s="183" t="s">
        <v>439</v>
      </c>
      <c r="C106" s="132" t="s">
        <v>140</v>
      </c>
      <c r="D106" s="131" t="s">
        <v>149</v>
      </c>
      <c r="E106" s="130" t="s">
        <v>106</v>
      </c>
      <c r="F106" s="184" t="s">
        <v>441</v>
      </c>
      <c r="G106" s="185" t="s">
        <v>96</v>
      </c>
      <c r="H106" s="23"/>
      <c r="I106" s="23"/>
      <c r="J106" s="24"/>
      <c r="K106" s="24"/>
      <c r="L106" s="28" t="s">
        <v>108</v>
      </c>
      <c r="M106" s="29"/>
      <c r="N106" s="188">
        <f>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06" s="188">
        <f>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06" s="225" t="str">
        <f t="shared" si="9"/>
        <v xml:space="preserve"> </v>
      </c>
      <c r="Q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6" s="225" t="str">
        <f t="shared" si="10"/>
        <v xml:space="preserve"> </v>
      </c>
      <c r="S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6" s="225" t="str">
        <f t="shared" si="11"/>
        <v xml:space="preserve"> </v>
      </c>
      <c r="U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6" s="188">
        <f>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  <c r="W106" s="225" t="str">
        <f t="shared" si="12"/>
        <v xml:space="preserve"> </v>
      </c>
      <c r="X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6" s="225" t="str">
        <f t="shared" si="13"/>
        <v xml:space="preserve"> </v>
      </c>
      <c r="Z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6" s="225" t="str">
        <f t="shared" si="14"/>
        <v xml:space="preserve"> </v>
      </c>
      <c r="AB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7" spans="1:28" s="196" customFormat="1" ht="27">
      <c r="A107" s="182" t="str">
        <f t="shared" si="8"/>
        <v>71020501010000</v>
      </c>
      <c r="B107" s="183" t="s">
        <v>439</v>
      </c>
      <c r="C107" s="132" t="s">
        <v>140</v>
      </c>
      <c r="D107" s="131" t="s">
        <v>149</v>
      </c>
      <c r="E107" s="130" t="s">
        <v>106</v>
      </c>
      <c r="F107" s="184" t="s">
        <v>106</v>
      </c>
      <c r="G107" s="185" t="s">
        <v>440</v>
      </c>
      <c r="H107" s="144"/>
      <c r="I107" s="145"/>
      <c r="J107" s="146"/>
      <c r="K107" s="146"/>
      <c r="L107" s="25" t="s">
        <v>576</v>
      </c>
      <c r="M107" s="26"/>
      <c r="N107" s="195">
        <f>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07" s="195">
        <f>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07" s="228" t="str">
        <f t="shared" si="9"/>
        <v xml:space="preserve"> </v>
      </c>
      <c r="Q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7" s="228" t="str">
        <f t="shared" si="10"/>
        <v xml:space="preserve"> </v>
      </c>
      <c r="S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7" s="228" t="str">
        <f t="shared" si="11"/>
        <v xml:space="preserve"> </v>
      </c>
      <c r="U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7" s="195">
        <f>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  <c r="W107" s="228" t="str">
        <f t="shared" si="12"/>
        <v xml:space="preserve"> </v>
      </c>
      <c r="X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7" s="228" t="str">
        <f t="shared" si="13"/>
        <v xml:space="preserve"> </v>
      </c>
      <c r="Z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7" s="228" t="str">
        <f t="shared" si="14"/>
        <v xml:space="preserve"> </v>
      </c>
      <c r="AB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8" spans="1:28" s="135" customFormat="1" hidden="1">
      <c r="A108" s="182" t="str">
        <f t="shared" si="8"/>
        <v>71020501014216</v>
      </c>
      <c r="B108" s="183" t="s">
        <v>439</v>
      </c>
      <c r="C108" s="132" t="s">
        <v>140</v>
      </c>
      <c r="D108" s="131" t="s">
        <v>149</v>
      </c>
      <c r="E108" s="130" t="s">
        <v>106</v>
      </c>
      <c r="F108" s="184" t="s">
        <v>106</v>
      </c>
      <c r="G108" s="129">
        <v>4216</v>
      </c>
      <c r="H108" s="15"/>
      <c r="I108" s="23"/>
      <c r="J108" s="24"/>
      <c r="K108" s="24"/>
      <c r="L108" s="30" t="s">
        <v>118</v>
      </c>
      <c r="M108" s="31">
        <v>4216</v>
      </c>
      <c r="N108" s="181">
        <f>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08" s="181">
        <f>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08" s="229" t="str">
        <f t="shared" si="9"/>
        <v xml:space="preserve"> </v>
      </c>
      <c r="Q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8" s="229" t="str">
        <f t="shared" si="10"/>
        <v xml:space="preserve"> </v>
      </c>
      <c r="S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8" s="229" t="str">
        <f t="shared" si="11"/>
        <v xml:space="preserve"> </v>
      </c>
      <c r="U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8" s="181">
        <f>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  <c r="W108" s="229" t="str">
        <f t="shared" si="12"/>
        <v xml:space="preserve"> </v>
      </c>
      <c r="X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8" s="229" t="str">
        <f t="shared" si="13"/>
        <v xml:space="preserve"> </v>
      </c>
      <c r="Z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8" s="229" t="str">
        <f t="shared" si="14"/>
        <v xml:space="preserve"> </v>
      </c>
      <c r="AB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9" spans="1:28" s="135" customFormat="1">
      <c r="A109" s="182" t="str">
        <f t="shared" si="8"/>
        <v>71020501014239</v>
      </c>
      <c r="B109" s="183" t="s">
        <v>439</v>
      </c>
      <c r="C109" s="132" t="s">
        <v>140</v>
      </c>
      <c r="D109" s="131" t="s">
        <v>149</v>
      </c>
      <c r="E109" s="130" t="s">
        <v>106</v>
      </c>
      <c r="F109" s="184" t="s">
        <v>106</v>
      </c>
      <c r="G109" s="129">
        <v>4239</v>
      </c>
      <c r="H109" s="15"/>
      <c r="I109" s="23"/>
      <c r="J109" s="24"/>
      <c r="K109" s="24"/>
      <c r="L109" s="30" t="s">
        <v>125</v>
      </c>
      <c r="M109" s="31">
        <v>4239</v>
      </c>
      <c r="N109" s="181">
        <f>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09" s="181">
        <f>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09" s="229" t="str">
        <f t="shared" si="9"/>
        <v xml:space="preserve"> </v>
      </c>
      <c r="Q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9" s="229" t="str">
        <f t="shared" si="10"/>
        <v xml:space="preserve"> </v>
      </c>
      <c r="S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9" s="229" t="str">
        <f t="shared" si="11"/>
        <v xml:space="preserve"> </v>
      </c>
      <c r="U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9" s="181">
        <f>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  <c r="W109" s="229" t="str">
        <f t="shared" si="12"/>
        <v xml:space="preserve"> </v>
      </c>
      <c r="X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9" s="229" t="str">
        <f t="shared" si="13"/>
        <v xml:space="preserve"> </v>
      </c>
      <c r="Z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9" s="229" t="str">
        <f t="shared" si="14"/>
        <v xml:space="preserve"> </v>
      </c>
      <c r="AB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0" spans="1:28" s="135" customFormat="1" hidden="1">
      <c r="A110" s="182" t="str">
        <f t="shared" si="8"/>
        <v>71020501014264</v>
      </c>
      <c r="B110" s="183" t="s">
        <v>439</v>
      </c>
      <c r="C110" s="132" t="s">
        <v>140</v>
      </c>
      <c r="D110" s="131" t="s">
        <v>149</v>
      </c>
      <c r="E110" s="130" t="s">
        <v>106</v>
      </c>
      <c r="F110" s="184" t="s">
        <v>106</v>
      </c>
      <c r="G110" s="129">
        <v>4264</v>
      </c>
      <c r="H110" s="15"/>
      <c r="I110" s="23"/>
      <c r="J110" s="24"/>
      <c r="K110" s="24"/>
      <c r="L110" s="30" t="s">
        <v>129</v>
      </c>
      <c r="M110" s="31">
        <v>4264</v>
      </c>
      <c r="N110" s="181">
        <f>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10" s="181">
        <f>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10" s="229" t="str">
        <f t="shared" si="9"/>
        <v xml:space="preserve"> </v>
      </c>
      <c r="Q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0" s="229" t="str">
        <f t="shared" si="10"/>
        <v xml:space="preserve"> </v>
      </c>
      <c r="S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0" s="229" t="str">
        <f t="shared" si="11"/>
        <v xml:space="preserve"> </v>
      </c>
      <c r="U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0" s="181">
        <f>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  <c r="W110" s="229" t="str">
        <f t="shared" si="12"/>
        <v xml:space="preserve"> </v>
      </c>
      <c r="X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0" s="229" t="str">
        <f t="shared" si="13"/>
        <v xml:space="preserve"> </v>
      </c>
      <c r="Z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0" s="229" t="str">
        <f t="shared" si="14"/>
        <v xml:space="preserve"> </v>
      </c>
      <c r="AB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1" spans="1:28" s="135" customFormat="1">
      <c r="A111" s="182" t="str">
        <f t="shared" si="8"/>
        <v>71020501014639</v>
      </c>
      <c r="B111" s="183" t="s">
        <v>439</v>
      </c>
      <c r="C111" s="132" t="s">
        <v>140</v>
      </c>
      <c r="D111" s="131" t="s">
        <v>149</v>
      </c>
      <c r="E111" s="130" t="s">
        <v>106</v>
      </c>
      <c r="F111" s="184" t="s">
        <v>106</v>
      </c>
      <c r="G111" s="129">
        <v>4639</v>
      </c>
      <c r="H111" s="15"/>
      <c r="I111" s="23"/>
      <c r="J111" s="24"/>
      <c r="K111" s="24"/>
      <c r="L111" s="30" t="s">
        <v>167</v>
      </c>
      <c r="M111" s="31">
        <v>4639</v>
      </c>
      <c r="N111" s="181">
        <f>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11" s="181">
        <f>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11" s="229" t="str">
        <f t="shared" si="9"/>
        <v xml:space="preserve"> </v>
      </c>
      <c r="Q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1" s="229" t="str">
        <f t="shared" si="10"/>
        <v xml:space="preserve"> </v>
      </c>
      <c r="S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1" s="229" t="str">
        <f t="shared" si="11"/>
        <v xml:space="preserve"> </v>
      </c>
      <c r="U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1" s="181">
        <f>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  <c r="W111" s="229" t="str">
        <f t="shared" si="12"/>
        <v xml:space="preserve"> </v>
      </c>
      <c r="X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1" s="229" t="str">
        <f t="shared" si="13"/>
        <v xml:space="preserve"> </v>
      </c>
      <c r="Z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1" s="229" t="str">
        <f t="shared" si="14"/>
        <v xml:space="preserve"> </v>
      </c>
      <c r="AB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2" spans="1:28" s="113" customFormat="1" ht="27" hidden="1">
      <c r="A112" s="213" t="s">
        <v>44</v>
      </c>
      <c r="B112" s="122" t="s">
        <v>439</v>
      </c>
      <c r="C112" s="115" t="s">
        <v>140</v>
      </c>
      <c r="D112" s="116" t="s">
        <v>149</v>
      </c>
      <c r="E112" s="117" t="s">
        <v>106</v>
      </c>
      <c r="F112" s="214" t="s">
        <v>140</v>
      </c>
      <c r="G112" s="127" t="s">
        <v>440</v>
      </c>
      <c r="H112" s="43"/>
      <c r="I112" s="145"/>
      <c r="J112" s="146"/>
      <c r="K112" s="146"/>
      <c r="L112" s="25" t="s">
        <v>46</v>
      </c>
      <c r="M112" s="26"/>
      <c r="N112" s="195">
        <f>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12" s="195">
        <f>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12" s="228" t="str">
        <f t="shared" si="9"/>
        <v xml:space="preserve"> </v>
      </c>
      <c r="Q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2" s="228" t="str">
        <f t="shared" si="10"/>
        <v xml:space="preserve"> </v>
      </c>
      <c r="S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2" s="228" t="str">
        <f t="shared" si="11"/>
        <v xml:space="preserve"> </v>
      </c>
      <c r="U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2" s="195">
        <f>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  <c r="W112" s="228" t="str">
        <f t="shared" si="12"/>
        <v xml:space="preserve"> </v>
      </c>
      <c r="X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2" s="228" t="str">
        <f t="shared" si="13"/>
        <v xml:space="preserve"> </v>
      </c>
      <c r="Z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2" s="228" t="str">
        <f t="shared" si="14"/>
        <v xml:space="preserve"> </v>
      </c>
      <c r="AB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3" spans="1:28" ht="25.5" hidden="1">
      <c r="A113" s="213" t="s">
        <v>45</v>
      </c>
      <c r="B113" s="122" t="s">
        <v>439</v>
      </c>
      <c r="C113" s="115" t="s">
        <v>140</v>
      </c>
      <c r="D113" s="116" t="s">
        <v>149</v>
      </c>
      <c r="E113" s="117" t="s">
        <v>106</v>
      </c>
      <c r="F113" s="214" t="s">
        <v>140</v>
      </c>
      <c r="G113" s="119" t="s">
        <v>229</v>
      </c>
      <c r="H113" s="15"/>
      <c r="I113" s="23"/>
      <c r="J113" s="24"/>
      <c r="K113" s="24"/>
      <c r="L113" s="27" t="s">
        <v>230</v>
      </c>
      <c r="M113" s="10" t="s">
        <v>229</v>
      </c>
      <c r="N113" s="181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3" s="181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3" s="229" t="str">
        <f t="shared" si="9"/>
        <v xml:space="preserve"> </v>
      </c>
      <c r="Q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3" s="229" t="str">
        <f t="shared" si="10"/>
        <v xml:space="preserve"> </v>
      </c>
      <c r="S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3" s="229" t="str">
        <f t="shared" si="11"/>
        <v xml:space="preserve"> </v>
      </c>
      <c r="U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3" s="181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3" s="229" t="str">
        <f t="shared" si="12"/>
        <v xml:space="preserve"> </v>
      </c>
      <c r="X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3" s="229" t="str">
        <f t="shared" si="13"/>
        <v xml:space="preserve"> </v>
      </c>
      <c r="Z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3" s="229" t="str">
        <f t="shared" si="14"/>
        <v xml:space="preserve"> </v>
      </c>
      <c r="AB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4" spans="1:28" s="162" customFormat="1">
      <c r="A114" s="120" t="str">
        <f t="shared" si="8"/>
        <v>71040000000000</v>
      </c>
      <c r="B114" s="122" t="s">
        <v>439</v>
      </c>
      <c r="C114" s="115" t="s">
        <v>155</v>
      </c>
      <c r="D114" s="116" t="s">
        <v>441</v>
      </c>
      <c r="E114" s="125" t="s">
        <v>441</v>
      </c>
      <c r="F114" s="126" t="s">
        <v>441</v>
      </c>
      <c r="G114" s="127" t="s">
        <v>440</v>
      </c>
      <c r="H114" s="171">
        <v>2400</v>
      </c>
      <c r="I114" s="210" t="s">
        <v>155</v>
      </c>
      <c r="J114" s="211">
        <v>0</v>
      </c>
      <c r="K114" s="211">
        <v>0</v>
      </c>
      <c r="L114" s="160" t="s">
        <v>169</v>
      </c>
      <c r="M114" s="172"/>
      <c r="N114" s="161">
        <f>+N116+N123+N194</f>
        <v>0</v>
      </c>
      <c r="O114" s="161">
        <f>+O116+O123+O194</f>
        <v>0</v>
      </c>
      <c r="P114" s="224" t="str">
        <f t="shared" si="9"/>
        <v xml:space="preserve"> </v>
      </c>
      <c r="Q114" s="161" t="e">
        <f>+Q116+Q123+Q194</f>
        <v>#REF!</v>
      </c>
      <c r="R114" s="224" t="str">
        <f t="shared" si="10"/>
        <v xml:space="preserve"> </v>
      </c>
      <c r="S114" s="161" t="e">
        <f>+S116+S123+S194</f>
        <v>#REF!</v>
      </c>
      <c r="T114" s="224" t="str">
        <f t="shared" si="11"/>
        <v xml:space="preserve"> </v>
      </c>
      <c r="U114" s="161" t="e">
        <f>+U116+U123+U194</f>
        <v>#REF!</v>
      </c>
      <c r="V114" s="161">
        <f>+V116+V123+V194</f>
        <v>0</v>
      </c>
      <c r="W114" s="224" t="str">
        <f t="shared" si="12"/>
        <v xml:space="preserve"> </v>
      </c>
      <c r="X114" s="161" t="e">
        <f>+X116+X123+X194</f>
        <v>#REF!</v>
      </c>
      <c r="Y114" s="224" t="str">
        <f t="shared" si="13"/>
        <v xml:space="preserve"> </v>
      </c>
      <c r="Z114" s="161" t="e">
        <f>+Z116+Z123+Z194</f>
        <v>#REF!</v>
      </c>
      <c r="AA114" s="224" t="str">
        <f t="shared" si="14"/>
        <v xml:space="preserve"> </v>
      </c>
      <c r="AB114" s="161" t="e">
        <f>+AB116+AB123+AB194</f>
        <v>#REF!</v>
      </c>
    </row>
    <row r="115" spans="1:28" s="135" customFormat="1" ht="12.75">
      <c r="A115" s="182" t="str">
        <f t="shared" si="8"/>
        <v>71040000000001</v>
      </c>
      <c r="B115" s="183" t="s">
        <v>439</v>
      </c>
      <c r="C115" s="132" t="s">
        <v>155</v>
      </c>
      <c r="D115" s="131" t="s">
        <v>441</v>
      </c>
      <c r="E115" s="130" t="s">
        <v>441</v>
      </c>
      <c r="F115" s="184" t="s">
        <v>441</v>
      </c>
      <c r="G115" s="185" t="s">
        <v>96</v>
      </c>
      <c r="H115" s="23"/>
      <c r="I115" s="16"/>
      <c r="J115" s="17"/>
      <c r="K115" s="17"/>
      <c r="L115" s="28" t="s">
        <v>108</v>
      </c>
      <c r="M115" s="29"/>
      <c r="N115" s="188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5" s="188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5" s="225" t="str">
        <f t="shared" si="9"/>
        <v xml:space="preserve"> </v>
      </c>
      <c r="Q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5" s="225" t="str">
        <f t="shared" si="10"/>
        <v xml:space="preserve"> </v>
      </c>
      <c r="S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5" s="225" t="str">
        <f t="shared" si="11"/>
        <v xml:space="preserve"> </v>
      </c>
      <c r="U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5" s="188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5" s="225" t="str">
        <f t="shared" si="12"/>
        <v xml:space="preserve"> </v>
      </c>
      <c r="X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5" s="225" t="str">
        <f t="shared" si="13"/>
        <v xml:space="preserve"> </v>
      </c>
      <c r="Z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5" s="225" t="str">
        <f t="shared" si="14"/>
        <v xml:space="preserve"> </v>
      </c>
      <c r="AB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6" spans="1:28" s="187" customFormat="1" ht="27">
      <c r="A116" s="182" t="str">
        <f t="shared" si="8"/>
        <v>71040200000000</v>
      </c>
      <c r="B116" s="183" t="s">
        <v>439</v>
      </c>
      <c r="C116" s="132" t="s">
        <v>155</v>
      </c>
      <c r="D116" s="131" t="s">
        <v>140</v>
      </c>
      <c r="E116" s="130" t="s">
        <v>441</v>
      </c>
      <c r="F116" s="184" t="s">
        <v>441</v>
      </c>
      <c r="G116" s="185" t="s">
        <v>440</v>
      </c>
      <c r="H116" s="173">
        <v>2420</v>
      </c>
      <c r="I116" s="164" t="s">
        <v>155</v>
      </c>
      <c r="J116" s="165">
        <v>2</v>
      </c>
      <c r="K116" s="165">
        <v>0</v>
      </c>
      <c r="L116" s="166" t="s">
        <v>170</v>
      </c>
      <c r="M116" s="174"/>
      <c r="N116" s="186">
        <f>+'havelvac 7.2'!N130+'havelvac 7.3'!N130+'havelvac 7.4'!N130+'havelvac 7.5'!N130+'havelvac 7.6'!N130+'havelvac 7.7'!N130+'havelvac 7.9'!N130+'havelvac 7.8'!N130+'havelvac 7.10'!N130+'havelvac 7.11'!N130+'havelvac 7.12'!N130+'havelvac 7.13'!N130</f>
        <v>0</v>
      </c>
      <c r="O116" s="186">
        <f>+'havelvac 7.2'!O130+'havelvac 7.3'!O130+'havelvac 7.4'!O130+'havelvac 7.5'!O130+'havelvac 7.6'!O130+'havelvac 7.7'!O130+'havelvac 7.9'!O130+'havelvac 7.8'!O130+'havelvac 7.10'!O130+'havelvac 7.11'!O130+'havelvac 7.12'!O130+'havelvac 7.13'!O130</f>
        <v>0</v>
      </c>
      <c r="P116" s="226" t="str">
        <f t="shared" si="9"/>
        <v xml:space="preserve"> </v>
      </c>
      <c r="Q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6" s="226" t="str">
        <f t="shared" si="10"/>
        <v xml:space="preserve"> </v>
      </c>
      <c r="S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6" s="226" t="str">
        <f t="shared" si="11"/>
        <v xml:space="preserve"> </v>
      </c>
      <c r="U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6" s="186">
        <f>+'havelvac 7.2'!P130+'havelvac 7.3'!P130+'havelvac 7.4'!P130+'havelvac 7.5'!P130+'havelvac 7.6'!P130+'havelvac 7.7'!P130+'havelvac 7.9'!P130+'havelvac 7.8'!P130+'havelvac 7.10'!P130+'havelvac 7.11'!P130+'havelvac 7.12'!P130+'havelvac 7.13'!P130</f>
        <v>0</v>
      </c>
      <c r="W116" s="226" t="str">
        <f t="shared" si="12"/>
        <v xml:space="preserve"> </v>
      </c>
      <c r="X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6" s="226" t="str">
        <f t="shared" si="13"/>
        <v xml:space="preserve"> </v>
      </c>
      <c r="Z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6" s="226" t="str">
        <f t="shared" si="14"/>
        <v xml:space="preserve"> </v>
      </c>
      <c r="AB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7" spans="1:28" s="135" customFormat="1" ht="12.75">
      <c r="A117" s="182" t="str">
        <f t="shared" si="8"/>
        <v>71040200000001</v>
      </c>
      <c r="B117" s="183" t="s">
        <v>439</v>
      </c>
      <c r="C117" s="132" t="s">
        <v>155</v>
      </c>
      <c r="D117" s="131" t="s">
        <v>140</v>
      </c>
      <c r="E117" s="130" t="s">
        <v>441</v>
      </c>
      <c r="F117" s="184" t="s">
        <v>441</v>
      </c>
      <c r="G117" s="185" t="s">
        <v>96</v>
      </c>
      <c r="H117" s="23"/>
      <c r="I117" s="16"/>
      <c r="J117" s="17"/>
      <c r="K117" s="17"/>
      <c r="L117" s="28" t="s">
        <v>110</v>
      </c>
      <c r="M117" s="29"/>
      <c r="N117" s="188">
        <f>+'havelvac 7.2'!N131+'havelvac 7.3'!N131+'havelvac 7.4'!N131+'havelvac 7.5'!N131+'havelvac 7.6'!N131+'havelvac 7.7'!N131+'havelvac 7.9'!N131+'havelvac 7.8'!N131+'havelvac 7.10'!N131+'havelvac 7.11'!N131+'havelvac 7.12'!N131+'havelvac 7.13'!N131</f>
        <v>0</v>
      </c>
      <c r="O117" s="188">
        <f>+'havelvac 7.2'!O131+'havelvac 7.3'!O131+'havelvac 7.4'!O131+'havelvac 7.5'!O131+'havelvac 7.6'!O131+'havelvac 7.7'!O131+'havelvac 7.9'!O131+'havelvac 7.8'!O131+'havelvac 7.10'!O131+'havelvac 7.11'!O131+'havelvac 7.12'!O131+'havelvac 7.13'!O131</f>
        <v>0</v>
      </c>
      <c r="P117" s="225" t="str">
        <f t="shared" si="9"/>
        <v xml:space="preserve"> </v>
      </c>
      <c r="Q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7" s="225" t="str">
        <f t="shared" si="10"/>
        <v xml:space="preserve"> </v>
      </c>
      <c r="S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7" s="225" t="str">
        <f t="shared" si="11"/>
        <v xml:space="preserve"> </v>
      </c>
      <c r="U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7" s="188">
        <f>+'havelvac 7.2'!P131+'havelvac 7.3'!P131+'havelvac 7.4'!P131+'havelvac 7.5'!P131+'havelvac 7.6'!P131+'havelvac 7.7'!P131+'havelvac 7.9'!P131+'havelvac 7.8'!P131+'havelvac 7.10'!P131+'havelvac 7.11'!P131+'havelvac 7.12'!P131+'havelvac 7.13'!P131</f>
        <v>0</v>
      </c>
      <c r="W117" s="225" t="str">
        <f t="shared" si="12"/>
        <v xml:space="preserve"> </v>
      </c>
      <c r="X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7" s="225" t="str">
        <f t="shared" si="13"/>
        <v xml:space="preserve"> </v>
      </c>
      <c r="Z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7" s="225" t="str">
        <f t="shared" si="14"/>
        <v xml:space="preserve"> </v>
      </c>
      <c r="AB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8" spans="1:28" s="191" customFormat="1" ht="12.75">
      <c r="A118" s="182" t="str">
        <f t="shared" si="8"/>
        <v>71040204000000</v>
      </c>
      <c r="B118" s="183" t="s">
        <v>439</v>
      </c>
      <c r="C118" s="132" t="s">
        <v>155</v>
      </c>
      <c r="D118" s="131" t="s">
        <v>140</v>
      </c>
      <c r="E118" s="130" t="s">
        <v>155</v>
      </c>
      <c r="F118" s="184" t="s">
        <v>441</v>
      </c>
      <c r="G118" s="185" t="s">
        <v>440</v>
      </c>
      <c r="H118" s="149">
        <v>2424</v>
      </c>
      <c r="I118" s="150" t="s">
        <v>155</v>
      </c>
      <c r="J118" s="151">
        <v>2</v>
      </c>
      <c r="K118" s="151">
        <v>4</v>
      </c>
      <c r="L118" s="152" t="s">
        <v>171</v>
      </c>
      <c r="M118" s="153"/>
      <c r="N118" s="190">
        <f>+'havelvac 7.2'!N132+'havelvac 7.3'!N132+'havelvac 7.4'!N132+'havelvac 7.5'!N132+'havelvac 7.6'!N132+'havelvac 7.7'!N132+'havelvac 7.9'!N132+'havelvac 7.8'!N132+'havelvac 7.10'!N132+'havelvac 7.11'!N132+'havelvac 7.12'!N132+'havelvac 7.13'!N132</f>
        <v>0</v>
      </c>
      <c r="O118" s="190">
        <f>+'havelvac 7.2'!O132+'havelvac 7.3'!O132+'havelvac 7.4'!O132+'havelvac 7.5'!O132+'havelvac 7.6'!O132+'havelvac 7.7'!O132+'havelvac 7.9'!O132+'havelvac 7.8'!O132+'havelvac 7.10'!O132+'havelvac 7.11'!O132+'havelvac 7.12'!O132+'havelvac 7.13'!O132</f>
        <v>0</v>
      </c>
      <c r="P118" s="227" t="str">
        <f t="shared" si="9"/>
        <v xml:space="preserve"> </v>
      </c>
      <c r="Q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8" s="227" t="str">
        <f t="shared" si="10"/>
        <v xml:space="preserve"> </v>
      </c>
      <c r="S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8" s="227" t="str">
        <f t="shared" si="11"/>
        <v xml:space="preserve"> </v>
      </c>
      <c r="U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8" s="190">
        <f>+'havelvac 7.2'!P132+'havelvac 7.3'!P132+'havelvac 7.4'!P132+'havelvac 7.5'!P132+'havelvac 7.6'!P132+'havelvac 7.7'!P132+'havelvac 7.9'!P132+'havelvac 7.8'!P132+'havelvac 7.10'!P132+'havelvac 7.11'!P132+'havelvac 7.12'!P132+'havelvac 7.13'!P132</f>
        <v>0</v>
      </c>
      <c r="W118" s="227" t="str">
        <f t="shared" si="12"/>
        <v xml:space="preserve"> </v>
      </c>
      <c r="X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8" s="227" t="str">
        <f t="shared" si="13"/>
        <v xml:space="preserve"> </v>
      </c>
      <c r="Z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8" s="227" t="str">
        <f t="shared" si="14"/>
        <v xml:space="preserve"> </v>
      </c>
      <c r="AB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9" spans="1:28" s="135" customFormat="1" ht="12.75">
      <c r="A119" s="182" t="str">
        <f t="shared" si="8"/>
        <v>71040204000001</v>
      </c>
      <c r="B119" s="183" t="s">
        <v>439</v>
      </c>
      <c r="C119" s="132" t="s">
        <v>155</v>
      </c>
      <c r="D119" s="131" t="s">
        <v>140</v>
      </c>
      <c r="E119" s="130" t="s">
        <v>155</v>
      </c>
      <c r="F119" s="184" t="s">
        <v>441</v>
      </c>
      <c r="G119" s="185" t="s">
        <v>96</v>
      </c>
      <c r="H119" s="23"/>
      <c r="I119" s="23"/>
      <c r="J119" s="24"/>
      <c r="K119" s="24"/>
      <c r="L119" s="28" t="s">
        <v>108</v>
      </c>
      <c r="M119" s="29"/>
      <c r="N119" s="188">
        <f>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19" s="188">
        <f>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19" s="225" t="str">
        <f t="shared" si="9"/>
        <v xml:space="preserve"> </v>
      </c>
      <c r="Q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9" s="225" t="str">
        <f t="shared" si="10"/>
        <v xml:space="preserve"> </v>
      </c>
      <c r="S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9" s="225" t="str">
        <f t="shared" si="11"/>
        <v xml:space="preserve"> </v>
      </c>
      <c r="U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9" s="188">
        <f>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  <c r="W119" s="225" t="str">
        <f t="shared" si="12"/>
        <v xml:space="preserve"> </v>
      </c>
      <c r="X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9" s="225" t="str">
        <f t="shared" si="13"/>
        <v xml:space="preserve"> </v>
      </c>
      <c r="Z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9" s="225" t="str">
        <f t="shared" si="14"/>
        <v xml:space="preserve"> </v>
      </c>
      <c r="AB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0" spans="1:28" s="196" customFormat="1" ht="13.5">
      <c r="A120" s="182" t="str">
        <f t="shared" si="8"/>
        <v>71040204010000</v>
      </c>
      <c r="B120" s="183" t="s">
        <v>439</v>
      </c>
      <c r="C120" s="132" t="s">
        <v>155</v>
      </c>
      <c r="D120" s="131" t="s">
        <v>140</v>
      </c>
      <c r="E120" s="130" t="s">
        <v>155</v>
      </c>
      <c r="F120" s="184" t="s">
        <v>106</v>
      </c>
      <c r="G120" s="185" t="s">
        <v>440</v>
      </c>
      <c r="H120" s="144"/>
      <c r="I120" s="145"/>
      <c r="J120" s="146"/>
      <c r="K120" s="146"/>
      <c r="L120" s="25" t="s">
        <v>172</v>
      </c>
      <c r="M120" s="26"/>
      <c r="N120" s="195">
        <f>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20" s="195">
        <f>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20" s="228" t="str">
        <f t="shared" si="9"/>
        <v xml:space="preserve"> </v>
      </c>
      <c r="Q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0" s="228" t="str">
        <f t="shared" si="10"/>
        <v xml:space="preserve"> </v>
      </c>
      <c r="S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0" s="228" t="str">
        <f t="shared" si="11"/>
        <v xml:space="preserve"> </v>
      </c>
      <c r="U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0" s="195">
        <f>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  <c r="W120" s="228" t="str">
        <f t="shared" si="12"/>
        <v xml:space="preserve"> </v>
      </c>
      <c r="X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0" s="228" t="str">
        <f t="shared" si="13"/>
        <v xml:space="preserve"> </v>
      </c>
      <c r="Z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0" s="228" t="str">
        <f t="shared" si="14"/>
        <v xml:space="preserve"> </v>
      </c>
      <c r="AB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1" spans="1:28" s="135" customFormat="1" hidden="1">
      <c r="A121" s="182" t="str">
        <f t="shared" si="8"/>
        <v>71040204015112</v>
      </c>
      <c r="B121" s="183" t="s">
        <v>439</v>
      </c>
      <c r="C121" s="132" t="s">
        <v>155</v>
      </c>
      <c r="D121" s="131" t="s">
        <v>140</v>
      </c>
      <c r="E121" s="130" t="s">
        <v>155</v>
      </c>
      <c r="F121" s="184" t="s">
        <v>106</v>
      </c>
      <c r="G121" s="129">
        <v>5112</v>
      </c>
      <c r="H121" s="23"/>
      <c r="I121" s="16"/>
      <c r="J121" s="17"/>
      <c r="K121" s="17"/>
      <c r="L121" s="28" t="s">
        <v>173</v>
      </c>
      <c r="M121" s="29">
        <v>5112</v>
      </c>
      <c r="N121" s="181">
        <f>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21" s="181">
        <f>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21" s="229" t="str">
        <f t="shared" si="9"/>
        <v xml:space="preserve"> </v>
      </c>
      <c r="Q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1" s="229" t="str">
        <f t="shared" si="10"/>
        <v xml:space="preserve"> </v>
      </c>
      <c r="S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1" s="229" t="str">
        <f t="shared" si="11"/>
        <v xml:space="preserve"> </v>
      </c>
      <c r="U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1" s="181">
        <f>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  <c r="W121" s="229" t="str">
        <f t="shared" si="12"/>
        <v xml:space="preserve"> </v>
      </c>
      <c r="X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1" s="229" t="str">
        <f t="shared" si="13"/>
        <v xml:space="preserve"> </v>
      </c>
      <c r="Z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1" s="229" t="str">
        <f t="shared" si="14"/>
        <v xml:space="preserve"> </v>
      </c>
      <c r="AB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2" spans="1:28" s="135" customFormat="1">
      <c r="A122" s="182" t="str">
        <f t="shared" si="8"/>
        <v>71040204015113</v>
      </c>
      <c r="B122" s="183" t="s">
        <v>439</v>
      </c>
      <c r="C122" s="132" t="s">
        <v>155</v>
      </c>
      <c r="D122" s="131" t="s">
        <v>140</v>
      </c>
      <c r="E122" s="130" t="s">
        <v>155</v>
      </c>
      <c r="F122" s="184" t="s">
        <v>106</v>
      </c>
      <c r="G122" s="129">
        <v>5113</v>
      </c>
      <c r="H122" s="15"/>
      <c r="I122" s="23"/>
      <c r="J122" s="24"/>
      <c r="K122" s="24"/>
      <c r="L122" s="28" t="s">
        <v>174</v>
      </c>
      <c r="M122" s="11">
        <v>5113</v>
      </c>
      <c r="N122" s="181">
        <f>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22" s="181">
        <f>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22" s="229" t="str">
        <f t="shared" si="9"/>
        <v xml:space="preserve"> </v>
      </c>
      <c r="Q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2" s="229" t="str">
        <f t="shared" si="10"/>
        <v xml:space="preserve"> </v>
      </c>
      <c r="S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2" s="229" t="str">
        <f t="shared" si="11"/>
        <v xml:space="preserve"> </v>
      </c>
      <c r="U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2" s="181">
        <f>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  <c r="W122" s="229" t="str">
        <f t="shared" si="12"/>
        <v xml:space="preserve"> </v>
      </c>
      <c r="X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2" s="229" t="str">
        <f t="shared" si="13"/>
        <v xml:space="preserve"> </v>
      </c>
      <c r="Z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2" s="229" t="str">
        <f t="shared" si="14"/>
        <v xml:space="preserve"> </v>
      </c>
      <c r="AB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3" spans="1:28" s="187" customFormat="1" ht="13.5">
      <c r="A123" s="182" t="str">
        <f t="shared" si="8"/>
        <v>71040500000000</v>
      </c>
      <c r="B123" s="183" t="s">
        <v>439</v>
      </c>
      <c r="C123" s="132" t="s">
        <v>155</v>
      </c>
      <c r="D123" s="131" t="s">
        <v>149</v>
      </c>
      <c r="E123" s="130" t="s">
        <v>441</v>
      </c>
      <c r="F123" s="184" t="s">
        <v>441</v>
      </c>
      <c r="G123" s="185" t="s">
        <v>440</v>
      </c>
      <c r="H123" s="173">
        <v>2450</v>
      </c>
      <c r="I123" s="164" t="s">
        <v>155</v>
      </c>
      <c r="J123" s="165">
        <v>5</v>
      </c>
      <c r="K123" s="165">
        <v>0</v>
      </c>
      <c r="L123" s="166" t="s">
        <v>175</v>
      </c>
      <c r="M123" s="174"/>
      <c r="N123" s="186">
        <f>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23" s="186">
        <f>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23" s="226" t="str">
        <f t="shared" si="9"/>
        <v xml:space="preserve"> </v>
      </c>
      <c r="Q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3" s="226" t="str">
        <f t="shared" si="10"/>
        <v xml:space="preserve"> </v>
      </c>
      <c r="S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3" s="226" t="str">
        <f t="shared" si="11"/>
        <v xml:space="preserve"> </v>
      </c>
      <c r="U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3" s="186">
        <f>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  <c r="W123" s="226" t="str">
        <f t="shared" si="12"/>
        <v xml:space="preserve"> </v>
      </c>
      <c r="X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3" s="226" t="str">
        <f t="shared" si="13"/>
        <v xml:space="preserve"> </v>
      </c>
      <c r="Z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3" s="226" t="str">
        <f t="shared" si="14"/>
        <v xml:space="preserve"> </v>
      </c>
      <c r="AB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4" spans="1:28" s="135" customFormat="1" ht="12.75">
      <c r="A124" s="182" t="str">
        <f t="shared" si="8"/>
        <v>71040500000001</v>
      </c>
      <c r="B124" s="183" t="s">
        <v>439</v>
      </c>
      <c r="C124" s="132" t="s">
        <v>155</v>
      </c>
      <c r="D124" s="131" t="s">
        <v>149</v>
      </c>
      <c r="E124" s="130" t="s">
        <v>441</v>
      </c>
      <c r="F124" s="184" t="s">
        <v>441</v>
      </c>
      <c r="G124" s="185" t="s">
        <v>96</v>
      </c>
      <c r="H124" s="23"/>
      <c r="I124" s="16"/>
      <c r="J124" s="17"/>
      <c r="K124" s="17"/>
      <c r="L124" s="28" t="s">
        <v>110</v>
      </c>
      <c r="M124" s="29"/>
      <c r="N124" s="188">
        <f>+'havelvac 7.2'!N138+'havelvac 7.3'!N138+'havelvac 7.4'!N138+'havelvac 7.5'!N138+'havelvac 7.6'!N138+'havelvac 7.7'!N138+'havelvac 7.9'!N138+'havelvac 7.8'!N138+'havelvac 7.10'!N138+'havelvac 7.11'!N138+'havelvac 7.12'!N138+'havelvac 7.13'!N138</f>
        <v>0</v>
      </c>
      <c r="O124" s="188">
        <f>+'havelvac 7.2'!O138+'havelvac 7.3'!O138+'havelvac 7.4'!O138+'havelvac 7.5'!O138+'havelvac 7.6'!O138+'havelvac 7.7'!O138+'havelvac 7.9'!O138+'havelvac 7.8'!O138+'havelvac 7.10'!O138+'havelvac 7.11'!O138+'havelvac 7.12'!O138+'havelvac 7.13'!O138</f>
        <v>0</v>
      </c>
      <c r="P124" s="225" t="str">
        <f t="shared" si="9"/>
        <v xml:space="preserve"> </v>
      </c>
      <c r="Q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4" s="225" t="str">
        <f t="shared" si="10"/>
        <v xml:space="preserve"> </v>
      </c>
      <c r="S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4" s="225" t="str">
        <f t="shared" si="11"/>
        <v xml:space="preserve"> </v>
      </c>
      <c r="U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4" s="188">
        <f>+'havelvac 7.2'!P138+'havelvac 7.3'!P138+'havelvac 7.4'!P138+'havelvac 7.5'!P138+'havelvac 7.6'!P138+'havelvac 7.7'!P138+'havelvac 7.9'!P138+'havelvac 7.8'!P138+'havelvac 7.10'!P138+'havelvac 7.11'!P138+'havelvac 7.12'!P138+'havelvac 7.13'!P138</f>
        <v>0</v>
      </c>
      <c r="W124" s="225" t="str">
        <f t="shared" si="12"/>
        <v xml:space="preserve"> </v>
      </c>
      <c r="X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4" s="225" t="str">
        <f t="shared" si="13"/>
        <v xml:space="preserve"> </v>
      </c>
      <c r="Z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4" s="225" t="str">
        <f t="shared" si="14"/>
        <v xml:space="preserve"> </v>
      </c>
      <c r="AB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5" spans="1:28" s="191" customFormat="1" ht="12.75">
      <c r="A125" s="182" t="str">
        <f t="shared" si="8"/>
        <v>71040501000000</v>
      </c>
      <c r="B125" s="183" t="s">
        <v>439</v>
      </c>
      <c r="C125" s="132" t="s">
        <v>155</v>
      </c>
      <c r="D125" s="131" t="s">
        <v>149</v>
      </c>
      <c r="E125" s="130" t="s">
        <v>106</v>
      </c>
      <c r="F125" s="184" t="s">
        <v>441</v>
      </c>
      <c r="G125" s="185" t="s">
        <v>440</v>
      </c>
      <c r="H125" s="149">
        <v>2451</v>
      </c>
      <c r="I125" s="150" t="s">
        <v>155</v>
      </c>
      <c r="J125" s="151">
        <v>5</v>
      </c>
      <c r="K125" s="151">
        <v>1</v>
      </c>
      <c r="L125" s="152" t="s">
        <v>176</v>
      </c>
      <c r="M125" s="153"/>
      <c r="N125" s="190">
        <f>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25" s="190">
        <f>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25" s="227" t="str">
        <f t="shared" si="9"/>
        <v xml:space="preserve"> </v>
      </c>
      <c r="Q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5" s="227" t="str">
        <f t="shared" si="10"/>
        <v xml:space="preserve"> </v>
      </c>
      <c r="S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5" s="227" t="str">
        <f t="shared" si="11"/>
        <v xml:space="preserve"> </v>
      </c>
      <c r="U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5" s="190">
        <f>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  <c r="W125" s="227" t="str">
        <f t="shared" si="12"/>
        <v xml:space="preserve"> </v>
      </c>
      <c r="X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5" s="227" t="str">
        <f t="shared" si="13"/>
        <v xml:space="preserve"> </v>
      </c>
      <c r="Z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5" s="227" t="str">
        <f t="shared" si="14"/>
        <v xml:space="preserve"> </v>
      </c>
      <c r="AB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6" spans="1:28" s="135" customFormat="1" ht="12.75">
      <c r="A126" s="182" t="str">
        <f t="shared" si="8"/>
        <v>71040501000001</v>
      </c>
      <c r="B126" s="183" t="s">
        <v>439</v>
      </c>
      <c r="C126" s="132" t="s">
        <v>155</v>
      </c>
      <c r="D126" s="131" t="s">
        <v>149</v>
      </c>
      <c r="E126" s="130" t="s">
        <v>106</v>
      </c>
      <c r="F126" s="184" t="s">
        <v>441</v>
      </c>
      <c r="G126" s="185" t="s">
        <v>96</v>
      </c>
      <c r="H126" s="23"/>
      <c r="I126" s="23"/>
      <c r="J126" s="24"/>
      <c r="K126" s="24"/>
      <c r="L126" s="28" t="s">
        <v>108</v>
      </c>
      <c r="M126" s="29"/>
      <c r="N126" s="188">
        <f>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26" s="188">
        <f>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26" s="225" t="str">
        <f t="shared" si="9"/>
        <v xml:space="preserve"> </v>
      </c>
      <c r="Q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6" s="225" t="str">
        <f t="shared" si="10"/>
        <v xml:space="preserve"> </v>
      </c>
      <c r="S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6" s="225" t="str">
        <f t="shared" si="11"/>
        <v xml:space="preserve"> </v>
      </c>
      <c r="U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6" s="188">
        <f>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  <c r="W126" s="225" t="str">
        <f t="shared" si="12"/>
        <v xml:space="preserve"> </v>
      </c>
      <c r="X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6" s="225" t="str">
        <f t="shared" si="13"/>
        <v xml:space="preserve"> </v>
      </c>
      <c r="Z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6" s="225" t="str">
        <f t="shared" si="14"/>
        <v xml:space="preserve"> </v>
      </c>
      <c r="AB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7" spans="1:28" s="196" customFormat="1" ht="13.5">
      <c r="A127" s="182" t="str">
        <f t="shared" si="8"/>
        <v>71040501010000</v>
      </c>
      <c r="B127" s="183" t="s">
        <v>439</v>
      </c>
      <c r="C127" s="132" t="s">
        <v>155</v>
      </c>
      <c r="D127" s="131" t="s">
        <v>149</v>
      </c>
      <c r="E127" s="130" t="s">
        <v>106</v>
      </c>
      <c r="F127" s="184" t="s">
        <v>106</v>
      </c>
      <c r="G127" s="185" t="s">
        <v>440</v>
      </c>
      <c r="H127" s="144"/>
      <c r="I127" s="145"/>
      <c r="J127" s="146"/>
      <c r="K127" s="146"/>
      <c r="L127" s="25" t="s">
        <v>177</v>
      </c>
      <c r="M127" s="26"/>
      <c r="N127" s="195">
        <f>+'havelvac 7.2'!N141+'havelvac 7.3'!N141+'havelvac 7.4'!N141+'havelvac 7.5'!N141+'havelvac 7.6'!N141+'havelvac 7.7'!N141+'havelvac 7.9'!N141+'havelvac 7.8'!N141+'havelvac 7.10'!N141+'havelvac 7.11'!N141+'havelvac 7.12'!N141+'havelvac 7.13'!N141</f>
        <v>0</v>
      </c>
      <c r="O127" s="195">
        <f>+'havelvac 7.2'!O141+'havelvac 7.3'!O141+'havelvac 7.4'!O141+'havelvac 7.5'!O141+'havelvac 7.6'!O141+'havelvac 7.7'!O141+'havelvac 7.9'!O141+'havelvac 7.8'!O141+'havelvac 7.10'!O141+'havelvac 7.11'!O141+'havelvac 7.12'!O141+'havelvac 7.13'!O141</f>
        <v>0</v>
      </c>
      <c r="P127" s="228" t="str">
        <f t="shared" si="9"/>
        <v xml:space="preserve"> </v>
      </c>
      <c r="Q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7" s="228" t="str">
        <f t="shared" si="10"/>
        <v xml:space="preserve"> </v>
      </c>
      <c r="S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7" s="228" t="str">
        <f t="shared" si="11"/>
        <v xml:space="preserve"> </v>
      </c>
      <c r="U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7" s="195">
        <f>+'havelvac 7.2'!P141+'havelvac 7.3'!P141+'havelvac 7.4'!P141+'havelvac 7.5'!P141+'havelvac 7.6'!P141+'havelvac 7.7'!P141+'havelvac 7.9'!P141+'havelvac 7.8'!P141+'havelvac 7.10'!P141+'havelvac 7.11'!P141+'havelvac 7.12'!P141+'havelvac 7.13'!P141</f>
        <v>0</v>
      </c>
      <c r="W127" s="228" t="str">
        <f t="shared" si="12"/>
        <v xml:space="preserve"> </v>
      </c>
      <c r="X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7" s="228" t="str">
        <f t="shared" si="13"/>
        <v xml:space="preserve"> </v>
      </c>
      <c r="Z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7" s="228" t="str">
        <f t="shared" si="14"/>
        <v xml:space="preserve"> </v>
      </c>
      <c r="AB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8" spans="1:28" s="135" customFormat="1" ht="25.5">
      <c r="A128" s="182" t="str">
        <f t="shared" si="8"/>
        <v>71040501014251</v>
      </c>
      <c r="B128" s="183" t="s">
        <v>439</v>
      </c>
      <c r="C128" s="132" t="s">
        <v>155</v>
      </c>
      <c r="D128" s="131" t="s">
        <v>149</v>
      </c>
      <c r="E128" s="130" t="s">
        <v>106</v>
      </c>
      <c r="F128" s="184" t="s">
        <v>106</v>
      </c>
      <c r="G128" s="129">
        <v>4251</v>
      </c>
      <c r="H128" s="23"/>
      <c r="I128" s="23"/>
      <c r="J128" s="24"/>
      <c r="K128" s="24"/>
      <c r="L128" s="27" t="s">
        <v>142</v>
      </c>
      <c r="M128" s="10">
        <v>4251</v>
      </c>
      <c r="N128" s="181">
        <f>+'havelvac 7.2'!N142+'havelvac 7.3'!N142+'havelvac 7.4'!N142+'havelvac 7.5'!N142+'havelvac 7.6'!N142+'havelvac 7.7'!N142+'havelvac 7.9'!N142+'havelvac 7.8'!N142+'havelvac 7.10'!N142+'havelvac 7.11'!N142+'havelvac 7.12'!N142+'havelvac 7.13'!N142</f>
        <v>0</v>
      </c>
      <c r="O128" s="181">
        <f>+'havelvac 7.2'!O142+'havelvac 7.3'!O142+'havelvac 7.4'!O142+'havelvac 7.5'!O142+'havelvac 7.6'!O142+'havelvac 7.7'!O142+'havelvac 7.9'!O142+'havelvac 7.8'!O142+'havelvac 7.10'!O142+'havelvac 7.11'!O142+'havelvac 7.12'!O142+'havelvac 7.13'!O142</f>
        <v>0</v>
      </c>
      <c r="P128" s="229" t="str">
        <f t="shared" si="9"/>
        <v xml:space="preserve"> </v>
      </c>
      <c r="Q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8" s="229" t="str">
        <f t="shared" si="10"/>
        <v xml:space="preserve"> </v>
      </c>
      <c r="S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8" s="229" t="str">
        <f t="shared" si="11"/>
        <v xml:space="preserve"> </v>
      </c>
      <c r="U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8" s="181">
        <f>+'havelvac 7.2'!P142+'havelvac 7.3'!P142+'havelvac 7.4'!P142+'havelvac 7.5'!P142+'havelvac 7.6'!P142+'havelvac 7.7'!P142+'havelvac 7.9'!P142+'havelvac 7.8'!P142+'havelvac 7.10'!P142+'havelvac 7.11'!P142+'havelvac 7.12'!P142+'havelvac 7.13'!P142</f>
        <v>0</v>
      </c>
      <c r="W128" s="229" t="str">
        <f t="shared" si="12"/>
        <v xml:space="preserve"> </v>
      </c>
      <c r="X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8" s="229" t="str">
        <f t="shared" si="13"/>
        <v xml:space="preserve"> </v>
      </c>
      <c r="Z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8" s="229" t="str">
        <f t="shared" si="14"/>
        <v xml:space="preserve"> </v>
      </c>
      <c r="AB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9" spans="1:28" s="196" customFormat="1" ht="13.5" hidden="1">
      <c r="A129" s="182" t="str">
        <f t="shared" si="8"/>
        <v>71040501020000</v>
      </c>
      <c r="B129" s="183" t="s">
        <v>439</v>
      </c>
      <c r="C129" s="132" t="s">
        <v>155</v>
      </c>
      <c r="D129" s="131" t="s">
        <v>149</v>
      </c>
      <c r="E129" s="130" t="s">
        <v>106</v>
      </c>
      <c r="F129" s="184" t="s">
        <v>140</v>
      </c>
      <c r="G129" s="185" t="s">
        <v>440</v>
      </c>
      <c r="H129" s="144"/>
      <c r="I129" s="145"/>
      <c r="J129" s="146"/>
      <c r="K129" s="146"/>
      <c r="L129" s="25" t="s">
        <v>178</v>
      </c>
      <c r="M129" s="26"/>
      <c r="N129" s="195">
        <f>+'havelvac 7.2'!N144+'havelvac 7.3'!N144+'havelvac 7.4'!N144+'havelvac 7.5'!N144+'havelvac 7.6'!N144+'havelvac 7.7'!N144+'havelvac 7.9'!N144+'havelvac 7.8'!N144+'havelvac 7.10'!N144+'havelvac 7.11'!N144+'havelvac 7.12'!N144+'havelvac 7.13'!N144</f>
        <v>0</v>
      </c>
      <c r="O129" s="195">
        <f>+'havelvac 7.2'!O144+'havelvac 7.3'!O144+'havelvac 7.4'!O144+'havelvac 7.5'!O144+'havelvac 7.6'!O144+'havelvac 7.7'!O144+'havelvac 7.9'!O144+'havelvac 7.8'!O144+'havelvac 7.10'!O144+'havelvac 7.11'!O144+'havelvac 7.12'!O144+'havelvac 7.13'!O144</f>
        <v>0</v>
      </c>
      <c r="P129" s="228" t="str">
        <f t="shared" si="9"/>
        <v xml:space="preserve"> </v>
      </c>
      <c r="Q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9" s="228" t="str">
        <f t="shared" si="10"/>
        <v xml:space="preserve"> </v>
      </c>
      <c r="S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9" s="228" t="str">
        <f t="shared" si="11"/>
        <v xml:space="preserve"> </v>
      </c>
      <c r="U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9" s="195">
        <f>+'havelvac 7.2'!P144+'havelvac 7.3'!P144+'havelvac 7.4'!P144+'havelvac 7.5'!P144+'havelvac 7.6'!P144+'havelvac 7.7'!P144+'havelvac 7.9'!P144+'havelvac 7.8'!P144+'havelvac 7.10'!P144+'havelvac 7.11'!P144+'havelvac 7.12'!P144+'havelvac 7.13'!P144</f>
        <v>0</v>
      </c>
      <c r="W129" s="228" t="str">
        <f t="shared" si="12"/>
        <v xml:space="preserve"> </v>
      </c>
      <c r="X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9" s="228" t="str">
        <f t="shared" si="13"/>
        <v xml:space="preserve"> </v>
      </c>
      <c r="Z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9" s="228" t="str">
        <f t="shared" si="14"/>
        <v xml:space="preserve"> </v>
      </c>
      <c r="AB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0" spans="1:28" s="135" customFormat="1" hidden="1">
      <c r="A130" s="182" t="str">
        <f t="shared" si="8"/>
        <v>71040501025113</v>
      </c>
      <c r="B130" s="183" t="s">
        <v>439</v>
      </c>
      <c r="C130" s="132" t="s">
        <v>155</v>
      </c>
      <c r="D130" s="131" t="s">
        <v>149</v>
      </c>
      <c r="E130" s="130" t="s">
        <v>106</v>
      </c>
      <c r="F130" s="184" t="s">
        <v>140</v>
      </c>
      <c r="G130" s="129">
        <v>5113</v>
      </c>
      <c r="H130" s="23"/>
      <c r="I130" s="23"/>
      <c r="J130" s="24"/>
      <c r="K130" s="24"/>
      <c r="L130" s="30" t="s">
        <v>174</v>
      </c>
      <c r="M130" s="46">
        <v>5113</v>
      </c>
      <c r="N130" s="181">
        <f>+'havelvac 7.2'!N145+'havelvac 7.3'!N145+'havelvac 7.4'!N145+'havelvac 7.5'!N145+'havelvac 7.6'!N145+'havelvac 7.7'!N145+'havelvac 7.9'!N145+'havelvac 7.8'!N145+'havelvac 7.10'!N145+'havelvac 7.11'!N145+'havelvac 7.12'!N145+'havelvac 7.13'!N145</f>
        <v>0</v>
      </c>
      <c r="O130" s="181">
        <f>+'havelvac 7.2'!O145+'havelvac 7.3'!O145+'havelvac 7.4'!O145+'havelvac 7.5'!O145+'havelvac 7.6'!O145+'havelvac 7.7'!O145+'havelvac 7.9'!O145+'havelvac 7.8'!O145+'havelvac 7.10'!O145+'havelvac 7.11'!O145+'havelvac 7.12'!O145+'havelvac 7.13'!O145</f>
        <v>0</v>
      </c>
      <c r="P130" s="229" t="str">
        <f t="shared" si="9"/>
        <v xml:space="preserve"> </v>
      </c>
      <c r="Q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0" s="229" t="str">
        <f t="shared" si="10"/>
        <v xml:space="preserve"> </v>
      </c>
      <c r="S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0" s="229" t="str">
        <f t="shared" si="11"/>
        <v xml:space="preserve"> </v>
      </c>
      <c r="U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0" s="181">
        <f>+'havelvac 7.2'!P145+'havelvac 7.3'!P145+'havelvac 7.4'!P145+'havelvac 7.5'!P145+'havelvac 7.6'!P145+'havelvac 7.7'!P145+'havelvac 7.9'!P145+'havelvac 7.8'!P145+'havelvac 7.10'!P145+'havelvac 7.11'!P145+'havelvac 7.12'!P145+'havelvac 7.13'!P145</f>
        <v>0</v>
      </c>
      <c r="W130" s="229" t="str">
        <f t="shared" si="12"/>
        <v xml:space="preserve"> </v>
      </c>
      <c r="X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0" s="229" t="str">
        <f t="shared" si="13"/>
        <v xml:space="preserve"> </v>
      </c>
      <c r="Z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0" s="229" t="str">
        <f t="shared" si="14"/>
        <v xml:space="preserve"> </v>
      </c>
      <c r="AB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1" spans="1:28" s="196" customFormat="1" ht="13.5">
      <c r="A131" s="182" t="str">
        <f t="shared" si="8"/>
        <v>71040501030000</v>
      </c>
      <c r="B131" s="183" t="s">
        <v>439</v>
      </c>
      <c r="C131" s="132" t="s">
        <v>155</v>
      </c>
      <c r="D131" s="131" t="s">
        <v>149</v>
      </c>
      <c r="E131" s="130" t="s">
        <v>106</v>
      </c>
      <c r="F131" s="184" t="s">
        <v>442</v>
      </c>
      <c r="G131" s="185" t="s">
        <v>440</v>
      </c>
      <c r="H131" s="144"/>
      <c r="I131" s="145"/>
      <c r="J131" s="146"/>
      <c r="K131" s="146"/>
      <c r="L131" s="25" t="s">
        <v>179</v>
      </c>
      <c r="M131" s="26"/>
      <c r="N131" s="195">
        <f>+'havelvac 7.2'!N146+'havelvac 7.3'!N146+'havelvac 7.4'!N146+'havelvac 7.5'!N146+'havelvac 7.6'!N146+'havelvac 7.7'!N146+'havelvac 7.9'!N146+'havelvac 7.8'!N146+'havelvac 7.10'!N146+'havelvac 7.11'!N146+'havelvac 7.12'!N146+'havelvac 7.13'!N146</f>
        <v>0</v>
      </c>
      <c r="O131" s="195">
        <f>+'havelvac 7.2'!O146+'havelvac 7.3'!O146+'havelvac 7.4'!O146+'havelvac 7.5'!O146+'havelvac 7.6'!O146+'havelvac 7.7'!O146+'havelvac 7.9'!O146+'havelvac 7.8'!O146+'havelvac 7.10'!O146+'havelvac 7.11'!O146+'havelvac 7.12'!O146+'havelvac 7.13'!O146</f>
        <v>0</v>
      </c>
      <c r="P131" s="228" t="str">
        <f t="shared" si="9"/>
        <v xml:space="preserve"> </v>
      </c>
      <c r="Q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1" s="228" t="str">
        <f t="shared" si="10"/>
        <v xml:space="preserve"> </v>
      </c>
      <c r="S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1" s="228" t="str">
        <f t="shared" si="11"/>
        <v xml:space="preserve"> </v>
      </c>
      <c r="U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1" s="195">
        <f>+'havelvac 7.2'!P146+'havelvac 7.3'!P146+'havelvac 7.4'!P146+'havelvac 7.5'!P146+'havelvac 7.6'!P146+'havelvac 7.7'!P146+'havelvac 7.9'!P146+'havelvac 7.8'!P146+'havelvac 7.10'!P146+'havelvac 7.11'!P146+'havelvac 7.12'!P146+'havelvac 7.13'!P146</f>
        <v>0</v>
      </c>
      <c r="W131" s="228" t="str">
        <f t="shared" si="12"/>
        <v xml:space="preserve"> </v>
      </c>
      <c r="X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1" s="228" t="str">
        <f t="shared" si="13"/>
        <v xml:space="preserve"> </v>
      </c>
      <c r="Z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1" s="228" t="str">
        <f t="shared" si="14"/>
        <v xml:space="preserve"> </v>
      </c>
      <c r="AB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2" spans="1:28" s="135" customFormat="1" ht="25.5">
      <c r="A132" s="182" t="str">
        <f t="shared" si="8"/>
        <v>71040501034251</v>
      </c>
      <c r="B132" s="183" t="s">
        <v>439</v>
      </c>
      <c r="C132" s="132" t="s">
        <v>155</v>
      </c>
      <c r="D132" s="131" t="s">
        <v>149</v>
      </c>
      <c r="E132" s="130" t="s">
        <v>106</v>
      </c>
      <c r="F132" s="184" t="s">
        <v>442</v>
      </c>
      <c r="G132" s="129">
        <v>4251</v>
      </c>
      <c r="H132" s="15"/>
      <c r="I132" s="23"/>
      <c r="J132" s="24"/>
      <c r="K132" s="24"/>
      <c r="L132" s="28" t="s">
        <v>142</v>
      </c>
      <c r="M132" s="11">
        <v>4251</v>
      </c>
      <c r="N132" s="181">
        <f>+'havelvac 7.2'!N147+'havelvac 7.3'!N147+'havelvac 7.4'!N147+'havelvac 7.5'!N147+'havelvac 7.6'!N147+'havelvac 7.7'!N147+'havelvac 7.9'!N147+'havelvac 7.8'!N147+'havelvac 7.10'!N147+'havelvac 7.11'!N147+'havelvac 7.12'!N147+'havelvac 7.13'!N147</f>
        <v>0</v>
      </c>
      <c r="O132" s="181">
        <f>+'havelvac 7.2'!O147+'havelvac 7.3'!O147+'havelvac 7.4'!O147+'havelvac 7.5'!O147+'havelvac 7.6'!O147+'havelvac 7.7'!O147+'havelvac 7.9'!O147+'havelvac 7.8'!O147+'havelvac 7.10'!O147+'havelvac 7.11'!O147+'havelvac 7.12'!O147+'havelvac 7.13'!O147</f>
        <v>0</v>
      </c>
      <c r="P132" s="229" t="str">
        <f t="shared" si="9"/>
        <v xml:space="preserve"> </v>
      </c>
      <c r="Q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2" s="229" t="str">
        <f t="shared" si="10"/>
        <v xml:space="preserve"> </v>
      </c>
      <c r="S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2" s="229" t="str">
        <f t="shared" si="11"/>
        <v xml:space="preserve"> </v>
      </c>
      <c r="U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2" s="181">
        <f>+'havelvac 7.2'!P147+'havelvac 7.3'!P147+'havelvac 7.4'!P147+'havelvac 7.5'!P147+'havelvac 7.6'!P147+'havelvac 7.7'!P147+'havelvac 7.9'!P147+'havelvac 7.8'!P147+'havelvac 7.10'!P147+'havelvac 7.11'!P147+'havelvac 7.12'!P147+'havelvac 7.13'!P147</f>
        <v>0</v>
      </c>
      <c r="W132" s="229" t="str">
        <f t="shared" si="12"/>
        <v xml:space="preserve"> </v>
      </c>
      <c r="X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2" s="229" t="str">
        <f t="shared" si="13"/>
        <v xml:space="preserve"> </v>
      </c>
      <c r="Z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2" s="229" t="str">
        <f t="shared" si="14"/>
        <v xml:space="preserve"> </v>
      </c>
      <c r="AB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3" spans="1:28" s="135" customFormat="1" hidden="1">
      <c r="A133" s="182" t="str">
        <f t="shared" si="8"/>
        <v>71040501035113</v>
      </c>
      <c r="B133" s="183" t="s">
        <v>439</v>
      </c>
      <c r="C133" s="132" t="s">
        <v>155</v>
      </c>
      <c r="D133" s="131" t="s">
        <v>149</v>
      </c>
      <c r="E133" s="130" t="s">
        <v>106</v>
      </c>
      <c r="F133" s="184" t="s">
        <v>442</v>
      </c>
      <c r="G133" s="129">
        <v>5113</v>
      </c>
      <c r="H133" s="23"/>
      <c r="I133" s="23"/>
      <c r="J133" s="24"/>
      <c r="K133" s="24"/>
      <c r="L133" s="30" t="s">
        <v>174</v>
      </c>
      <c r="M133" s="46">
        <v>5113</v>
      </c>
      <c r="N133" s="181">
        <f>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33" s="181">
        <f>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33" s="229" t="str">
        <f t="shared" si="9"/>
        <v xml:space="preserve"> </v>
      </c>
      <c r="Q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3" s="229" t="str">
        <f t="shared" si="10"/>
        <v xml:space="preserve"> </v>
      </c>
      <c r="S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3" s="229" t="str">
        <f t="shared" si="11"/>
        <v xml:space="preserve"> </v>
      </c>
      <c r="U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3" s="181">
        <f>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  <c r="W133" s="229" t="str">
        <f t="shared" si="12"/>
        <v xml:space="preserve"> </v>
      </c>
      <c r="X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3" s="229" t="str">
        <f t="shared" si="13"/>
        <v xml:space="preserve"> </v>
      </c>
      <c r="Z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3" s="229" t="str">
        <f t="shared" si="14"/>
        <v xml:space="preserve"> </v>
      </c>
      <c r="AB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4" spans="1:28" s="196" customFormat="1" ht="13.5">
      <c r="A134" s="182" t="str">
        <f t="shared" si="8"/>
        <v>71040501040000</v>
      </c>
      <c r="B134" s="183" t="s">
        <v>439</v>
      </c>
      <c r="C134" s="132" t="s">
        <v>155</v>
      </c>
      <c r="D134" s="131" t="s">
        <v>149</v>
      </c>
      <c r="E134" s="130" t="s">
        <v>106</v>
      </c>
      <c r="F134" s="184" t="s">
        <v>155</v>
      </c>
      <c r="G134" s="185" t="s">
        <v>440</v>
      </c>
      <c r="H134" s="144"/>
      <c r="I134" s="145"/>
      <c r="J134" s="146"/>
      <c r="K134" s="146"/>
      <c r="L134" s="25" t="s">
        <v>180</v>
      </c>
      <c r="M134" s="26"/>
      <c r="N134" s="195">
        <f>+'havelvac 7.2'!N149+'havelvac 7.3'!N149+'havelvac 7.4'!N149+'havelvac 7.5'!N149+'havelvac 7.6'!N149+'havelvac 7.7'!N149+'havelvac 7.9'!N149+'havelvac 7.8'!N149+'havelvac 7.10'!N149+'havelvac 7.11'!N149+'havelvac 7.12'!N149+'havelvac 7.13'!N149</f>
        <v>0</v>
      </c>
      <c r="O134" s="195">
        <f>+'havelvac 7.2'!O149+'havelvac 7.3'!O149+'havelvac 7.4'!O149+'havelvac 7.5'!O149+'havelvac 7.6'!O149+'havelvac 7.7'!O149+'havelvac 7.9'!O149+'havelvac 7.8'!O149+'havelvac 7.10'!O149+'havelvac 7.11'!O149+'havelvac 7.12'!O149+'havelvac 7.13'!O149</f>
        <v>0</v>
      </c>
      <c r="P134" s="228" t="str">
        <f t="shared" si="9"/>
        <v xml:space="preserve"> </v>
      </c>
      <c r="Q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4" s="228" t="str">
        <f t="shared" si="10"/>
        <v xml:space="preserve"> </v>
      </c>
      <c r="S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4" s="228" t="str">
        <f t="shared" si="11"/>
        <v xml:space="preserve"> </v>
      </c>
      <c r="U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4" s="195">
        <f>+'havelvac 7.2'!P149+'havelvac 7.3'!P149+'havelvac 7.4'!P149+'havelvac 7.5'!P149+'havelvac 7.6'!P149+'havelvac 7.7'!P149+'havelvac 7.9'!P149+'havelvac 7.8'!P149+'havelvac 7.10'!P149+'havelvac 7.11'!P149+'havelvac 7.12'!P149+'havelvac 7.13'!P149</f>
        <v>0</v>
      </c>
      <c r="W134" s="228" t="str">
        <f t="shared" si="12"/>
        <v xml:space="preserve"> </v>
      </c>
      <c r="X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4" s="228" t="str">
        <f t="shared" si="13"/>
        <v xml:space="preserve"> </v>
      </c>
      <c r="Z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4" s="228" t="str">
        <f t="shared" si="14"/>
        <v xml:space="preserve"> </v>
      </c>
      <c r="AB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5" spans="1:28" s="135" customFormat="1" ht="25.5">
      <c r="A135" s="182" t="str">
        <f t="shared" si="8"/>
        <v>71040501044251</v>
      </c>
      <c r="B135" s="183" t="s">
        <v>439</v>
      </c>
      <c r="C135" s="132" t="s">
        <v>155</v>
      </c>
      <c r="D135" s="131" t="s">
        <v>149</v>
      </c>
      <c r="E135" s="130" t="s">
        <v>106</v>
      </c>
      <c r="F135" s="184" t="s">
        <v>155</v>
      </c>
      <c r="G135" s="129">
        <v>4251</v>
      </c>
      <c r="H135" s="23"/>
      <c r="I135" s="23"/>
      <c r="J135" s="24"/>
      <c r="K135" s="24"/>
      <c r="L135" s="28" t="s">
        <v>142</v>
      </c>
      <c r="M135" s="11">
        <v>4251</v>
      </c>
      <c r="N135" s="181">
        <f>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35" s="181">
        <f>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35" s="229" t="str">
        <f t="shared" si="9"/>
        <v xml:space="preserve"> </v>
      </c>
      <c r="Q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5" s="229" t="str">
        <f t="shared" si="10"/>
        <v xml:space="preserve"> </v>
      </c>
      <c r="S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5" s="229" t="str">
        <f t="shared" si="11"/>
        <v xml:space="preserve"> </v>
      </c>
      <c r="U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5" s="181">
        <f>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  <c r="W135" s="229" t="str">
        <f t="shared" si="12"/>
        <v xml:space="preserve"> </v>
      </c>
      <c r="X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5" s="229" t="str">
        <f t="shared" si="13"/>
        <v xml:space="preserve"> </v>
      </c>
      <c r="Z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5" s="229" t="str">
        <f t="shared" si="14"/>
        <v xml:space="preserve"> </v>
      </c>
      <c r="AB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6" spans="1:28" s="135" customFormat="1" hidden="1">
      <c r="A136" s="182" t="str">
        <f t="shared" si="8"/>
        <v>71040501045112</v>
      </c>
      <c r="B136" s="183" t="s">
        <v>439</v>
      </c>
      <c r="C136" s="132" t="s">
        <v>155</v>
      </c>
      <c r="D136" s="131" t="s">
        <v>149</v>
      </c>
      <c r="E136" s="130" t="s">
        <v>106</v>
      </c>
      <c r="F136" s="184" t="s">
        <v>155</v>
      </c>
      <c r="G136" s="129">
        <v>5112</v>
      </c>
      <c r="H136" s="23"/>
      <c r="I136" s="23"/>
      <c r="J136" s="24"/>
      <c r="K136" s="24"/>
      <c r="L136" s="28" t="s">
        <v>173</v>
      </c>
      <c r="M136" s="29">
        <v>5112</v>
      </c>
      <c r="N136" s="181">
        <f>+'havelvac 7.2'!N165+'havelvac 7.3'!N165+'havelvac 7.4'!N165+'havelvac 7.5'!N165+'havelvac 7.6'!N165+'havelvac 7.7'!N165+'havelvac 7.9'!N165+'havelvac 7.8'!N165+'havelvac 7.10'!N165+'havelvac 7.11'!N165+'havelvac 7.12'!N165+'havelvac 7.13'!N165</f>
        <v>0</v>
      </c>
      <c r="O136" s="181">
        <f>+'havelvac 7.2'!O165+'havelvac 7.3'!O165+'havelvac 7.4'!O165+'havelvac 7.5'!O165+'havelvac 7.6'!O165+'havelvac 7.7'!O165+'havelvac 7.9'!O165+'havelvac 7.8'!O165+'havelvac 7.10'!O165+'havelvac 7.11'!O165+'havelvac 7.12'!O165+'havelvac 7.13'!O165</f>
        <v>0</v>
      </c>
      <c r="P136" s="229" t="str">
        <f t="shared" si="9"/>
        <v xml:space="preserve"> </v>
      </c>
      <c r="Q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6" s="229" t="str">
        <f t="shared" si="10"/>
        <v xml:space="preserve"> </v>
      </c>
      <c r="S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6" s="229" t="str">
        <f t="shared" si="11"/>
        <v xml:space="preserve"> </v>
      </c>
      <c r="U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6" s="181">
        <f>+'havelvac 7.2'!P165+'havelvac 7.3'!P165+'havelvac 7.4'!P165+'havelvac 7.5'!P165+'havelvac 7.6'!P165+'havelvac 7.7'!P165+'havelvac 7.9'!P165+'havelvac 7.8'!P165+'havelvac 7.10'!P165+'havelvac 7.11'!P165+'havelvac 7.12'!P165+'havelvac 7.13'!P165</f>
        <v>0</v>
      </c>
      <c r="W136" s="229" t="str">
        <f t="shared" si="12"/>
        <v xml:space="preserve"> </v>
      </c>
      <c r="X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6" s="229" t="str">
        <f t="shared" si="13"/>
        <v xml:space="preserve"> </v>
      </c>
      <c r="Z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6" s="229" t="str">
        <f t="shared" si="14"/>
        <v xml:space="preserve"> </v>
      </c>
      <c r="AB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7" spans="1:28" s="135" customFormat="1" hidden="1">
      <c r="A137" s="182" t="str">
        <f t="shared" si="8"/>
        <v>71040501045113</v>
      </c>
      <c r="B137" s="183" t="s">
        <v>439</v>
      </c>
      <c r="C137" s="132" t="s">
        <v>155</v>
      </c>
      <c r="D137" s="131" t="s">
        <v>149</v>
      </c>
      <c r="E137" s="130" t="s">
        <v>106</v>
      </c>
      <c r="F137" s="184" t="s">
        <v>155</v>
      </c>
      <c r="G137" s="129">
        <v>5113</v>
      </c>
      <c r="H137" s="23"/>
      <c r="I137" s="23"/>
      <c r="J137" s="24"/>
      <c r="K137" s="24"/>
      <c r="L137" s="30" t="s">
        <v>174</v>
      </c>
      <c r="M137" s="46">
        <v>5113</v>
      </c>
      <c r="N137" s="181">
        <f>+'havelvac 7.2'!N166+'havelvac 7.3'!N166+'havelvac 7.4'!N166+'havelvac 7.5'!N166+'havelvac 7.6'!N166+'havelvac 7.7'!N166+'havelvac 7.9'!N166+'havelvac 7.8'!N166+'havelvac 7.10'!N166+'havelvac 7.11'!N166+'havelvac 7.12'!N166+'havelvac 7.13'!N166</f>
        <v>0</v>
      </c>
      <c r="O137" s="181">
        <f>+'havelvac 7.2'!O166+'havelvac 7.3'!O166+'havelvac 7.4'!O166+'havelvac 7.5'!O166+'havelvac 7.6'!O166+'havelvac 7.7'!O166+'havelvac 7.9'!O166+'havelvac 7.8'!O166+'havelvac 7.10'!O166+'havelvac 7.11'!O166+'havelvac 7.12'!O166+'havelvac 7.13'!O166</f>
        <v>0</v>
      </c>
      <c r="P137" s="229" t="str">
        <f t="shared" si="9"/>
        <v xml:space="preserve"> </v>
      </c>
      <c r="Q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7" s="229" t="str">
        <f t="shared" si="10"/>
        <v xml:space="preserve"> </v>
      </c>
      <c r="S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7" s="229" t="str">
        <f t="shared" si="11"/>
        <v xml:space="preserve"> </v>
      </c>
      <c r="U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7" s="181">
        <f>+'havelvac 7.2'!P166+'havelvac 7.3'!P166+'havelvac 7.4'!P166+'havelvac 7.5'!P166+'havelvac 7.6'!P166+'havelvac 7.7'!P166+'havelvac 7.9'!P166+'havelvac 7.8'!P166+'havelvac 7.10'!P166+'havelvac 7.11'!P166+'havelvac 7.12'!P166+'havelvac 7.13'!P166</f>
        <v>0</v>
      </c>
      <c r="W137" s="229" t="str">
        <f t="shared" si="12"/>
        <v xml:space="preserve"> </v>
      </c>
      <c r="X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7" s="229" t="str">
        <f t="shared" si="13"/>
        <v xml:space="preserve"> </v>
      </c>
      <c r="Z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7" s="229" t="str">
        <f t="shared" si="14"/>
        <v xml:space="preserve"> </v>
      </c>
      <c r="AB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8" spans="1:28" s="196" customFormat="1" ht="13.5">
      <c r="A138" s="182" t="str">
        <f t="shared" si="8"/>
        <v>71040501050000</v>
      </c>
      <c r="B138" s="183" t="s">
        <v>439</v>
      </c>
      <c r="C138" s="132" t="s">
        <v>155</v>
      </c>
      <c r="D138" s="131" t="s">
        <v>149</v>
      </c>
      <c r="E138" s="130" t="s">
        <v>106</v>
      </c>
      <c r="F138" s="184" t="s">
        <v>149</v>
      </c>
      <c r="G138" s="185" t="s">
        <v>440</v>
      </c>
      <c r="H138" s="144"/>
      <c r="I138" s="145"/>
      <c r="J138" s="146"/>
      <c r="K138" s="146"/>
      <c r="L138" s="25" t="s">
        <v>181</v>
      </c>
      <c r="M138" s="26"/>
      <c r="N138" s="195">
        <f>+'havelvac 7.2'!N167+'havelvac 7.3'!N167+'havelvac 7.4'!N167+'havelvac 7.5'!N167+'havelvac 7.6'!N167+'havelvac 7.7'!N167+'havelvac 7.9'!N167+'havelvac 7.8'!N167+'havelvac 7.10'!N167+'havelvac 7.11'!N167+'havelvac 7.12'!N167+'havelvac 7.13'!N167</f>
        <v>0</v>
      </c>
      <c r="O138" s="195">
        <f>+'havelvac 7.2'!O167+'havelvac 7.3'!O167+'havelvac 7.4'!O167+'havelvac 7.5'!O167+'havelvac 7.6'!O167+'havelvac 7.7'!O167+'havelvac 7.9'!O167+'havelvac 7.8'!O167+'havelvac 7.10'!O167+'havelvac 7.11'!O167+'havelvac 7.12'!O167+'havelvac 7.13'!O167</f>
        <v>0</v>
      </c>
      <c r="P138" s="228" t="str">
        <f t="shared" si="9"/>
        <v xml:space="preserve"> </v>
      </c>
      <c r="Q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8" s="228" t="str">
        <f t="shared" si="10"/>
        <v xml:space="preserve"> </v>
      </c>
      <c r="S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8" s="228" t="str">
        <f t="shared" si="11"/>
        <v xml:space="preserve"> </v>
      </c>
      <c r="U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8" s="195">
        <f>+'havelvac 7.2'!P167+'havelvac 7.3'!P167+'havelvac 7.4'!P167+'havelvac 7.5'!P167+'havelvac 7.6'!P167+'havelvac 7.7'!P167+'havelvac 7.9'!P167+'havelvac 7.8'!P167+'havelvac 7.10'!P167+'havelvac 7.11'!P167+'havelvac 7.12'!P167+'havelvac 7.13'!P167</f>
        <v>0</v>
      </c>
      <c r="W138" s="228" t="str">
        <f t="shared" si="12"/>
        <v xml:space="preserve"> </v>
      </c>
      <c r="X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8" s="228" t="str">
        <f t="shared" si="13"/>
        <v xml:space="preserve"> </v>
      </c>
      <c r="Z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8" s="228" t="str">
        <f t="shared" si="14"/>
        <v xml:space="preserve"> </v>
      </c>
      <c r="AB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9" spans="1:28" s="135" customFormat="1" ht="25.5">
      <c r="A139" s="182" t="str">
        <f t="shared" si="8"/>
        <v>71040501054251</v>
      </c>
      <c r="B139" s="183" t="s">
        <v>439</v>
      </c>
      <c r="C139" s="132" t="s">
        <v>155</v>
      </c>
      <c r="D139" s="131" t="s">
        <v>149</v>
      </c>
      <c r="E139" s="130" t="s">
        <v>106</v>
      </c>
      <c r="F139" s="184" t="s">
        <v>149</v>
      </c>
      <c r="G139" s="129">
        <v>4251</v>
      </c>
      <c r="H139" s="23"/>
      <c r="I139" s="23"/>
      <c r="J139" s="24"/>
      <c r="K139" s="24"/>
      <c r="L139" s="27" t="s">
        <v>142</v>
      </c>
      <c r="M139" s="10">
        <v>4251</v>
      </c>
      <c r="N139" s="181">
        <f>+'havelvac 7.2'!N168+'havelvac 7.3'!N168+'havelvac 7.4'!N168+'havelvac 7.5'!N168+'havelvac 7.6'!N168+'havelvac 7.7'!N168+'havelvac 7.9'!N168+'havelvac 7.8'!N168+'havelvac 7.10'!N168+'havelvac 7.11'!N168+'havelvac 7.12'!N168+'havelvac 7.13'!N168</f>
        <v>0</v>
      </c>
      <c r="O139" s="181">
        <f>+'havelvac 7.2'!O168+'havelvac 7.3'!O168+'havelvac 7.4'!O168+'havelvac 7.5'!O168+'havelvac 7.6'!O168+'havelvac 7.7'!O168+'havelvac 7.9'!O168+'havelvac 7.8'!O168+'havelvac 7.10'!O168+'havelvac 7.11'!O168+'havelvac 7.12'!O168+'havelvac 7.13'!O168</f>
        <v>0</v>
      </c>
      <c r="P139" s="229" t="str">
        <f t="shared" si="9"/>
        <v xml:space="preserve"> </v>
      </c>
      <c r="Q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9" s="229" t="str">
        <f t="shared" si="10"/>
        <v xml:space="preserve"> </v>
      </c>
      <c r="S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9" s="229" t="str">
        <f t="shared" si="11"/>
        <v xml:space="preserve"> </v>
      </c>
      <c r="U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9" s="181">
        <f>+'havelvac 7.2'!P168+'havelvac 7.3'!P168+'havelvac 7.4'!P168+'havelvac 7.5'!P168+'havelvac 7.6'!P168+'havelvac 7.7'!P168+'havelvac 7.9'!P168+'havelvac 7.8'!P168+'havelvac 7.10'!P168+'havelvac 7.11'!P168+'havelvac 7.12'!P168+'havelvac 7.13'!P168</f>
        <v>0</v>
      </c>
      <c r="W139" s="229" t="str">
        <f t="shared" si="12"/>
        <v xml:space="preserve"> </v>
      </c>
      <c r="X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9" s="229" t="str">
        <f t="shared" si="13"/>
        <v xml:space="preserve"> </v>
      </c>
      <c r="Z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9" s="229" t="str">
        <f t="shared" si="14"/>
        <v xml:space="preserve"> </v>
      </c>
      <c r="AB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0" spans="1:28" s="135" customFormat="1" hidden="1">
      <c r="A140" s="182" t="str">
        <f t="shared" si="8"/>
        <v>71040501055112</v>
      </c>
      <c r="B140" s="183" t="s">
        <v>439</v>
      </c>
      <c r="C140" s="132" t="s">
        <v>155</v>
      </c>
      <c r="D140" s="131" t="s">
        <v>149</v>
      </c>
      <c r="E140" s="130" t="s">
        <v>106</v>
      </c>
      <c r="F140" s="184" t="s">
        <v>149</v>
      </c>
      <c r="G140" s="129">
        <v>5112</v>
      </c>
      <c r="H140" s="23"/>
      <c r="I140" s="23"/>
      <c r="J140" s="24"/>
      <c r="K140" s="24"/>
      <c r="L140" s="28" t="s">
        <v>173</v>
      </c>
      <c r="M140" s="29">
        <v>5112</v>
      </c>
      <c r="N140" s="181">
        <f>+'havelvac 7.2'!N169+'havelvac 7.3'!N169+'havelvac 7.4'!N169+'havelvac 7.5'!N169+'havelvac 7.6'!N169+'havelvac 7.7'!N169+'havelvac 7.9'!N169+'havelvac 7.8'!N169+'havelvac 7.10'!N169+'havelvac 7.11'!N169+'havelvac 7.12'!N169+'havelvac 7.13'!N169</f>
        <v>0</v>
      </c>
      <c r="O140" s="181">
        <f>+'havelvac 7.2'!O169+'havelvac 7.3'!O169+'havelvac 7.4'!O169+'havelvac 7.5'!O169+'havelvac 7.6'!O169+'havelvac 7.7'!O169+'havelvac 7.9'!O169+'havelvac 7.8'!O169+'havelvac 7.10'!O169+'havelvac 7.11'!O169+'havelvac 7.12'!O169+'havelvac 7.13'!O169</f>
        <v>0</v>
      </c>
      <c r="P140" s="229" t="str">
        <f t="shared" si="9"/>
        <v xml:space="preserve"> </v>
      </c>
      <c r="Q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0" s="229" t="str">
        <f t="shared" si="10"/>
        <v xml:space="preserve"> </v>
      </c>
      <c r="S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0" s="229" t="str">
        <f t="shared" si="11"/>
        <v xml:space="preserve"> </v>
      </c>
      <c r="U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0" s="181">
        <f>+'havelvac 7.2'!P169+'havelvac 7.3'!P169+'havelvac 7.4'!P169+'havelvac 7.5'!P169+'havelvac 7.6'!P169+'havelvac 7.7'!P169+'havelvac 7.9'!P169+'havelvac 7.8'!P169+'havelvac 7.10'!P169+'havelvac 7.11'!P169+'havelvac 7.12'!P169+'havelvac 7.13'!P169</f>
        <v>0</v>
      </c>
      <c r="W140" s="229" t="str">
        <f t="shared" si="12"/>
        <v xml:space="preserve"> </v>
      </c>
      <c r="X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0" s="229" t="str">
        <f t="shared" si="13"/>
        <v xml:space="preserve"> </v>
      </c>
      <c r="Z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0" s="229" t="str">
        <f t="shared" si="14"/>
        <v xml:space="preserve"> </v>
      </c>
      <c r="AB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1" spans="1:28" s="135" customFormat="1" hidden="1">
      <c r="A141" s="182" t="str">
        <f t="shared" si="8"/>
        <v>71040501055113</v>
      </c>
      <c r="B141" s="183" t="s">
        <v>439</v>
      </c>
      <c r="C141" s="132" t="s">
        <v>155</v>
      </c>
      <c r="D141" s="131" t="s">
        <v>149</v>
      </c>
      <c r="E141" s="130" t="s">
        <v>106</v>
      </c>
      <c r="F141" s="184" t="s">
        <v>149</v>
      </c>
      <c r="G141" s="129">
        <v>5113</v>
      </c>
      <c r="H141" s="23"/>
      <c r="I141" s="23"/>
      <c r="J141" s="24"/>
      <c r="K141" s="24"/>
      <c r="L141" s="28" t="s">
        <v>174</v>
      </c>
      <c r="M141" s="29">
        <v>5113</v>
      </c>
      <c r="N141" s="181">
        <f>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41" s="181">
        <f>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41" s="229" t="str">
        <f t="shared" si="9"/>
        <v xml:space="preserve"> </v>
      </c>
      <c r="Q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1" s="229" t="str">
        <f t="shared" si="10"/>
        <v xml:space="preserve"> </v>
      </c>
      <c r="S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1" s="229" t="str">
        <f t="shared" si="11"/>
        <v xml:space="preserve"> </v>
      </c>
      <c r="U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1" s="181">
        <f>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  <c r="W141" s="229" t="str">
        <f t="shared" si="12"/>
        <v xml:space="preserve"> </v>
      </c>
      <c r="X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1" s="229" t="str">
        <f t="shared" si="13"/>
        <v xml:space="preserve"> </v>
      </c>
      <c r="Z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1" s="229" t="str">
        <f t="shared" si="14"/>
        <v xml:space="preserve"> </v>
      </c>
      <c r="AB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2" spans="1:28" s="196" customFormat="1" ht="27" hidden="1">
      <c r="A142" s="182" t="str">
        <f t="shared" si="8"/>
        <v>71040501060000</v>
      </c>
      <c r="B142" s="183" t="s">
        <v>439</v>
      </c>
      <c r="C142" s="132" t="s">
        <v>155</v>
      </c>
      <c r="D142" s="131" t="s">
        <v>149</v>
      </c>
      <c r="E142" s="130" t="s">
        <v>106</v>
      </c>
      <c r="F142" s="184" t="s">
        <v>157</v>
      </c>
      <c r="G142" s="185" t="s">
        <v>440</v>
      </c>
      <c r="H142" s="144"/>
      <c r="I142" s="145"/>
      <c r="J142" s="146"/>
      <c r="K142" s="146"/>
      <c r="L142" s="25" t="s">
        <v>182</v>
      </c>
      <c r="M142" s="26"/>
      <c r="N142" s="195">
        <f>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42" s="195">
        <f>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42" s="228" t="str">
        <f t="shared" si="9"/>
        <v xml:space="preserve"> </v>
      </c>
      <c r="Q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2" s="228" t="str">
        <f t="shared" si="10"/>
        <v xml:space="preserve"> </v>
      </c>
      <c r="S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2" s="228" t="str">
        <f t="shared" si="11"/>
        <v xml:space="preserve"> </v>
      </c>
      <c r="U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2" s="195">
        <f>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  <c r="W142" s="228" t="str">
        <f t="shared" si="12"/>
        <v xml:space="preserve"> </v>
      </c>
      <c r="X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2" s="228" t="str">
        <f t="shared" si="13"/>
        <v xml:space="preserve"> </v>
      </c>
      <c r="Z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2" s="228" t="str">
        <f t="shared" si="14"/>
        <v xml:space="preserve"> </v>
      </c>
      <c r="AB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3" spans="1:28" s="135" customFormat="1" hidden="1">
      <c r="A143" s="182" t="str">
        <f t="shared" ref="A143:A210" si="15">CONCATENATE(B143,C143,D143,E143,F143,G143)</f>
        <v>71040501064861</v>
      </c>
      <c r="B143" s="183" t="s">
        <v>439</v>
      </c>
      <c r="C143" s="132" t="s">
        <v>155</v>
      </c>
      <c r="D143" s="131" t="s">
        <v>149</v>
      </c>
      <c r="E143" s="130" t="s">
        <v>106</v>
      </c>
      <c r="F143" s="184" t="s">
        <v>157</v>
      </c>
      <c r="G143" s="129">
        <v>4861</v>
      </c>
      <c r="H143" s="23"/>
      <c r="I143" s="23"/>
      <c r="J143" s="24"/>
      <c r="K143" s="24"/>
      <c r="L143" s="30" t="s">
        <v>134</v>
      </c>
      <c r="M143" s="46">
        <v>4861</v>
      </c>
      <c r="N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3" s="229" t="str">
        <f t="shared" si="9"/>
        <v xml:space="preserve"> </v>
      </c>
      <c r="Q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3" s="229" t="str">
        <f t="shared" si="10"/>
        <v xml:space="preserve"> </v>
      </c>
      <c r="S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3" s="229" t="str">
        <f t="shared" si="11"/>
        <v xml:space="preserve"> </v>
      </c>
      <c r="U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3" s="229" t="str">
        <f t="shared" si="12"/>
        <v xml:space="preserve"> </v>
      </c>
      <c r="X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3" s="229" t="str">
        <f t="shared" si="13"/>
        <v xml:space="preserve"> </v>
      </c>
      <c r="Z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3" s="229" t="str">
        <f t="shared" si="14"/>
        <v xml:space="preserve"> </v>
      </c>
      <c r="AB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4" spans="1:28" s="135" customFormat="1" hidden="1">
      <c r="A144" s="182" t="str">
        <f t="shared" si="15"/>
        <v>71040501065113</v>
      </c>
      <c r="B144" s="183" t="s">
        <v>439</v>
      </c>
      <c r="C144" s="132" t="s">
        <v>155</v>
      </c>
      <c r="D144" s="131" t="s">
        <v>149</v>
      </c>
      <c r="E144" s="130" t="s">
        <v>106</v>
      </c>
      <c r="F144" s="184" t="s">
        <v>157</v>
      </c>
      <c r="G144" s="129">
        <v>5113</v>
      </c>
      <c r="H144" s="23"/>
      <c r="I144" s="23"/>
      <c r="J144" s="24"/>
      <c r="K144" s="24"/>
      <c r="L144" s="30" t="s">
        <v>174</v>
      </c>
      <c r="M144" s="46">
        <v>5113</v>
      </c>
      <c r="N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4" s="229" t="str">
        <f t="shared" ref="P144:P207" si="16">IFERROR(Q144/O144, " ")</f>
        <v xml:space="preserve"> </v>
      </c>
      <c r="Q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4" s="229" t="str">
        <f t="shared" ref="R144:R207" si="17">IFERROR(S144/O144, " ")</f>
        <v xml:space="preserve"> </v>
      </c>
      <c r="S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4" s="229" t="str">
        <f t="shared" ref="T144:T207" si="18">IFERROR(U144/O144, " ")</f>
        <v xml:space="preserve"> </v>
      </c>
      <c r="U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4" s="229" t="str">
        <f t="shared" ref="W144:W207" si="19">IFERROR(X144/V144, " ")</f>
        <v xml:space="preserve"> </v>
      </c>
      <c r="X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4" s="229" t="str">
        <f t="shared" ref="Y144:Y207" si="20">IFERROR(Z144/V144, " ")</f>
        <v xml:space="preserve"> </v>
      </c>
      <c r="Z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4" s="229" t="str">
        <f t="shared" ref="AA144:AA207" si="21">IFERROR(AB144/V144, " ")</f>
        <v xml:space="preserve"> </v>
      </c>
      <c r="AB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5" spans="1:28" s="196" customFormat="1" ht="13.5">
      <c r="A145" s="182" t="str">
        <f t="shared" si="15"/>
        <v>71040501070000</v>
      </c>
      <c r="B145" s="183" t="s">
        <v>439</v>
      </c>
      <c r="C145" s="132" t="s">
        <v>155</v>
      </c>
      <c r="D145" s="131" t="s">
        <v>149</v>
      </c>
      <c r="E145" s="130" t="s">
        <v>106</v>
      </c>
      <c r="F145" s="184" t="s">
        <v>183</v>
      </c>
      <c r="G145" s="185" t="s">
        <v>440</v>
      </c>
      <c r="H145" s="144"/>
      <c r="I145" s="145"/>
      <c r="J145" s="146"/>
      <c r="K145" s="146"/>
      <c r="L145" s="25" t="s">
        <v>184</v>
      </c>
      <c r="M145" s="26"/>
      <c r="N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5" s="228" t="str">
        <f t="shared" si="16"/>
        <v xml:space="preserve"> </v>
      </c>
      <c r="Q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5" s="228" t="str">
        <f t="shared" si="17"/>
        <v xml:space="preserve"> </v>
      </c>
      <c r="S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5" s="228" t="str">
        <f t="shared" si="18"/>
        <v xml:space="preserve"> </v>
      </c>
      <c r="U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5" s="228" t="str">
        <f t="shared" si="19"/>
        <v xml:space="preserve"> </v>
      </c>
      <c r="X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5" s="228" t="str">
        <f t="shared" si="20"/>
        <v xml:space="preserve"> </v>
      </c>
      <c r="Z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5" s="228" t="str">
        <f t="shared" si="21"/>
        <v xml:space="preserve"> </v>
      </c>
      <c r="AB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6" spans="1:28" s="135" customFormat="1">
      <c r="A146" s="182" t="str">
        <f t="shared" si="15"/>
        <v>71040501074213</v>
      </c>
      <c r="B146" s="183" t="s">
        <v>439</v>
      </c>
      <c r="C146" s="132" t="s">
        <v>155</v>
      </c>
      <c r="D146" s="131" t="s">
        <v>149</v>
      </c>
      <c r="E146" s="130" t="s">
        <v>106</v>
      </c>
      <c r="F146" s="184" t="s">
        <v>183</v>
      </c>
      <c r="G146" s="129">
        <v>4213</v>
      </c>
      <c r="H146" s="15"/>
      <c r="I146" s="23"/>
      <c r="J146" s="24"/>
      <c r="K146" s="24"/>
      <c r="L146" s="28" t="s">
        <v>115</v>
      </c>
      <c r="M146" s="11">
        <v>4213</v>
      </c>
      <c r="N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6" s="229" t="str">
        <f t="shared" si="16"/>
        <v xml:space="preserve"> </v>
      </c>
      <c r="Q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6" s="229" t="str">
        <f t="shared" si="17"/>
        <v xml:space="preserve"> </v>
      </c>
      <c r="S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6" s="229" t="str">
        <f t="shared" si="18"/>
        <v xml:space="preserve"> </v>
      </c>
      <c r="U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6" s="229" t="str">
        <f t="shared" si="19"/>
        <v xml:space="preserve"> </v>
      </c>
      <c r="X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6" s="229" t="str">
        <f t="shared" si="20"/>
        <v xml:space="preserve"> </v>
      </c>
      <c r="Z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6" s="229" t="str">
        <f t="shared" si="21"/>
        <v xml:space="preserve"> </v>
      </c>
      <c r="AB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7" spans="1:28" s="196" customFormat="1" ht="27" hidden="1">
      <c r="A147" s="182" t="str">
        <f t="shared" si="15"/>
        <v>71040501080000</v>
      </c>
      <c r="B147" s="183" t="s">
        <v>439</v>
      </c>
      <c r="C147" s="132" t="s">
        <v>155</v>
      </c>
      <c r="D147" s="131" t="s">
        <v>149</v>
      </c>
      <c r="E147" s="130" t="s">
        <v>106</v>
      </c>
      <c r="F147" s="184" t="s">
        <v>185</v>
      </c>
      <c r="G147" s="185" t="s">
        <v>440</v>
      </c>
      <c r="H147" s="144"/>
      <c r="I147" s="145"/>
      <c r="J147" s="146"/>
      <c r="K147" s="146"/>
      <c r="L147" s="25" t="s">
        <v>186</v>
      </c>
      <c r="M147" s="26"/>
      <c r="N147" s="195">
        <f>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47" s="195">
        <f>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47" s="228" t="str">
        <f t="shared" si="16"/>
        <v xml:space="preserve"> </v>
      </c>
      <c r="Q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7" s="228" t="str">
        <f t="shared" si="17"/>
        <v xml:space="preserve"> </v>
      </c>
      <c r="S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7" s="228" t="str">
        <f t="shared" si="18"/>
        <v xml:space="preserve"> </v>
      </c>
      <c r="U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7" s="195">
        <f>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  <c r="W147" s="228" t="str">
        <f t="shared" si="19"/>
        <v xml:space="preserve"> </v>
      </c>
      <c r="X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7" s="228" t="str">
        <f t="shared" si="20"/>
        <v xml:space="preserve"> </v>
      </c>
      <c r="Z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7" s="228" t="str">
        <f t="shared" si="21"/>
        <v xml:space="preserve"> </v>
      </c>
      <c r="AB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8" spans="1:28" s="135" customFormat="1" hidden="1">
      <c r="A148" s="182" t="str">
        <f t="shared" si="15"/>
        <v>71040501085113</v>
      </c>
      <c r="B148" s="183" t="s">
        <v>439</v>
      </c>
      <c r="C148" s="132" t="s">
        <v>155</v>
      </c>
      <c r="D148" s="131" t="s">
        <v>149</v>
      </c>
      <c r="E148" s="130" t="s">
        <v>106</v>
      </c>
      <c r="F148" s="184" t="s">
        <v>185</v>
      </c>
      <c r="G148" s="129">
        <v>5113</v>
      </c>
      <c r="H148" s="23"/>
      <c r="I148" s="23"/>
      <c r="J148" s="24"/>
      <c r="K148" s="24"/>
      <c r="L148" s="30" t="s">
        <v>174</v>
      </c>
      <c r="M148" s="46">
        <v>5113</v>
      </c>
      <c r="N148" s="181">
        <f>+'havelvac 7.2'!N154+'havelvac 7.3'!N154+'havelvac 7.4'!N154+'havelvac 7.5'!N154+'havelvac 7.6'!N154+'havelvac 7.7'!N154+'havelvac 7.9'!N154+'havelvac 7.8'!N154+'havelvac 7.10'!N154+'havelvac 7.11'!N154+'havelvac 7.12'!N154+'havelvac 7.13'!N154</f>
        <v>0</v>
      </c>
      <c r="O148" s="181">
        <f>+'havelvac 7.2'!O154+'havelvac 7.3'!O154+'havelvac 7.4'!O154+'havelvac 7.5'!O154+'havelvac 7.6'!O154+'havelvac 7.7'!O154+'havelvac 7.9'!O154+'havelvac 7.8'!O154+'havelvac 7.10'!O154+'havelvac 7.11'!O154+'havelvac 7.12'!O154+'havelvac 7.13'!O154</f>
        <v>0</v>
      </c>
      <c r="P148" s="229" t="str">
        <f t="shared" si="16"/>
        <v xml:space="preserve"> </v>
      </c>
      <c r="Q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8" s="229" t="str">
        <f t="shared" si="17"/>
        <v xml:space="preserve"> </v>
      </c>
      <c r="S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8" s="229" t="str">
        <f t="shared" si="18"/>
        <v xml:space="preserve"> </v>
      </c>
      <c r="U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8" s="181">
        <f>+'havelvac 7.2'!P154+'havelvac 7.3'!P154+'havelvac 7.4'!P154+'havelvac 7.5'!P154+'havelvac 7.6'!P154+'havelvac 7.7'!P154+'havelvac 7.9'!P154+'havelvac 7.8'!P154+'havelvac 7.10'!P154+'havelvac 7.11'!P154+'havelvac 7.12'!P154+'havelvac 7.13'!P154</f>
        <v>0</v>
      </c>
      <c r="W148" s="229" t="str">
        <f t="shared" si="19"/>
        <v xml:space="preserve"> </v>
      </c>
      <c r="X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8" s="229" t="str">
        <f t="shared" si="20"/>
        <v xml:space="preserve"> </v>
      </c>
      <c r="Z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8" s="229" t="str">
        <f t="shared" si="21"/>
        <v xml:space="preserve"> </v>
      </c>
      <c r="AB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9" spans="1:28" s="196" customFormat="1" ht="13.5" hidden="1">
      <c r="A149" s="182" t="str">
        <f t="shared" si="15"/>
        <v>71040501090000</v>
      </c>
      <c r="B149" s="183" t="s">
        <v>439</v>
      </c>
      <c r="C149" s="132" t="s">
        <v>155</v>
      </c>
      <c r="D149" s="131" t="s">
        <v>149</v>
      </c>
      <c r="E149" s="130" t="s">
        <v>106</v>
      </c>
      <c r="F149" s="184" t="s">
        <v>187</v>
      </c>
      <c r="G149" s="185" t="s">
        <v>440</v>
      </c>
      <c r="H149" s="144"/>
      <c r="I149" s="145"/>
      <c r="J149" s="146"/>
      <c r="K149" s="146"/>
      <c r="L149" s="25" t="s">
        <v>188</v>
      </c>
      <c r="M149" s="26"/>
      <c r="N149" s="195">
        <f>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49" s="195">
        <f>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49" s="228" t="str">
        <f t="shared" si="16"/>
        <v xml:space="preserve"> </v>
      </c>
      <c r="Q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9" s="228" t="str">
        <f t="shared" si="17"/>
        <v xml:space="preserve"> </v>
      </c>
      <c r="S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9" s="228" t="str">
        <f t="shared" si="18"/>
        <v xml:space="preserve"> </v>
      </c>
      <c r="U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9" s="195">
        <f>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  <c r="W149" s="228" t="str">
        <f t="shared" si="19"/>
        <v xml:space="preserve"> </v>
      </c>
      <c r="X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9" s="228" t="str">
        <f t="shared" si="20"/>
        <v xml:space="preserve"> </v>
      </c>
      <c r="Z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9" s="228" t="str">
        <f t="shared" si="21"/>
        <v xml:space="preserve"> </v>
      </c>
      <c r="AB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0" spans="1:28" s="135" customFormat="1" ht="25.5" hidden="1">
      <c r="A150" s="182" t="str">
        <f t="shared" si="15"/>
        <v>71040501094251</v>
      </c>
      <c r="B150" s="183" t="s">
        <v>439</v>
      </c>
      <c r="C150" s="132" t="s">
        <v>155</v>
      </c>
      <c r="D150" s="131" t="s">
        <v>149</v>
      </c>
      <c r="E150" s="130" t="s">
        <v>106</v>
      </c>
      <c r="F150" s="184" t="s">
        <v>187</v>
      </c>
      <c r="G150" s="129">
        <v>4251</v>
      </c>
      <c r="H150" s="23"/>
      <c r="I150" s="23"/>
      <c r="J150" s="24"/>
      <c r="K150" s="24"/>
      <c r="L150" s="27" t="s">
        <v>142</v>
      </c>
      <c r="M150" s="10">
        <v>4251</v>
      </c>
      <c r="N150" s="181">
        <f>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0" s="181">
        <f>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0" s="229" t="str">
        <f t="shared" si="16"/>
        <v xml:space="preserve"> </v>
      </c>
      <c r="Q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0" s="229" t="str">
        <f t="shared" si="17"/>
        <v xml:space="preserve"> </v>
      </c>
      <c r="S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0" s="229" t="str">
        <f t="shared" si="18"/>
        <v xml:space="preserve"> </v>
      </c>
      <c r="U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0" s="181">
        <f>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  <c r="W150" s="229" t="str">
        <f t="shared" si="19"/>
        <v xml:space="preserve"> </v>
      </c>
      <c r="X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0" s="229" t="str">
        <f t="shared" si="20"/>
        <v xml:space="preserve"> </v>
      </c>
      <c r="Z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0" s="229" t="str">
        <f t="shared" si="21"/>
        <v xml:space="preserve"> </v>
      </c>
      <c r="AB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1" spans="1:28" s="135" customFormat="1" hidden="1">
      <c r="A151" s="182" t="str">
        <f t="shared" si="15"/>
        <v>71040501094639</v>
      </c>
      <c r="B151" s="183" t="s">
        <v>439</v>
      </c>
      <c r="C151" s="132" t="s">
        <v>155</v>
      </c>
      <c r="D151" s="131" t="s">
        <v>149</v>
      </c>
      <c r="E151" s="130" t="s">
        <v>106</v>
      </c>
      <c r="F151" s="184" t="s">
        <v>187</v>
      </c>
      <c r="G151" s="129">
        <v>4639</v>
      </c>
      <c r="H151" s="23"/>
      <c r="I151" s="23"/>
      <c r="J151" s="24"/>
      <c r="K151" s="24"/>
      <c r="L151" s="28" t="s">
        <v>167</v>
      </c>
      <c r="M151" s="29">
        <v>4639</v>
      </c>
      <c r="N151" s="181">
        <f>+'havelvac 7.2'!N157+'havelvac 7.3'!N157+'havelvac 7.4'!N157+'havelvac 7.5'!N157+'havelvac 7.6'!N157+'havelvac 7.7'!N157+'havelvac 7.9'!N157+'havelvac 7.8'!N157+'havelvac 7.10'!N157+'havelvac 7.11'!N157+'havelvac 7.12'!N157+'havelvac 7.13'!N157</f>
        <v>0</v>
      </c>
      <c r="O151" s="181">
        <f>+'havelvac 7.2'!O157+'havelvac 7.3'!O157+'havelvac 7.4'!O157+'havelvac 7.5'!O157+'havelvac 7.6'!O157+'havelvac 7.7'!O157+'havelvac 7.9'!O157+'havelvac 7.8'!O157+'havelvac 7.10'!O157+'havelvac 7.11'!O157+'havelvac 7.12'!O157+'havelvac 7.13'!O157</f>
        <v>0</v>
      </c>
      <c r="P151" s="229" t="str">
        <f t="shared" si="16"/>
        <v xml:space="preserve"> </v>
      </c>
      <c r="Q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1" s="229" t="str">
        <f t="shared" si="17"/>
        <v xml:space="preserve"> </v>
      </c>
      <c r="S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1" s="229" t="str">
        <f t="shared" si="18"/>
        <v xml:space="preserve"> </v>
      </c>
      <c r="U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1" s="181">
        <f>+'havelvac 7.2'!P157+'havelvac 7.3'!P157+'havelvac 7.4'!P157+'havelvac 7.5'!P157+'havelvac 7.6'!P157+'havelvac 7.7'!P157+'havelvac 7.9'!P157+'havelvac 7.8'!P157+'havelvac 7.10'!P157+'havelvac 7.11'!P157+'havelvac 7.12'!P157+'havelvac 7.13'!P157</f>
        <v>0</v>
      </c>
      <c r="W151" s="229" t="str">
        <f t="shared" si="19"/>
        <v xml:space="preserve"> </v>
      </c>
      <c r="X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1" s="229" t="str">
        <f t="shared" si="20"/>
        <v xml:space="preserve"> </v>
      </c>
      <c r="Z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1" s="229" t="str">
        <f t="shared" si="21"/>
        <v xml:space="preserve"> </v>
      </c>
      <c r="AB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2" spans="1:28" s="196" customFormat="1" ht="13.5" hidden="1">
      <c r="A152" s="182" t="str">
        <f t="shared" si="15"/>
        <v>71040501100000</v>
      </c>
      <c r="B152" s="183" t="s">
        <v>439</v>
      </c>
      <c r="C152" s="132" t="s">
        <v>155</v>
      </c>
      <c r="D152" s="131" t="s">
        <v>149</v>
      </c>
      <c r="E152" s="130" t="s">
        <v>106</v>
      </c>
      <c r="F152" s="184" t="s">
        <v>189</v>
      </c>
      <c r="G152" s="185" t="s">
        <v>440</v>
      </c>
      <c r="H152" s="144"/>
      <c r="I152" s="145"/>
      <c r="J152" s="146"/>
      <c r="K152" s="146"/>
      <c r="L152" s="25" t="s">
        <v>190</v>
      </c>
      <c r="M152" s="26"/>
      <c r="N152" s="195">
        <f>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2" s="195">
        <f>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2" s="228" t="str">
        <f t="shared" si="16"/>
        <v xml:space="preserve"> </v>
      </c>
      <c r="Q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2" s="228" t="str">
        <f t="shared" si="17"/>
        <v xml:space="preserve"> </v>
      </c>
      <c r="S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2" s="228" t="str">
        <f t="shared" si="18"/>
        <v xml:space="preserve"> </v>
      </c>
      <c r="U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2" s="195">
        <f>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  <c r="W152" s="228" t="str">
        <f t="shared" si="19"/>
        <v xml:space="preserve"> </v>
      </c>
      <c r="X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2" s="228" t="str">
        <f t="shared" si="20"/>
        <v xml:space="preserve"> </v>
      </c>
      <c r="Z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2" s="228" t="str">
        <f t="shared" si="21"/>
        <v xml:space="preserve"> </v>
      </c>
      <c r="AB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3" spans="1:28" s="135" customFormat="1" hidden="1">
      <c r="A153" s="182" t="str">
        <f t="shared" si="15"/>
        <v>71040501104861</v>
      </c>
      <c r="B153" s="183" t="s">
        <v>439</v>
      </c>
      <c r="C153" s="132" t="s">
        <v>155</v>
      </c>
      <c r="D153" s="131" t="s">
        <v>149</v>
      </c>
      <c r="E153" s="130" t="s">
        <v>106</v>
      </c>
      <c r="F153" s="184" t="s">
        <v>189</v>
      </c>
      <c r="G153" s="129">
        <v>4861</v>
      </c>
      <c r="H153" s="23"/>
      <c r="I153" s="23"/>
      <c r="J153" s="24"/>
      <c r="K153" s="24"/>
      <c r="L153" s="30" t="s">
        <v>134</v>
      </c>
      <c r="M153" s="46">
        <v>4861</v>
      </c>
      <c r="N153" s="181">
        <f>+'havelvac 7.2'!N159+'havelvac 7.3'!N159+'havelvac 7.4'!N159+'havelvac 7.5'!N159+'havelvac 7.6'!N159+'havelvac 7.7'!N159+'havelvac 7.9'!N159+'havelvac 7.8'!N159+'havelvac 7.10'!N159+'havelvac 7.11'!N159+'havelvac 7.12'!N159+'havelvac 7.13'!N159</f>
        <v>0</v>
      </c>
      <c r="O153" s="181">
        <f>+'havelvac 7.2'!O159+'havelvac 7.3'!O159+'havelvac 7.4'!O159+'havelvac 7.5'!O159+'havelvac 7.6'!O159+'havelvac 7.7'!O159+'havelvac 7.9'!O159+'havelvac 7.8'!O159+'havelvac 7.10'!O159+'havelvac 7.11'!O159+'havelvac 7.12'!O159+'havelvac 7.13'!O159</f>
        <v>0</v>
      </c>
      <c r="P153" s="229" t="str">
        <f t="shared" si="16"/>
        <v xml:space="preserve"> </v>
      </c>
      <c r="Q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3" s="229" t="str">
        <f t="shared" si="17"/>
        <v xml:space="preserve"> </v>
      </c>
      <c r="S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3" s="229" t="str">
        <f t="shared" si="18"/>
        <v xml:space="preserve"> </v>
      </c>
      <c r="U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3" s="181">
        <f>+'havelvac 7.2'!P159+'havelvac 7.3'!P159+'havelvac 7.4'!P159+'havelvac 7.5'!P159+'havelvac 7.6'!P159+'havelvac 7.7'!P159+'havelvac 7.9'!P159+'havelvac 7.8'!P159+'havelvac 7.10'!P159+'havelvac 7.11'!P159+'havelvac 7.12'!P159+'havelvac 7.13'!P159</f>
        <v>0</v>
      </c>
      <c r="W153" s="229" t="str">
        <f t="shared" si="19"/>
        <v xml:space="preserve"> </v>
      </c>
      <c r="X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3" s="229" t="str">
        <f t="shared" si="20"/>
        <v xml:space="preserve"> </v>
      </c>
      <c r="Z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3" s="229" t="str">
        <f t="shared" si="21"/>
        <v xml:space="preserve"> </v>
      </c>
      <c r="AB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4" spans="1:28" s="196" customFormat="1" ht="13.5" hidden="1">
      <c r="A154" s="182" t="str">
        <f t="shared" si="15"/>
        <v>71040501110000</v>
      </c>
      <c r="B154" s="183" t="s">
        <v>439</v>
      </c>
      <c r="C154" s="132" t="s">
        <v>155</v>
      </c>
      <c r="D154" s="131" t="s">
        <v>149</v>
      </c>
      <c r="E154" s="130" t="s">
        <v>106</v>
      </c>
      <c r="F154" s="184" t="s">
        <v>104</v>
      </c>
      <c r="G154" s="185" t="s">
        <v>440</v>
      </c>
      <c r="H154" s="144"/>
      <c r="I154" s="145"/>
      <c r="J154" s="146"/>
      <c r="K154" s="146"/>
      <c r="L154" s="25" t="s">
        <v>191</v>
      </c>
      <c r="M154" s="26"/>
      <c r="N154" s="195">
        <f>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54" s="195">
        <f>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54" s="228" t="str">
        <f t="shared" si="16"/>
        <v xml:space="preserve"> </v>
      </c>
      <c r="Q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4" s="228" t="str">
        <f t="shared" si="17"/>
        <v xml:space="preserve"> </v>
      </c>
      <c r="S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4" s="228" t="str">
        <f t="shared" si="18"/>
        <v xml:space="preserve"> </v>
      </c>
      <c r="U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4" s="195">
        <f>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  <c r="W154" s="228" t="str">
        <f t="shared" si="19"/>
        <v xml:space="preserve"> </v>
      </c>
      <c r="X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4" s="228" t="str">
        <f t="shared" si="20"/>
        <v xml:space="preserve"> </v>
      </c>
      <c r="Z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4" s="228" t="str">
        <f t="shared" si="21"/>
        <v xml:space="preserve"> </v>
      </c>
      <c r="AB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5" spans="1:28" s="135" customFormat="1" hidden="1">
      <c r="A155" s="182" t="str">
        <f t="shared" si="15"/>
        <v>71040501115112</v>
      </c>
      <c r="B155" s="183" t="s">
        <v>439</v>
      </c>
      <c r="C155" s="132" t="s">
        <v>155</v>
      </c>
      <c r="D155" s="131" t="s">
        <v>149</v>
      </c>
      <c r="E155" s="130" t="s">
        <v>106</v>
      </c>
      <c r="F155" s="184" t="s">
        <v>104</v>
      </c>
      <c r="G155" s="129">
        <v>5112</v>
      </c>
      <c r="H155" s="23"/>
      <c r="I155" s="23"/>
      <c r="J155" s="24"/>
      <c r="K155" s="24"/>
      <c r="L155" s="28" t="s">
        <v>173</v>
      </c>
      <c r="M155" s="29">
        <v>5112</v>
      </c>
      <c r="N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5" s="229" t="str">
        <f t="shared" si="16"/>
        <v xml:space="preserve"> </v>
      </c>
      <c r="Q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5" s="229" t="str">
        <f t="shared" si="17"/>
        <v xml:space="preserve"> </v>
      </c>
      <c r="S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5" s="229" t="str">
        <f t="shared" si="18"/>
        <v xml:space="preserve"> </v>
      </c>
      <c r="U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5" s="229" t="str">
        <f t="shared" si="19"/>
        <v xml:space="preserve"> </v>
      </c>
      <c r="X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5" s="229" t="str">
        <f t="shared" si="20"/>
        <v xml:space="preserve"> </v>
      </c>
      <c r="Z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5" s="229" t="str">
        <f t="shared" si="21"/>
        <v xml:space="preserve"> </v>
      </c>
      <c r="AB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6" spans="1:28" s="196" customFormat="1" ht="13.5" hidden="1">
      <c r="A156" s="182" t="str">
        <f t="shared" si="15"/>
        <v>71040501120000</v>
      </c>
      <c r="B156" s="183" t="s">
        <v>439</v>
      </c>
      <c r="C156" s="132" t="s">
        <v>155</v>
      </c>
      <c r="D156" s="131" t="s">
        <v>149</v>
      </c>
      <c r="E156" s="130" t="s">
        <v>106</v>
      </c>
      <c r="F156" s="184" t="s">
        <v>443</v>
      </c>
      <c r="G156" s="185" t="s">
        <v>440</v>
      </c>
      <c r="H156" s="144"/>
      <c r="I156" s="145"/>
      <c r="J156" s="146"/>
      <c r="K156" s="146"/>
      <c r="L156" s="25" t="s">
        <v>192</v>
      </c>
      <c r="M156" s="26"/>
      <c r="N156" s="195">
        <f>+'havelvac 7.2'!N161+'havelvac 7.3'!N161+'havelvac 7.4'!N161+'havelvac 7.5'!N161+'havelvac 7.6'!N161+'havelvac 7.7'!N161+'havelvac 7.9'!N161+'havelvac 7.8'!N161+'havelvac 7.10'!N161+'havelvac 7.11'!N161+'havelvac 7.12'!N161+'havelvac 7.13'!N161</f>
        <v>0</v>
      </c>
      <c r="O156" s="195">
        <f>+'havelvac 7.2'!O161+'havelvac 7.3'!O161+'havelvac 7.4'!O161+'havelvac 7.5'!O161+'havelvac 7.6'!O161+'havelvac 7.7'!O161+'havelvac 7.9'!O161+'havelvac 7.8'!O161+'havelvac 7.10'!O161+'havelvac 7.11'!O161+'havelvac 7.12'!O161+'havelvac 7.13'!O161</f>
        <v>0</v>
      </c>
      <c r="P156" s="228" t="str">
        <f t="shared" si="16"/>
        <v xml:space="preserve"> </v>
      </c>
      <c r="Q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6" s="228" t="str">
        <f t="shared" si="17"/>
        <v xml:space="preserve"> </v>
      </c>
      <c r="S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6" s="228" t="str">
        <f t="shared" si="18"/>
        <v xml:space="preserve"> </v>
      </c>
      <c r="U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6" s="195">
        <f>+'havelvac 7.2'!P161+'havelvac 7.3'!P161+'havelvac 7.4'!P161+'havelvac 7.5'!P161+'havelvac 7.6'!P161+'havelvac 7.7'!P161+'havelvac 7.9'!P161+'havelvac 7.8'!P161+'havelvac 7.10'!P161+'havelvac 7.11'!P161+'havelvac 7.12'!P161+'havelvac 7.13'!P161</f>
        <v>0</v>
      </c>
      <c r="W156" s="228" t="str">
        <f t="shared" si="19"/>
        <v xml:space="preserve"> </v>
      </c>
      <c r="X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6" s="228" t="str">
        <f t="shared" si="20"/>
        <v xml:space="preserve"> </v>
      </c>
      <c r="Z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6" s="228" t="str">
        <f t="shared" si="21"/>
        <v xml:space="preserve"> </v>
      </c>
      <c r="AB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7" spans="1:28" s="135" customFormat="1" hidden="1">
      <c r="A157" s="182" t="str">
        <f t="shared" si="15"/>
        <v>71040501125129</v>
      </c>
      <c r="B157" s="183" t="s">
        <v>439</v>
      </c>
      <c r="C157" s="132" t="s">
        <v>155</v>
      </c>
      <c r="D157" s="131" t="s">
        <v>149</v>
      </c>
      <c r="E157" s="130" t="s">
        <v>106</v>
      </c>
      <c r="F157" s="184" t="s">
        <v>443</v>
      </c>
      <c r="G157" s="129">
        <v>5129</v>
      </c>
      <c r="H157" s="23"/>
      <c r="I157" s="23"/>
      <c r="J157" s="24"/>
      <c r="K157" s="24"/>
      <c r="L157" s="27" t="s">
        <v>137</v>
      </c>
      <c r="M157" s="10">
        <v>5129</v>
      </c>
      <c r="N157" s="181">
        <f>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57" s="181">
        <f>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57" s="229" t="str">
        <f t="shared" si="16"/>
        <v xml:space="preserve"> </v>
      </c>
      <c r="Q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7" s="229" t="str">
        <f t="shared" si="17"/>
        <v xml:space="preserve"> </v>
      </c>
      <c r="S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7" s="229" t="str">
        <f t="shared" si="18"/>
        <v xml:space="preserve"> </v>
      </c>
      <c r="U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7" s="181">
        <f>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  <c r="W157" s="229" t="str">
        <f t="shared" si="19"/>
        <v xml:space="preserve"> </v>
      </c>
      <c r="X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7" s="229" t="str">
        <f t="shared" si="20"/>
        <v xml:space="preserve"> </v>
      </c>
      <c r="Z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7" s="229" t="str">
        <f t="shared" si="21"/>
        <v xml:space="preserve"> </v>
      </c>
      <c r="AB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8" spans="1:28" s="196" customFormat="1" ht="13.5" hidden="1">
      <c r="A158" s="182" t="str">
        <f t="shared" si="15"/>
        <v>71040501130000</v>
      </c>
      <c r="B158" s="183" t="s">
        <v>439</v>
      </c>
      <c r="C158" s="132" t="s">
        <v>155</v>
      </c>
      <c r="D158" s="131" t="s">
        <v>149</v>
      </c>
      <c r="E158" s="130" t="s">
        <v>106</v>
      </c>
      <c r="F158" s="184" t="s">
        <v>444</v>
      </c>
      <c r="G158" s="185" t="s">
        <v>440</v>
      </c>
      <c r="H158" s="144"/>
      <c r="I158" s="145"/>
      <c r="J158" s="146"/>
      <c r="K158" s="146"/>
      <c r="L158" s="25" t="s">
        <v>193</v>
      </c>
      <c r="M158" s="26"/>
      <c r="N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8" s="228" t="str">
        <f t="shared" si="16"/>
        <v xml:space="preserve"> </v>
      </c>
      <c r="Q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8" s="228" t="str">
        <f t="shared" si="17"/>
        <v xml:space="preserve"> </v>
      </c>
      <c r="S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8" s="228" t="str">
        <f t="shared" si="18"/>
        <v xml:space="preserve"> </v>
      </c>
      <c r="U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8" s="228" t="str">
        <f t="shared" si="19"/>
        <v xml:space="preserve"> </v>
      </c>
      <c r="X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8" s="228" t="str">
        <f t="shared" si="20"/>
        <v xml:space="preserve"> </v>
      </c>
      <c r="Z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8" s="228" t="str">
        <f t="shared" si="21"/>
        <v xml:space="preserve"> </v>
      </c>
      <c r="AB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9" spans="1:28" s="135" customFormat="1" ht="25.5" hidden="1">
      <c r="A159" s="182" t="str">
        <f t="shared" si="15"/>
        <v>71040501134251</v>
      </c>
      <c r="B159" s="183" t="s">
        <v>439</v>
      </c>
      <c r="C159" s="132" t="s">
        <v>155</v>
      </c>
      <c r="D159" s="131" t="s">
        <v>149</v>
      </c>
      <c r="E159" s="130" t="s">
        <v>106</v>
      </c>
      <c r="F159" s="184" t="s">
        <v>444</v>
      </c>
      <c r="G159" s="129">
        <v>4251</v>
      </c>
      <c r="H159" s="23"/>
      <c r="I159" s="23"/>
      <c r="J159" s="24"/>
      <c r="K159" s="24"/>
      <c r="L159" s="27" t="s">
        <v>142</v>
      </c>
      <c r="M159" s="10">
        <v>4251</v>
      </c>
      <c r="N159" s="181">
        <f>+'havelvac 7.2'!N172+'havelvac 7.3'!N172+'havelvac 7.4'!N172+'havelvac 7.5'!N172+'havelvac 7.6'!N172+'havelvac 7.7'!N172+'havelvac 7.9'!N172+'havelvac 7.8'!N172+'havelvac 7.10'!N172+'havelvac 7.11'!N172+'havelvac 7.12'!N172+'havelvac 7.13'!N172</f>
        <v>0</v>
      </c>
      <c r="O159" s="181">
        <f>+'havelvac 7.2'!O172+'havelvac 7.3'!O172+'havelvac 7.4'!O172+'havelvac 7.5'!O172+'havelvac 7.6'!O172+'havelvac 7.7'!O172+'havelvac 7.9'!O172+'havelvac 7.8'!O172+'havelvac 7.10'!O172+'havelvac 7.11'!O172+'havelvac 7.12'!O172+'havelvac 7.13'!O172</f>
        <v>0</v>
      </c>
      <c r="P159" s="229" t="str">
        <f t="shared" si="16"/>
        <v xml:space="preserve"> </v>
      </c>
      <c r="Q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9" s="229" t="str">
        <f t="shared" si="17"/>
        <v xml:space="preserve"> </v>
      </c>
      <c r="S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9" s="229" t="str">
        <f t="shared" si="18"/>
        <v xml:space="preserve"> </v>
      </c>
      <c r="U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9" s="181">
        <f>+'havelvac 7.2'!P172+'havelvac 7.3'!P172+'havelvac 7.4'!P172+'havelvac 7.5'!P172+'havelvac 7.6'!P172+'havelvac 7.7'!P172+'havelvac 7.9'!P172+'havelvac 7.8'!P172+'havelvac 7.10'!P172+'havelvac 7.11'!P172+'havelvac 7.12'!P172+'havelvac 7.13'!P172</f>
        <v>0</v>
      </c>
      <c r="W159" s="229" t="str">
        <f t="shared" si="19"/>
        <v xml:space="preserve"> </v>
      </c>
      <c r="X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9" s="229" t="str">
        <f t="shared" si="20"/>
        <v xml:space="preserve"> </v>
      </c>
      <c r="Z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9" s="229" t="str">
        <f t="shared" si="21"/>
        <v xml:space="preserve"> </v>
      </c>
      <c r="AB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0" spans="1:28" s="135" customFormat="1" hidden="1">
      <c r="A160" s="182" t="str">
        <f t="shared" si="15"/>
        <v>71040501135129</v>
      </c>
      <c r="B160" s="183" t="s">
        <v>439</v>
      </c>
      <c r="C160" s="132" t="s">
        <v>155</v>
      </c>
      <c r="D160" s="131" t="s">
        <v>149</v>
      </c>
      <c r="E160" s="130" t="s">
        <v>106</v>
      </c>
      <c r="F160" s="184" t="s">
        <v>444</v>
      </c>
      <c r="G160" s="129">
        <v>5129</v>
      </c>
      <c r="H160" s="23"/>
      <c r="I160" s="23"/>
      <c r="J160" s="24"/>
      <c r="K160" s="24"/>
      <c r="L160" s="27" t="s">
        <v>137</v>
      </c>
      <c r="M160" s="10">
        <v>5129</v>
      </c>
      <c r="N160" s="181">
        <f>+'havelvac 7.2'!N173+'havelvac 7.3'!N173+'havelvac 7.4'!N173+'havelvac 7.5'!N173+'havelvac 7.6'!N173+'havelvac 7.7'!N173+'havelvac 7.9'!N173+'havelvac 7.8'!N173+'havelvac 7.10'!N173+'havelvac 7.11'!N173+'havelvac 7.12'!N173+'havelvac 7.13'!N173</f>
        <v>0</v>
      </c>
      <c r="O160" s="181">
        <f>+'havelvac 7.2'!O173+'havelvac 7.3'!O173+'havelvac 7.4'!O173+'havelvac 7.5'!O173+'havelvac 7.6'!O173+'havelvac 7.7'!O173+'havelvac 7.9'!O173+'havelvac 7.8'!O173+'havelvac 7.10'!O173+'havelvac 7.11'!O173+'havelvac 7.12'!O173+'havelvac 7.13'!O173</f>
        <v>0</v>
      </c>
      <c r="P160" s="229" t="str">
        <f t="shared" si="16"/>
        <v xml:space="preserve"> </v>
      </c>
      <c r="Q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0" s="229" t="str">
        <f t="shared" si="17"/>
        <v xml:space="preserve"> </v>
      </c>
      <c r="S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0" s="229" t="str">
        <f t="shared" si="18"/>
        <v xml:space="preserve"> </v>
      </c>
      <c r="U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0" s="181">
        <f>+'havelvac 7.2'!P173+'havelvac 7.3'!P173+'havelvac 7.4'!P173+'havelvac 7.5'!P173+'havelvac 7.6'!P173+'havelvac 7.7'!P173+'havelvac 7.9'!P173+'havelvac 7.8'!P173+'havelvac 7.10'!P173+'havelvac 7.11'!P173+'havelvac 7.12'!P173+'havelvac 7.13'!P173</f>
        <v>0</v>
      </c>
      <c r="W160" s="229" t="str">
        <f t="shared" si="19"/>
        <v xml:space="preserve"> </v>
      </c>
      <c r="X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0" s="229" t="str">
        <f t="shared" si="20"/>
        <v xml:space="preserve"> </v>
      </c>
      <c r="Z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0" s="229" t="str">
        <f t="shared" si="21"/>
        <v xml:space="preserve"> </v>
      </c>
      <c r="AB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1" spans="1:28" s="135" customFormat="1" hidden="1">
      <c r="A161" s="182" t="str">
        <f t="shared" si="15"/>
        <v>71040501135221</v>
      </c>
      <c r="B161" s="183" t="s">
        <v>439</v>
      </c>
      <c r="C161" s="132" t="s">
        <v>155</v>
      </c>
      <c r="D161" s="131" t="s">
        <v>149</v>
      </c>
      <c r="E161" s="130" t="s">
        <v>106</v>
      </c>
      <c r="F161" s="184" t="s">
        <v>444</v>
      </c>
      <c r="G161" s="129">
        <v>5221</v>
      </c>
      <c r="H161" s="23"/>
      <c r="I161" s="23"/>
      <c r="J161" s="24"/>
      <c r="K161" s="24"/>
      <c r="L161" s="30" t="s">
        <v>194</v>
      </c>
      <c r="M161" s="46">
        <v>5221</v>
      </c>
      <c r="N161" s="181">
        <f>+'havelvac 7.2'!N174+'havelvac 7.3'!N174+'havelvac 7.4'!N174+'havelvac 7.5'!N174+'havelvac 7.6'!N174+'havelvac 7.7'!N174+'havelvac 7.9'!N174+'havelvac 7.8'!N174+'havelvac 7.10'!N174+'havelvac 7.11'!N174+'havelvac 7.12'!N174+'havelvac 7.13'!N174</f>
        <v>0</v>
      </c>
      <c r="O161" s="181">
        <f>+'havelvac 7.2'!O174+'havelvac 7.3'!O174+'havelvac 7.4'!O174+'havelvac 7.5'!O174+'havelvac 7.6'!O174+'havelvac 7.7'!O174+'havelvac 7.9'!O174+'havelvac 7.8'!O174+'havelvac 7.10'!O174+'havelvac 7.11'!O174+'havelvac 7.12'!O174+'havelvac 7.13'!O174</f>
        <v>0</v>
      </c>
      <c r="P161" s="229" t="str">
        <f t="shared" si="16"/>
        <v xml:space="preserve"> </v>
      </c>
      <c r="Q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1" s="229" t="str">
        <f t="shared" si="17"/>
        <v xml:space="preserve"> </v>
      </c>
      <c r="S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1" s="229" t="str">
        <f t="shared" si="18"/>
        <v xml:space="preserve"> </v>
      </c>
      <c r="U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1" s="181">
        <f>+'havelvac 7.2'!P174+'havelvac 7.3'!P174+'havelvac 7.4'!P174+'havelvac 7.5'!P174+'havelvac 7.6'!P174+'havelvac 7.7'!P174+'havelvac 7.9'!P174+'havelvac 7.8'!P174+'havelvac 7.10'!P174+'havelvac 7.11'!P174+'havelvac 7.12'!P174+'havelvac 7.13'!P174</f>
        <v>0</v>
      </c>
      <c r="W161" s="229" t="str">
        <f t="shared" si="19"/>
        <v xml:space="preserve"> </v>
      </c>
      <c r="X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1" s="229" t="str">
        <f t="shared" si="20"/>
        <v xml:space="preserve"> </v>
      </c>
      <c r="Z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1" s="229" t="str">
        <f t="shared" si="21"/>
        <v xml:space="preserve"> </v>
      </c>
      <c r="AB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2" spans="1:28" s="196" customFormat="1" ht="54" hidden="1">
      <c r="A162" s="182" t="str">
        <f t="shared" si="15"/>
        <v>71040501140000</v>
      </c>
      <c r="B162" s="183" t="s">
        <v>439</v>
      </c>
      <c r="C162" s="132" t="s">
        <v>155</v>
      </c>
      <c r="D162" s="131" t="s">
        <v>149</v>
      </c>
      <c r="E162" s="130" t="s">
        <v>106</v>
      </c>
      <c r="F162" s="184" t="s">
        <v>445</v>
      </c>
      <c r="G162" s="185" t="s">
        <v>440</v>
      </c>
      <c r="H162" s="144"/>
      <c r="I162" s="145"/>
      <c r="J162" s="146"/>
      <c r="K162" s="146"/>
      <c r="L162" s="25" t="s">
        <v>195</v>
      </c>
      <c r="M162" s="26"/>
      <c r="N162" s="195">
        <f>+'havelvac 7.2'!N175+'havelvac 7.3'!N175+'havelvac 7.4'!N175+'havelvac 7.5'!N175+'havelvac 7.6'!N175+'havelvac 7.7'!N175+'havelvac 7.9'!N175+'havelvac 7.8'!N175+'havelvac 7.10'!N175+'havelvac 7.11'!N175+'havelvac 7.12'!N175+'havelvac 7.13'!N175</f>
        <v>0</v>
      </c>
      <c r="O162" s="195">
        <f>+'havelvac 7.2'!O175+'havelvac 7.3'!O175+'havelvac 7.4'!O175+'havelvac 7.5'!O175+'havelvac 7.6'!O175+'havelvac 7.7'!O175+'havelvac 7.9'!O175+'havelvac 7.8'!O175+'havelvac 7.10'!O175+'havelvac 7.11'!O175+'havelvac 7.12'!O175+'havelvac 7.13'!O175</f>
        <v>0</v>
      </c>
      <c r="P162" s="228" t="str">
        <f t="shared" si="16"/>
        <v xml:space="preserve"> </v>
      </c>
      <c r="Q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2" s="228" t="str">
        <f t="shared" si="17"/>
        <v xml:space="preserve"> </v>
      </c>
      <c r="S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2" s="228" t="str">
        <f t="shared" si="18"/>
        <v xml:space="preserve"> </v>
      </c>
      <c r="U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2" s="195">
        <f>+'havelvac 7.2'!P175+'havelvac 7.3'!P175+'havelvac 7.4'!P175+'havelvac 7.5'!P175+'havelvac 7.6'!P175+'havelvac 7.7'!P175+'havelvac 7.9'!P175+'havelvac 7.8'!P175+'havelvac 7.10'!P175+'havelvac 7.11'!P175+'havelvac 7.12'!P175+'havelvac 7.13'!P175</f>
        <v>0</v>
      </c>
      <c r="W162" s="228" t="str">
        <f t="shared" si="19"/>
        <v xml:space="preserve"> </v>
      </c>
      <c r="X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2" s="228" t="str">
        <f t="shared" si="20"/>
        <v xml:space="preserve"> </v>
      </c>
      <c r="Z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2" s="228" t="str">
        <f t="shared" si="21"/>
        <v xml:space="preserve"> </v>
      </c>
      <c r="AB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3" spans="1:28" s="135" customFormat="1" hidden="1">
      <c r="A163" s="182" t="str">
        <f t="shared" si="15"/>
        <v>71040501144729</v>
      </c>
      <c r="B163" s="183" t="s">
        <v>439</v>
      </c>
      <c r="C163" s="132" t="s">
        <v>155</v>
      </c>
      <c r="D163" s="131" t="s">
        <v>149</v>
      </c>
      <c r="E163" s="130" t="s">
        <v>106</v>
      </c>
      <c r="F163" s="184" t="s">
        <v>445</v>
      </c>
      <c r="G163" s="129">
        <v>4729</v>
      </c>
      <c r="H163" s="23"/>
      <c r="I163" s="23"/>
      <c r="J163" s="24"/>
      <c r="K163" s="24"/>
      <c r="L163" s="27" t="s">
        <v>132</v>
      </c>
      <c r="M163" s="10">
        <v>4729</v>
      </c>
      <c r="N163" s="181">
        <f>+'havelvac 7.2'!N176+'havelvac 7.3'!N176+'havelvac 7.4'!N176+'havelvac 7.5'!N176+'havelvac 7.6'!N176+'havelvac 7.7'!N176+'havelvac 7.9'!N176+'havelvac 7.8'!N176+'havelvac 7.10'!N176+'havelvac 7.11'!N176+'havelvac 7.12'!N176+'havelvac 7.13'!N176</f>
        <v>0</v>
      </c>
      <c r="O163" s="181">
        <f>+'havelvac 7.2'!O176+'havelvac 7.3'!O176+'havelvac 7.4'!O176+'havelvac 7.5'!O176+'havelvac 7.6'!O176+'havelvac 7.7'!O176+'havelvac 7.9'!O176+'havelvac 7.8'!O176+'havelvac 7.10'!O176+'havelvac 7.11'!O176+'havelvac 7.12'!O176+'havelvac 7.13'!O176</f>
        <v>0</v>
      </c>
      <c r="P163" s="229" t="str">
        <f t="shared" si="16"/>
        <v xml:space="preserve"> </v>
      </c>
      <c r="Q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3" s="229" t="str">
        <f t="shared" si="17"/>
        <v xml:space="preserve"> </v>
      </c>
      <c r="S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3" s="229" t="str">
        <f t="shared" si="18"/>
        <v xml:space="preserve"> </v>
      </c>
      <c r="U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3" s="181">
        <f>+'havelvac 7.2'!P176+'havelvac 7.3'!P176+'havelvac 7.4'!P176+'havelvac 7.5'!P176+'havelvac 7.6'!P176+'havelvac 7.7'!P176+'havelvac 7.9'!P176+'havelvac 7.8'!P176+'havelvac 7.10'!P176+'havelvac 7.11'!P176+'havelvac 7.12'!P176+'havelvac 7.13'!P176</f>
        <v>0</v>
      </c>
      <c r="W163" s="229" t="str">
        <f t="shared" si="19"/>
        <v xml:space="preserve"> </v>
      </c>
      <c r="X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3" s="229" t="str">
        <f t="shared" si="20"/>
        <v xml:space="preserve"> </v>
      </c>
      <c r="Z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3" s="229" t="str">
        <f t="shared" si="21"/>
        <v xml:space="preserve"> </v>
      </c>
      <c r="AB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4" spans="1:28" s="196" customFormat="1" ht="13.5" hidden="1">
      <c r="A164" s="182" t="str">
        <f t="shared" si="15"/>
        <v>71040501150000</v>
      </c>
      <c r="B164" s="183" t="s">
        <v>439</v>
      </c>
      <c r="C164" s="132" t="s">
        <v>155</v>
      </c>
      <c r="D164" s="131" t="s">
        <v>149</v>
      </c>
      <c r="E164" s="130" t="s">
        <v>106</v>
      </c>
      <c r="F164" s="184" t="s">
        <v>446</v>
      </c>
      <c r="G164" s="185" t="s">
        <v>440</v>
      </c>
      <c r="H164" s="144"/>
      <c r="I164" s="145"/>
      <c r="J164" s="146"/>
      <c r="K164" s="146"/>
      <c r="L164" s="25" t="s">
        <v>196</v>
      </c>
      <c r="M164" s="26"/>
      <c r="N164" s="195">
        <f>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64" s="195">
        <f>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64" s="228" t="str">
        <f t="shared" si="16"/>
        <v xml:space="preserve"> </v>
      </c>
      <c r="Q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4" s="228" t="str">
        <f t="shared" si="17"/>
        <v xml:space="preserve"> </v>
      </c>
      <c r="S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4" s="228" t="str">
        <f t="shared" si="18"/>
        <v xml:space="preserve"> </v>
      </c>
      <c r="U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4" s="195">
        <f>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  <c r="W164" s="228" t="str">
        <f t="shared" si="19"/>
        <v xml:space="preserve"> </v>
      </c>
      <c r="X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4" s="228" t="str">
        <f t="shared" si="20"/>
        <v xml:space="preserve"> </v>
      </c>
      <c r="Z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4" s="228" t="str">
        <f t="shared" si="21"/>
        <v xml:space="preserve"> </v>
      </c>
      <c r="AB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5" spans="1:28" s="135" customFormat="1" hidden="1">
      <c r="A165" s="182" t="str">
        <f t="shared" si="15"/>
        <v>71040501155112</v>
      </c>
      <c r="B165" s="183" t="s">
        <v>439</v>
      </c>
      <c r="C165" s="132" t="s">
        <v>155</v>
      </c>
      <c r="D165" s="131" t="s">
        <v>149</v>
      </c>
      <c r="E165" s="130" t="s">
        <v>106</v>
      </c>
      <c r="F165" s="184" t="s">
        <v>446</v>
      </c>
      <c r="G165" s="129">
        <v>5112</v>
      </c>
      <c r="H165" s="23"/>
      <c r="I165" s="23"/>
      <c r="J165" s="24"/>
      <c r="K165" s="24"/>
      <c r="L165" s="28" t="s">
        <v>173</v>
      </c>
      <c r="M165" s="10">
        <v>5112</v>
      </c>
      <c r="N165" s="181">
        <f>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65" s="181">
        <f>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65" s="229" t="str">
        <f t="shared" si="16"/>
        <v xml:space="preserve"> </v>
      </c>
      <c r="Q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5" s="229" t="str">
        <f t="shared" si="17"/>
        <v xml:space="preserve"> </v>
      </c>
      <c r="S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5" s="229" t="str">
        <f t="shared" si="18"/>
        <v xml:space="preserve"> </v>
      </c>
      <c r="U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5" s="181">
        <f>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  <c r="W165" s="229" t="str">
        <f t="shared" si="19"/>
        <v xml:space="preserve"> </v>
      </c>
      <c r="X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5" s="229" t="str">
        <f t="shared" si="20"/>
        <v xml:space="preserve"> </v>
      </c>
      <c r="Z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5" s="229" t="str">
        <f t="shared" si="21"/>
        <v xml:space="preserve"> </v>
      </c>
      <c r="AB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6" spans="1:28" s="135" customFormat="1" hidden="1">
      <c r="A166" s="182" t="str">
        <f t="shared" si="15"/>
        <v>71040501155133</v>
      </c>
      <c r="B166" s="183" t="s">
        <v>439</v>
      </c>
      <c r="C166" s="132" t="s">
        <v>155</v>
      </c>
      <c r="D166" s="131" t="s">
        <v>149</v>
      </c>
      <c r="E166" s="130" t="s">
        <v>106</v>
      </c>
      <c r="F166" s="184" t="s">
        <v>446</v>
      </c>
      <c r="G166" s="129">
        <v>5133</v>
      </c>
      <c r="H166" s="23"/>
      <c r="I166" s="23"/>
      <c r="J166" s="24"/>
      <c r="K166" s="24"/>
      <c r="L166" s="27" t="s">
        <v>197</v>
      </c>
      <c r="M166" s="10">
        <v>5133</v>
      </c>
      <c r="N166" s="181">
        <f>+'havelvac 7.2'!N179+'havelvac 7.3'!N179+'havelvac 7.4'!N179+'havelvac 7.5'!N179+'havelvac 7.6'!N179+'havelvac 7.7'!N179+'havelvac 7.9'!N179+'havelvac 7.8'!N179+'havelvac 7.10'!N179+'havelvac 7.11'!N179+'havelvac 7.12'!N179+'havelvac 7.13'!N179</f>
        <v>0</v>
      </c>
      <c r="O166" s="181">
        <f>+'havelvac 7.2'!O179+'havelvac 7.3'!O179+'havelvac 7.4'!O179+'havelvac 7.5'!O179+'havelvac 7.6'!O179+'havelvac 7.7'!O179+'havelvac 7.9'!O179+'havelvac 7.8'!O179+'havelvac 7.10'!O179+'havelvac 7.11'!O179+'havelvac 7.12'!O179+'havelvac 7.13'!O179</f>
        <v>0</v>
      </c>
      <c r="P166" s="229" t="str">
        <f t="shared" si="16"/>
        <v xml:space="preserve"> </v>
      </c>
      <c r="Q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6" s="229" t="str">
        <f t="shared" si="17"/>
        <v xml:space="preserve"> </v>
      </c>
      <c r="S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6" s="229" t="str">
        <f t="shared" si="18"/>
        <v xml:space="preserve"> </v>
      </c>
      <c r="U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6" s="181">
        <f>+'havelvac 7.2'!P179+'havelvac 7.3'!P179+'havelvac 7.4'!P179+'havelvac 7.5'!P179+'havelvac 7.6'!P179+'havelvac 7.7'!P179+'havelvac 7.9'!P179+'havelvac 7.8'!P179+'havelvac 7.10'!P179+'havelvac 7.11'!P179+'havelvac 7.12'!P179+'havelvac 7.13'!P179</f>
        <v>0</v>
      </c>
      <c r="W166" s="229" t="str">
        <f t="shared" si="19"/>
        <v xml:space="preserve"> </v>
      </c>
      <c r="X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6" s="229" t="str">
        <f t="shared" si="20"/>
        <v xml:space="preserve"> </v>
      </c>
      <c r="Z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6" s="229" t="str">
        <f t="shared" si="21"/>
        <v xml:space="preserve"> </v>
      </c>
      <c r="AB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7" spans="1:28" s="135" customFormat="1" hidden="1">
      <c r="A167" s="182" t="str">
        <f t="shared" si="15"/>
        <v>71040501155134</v>
      </c>
      <c r="B167" s="183" t="s">
        <v>439</v>
      </c>
      <c r="C167" s="132" t="s">
        <v>155</v>
      </c>
      <c r="D167" s="131" t="s">
        <v>149</v>
      </c>
      <c r="E167" s="130" t="s">
        <v>106</v>
      </c>
      <c r="F167" s="184" t="s">
        <v>446</v>
      </c>
      <c r="G167" s="129">
        <v>5134</v>
      </c>
      <c r="H167" s="23"/>
      <c r="I167" s="23"/>
      <c r="J167" s="24"/>
      <c r="K167" s="24"/>
      <c r="L167" s="27" t="s">
        <v>198</v>
      </c>
      <c r="M167" s="10">
        <v>5134</v>
      </c>
      <c r="N167" s="181">
        <f>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67" s="181">
        <f>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67" s="229" t="str">
        <f t="shared" si="16"/>
        <v xml:space="preserve"> </v>
      </c>
      <c r="Q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7" s="229" t="str">
        <f t="shared" si="17"/>
        <v xml:space="preserve"> </v>
      </c>
      <c r="S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7" s="229" t="str">
        <f t="shared" si="18"/>
        <v xml:space="preserve"> </v>
      </c>
      <c r="U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7" s="181">
        <f>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  <c r="W167" s="229" t="str">
        <f t="shared" si="19"/>
        <v xml:space="preserve"> </v>
      </c>
      <c r="X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7" s="229" t="str">
        <f t="shared" si="20"/>
        <v xml:space="preserve"> </v>
      </c>
      <c r="Z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7" s="229" t="str">
        <f t="shared" si="21"/>
        <v xml:space="preserve"> </v>
      </c>
      <c r="AB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8" spans="1:28" s="191" customFormat="1" ht="12.75">
      <c r="A168" s="182" t="str">
        <f t="shared" si="15"/>
        <v>71040505000000</v>
      </c>
      <c r="B168" s="183" t="s">
        <v>439</v>
      </c>
      <c r="C168" s="132" t="s">
        <v>155</v>
      </c>
      <c r="D168" s="131" t="s">
        <v>149</v>
      </c>
      <c r="E168" s="130" t="s">
        <v>149</v>
      </c>
      <c r="F168" s="184" t="s">
        <v>441</v>
      </c>
      <c r="G168" s="185" t="s">
        <v>440</v>
      </c>
      <c r="H168" s="149">
        <v>2455</v>
      </c>
      <c r="I168" s="150" t="s">
        <v>155</v>
      </c>
      <c r="J168" s="151">
        <v>5</v>
      </c>
      <c r="K168" s="151">
        <v>5</v>
      </c>
      <c r="L168" s="152" t="s">
        <v>199</v>
      </c>
      <c r="M168" s="153"/>
      <c r="N168" s="190">
        <f>+'havelvac 7.2'!N181+'havelvac 7.3'!N181+'havelvac 7.4'!N181+'havelvac 7.5'!N181+'havelvac 7.6'!N181+'havelvac 7.7'!N181+'havelvac 7.9'!N181+'havelvac 7.8'!N181+'havelvac 7.10'!N181+'havelvac 7.11'!N181+'havelvac 7.12'!N181+'havelvac 7.13'!N181</f>
        <v>0</v>
      </c>
      <c r="O168" s="190">
        <f>+'havelvac 7.2'!O181+'havelvac 7.3'!O181+'havelvac 7.4'!O181+'havelvac 7.5'!O181+'havelvac 7.6'!O181+'havelvac 7.7'!O181+'havelvac 7.9'!O181+'havelvac 7.8'!O181+'havelvac 7.10'!O181+'havelvac 7.11'!O181+'havelvac 7.12'!O181+'havelvac 7.13'!O181</f>
        <v>0</v>
      </c>
      <c r="P168" s="227" t="str">
        <f t="shared" si="16"/>
        <v xml:space="preserve"> </v>
      </c>
      <c r="Q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8" s="227" t="str">
        <f t="shared" si="17"/>
        <v xml:space="preserve"> </v>
      </c>
      <c r="S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8" s="227" t="str">
        <f t="shared" si="18"/>
        <v xml:space="preserve"> </v>
      </c>
      <c r="U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8" s="190">
        <f>+'havelvac 7.2'!P181+'havelvac 7.3'!P181+'havelvac 7.4'!P181+'havelvac 7.5'!P181+'havelvac 7.6'!P181+'havelvac 7.7'!P181+'havelvac 7.9'!P181+'havelvac 7.8'!P181+'havelvac 7.10'!P181+'havelvac 7.11'!P181+'havelvac 7.12'!P181+'havelvac 7.13'!P181</f>
        <v>0</v>
      </c>
      <c r="W168" s="227" t="str">
        <f t="shared" si="19"/>
        <v xml:space="preserve"> </v>
      </c>
      <c r="X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8" s="227" t="str">
        <f t="shared" si="20"/>
        <v xml:space="preserve"> </v>
      </c>
      <c r="Z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8" s="227" t="str">
        <f t="shared" si="21"/>
        <v xml:space="preserve"> </v>
      </c>
      <c r="AB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9" spans="1:28" s="135" customFormat="1" ht="12.75">
      <c r="A169" s="182" t="str">
        <f t="shared" si="15"/>
        <v>71040505000001</v>
      </c>
      <c r="B169" s="183" t="s">
        <v>439</v>
      </c>
      <c r="C169" s="132" t="s">
        <v>155</v>
      </c>
      <c r="D169" s="131" t="s">
        <v>149</v>
      </c>
      <c r="E169" s="130" t="s">
        <v>149</v>
      </c>
      <c r="F169" s="184" t="s">
        <v>441</v>
      </c>
      <c r="G169" s="185" t="s">
        <v>96</v>
      </c>
      <c r="H169" s="23"/>
      <c r="I169" s="23"/>
      <c r="J169" s="24"/>
      <c r="K169" s="24"/>
      <c r="L169" s="28" t="s">
        <v>108</v>
      </c>
      <c r="M169" s="29"/>
      <c r="N169" s="188">
        <f>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69" s="188">
        <f>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69" s="225" t="str">
        <f t="shared" si="16"/>
        <v xml:space="preserve"> </v>
      </c>
      <c r="Q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9" s="225" t="str">
        <f t="shared" si="17"/>
        <v xml:space="preserve"> </v>
      </c>
      <c r="S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9" s="225" t="str">
        <f t="shared" si="18"/>
        <v xml:space="preserve"> </v>
      </c>
      <c r="U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9" s="188">
        <f>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  <c r="W169" s="225" t="str">
        <f t="shared" si="19"/>
        <v xml:space="preserve"> </v>
      </c>
      <c r="X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9" s="225" t="str">
        <f t="shared" si="20"/>
        <v xml:space="preserve"> </v>
      </c>
      <c r="Z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9" s="225" t="str">
        <f t="shared" si="21"/>
        <v xml:space="preserve"> </v>
      </c>
      <c r="AB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0" spans="1:28" s="196" customFormat="1" ht="13.5">
      <c r="A170" s="182" t="str">
        <f t="shared" si="15"/>
        <v>71040505010000</v>
      </c>
      <c r="B170" s="183" t="s">
        <v>439</v>
      </c>
      <c r="C170" s="132" t="s">
        <v>155</v>
      </c>
      <c r="D170" s="131" t="s">
        <v>149</v>
      </c>
      <c r="E170" s="130" t="s">
        <v>149</v>
      </c>
      <c r="F170" s="184" t="s">
        <v>106</v>
      </c>
      <c r="G170" s="185" t="s">
        <v>440</v>
      </c>
      <c r="H170" s="144"/>
      <c r="I170" s="145"/>
      <c r="J170" s="146"/>
      <c r="K170" s="146"/>
      <c r="L170" s="25" t="s">
        <v>200</v>
      </c>
      <c r="M170" s="26"/>
      <c r="N170" s="195">
        <f>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70" s="195">
        <f>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70" s="228" t="str">
        <f t="shared" si="16"/>
        <v xml:space="preserve"> </v>
      </c>
      <c r="Q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0" s="228" t="str">
        <f t="shared" si="17"/>
        <v xml:space="preserve"> </v>
      </c>
      <c r="S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0" s="228" t="str">
        <f t="shared" si="18"/>
        <v xml:space="preserve"> </v>
      </c>
      <c r="U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0" s="195">
        <f>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  <c r="W170" s="228" t="str">
        <f t="shared" si="19"/>
        <v xml:space="preserve"> </v>
      </c>
      <c r="X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0" s="228" t="str">
        <f t="shared" si="20"/>
        <v xml:space="preserve"> </v>
      </c>
      <c r="Z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0" s="228" t="str">
        <f t="shared" si="21"/>
        <v xml:space="preserve"> </v>
      </c>
      <c r="AB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1" spans="1:28" s="135" customFormat="1">
      <c r="A171" s="182" t="str">
        <f t="shared" si="15"/>
        <v>71040505015129</v>
      </c>
      <c r="B171" s="183" t="s">
        <v>439</v>
      </c>
      <c r="C171" s="132" t="s">
        <v>155</v>
      </c>
      <c r="D171" s="131" t="s">
        <v>149</v>
      </c>
      <c r="E171" s="130" t="s">
        <v>149</v>
      </c>
      <c r="F171" s="184" t="s">
        <v>106</v>
      </c>
      <c r="G171" s="129">
        <v>5129</v>
      </c>
      <c r="H171" s="15"/>
      <c r="I171" s="23"/>
      <c r="J171" s="24"/>
      <c r="K171" s="24"/>
      <c r="L171" s="28" t="s">
        <v>137</v>
      </c>
      <c r="M171" s="11">
        <v>5129</v>
      </c>
      <c r="N171" s="181">
        <f>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71" s="181">
        <f>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71" s="229" t="str">
        <f t="shared" si="16"/>
        <v xml:space="preserve"> </v>
      </c>
      <c r="Q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1" s="229" t="str">
        <f t="shared" si="17"/>
        <v xml:space="preserve"> </v>
      </c>
      <c r="S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1" s="229" t="str">
        <f t="shared" si="18"/>
        <v xml:space="preserve"> </v>
      </c>
      <c r="U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1" s="181">
        <f>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  <c r="W171" s="229" t="str">
        <f t="shared" si="19"/>
        <v xml:space="preserve"> </v>
      </c>
      <c r="X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1" s="229" t="str">
        <f t="shared" si="20"/>
        <v xml:space="preserve"> </v>
      </c>
      <c r="Z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1" s="229" t="str">
        <f t="shared" si="21"/>
        <v xml:space="preserve"> </v>
      </c>
      <c r="AB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2" spans="1:28" s="196" customFormat="1" ht="27" hidden="1">
      <c r="A172" s="182" t="str">
        <f t="shared" si="15"/>
        <v>71040505020000</v>
      </c>
      <c r="B172" s="183" t="s">
        <v>439</v>
      </c>
      <c r="C172" s="132" t="s">
        <v>155</v>
      </c>
      <c r="D172" s="131" t="s">
        <v>149</v>
      </c>
      <c r="E172" s="130" t="s">
        <v>149</v>
      </c>
      <c r="F172" s="184" t="s">
        <v>140</v>
      </c>
      <c r="G172" s="185" t="s">
        <v>440</v>
      </c>
      <c r="H172" s="144"/>
      <c r="I172" s="145"/>
      <c r="J172" s="146"/>
      <c r="K172" s="146"/>
      <c r="L172" s="25" t="s">
        <v>201</v>
      </c>
      <c r="M172" s="26"/>
      <c r="N172" s="195">
        <f>+'havelvac 7.2'!N185+'havelvac 7.3'!N185+'havelvac 7.4'!N185+'havelvac 7.5'!N185+'havelvac 7.6'!N185+'havelvac 7.7'!N185+'havelvac 7.9'!N185+'havelvac 7.8'!N185+'havelvac 7.10'!N185+'havelvac 7.11'!N185+'havelvac 7.12'!N185+'havelvac 7.13'!N185</f>
        <v>0</v>
      </c>
      <c r="O172" s="195">
        <f>+'havelvac 7.2'!O185+'havelvac 7.3'!O185+'havelvac 7.4'!O185+'havelvac 7.5'!O185+'havelvac 7.6'!O185+'havelvac 7.7'!O185+'havelvac 7.9'!O185+'havelvac 7.8'!O185+'havelvac 7.10'!O185+'havelvac 7.11'!O185+'havelvac 7.12'!O185+'havelvac 7.13'!O185</f>
        <v>0</v>
      </c>
      <c r="P172" s="228" t="str">
        <f t="shared" si="16"/>
        <v xml:space="preserve"> </v>
      </c>
      <c r="Q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2" s="228" t="str">
        <f t="shared" si="17"/>
        <v xml:space="preserve"> </v>
      </c>
      <c r="S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2" s="228" t="str">
        <f t="shared" si="18"/>
        <v xml:space="preserve"> </v>
      </c>
      <c r="U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2" s="195">
        <f>+'havelvac 7.2'!P185+'havelvac 7.3'!P185+'havelvac 7.4'!P185+'havelvac 7.5'!P185+'havelvac 7.6'!P185+'havelvac 7.7'!P185+'havelvac 7.9'!P185+'havelvac 7.8'!P185+'havelvac 7.10'!P185+'havelvac 7.11'!P185+'havelvac 7.12'!P185+'havelvac 7.13'!P185</f>
        <v>0</v>
      </c>
      <c r="W172" s="228" t="str">
        <f t="shared" si="19"/>
        <v xml:space="preserve"> </v>
      </c>
      <c r="X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2" s="228" t="str">
        <f t="shared" si="20"/>
        <v xml:space="preserve"> </v>
      </c>
      <c r="Z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2" s="228" t="str">
        <f t="shared" si="21"/>
        <v xml:space="preserve"> </v>
      </c>
      <c r="AB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3" spans="1:28" s="135" customFormat="1" ht="25.5" hidden="1">
      <c r="A173" s="182" t="str">
        <f t="shared" si="15"/>
        <v>71040505024511</v>
      </c>
      <c r="B173" s="183" t="s">
        <v>439</v>
      </c>
      <c r="C173" s="132" t="s">
        <v>155</v>
      </c>
      <c r="D173" s="131" t="s">
        <v>149</v>
      </c>
      <c r="E173" s="130" t="s">
        <v>149</v>
      </c>
      <c r="F173" s="184" t="s">
        <v>140</v>
      </c>
      <c r="G173" s="129">
        <v>4511</v>
      </c>
      <c r="H173" s="23"/>
      <c r="I173" s="23"/>
      <c r="J173" s="24"/>
      <c r="K173" s="24"/>
      <c r="L173" s="27" t="s">
        <v>131</v>
      </c>
      <c r="M173" s="10">
        <v>4511</v>
      </c>
      <c r="N173" s="181">
        <f>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73" s="181">
        <f>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73" s="229" t="str">
        <f t="shared" si="16"/>
        <v xml:space="preserve"> </v>
      </c>
      <c r="Q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3" s="229" t="str">
        <f t="shared" si="17"/>
        <v xml:space="preserve"> </v>
      </c>
      <c r="S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3" s="229" t="str">
        <f t="shared" si="18"/>
        <v xml:space="preserve"> </v>
      </c>
      <c r="U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3" s="181">
        <f>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  <c r="W173" s="229" t="str">
        <f t="shared" si="19"/>
        <v xml:space="preserve"> </v>
      </c>
      <c r="X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3" s="229" t="str">
        <f t="shared" si="20"/>
        <v xml:space="preserve"> </v>
      </c>
      <c r="Z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3" s="229" t="str">
        <f t="shared" si="21"/>
        <v xml:space="preserve"> </v>
      </c>
      <c r="AB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4" spans="1:28" s="196" customFormat="1" ht="27" hidden="1">
      <c r="A174" s="182" t="str">
        <f t="shared" si="15"/>
        <v>71040505030000</v>
      </c>
      <c r="B174" s="183" t="s">
        <v>439</v>
      </c>
      <c r="C174" s="132" t="s">
        <v>155</v>
      </c>
      <c r="D174" s="131" t="s">
        <v>149</v>
      </c>
      <c r="E174" s="130" t="s">
        <v>149</v>
      </c>
      <c r="F174" s="184" t="s">
        <v>442</v>
      </c>
      <c r="G174" s="185" t="s">
        <v>440</v>
      </c>
      <c r="H174" s="144"/>
      <c r="I174" s="145"/>
      <c r="J174" s="146"/>
      <c r="K174" s="146"/>
      <c r="L174" s="25" t="s">
        <v>202</v>
      </c>
      <c r="M174" s="26"/>
      <c r="N174" s="195">
        <f>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74" s="195">
        <f>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74" s="228" t="str">
        <f t="shared" si="16"/>
        <v xml:space="preserve"> </v>
      </c>
      <c r="Q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4" s="228" t="str">
        <f t="shared" si="17"/>
        <v xml:space="preserve"> </v>
      </c>
      <c r="S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4" s="228" t="str">
        <f t="shared" si="18"/>
        <v xml:space="preserve"> </v>
      </c>
      <c r="U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4" s="195">
        <f>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  <c r="W174" s="228" t="str">
        <f t="shared" si="19"/>
        <v xml:space="preserve"> </v>
      </c>
      <c r="X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4" s="228" t="str">
        <f t="shared" si="20"/>
        <v xml:space="preserve"> </v>
      </c>
      <c r="Z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4" s="228" t="str">
        <f t="shared" si="21"/>
        <v xml:space="preserve"> </v>
      </c>
      <c r="AB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5" spans="1:28" s="135" customFormat="1" ht="25.5" hidden="1">
      <c r="A175" s="182" t="str">
        <f t="shared" si="15"/>
        <v>71040505034511</v>
      </c>
      <c r="B175" s="183" t="s">
        <v>439</v>
      </c>
      <c r="C175" s="132" t="s">
        <v>155</v>
      </c>
      <c r="D175" s="131" t="s">
        <v>149</v>
      </c>
      <c r="E175" s="130" t="s">
        <v>149</v>
      </c>
      <c r="F175" s="184" t="s">
        <v>442</v>
      </c>
      <c r="G175" s="129">
        <v>4511</v>
      </c>
      <c r="H175" s="23"/>
      <c r="I175" s="23"/>
      <c r="J175" s="24"/>
      <c r="K175" s="24"/>
      <c r="L175" s="27" t="s">
        <v>131</v>
      </c>
      <c r="M175" s="10">
        <v>4511</v>
      </c>
      <c r="N175" s="181">
        <f>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75" s="181">
        <f>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75" s="229" t="str">
        <f t="shared" si="16"/>
        <v xml:space="preserve"> </v>
      </c>
      <c r="Q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5" s="229" t="str">
        <f t="shared" si="17"/>
        <v xml:space="preserve"> </v>
      </c>
      <c r="S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5" s="229" t="str">
        <f t="shared" si="18"/>
        <v xml:space="preserve"> </v>
      </c>
      <c r="U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5" s="181">
        <f>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  <c r="W175" s="229" t="str">
        <f t="shared" si="19"/>
        <v xml:space="preserve"> </v>
      </c>
      <c r="X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5" s="229" t="str">
        <f t="shared" si="20"/>
        <v xml:space="preserve"> </v>
      </c>
      <c r="Z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5" s="229" t="str">
        <f t="shared" si="21"/>
        <v xml:space="preserve"> </v>
      </c>
      <c r="AB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6" spans="1:28" s="196" customFormat="1" ht="54" hidden="1">
      <c r="A176" s="182" t="str">
        <f t="shared" si="15"/>
        <v>71040505040000</v>
      </c>
      <c r="B176" s="183" t="s">
        <v>439</v>
      </c>
      <c r="C176" s="132" t="s">
        <v>155</v>
      </c>
      <c r="D176" s="131" t="s">
        <v>149</v>
      </c>
      <c r="E176" s="130" t="s">
        <v>149</v>
      </c>
      <c r="F176" s="184" t="s">
        <v>155</v>
      </c>
      <c r="G176" s="185" t="s">
        <v>440</v>
      </c>
      <c r="H176" s="144"/>
      <c r="I176" s="145"/>
      <c r="J176" s="146"/>
      <c r="K176" s="146"/>
      <c r="L176" s="25" t="s">
        <v>203</v>
      </c>
      <c r="M176" s="26"/>
      <c r="N176" s="195">
        <f>+'havelvac 7.2'!N189+'havelvac 7.3'!N189+'havelvac 7.4'!N189+'havelvac 7.5'!N189+'havelvac 7.6'!N189+'havelvac 7.7'!N189+'havelvac 7.9'!N189+'havelvac 7.8'!N189+'havelvac 7.10'!N189+'havelvac 7.11'!N189+'havelvac 7.12'!N189+'havelvac 7.13'!N189</f>
        <v>0</v>
      </c>
      <c r="O176" s="195">
        <f>+'havelvac 7.2'!O189+'havelvac 7.3'!O189+'havelvac 7.4'!O189+'havelvac 7.5'!O189+'havelvac 7.6'!O189+'havelvac 7.7'!O189+'havelvac 7.9'!O189+'havelvac 7.8'!O189+'havelvac 7.10'!O189+'havelvac 7.11'!O189+'havelvac 7.12'!O189+'havelvac 7.13'!O189</f>
        <v>0</v>
      </c>
      <c r="P176" s="228" t="str">
        <f t="shared" si="16"/>
        <v xml:space="preserve"> </v>
      </c>
      <c r="Q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6" s="228" t="str">
        <f t="shared" si="17"/>
        <v xml:space="preserve"> </v>
      </c>
      <c r="S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6" s="228" t="str">
        <f t="shared" si="18"/>
        <v xml:space="preserve"> </v>
      </c>
      <c r="U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6" s="195">
        <f>+'havelvac 7.2'!P189+'havelvac 7.3'!P189+'havelvac 7.4'!P189+'havelvac 7.5'!P189+'havelvac 7.6'!P189+'havelvac 7.7'!P189+'havelvac 7.9'!P189+'havelvac 7.8'!P189+'havelvac 7.10'!P189+'havelvac 7.11'!P189+'havelvac 7.12'!P189+'havelvac 7.13'!P189</f>
        <v>0</v>
      </c>
      <c r="W176" s="228" t="str">
        <f t="shared" si="19"/>
        <v xml:space="preserve"> </v>
      </c>
      <c r="X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6" s="228" t="str">
        <f t="shared" si="20"/>
        <v xml:space="preserve"> </v>
      </c>
      <c r="Z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6" s="228" t="str">
        <f t="shared" si="21"/>
        <v xml:space="preserve"> </v>
      </c>
      <c r="AB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7" spans="1:28" s="135" customFormat="1" hidden="1">
      <c r="A177" s="182" t="str">
        <f t="shared" si="15"/>
        <v>71040505044861</v>
      </c>
      <c r="B177" s="183" t="s">
        <v>439</v>
      </c>
      <c r="C177" s="132" t="s">
        <v>155</v>
      </c>
      <c r="D177" s="131" t="s">
        <v>149</v>
      </c>
      <c r="E177" s="130" t="s">
        <v>149</v>
      </c>
      <c r="F177" s="184" t="s">
        <v>155</v>
      </c>
      <c r="G177" s="129">
        <v>4861</v>
      </c>
      <c r="H177" s="23"/>
      <c r="I177" s="23"/>
      <c r="J177" s="24"/>
      <c r="K177" s="24"/>
      <c r="L177" s="30" t="s">
        <v>134</v>
      </c>
      <c r="M177" s="46">
        <v>4861</v>
      </c>
      <c r="N177" s="181">
        <f>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77" s="181">
        <f>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77" s="229" t="str">
        <f t="shared" si="16"/>
        <v xml:space="preserve"> </v>
      </c>
      <c r="Q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7" s="229" t="str">
        <f t="shared" si="17"/>
        <v xml:space="preserve"> </v>
      </c>
      <c r="S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7" s="229" t="str">
        <f t="shared" si="18"/>
        <v xml:space="preserve"> </v>
      </c>
      <c r="U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7" s="181">
        <f>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  <c r="W177" s="229" t="str">
        <f t="shared" si="19"/>
        <v xml:space="preserve"> </v>
      </c>
      <c r="X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7" s="229" t="str">
        <f t="shared" si="20"/>
        <v xml:space="preserve"> </v>
      </c>
      <c r="Z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7" s="229" t="str">
        <f t="shared" si="21"/>
        <v xml:space="preserve"> </v>
      </c>
      <c r="AB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8" spans="1:28" s="196" customFormat="1" ht="40.5" hidden="1">
      <c r="A178" s="182" t="str">
        <f t="shared" si="15"/>
        <v>71040505050000</v>
      </c>
      <c r="B178" s="183" t="s">
        <v>439</v>
      </c>
      <c r="C178" s="132" t="s">
        <v>155</v>
      </c>
      <c r="D178" s="131" t="s">
        <v>149</v>
      </c>
      <c r="E178" s="130" t="s">
        <v>149</v>
      </c>
      <c r="F178" s="184" t="s">
        <v>149</v>
      </c>
      <c r="G178" s="185" t="s">
        <v>440</v>
      </c>
      <c r="H178" s="144"/>
      <c r="I178" s="145"/>
      <c r="J178" s="146"/>
      <c r="K178" s="146"/>
      <c r="L178" s="25" t="s">
        <v>204</v>
      </c>
      <c r="M178" s="26"/>
      <c r="N178" s="195">
        <f>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78" s="195">
        <f>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78" s="228" t="str">
        <f t="shared" si="16"/>
        <v xml:space="preserve"> </v>
      </c>
      <c r="Q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8" s="228" t="str">
        <f t="shared" si="17"/>
        <v xml:space="preserve"> </v>
      </c>
      <c r="S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8" s="228" t="str">
        <f t="shared" si="18"/>
        <v xml:space="preserve"> </v>
      </c>
      <c r="U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8" s="195">
        <f>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  <c r="W178" s="228" t="str">
        <f t="shared" si="19"/>
        <v xml:space="preserve"> </v>
      </c>
      <c r="X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8" s="228" t="str">
        <f t="shared" si="20"/>
        <v xml:space="preserve"> </v>
      </c>
      <c r="Z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8" s="228" t="str">
        <f t="shared" si="21"/>
        <v xml:space="preserve"> </v>
      </c>
      <c r="AB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9" spans="1:28" s="135" customFormat="1" hidden="1">
      <c r="A179" s="182" t="str">
        <f t="shared" si="15"/>
        <v>71040505054861</v>
      </c>
      <c r="B179" s="183" t="s">
        <v>439</v>
      </c>
      <c r="C179" s="132" t="s">
        <v>155</v>
      </c>
      <c r="D179" s="131" t="s">
        <v>149</v>
      </c>
      <c r="E179" s="130" t="s">
        <v>149</v>
      </c>
      <c r="F179" s="184" t="s">
        <v>149</v>
      </c>
      <c r="G179" s="129">
        <v>4861</v>
      </c>
      <c r="H179" s="23"/>
      <c r="I179" s="23"/>
      <c r="J179" s="24"/>
      <c r="K179" s="24"/>
      <c r="L179" s="30" t="s">
        <v>134</v>
      </c>
      <c r="M179" s="46">
        <v>4861</v>
      </c>
      <c r="N179" s="181">
        <f>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79" s="181">
        <f>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79" s="229" t="str">
        <f t="shared" si="16"/>
        <v xml:space="preserve"> </v>
      </c>
      <c r="Q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9" s="229" t="str">
        <f t="shared" si="17"/>
        <v xml:space="preserve"> </v>
      </c>
      <c r="S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9" s="229" t="str">
        <f t="shared" si="18"/>
        <v xml:space="preserve"> </v>
      </c>
      <c r="U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9" s="181">
        <f>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  <c r="W179" s="229" t="str">
        <f t="shared" si="19"/>
        <v xml:space="preserve"> </v>
      </c>
      <c r="X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9" s="229" t="str">
        <f t="shared" si="20"/>
        <v xml:space="preserve"> </v>
      </c>
      <c r="Z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9" s="229" t="str">
        <f t="shared" si="21"/>
        <v xml:space="preserve"> </v>
      </c>
      <c r="AB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0" spans="1:28" s="196" customFormat="1" ht="67.5" hidden="1">
      <c r="A180" s="182" t="str">
        <f t="shared" si="15"/>
        <v>71040505060000</v>
      </c>
      <c r="B180" s="183" t="s">
        <v>439</v>
      </c>
      <c r="C180" s="132" t="s">
        <v>155</v>
      </c>
      <c r="D180" s="131" t="s">
        <v>149</v>
      </c>
      <c r="E180" s="130" t="s">
        <v>149</v>
      </c>
      <c r="F180" s="184" t="s">
        <v>157</v>
      </c>
      <c r="G180" s="185" t="s">
        <v>440</v>
      </c>
      <c r="H180" s="144"/>
      <c r="I180" s="145"/>
      <c r="J180" s="146"/>
      <c r="K180" s="146"/>
      <c r="L180" s="25" t="s">
        <v>205</v>
      </c>
      <c r="M180" s="26"/>
      <c r="N180" s="195">
        <f>+'havelvac 7.2'!N194+'havelvac 7.3'!N194+'havelvac 7.4'!N194+'havelvac 7.5'!N194+'havelvac 7.6'!N194+'havelvac 7.7'!N194+'havelvac 7.9'!N194+'havelvac 7.8'!N194+'havelvac 7.10'!N194+'havelvac 7.11'!N194+'havelvac 7.12'!N194+'havelvac 7.13'!N194</f>
        <v>0</v>
      </c>
      <c r="O180" s="195">
        <f>+'havelvac 7.2'!O194+'havelvac 7.3'!O194+'havelvac 7.4'!O194+'havelvac 7.5'!O194+'havelvac 7.6'!O194+'havelvac 7.7'!O194+'havelvac 7.9'!O194+'havelvac 7.8'!O194+'havelvac 7.10'!O194+'havelvac 7.11'!O194+'havelvac 7.12'!O194+'havelvac 7.13'!O194</f>
        <v>0</v>
      </c>
      <c r="P180" s="228" t="str">
        <f t="shared" si="16"/>
        <v xml:space="preserve"> </v>
      </c>
      <c r="Q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0" s="228" t="str">
        <f t="shared" si="17"/>
        <v xml:space="preserve"> </v>
      </c>
      <c r="S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0" s="228" t="str">
        <f t="shared" si="18"/>
        <v xml:space="preserve"> </v>
      </c>
      <c r="U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0" s="195">
        <f>+'havelvac 7.2'!P194+'havelvac 7.3'!P194+'havelvac 7.4'!P194+'havelvac 7.5'!P194+'havelvac 7.6'!P194+'havelvac 7.7'!P194+'havelvac 7.9'!P194+'havelvac 7.8'!P194+'havelvac 7.10'!P194+'havelvac 7.11'!P194+'havelvac 7.12'!P194+'havelvac 7.13'!P194</f>
        <v>0</v>
      </c>
      <c r="W180" s="228" t="str">
        <f t="shared" si="19"/>
        <v xml:space="preserve"> </v>
      </c>
      <c r="X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0" s="228" t="str">
        <f t="shared" si="20"/>
        <v xml:space="preserve"> </v>
      </c>
      <c r="Z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0" s="228" t="str">
        <f t="shared" si="21"/>
        <v xml:space="preserve"> </v>
      </c>
      <c r="AB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1" spans="1:28" s="135" customFormat="1" hidden="1">
      <c r="A181" s="182" t="str">
        <f t="shared" si="15"/>
        <v>71040505064861</v>
      </c>
      <c r="B181" s="183" t="s">
        <v>439</v>
      </c>
      <c r="C181" s="132" t="s">
        <v>155</v>
      </c>
      <c r="D181" s="131" t="s">
        <v>149</v>
      </c>
      <c r="E181" s="130" t="s">
        <v>149</v>
      </c>
      <c r="F181" s="184" t="s">
        <v>157</v>
      </c>
      <c r="G181" s="129">
        <v>4861</v>
      </c>
      <c r="H181" s="23"/>
      <c r="I181" s="23"/>
      <c r="J181" s="24"/>
      <c r="K181" s="24"/>
      <c r="L181" s="30" t="s">
        <v>134</v>
      </c>
      <c r="M181" s="46">
        <v>4861</v>
      </c>
      <c r="N181" s="181">
        <f>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81" s="181">
        <f>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81" s="229" t="str">
        <f t="shared" si="16"/>
        <v xml:space="preserve"> </v>
      </c>
      <c r="Q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1" s="229" t="str">
        <f t="shared" si="17"/>
        <v xml:space="preserve"> </v>
      </c>
      <c r="S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1" s="229" t="str">
        <f t="shared" si="18"/>
        <v xml:space="preserve"> </v>
      </c>
      <c r="U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1" s="181">
        <f>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  <c r="W181" s="229" t="str">
        <f t="shared" si="19"/>
        <v xml:space="preserve"> </v>
      </c>
      <c r="X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1" s="229" t="str">
        <f t="shared" si="20"/>
        <v xml:space="preserve"> </v>
      </c>
      <c r="Z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1" s="229" t="str">
        <f t="shared" si="21"/>
        <v xml:space="preserve"> </v>
      </c>
      <c r="AB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2" spans="1:28" s="113" customFormat="1" ht="54" hidden="1">
      <c r="A182" s="120" t="str">
        <f t="shared" ref="A182:A187" si="22">CONCATENATE(B182,C182,D182,E182,F182,G182)</f>
        <v>71040505070000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183</v>
      </c>
      <c r="G182" s="127" t="s">
        <v>440</v>
      </c>
      <c r="H182" s="43"/>
      <c r="I182" s="145"/>
      <c r="J182" s="146"/>
      <c r="K182" s="146"/>
      <c r="L182" s="25" t="s">
        <v>47</v>
      </c>
      <c r="M182" s="26"/>
      <c r="N182" s="195">
        <f>TCount(N182:N188)</f>
        <v>0</v>
      </c>
      <c r="O182" s="195">
        <f t="shared" ref="O182:AB182" si="23">TCount(O182:O188)</f>
        <v>0</v>
      </c>
      <c r="P182" s="228" t="str">
        <f t="shared" si="16"/>
        <v xml:space="preserve"> </v>
      </c>
      <c r="Q182" s="195" t="e">
        <f t="shared" si="23"/>
        <v>#VALUE!</v>
      </c>
      <c r="R182" s="228" t="str">
        <f t="shared" si="17"/>
        <v xml:space="preserve"> </v>
      </c>
      <c r="S182" s="195" t="e">
        <f t="shared" si="23"/>
        <v>#VALUE!</v>
      </c>
      <c r="T182" s="228" t="str">
        <f t="shared" si="18"/>
        <v xml:space="preserve"> </v>
      </c>
      <c r="U182" s="195" t="e">
        <f t="shared" si="23"/>
        <v>#VALUE!</v>
      </c>
      <c r="V182" s="195">
        <f t="shared" si="23"/>
        <v>0</v>
      </c>
      <c r="W182" s="228" t="str">
        <f t="shared" si="19"/>
        <v xml:space="preserve"> </v>
      </c>
      <c r="X182" s="195" t="e">
        <f t="shared" si="23"/>
        <v>#VALUE!</v>
      </c>
      <c r="Y182" s="228" t="str">
        <f t="shared" si="20"/>
        <v xml:space="preserve"> </v>
      </c>
      <c r="Z182" s="195" t="e">
        <f t="shared" si="23"/>
        <v>#VALUE!</v>
      </c>
      <c r="AA182" s="228" t="str">
        <f t="shared" si="21"/>
        <v xml:space="preserve"> </v>
      </c>
      <c r="AB182" s="195" t="e">
        <f t="shared" si="23"/>
        <v>#VALUE!</v>
      </c>
    </row>
    <row r="183" spans="1:28" hidden="1">
      <c r="A183" s="120" t="str">
        <f t="shared" si="22"/>
        <v>71040505074861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183</v>
      </c>
      <c r="G183" s="119">
        <v>4861</v>
      </c>
      <c r="H183" s="23"/>
      <c r="I183" s="23"/>
      <c r="J183" s="24"/>
      <c r="K183" s="24"/>
      <c r="L183" s="30" t="s">
        <v>134</v>
      </c>
      <c r="M183" s="46">
        <v>4861</v>
      </c>
      <c r="N183" s="181">
        <v>0</v>
      </c>
      <c r="O183" s="181">
        <v>0</v>
      </c>
      <c r="P183" s="229" t="str">
        <f t="shared" si="16"/>
        <v xml:space="preserve"> </v>
      </c>
      <c r="Q183" s="181">
        <v>0</v>
      </c>
      <c r="R183" s="229" t="str">
        <f t="shared" si="17"/>
        <v xml:space="preserve"> </v>
      </c>
      <c r="S183" s="181">
        <v>0</v>
      </c>
      <c r="T183" s="229" t="str">
        <f t="shared" si="18"/>
        <v xml:space="preserve"> </v>
      </c>
      <c r="U183" s="181">
        <v>0</v>
      </c>
      <c r="V183" s="181">
        <v>0</v>
      </c>
      <c r="W183" s="229" t="str">
        <f t="shared" si="19"/>
        <v xml:space="preserve"> </v>
      </c>
      <c r="X183" s="181">
        <v>0</v>
      </c>
      <c r="Y183" s="229" t="str">
        <f t="shared" si="20"/>
        <v xml:space="preserve"> </v>
      </c>
      <c r="Z183" s="181">
        <v>0</v>
      </c>
      <c r="AA183" s="229" t="str">
        <f t="shared" si="21"/>
        <v xml:space="preserve"> </v>
      </c>
      <c r="AB183" s="181">
        <v>0</v>
      </c>
    </row>
    <row r="184" spans="1:28" s="113" customFormat="1" ht="40.5" hidden="1">
      <c r="A184" s="120" t="str">
        <f t="shared" si="22"/>
        <v>71040505080000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185</v>
      </c>
      <c r="G184" s="127" t="s">
        <v>440</v>
      </c>
      <c r="H184" s="43"/>
      <c r="I184" s="145"/>
      <c r="J184" s="146"/>
      <c r="K184" s="146"/>
      <c r="L184" s="25" t="s">
        <v>48</v>
      </c>
      <c r="M184" s="26"/>
      <c r="N184" s="195"/>
      <c r="O184" s="195"/>
      <c r="P184" s="228" t="str">
        <f t="shared" si="16"/>
        <v xml:space="preserve"> </v>
      </c>
      <c r="Q184" s="195"/>
      <c r="R184" s="228" t="str">
        <f t="shared" si="17"/>
        <v xml:space="preserve"> </v>
      </c>
      <c r="S184" s="195"/>
      <c r="T184" s="228" t="str">
        <f t="shared" si="18"/>
        <v xml:space="preserve"> </v>
      </c>
      <c r="U184" s="195"/>
      <c r="V184" s="195"/>
      <c r="W184" s="228" t="str">
        <f t="shared" si="19"/>
        <v xml:space="preserve"> </v>
      </c>
      <c r="X184" s="195"/>
      <c r="Y184" s="228" t="str">
        <f t="shared" si="20"/>
        <v xml:space="preserve"> </v>
      </c>
      <c r="Z184" s="195"/>
      <c r="AA184" s="228" t="str">
        <f t="shared" si="21"/>
        <v xml:space="preserve"> </v>
      </c>
      <c r="AB184" s="195"/>
    </row>
    <row r="185" spans="1:28" hidden="1">
      <c r="A185" s="120" t="str">
        <f t="shared" si="22"/>
        <v>71040505084861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185</v>
      </c>
      <c r="G185" s="119">
        <v>4861</v>
      </c>
      <c r="H185" s="23"/>
      <c r="I185" s="23"/>
      <c r="J185" s="24"/>
      <c r="K185" s="24"/>
      <c r="L185" s="30" t="s">
        <v>134</v>
      </c>
      <c r="M185" s="46">
        <v>4861</v>
      </c>
      <c r="N185" s="181"/>
      <c r="O185" s="181"/>
      <c r="P185" s="229" t="str">
        <f t="shared" si="16"/>
        <v xml:space="preserve"> </v>
      </c>
      <c r="Q185" s="181"/>
      <c r="R185" s="229" t="str">
        <f t="shared" si="17"/>
        <v xml:space="preserve"> </v>
      </c>
      <c r="S185" s="181"/>
      <c r="T185" s="229" t="str">
        <f t="shared" si="18"/>
        <v xml:space="preserve"> </v>
      </c>
      <c r="U185" s="181"/>
      <c r="V185" s="181"/>
      <c r="W185" s="229" t="str">
        <f t="shared" si="19"/>
        <v xml:space="preserve"> </v>
      </c>
      <c r="X185" s="181"/>
      <c r="Y185" s="229" t="str">
        <f t="shared" si="20"/>
        <v xml:space="preserve"> </v>
      </c>
      <c r="Z185" s="181"/>
      <c r="AA185" s="229" t="str">
        <f t="shared" si="21"/>
        <v xml:space="preserve"> </v>
      </c>
      <c r="AB185" s="181"/>
    </row>
    <row r="186" spans="1:28" s="113" customFormat="1" ht="40.5" hidden="1">
      <c r="A186" s="120" t="str">
        <f t="shared" si="22"/>
        <v>71040505090000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187</v>
      </c>
      <c r="G186" s="127" t="s">
        <v>440</v>
      </c>
      <c r="H186" s="43"/>
      <c r="I186" s="145"/>
      <c r="J186" s="146"/>
      <c r="K186" s="146"/>
      <c r="L186" s="25" t="s">
        <v>49</v>
      </c>
      <c r="M186" s="26"/>
      <c r="N186" s="195"/>
      <c r="O186" s="195"/>
      <c r="P186" s="228" t="str">
        <f t="shared" si="16"/>
        <v xml:space="preserve"> </v>
      </c>
      <c r="Q186" s="195"/>
      <c r="R186" s="228" t="str">
        <f t="shared" si="17"/>
        <v xml:space="preserve"> </v>
      </c>
      <c r="S186" s="195"/>
      <c r="T186" s="228" t="str">
        <f t="shared" si="18"/>
        <v xml:space="preserve"> </v>
      </c>
      <c r="U186" s="195"/>
      <c r="V186" s="195"/>
      <c r="W186" s="228" t="str">
        <f t="shared" si="19"/>
        <v xml:space="preserve"> </v>
      </c>
      <c r="X186" s="195"/>
      <c r="Y186" s="228" t="str">
        <f t="shared" si="20"/>
        <v xml:space="preserve"> </v>
      </c>
      <c r="Z186" s="195"/>
      <c r="AA186" s="228" t="str">
        <f t="shared" si="21"/>
        <v xml:space="preserve"> </v>
      </c>
      <c r="AB186" s="195"/>
    </row>
    <row r="187" spans="1:28" hidden="1">
      <c r="A187" s="120" t="str">
        <f t="shared" si="22"/>
        <v>71040505094861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187</v>
      </c>
      <c r="G187" s="119">
        <v>4861</v>
      </c>
      <c r="H187" s="23"/>
      <c r="I187" s="23"/>
      <c r="J187" s="24"/>
      <c r="K187" s="24"/>
      <c r="L187" s="30" t="s">
        <v>134</v>
      </c>
      <c r="M187" s="46">
        <v>4861</v>
      </c>
      <c r="N187" s="181"/>
      <c r="O187" s="181"/>
      <c r="P187" s="229" t="str">
        <f t="shared" si="16"/>
        <v xml:space="preserve"> </v>
      </c>
      <c r="Q187" s="181"/>
      <c r="R187" s="229" t="str">
        <f t="shared" si="17"/>
        <v xml:space="preserve"> </v>
      </c>
      <c r="S187" s="181"/>
      <c r="T187" s="229" t="str">
        <f t="shared" si="18"/>
        <v xml:space="preserve"> </v>
      </c>
      <c r="U187" s="181"/>
      <c r="V187" s="181"/>
      <c r="W187" s="229" t="str">
        <f t="shared" si="19"/>
        <v xml:space="preserve"> </v>
      </c>
      <c r="X187" s="181"/>
      <c r="Y187" s="229" t="str">
        <f t="shared" si="20"/>
        <v xml:space="preserve"> </v>
      </c>
      <c r="Z187" s="181"/>
      <c r="AA187" s="229" t="str">
        <f t="shared" si="21"/>
        <v xml:space="preserve"> </v>
      </c>
      <c r="AB187" s="181"/>
    </row>
    <row r="188" spans="1:28" s="187" customFormat="1" ht="13.5" hidden="1">
      <c r="A188" s="182" t="str">
        <f t="shared" si="15"/>
        <v>71040700000000</v>
      </c>
      <c r="B188" s="183" t="s">
        <v>439</v>
      </c>
      <c r="C188" s="132" t="s">
        <v>155</v>
      </c>
      <c r="D188" s="131" t="s">
        <v>183</v>
      </c>
      <c r="E188" s="130" t="s">
        <v>441</v>
      </c>
      <c r="F188" s="184" t="s">
        <v>441</v>
      </c>
      <c r="G188" s="185" t="s">
        <v>440</v>
      </c>
      <c r="H188" s="173" t="s">
        <v>206</v>
      </c>
      <c r="I188" s="164" t="s">
        <v>155</v>
      </c>
      <c r="J188" s="165">
        <v>7</v>
      </c>
      <c r="K188" s="165">
        <v>0</v>
      </c>
      <c r="L188" s="166" t="s">
        <v>207</v>
      </c>
      <c r="M188" s="174"/>
      <c r="N188" s="186">
        <f>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88" s="186">
        <f>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88" s="226" t="str">
        <f t="shared" si="16"/>
        <v xml:space="preserve"> </v>
      </c>
      <c r="Q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8" s="226" t="str">
        <f t="shared" si="17"/>
        <v xml:space="preserve"> </v>
      </c>
      <c r="S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8" s="226" t="str">
        <f t="shared" si="18"/>
        <v xml:space="preserve"> </v>
      </c>
      <c r="U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8" s="186">
        <f>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  <c r="W188" s="226" t="str">
        <f t="shared" si="19"/>
        <v xml:space="preserve"> </v>
      </c>
      <c r="X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8" s="226" t="str">
        <f t="shared" si="20"/>
        <v xml:space="preserve"> </v>
      </c>
      <c r="Z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8" s="226" t="str">
        <f t="shared" si="21"/>
        <v xml:space="preserve"> </v>
      </c>
      <c r="AB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9" spans="1:28" s="135" customFormat="1" ht="12.75" hidden="1">
      <c r="A189" s="182" t="str">
        <f t="shared" si="15"/>
        <v>71040700000001</v>
      </c>
      <c r="B189" s="183" t="s">
        <v>439</v>
      </c>
      <c r="C189" s="132" t="s">
        <v>155</v>
      </c>
      <c r="D189" s="131" t="s">
        <v>183</v>
      </c>
      <c r="E189" s="130" t="s">
        <v>441</v>
      </c>
      <c r="F189" s="184" t="s">
        <v>441</v>
      </c>
      <c r="G189" s="185" t="s">
        <v>96</v>
      </c>
      <c r="H189" s="23"/>
      <c r="I189" s="16"/>
      <c r="J189" s="17"/>
      <c r="K189" s="17"/>
      <c r="L189" s="28" t="s">
        <v>110</v>
      </c>
      <c r="M189" s="29"/>
      <c r="N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89" s="225" t="str">
        <f t="shared" si="16"/>
        <v xml:space="preserve"> </v>
      </c>
      <c r="Q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9" s="225" t="str">
        <f t="shared" si="17"/>
        <v xml:space="preserve"> </v>
      </c>
      <c r="S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9" s="225" t="str">
        <f t="shared" si="18"/>
        <v xml:space="preserve"> </v>
      </c>
      <c r="U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89" s="225" t="str">
        <f t="shared" si="19"/>
        <v xml:space="preserve"> </v>
      </c>
      <c r="X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9" s="225" t="str">
        <f t="shared" si="20"/>
        <v xml:space="preserve"> </v>
      </c>
      <c r="Z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9" s="225" t="str">
        <f t="shared" si="21"/>
        <v xml:space="preserve"> </v>
      </c>
      <c r="AB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0" spans="1:28" s="191" customFormat="1" ht="12.75" hidden="1">
      <c r="A190" s="182" t="str">
        <f t="shared" si="15"/>
        <v>71040703000000</v>
      </c>
      <c r="B190" s="183" t="s">
        <v>439</v>
      </c>
      <c r="C190" s="132" t="s">
        <v>155</v>
      </c>
      <c r="D190" s="131" t="s">
        <v>183</v>
      </c>
      <c r="E190" s="130" t="s">
        <v>442</v>
      </c>
      <c r="F190" s="184" t="s">
        <v>441</v>
      </c>
      <c r="G190" s="185" t="s">
        <v>440</v>
      </c>
      <c r="H190" s="149" t="s">
        <v>208</v>
      </c>
      <c r="I190" s="150" t="s">
        <v>155</v>
      </c>
      <c r="J190" s="151">
        <v>7</v>
      </c>
      <c r="K190" s="151">
        <v>3</v>
      </c>
      <c r="L190" s="152" t="s">
        <v>209</v>
      </c>
      <c r="M190" s="153"/>
      <c r="N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0" s="227" t="str">
        <f t="shared" si="16"/>
        <v xml:space="preserve"> </v>
      </c>
      <c r="Q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0" s="227" t="str">
        <f t="shared" si="17"/>
        <v xml:space="preserve"> </v>
      </c>
      <c r="S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0" s="227" t="str">
        <f t="shared" si="18"/>
        <v xml:space="preserve"> </v>
      </c>
      <c r="U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0" s="227" t="str">
        <f t="shared" si="19"/>
        <v xml:space="preserve"> </v>
      </c>
      <c r="X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0" s="227" t="str">
        <f t="shared" si="20"/>
        <v xml:space="preserve"> </v>
      </c>
      <c r="Z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0" s="227" t="str">
        <f t="shared" si="21"/>
        <v xml:space="preserve"> </v>
      </c>
      <c r="AB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1" spans="1:28" s="135" customFormat="1" ht="12.75" hidden="1">
      <c r="A191" s="182" t="str">
        <f t="shared" si="15"/>
        <v>71040703000001</v>
      </c>
      <c r="B191" s="183" t="s">
        <v>439</v>
      </c>
      <c r="C191" s="132" t="s">
        <v>155</v>
      </c>
      <c r="D191" s="131" t="s">
        <v>183</v>
      </c>
      <c r="E191" s="130" t="s">
        <v>442</v>
      </c>
      <c r="F191" s="184" t="s">
        <v>441</v>
      </c>
      <c r="G191" s="185" t="s">
        <v>96</v>
      </c>
      <c r="H191" s="23"/>
      <c r="I191" s="23"/>
      <c r="J191" s="24"/>
      <c r="K191" s="24"/>
      <c r="L191" s="28" t="s">
        <v>108</v>
      </c>
      <c r="M191" s="29"/>
      <c r="N191" s="188">
        <f>+'havelvac 7.2'!N200+'havelvac 7.3'!N200+'havelvac 7.4'!N200+'havelvac 7.5'!N200+'havelvac 7.6'!N200+'havelvac 7.7'!N200+'havelvac 7.9'!N200+'havelvac 7.8'!N200+'havelvac 7.10'!N200+'havelvac 7.11'!N200+'havelvac 7.12'!N200+'havelvac 7.13'!N200</f>
        <v>0</v>
      </c>
      <c r="O191" s="188">
        <f>+'havelvac 7.2'!O200+'havelvac 7.3'!O200+'havelvac 7.4'!O200+'havelvac 7.5'!O200+'havelvac 7.6'!O200+'havelvac 7.7'!O200+'havelvac 7.9'!O200+'havelvac 7.8'!O200+'havelvac 7.10'!O200+'havelvac 7.11'!O200+'havelvac 7.12'!O200+'havelvac 7.13'!O200</f>
        <v>0</v>
      </c>
      <c r="P191" s="225" t="str">
        <f t="shared" si="16"/>
        <v xml:space="preserve"> </v>
      </c>
      <c r="Q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1" s="225" t="str">
        <f t="shared" si="17"/>
        <v xml:space="preserve"> </v>
      </c>
      <c r="S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1" s="225" t="str">
        <f t="shared" si="18"/>
        <v xml:space="preserve"> </v>
      </c>
      <c r="U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1" s="188">
        <f>+'havelvac 7.2'!P200+'havelvac 7.3'!P200+'havelvac 7.4'!P200+'havelvac 7.5'!P200+'havelvac 7.6'!P200+'havelvac 7.7'!P200+'havelvac 7.9'!P200+'havelvac 7.8'!P200+'havelvac 7.10'!P200+'havelvac 7.11'!P200+'havelvac 7.12'!P200+'havelvac 7.13'!P200</f>
        <v>0</v>
      </c>
      <c r="W191" s="225" t="str">
        <f t="shared" si="19"/>
        <v xml:space="preserve"> </v>
      </c>
      <c r="X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1" s="225" t="str">
        <f t="shared" si="20"/>
        <v xml:space="preserve"> </v>
      </c>
      <c r="Z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1" s="225" t="str">
        <f t="shared" si="21"/>
        <v xml:space="preserve"> </v>
      </c>
      <c r="AB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2" spans="1:28" s="196" customFormat="1" ht="13.5" hidden="1">
      <c r="A192" s="182" t="str">
        <f t="shared" si="15"/>
        <v>71040703010000</v>
      </c>
      <c r="B192" s="183" t="s">
        <v>439</v>
      </c>
      <c r="C192" s="132" t="s">
        <v>155</v>
      </c>
      <c r="D192" s="131" t="s">
        <v>183</v>
      </c>
      <c r="E192" s="130" t="s">
        <v>442</v>
      </c>
      <c r="F192" s="184" t="s">
        <v>106</v>
      </c>
      <c r="G192" s="185" t="s">
        <v>440</v>
      </c>
      <c r="H192" s="144"/>
      <c r="I192" s="145"/>
      <c r="J192" s="146"/>
      <c r="K192" s="146"/>
      <c r="L192" s="25" t="s">
        <v>210</v>
      </c>
      <c r="M192" s="26"/>
      <c r="N192" s="195">
        <f>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192" s="195">
        <f>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192" s="228" t="str">
        <f t="shared" si="16"/>
        <v xml:space="preserve"> </v>
      </c>
      <c r="Q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2" s="228" t="str">
        <f t="shared" si="17"/>
        <v xml:space="preserve"> </v>
      </c>
      <c r="S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2" s="228" t="str">
        <f t="shared" si="18"/>
        <v xml:space="preserve"> </v>
      </c>
      <c r="U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2" s="195">
        <f>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  <c r="W192" s="228" t="str">
        <f t="shared" si="19"/>
        <v xml:space="preserve"> </v>
      </c>
      <c r="X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2" s="228" t="str">
        <f t="shared" si="20"/>
        <v xml:space="preserve"> </v>
      </c>
      <c r="Z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2" s="228" t="str">
        <f t="shared" si="21"/>
        <v xml:space="preserve"> </v>
      </c>
      <c r="AB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3" spans="1:28" s="135" customFormat="1" hidden="1">
      <c r="A193" s="182" t="str">
        <f t="shared" si="15"/>
        <v>71040703014639</v>
      </c>
      <c r="B193" s="183" t="s">
        <v>439</v>
      </c>
      <c r="C193" s="132" t="s">
        <v>155</v>
      </c>
      <c r="D193" s="131" t="s">
        <v>183</v>
      </c>
      <c r="E193" s="130" t="s">
        <v>442</v>
      </c>
      <c r="F193" s="184" t="s">
        <v>106</v>
      </c>
      <c r="G193" s="129">
        <v>4639</v>
      </c>
      <c r="H193" s="23"/>
      <c r="I193" s="23"/>
      <c r="J193" s="24"/>
      <c r="K193" s="24"/>
      <c r="L193" s="30" t="s">
        <v>211</v>
      </c>
      <c r="M193" s="46">
        <v>4639</v>
      </c>
      <c r="N193" s="181">
        <f>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193" s="181">
        <f>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193" s="229" t="str">
        <f t="shared" si="16"/>
        <v xml:space="preserve"> </v>
      </c>
      <c r="Q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3" s="229" t="str">
        <f t="shared" si="17"/>
        <v xml:space="preserve"> </v>
      </c>
      <c r="S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3" s="229" t="str">
        <f t="shared" si="18"/>
        <v xml:space="preserve"> </v>
      </c>
      <c r="U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3" s="181">
        <f>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  <c r="W193" s="229" t="str">
        <f t="shared" si="19"/>
        <v xml:space="preserve"> </v>
      </c>
      <c r="X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3" s="229" t="str">
        <f t="shared" si="20"/>
        <v xml:space="preserve"> </v>
      </c>
      <c r="Z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3" s="229" t="str">
        <f t="shared" si="21"/>
        <v xml:space="preserve"> </v>
      </c>
      <c r="AB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4" spans="1:28" s="187" customFormat="1" ht="27">
      <c r="A194" s="182" t="str">
        <f t="shared" si="15"/>
        <v>71040900000000</v>
      </c>
      <c r="B194" s="183" t="s">
        <v>439</v>
      </c>
      <c r="C194" s="132" t="s">
        <v>155</v>
      </c>
      <c r="D194" s="131" t="s">
        <v>187</v>
      </c>
      <c r="E194" s="130" t="s">
        <v>441</v>
      </c>
      <c r="F194" s="184" t="s">
        <v>441</v>
      </c>
      <c r="G194" s="185" t="s">
        <v>440</v>
      </c>
      <c r="H194" s="173">
        <v>2490</v>
      </c>
      <c r="I194" s="164" t="s">
        <v>155</v>
      </c>
      <c r="J194" s="165">
        <v>9</v>
      </c>
      <c r="K194" s="165">
        <v>0</v>
      </c>
      <c r="L194" s="166" t="s">
        <v>212</v>
      </c>
      <c r="M194" s="174"/>
      <c r="N194" s="186">
        <f>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194" s="186">
        <f>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194" s="226" t="str">
        <f t="shared" si="16"/>
        <v xml:space="preserve"> </v>
      </c>
      <c r="Q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4" s="226" t="str">
        <f t="shared" si="17"/>
        <v xml:space="preserve"> </v>
      </c>
      <c r="S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4" s="226" t="str">
        <f t="shared" si="18"/>
        <v xml:space="preserve"> </v>
      </c>
      <c r="U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4" s="186">
        <f>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  <c r="W194" s="226" t="str">
        <f t="shared" si="19"/>
        <v xml:space="preserve"> </v>
      </c>
      <c r="X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4" s="226" t="str">
        <f t="shared" si="20"/>
        <v xml:space="preserve"> </v>
      </c>
      <c r="Z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4" s="226" t="str">
        <f t="shared" si="21"/>
        <v xml:space="preserve"> </v>
      </c>
      <c r="AB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5" spans="1:28" s="135" customFormat="1" ht="12.75">
      <c r="A195" s="182" t="str">
        <f t="shared" si="15"/>
        <v>71040900000001</v>
      </c>
      <c r="B195" s="183" t="s">
        <v>439</v>
      </c>
      <c r="C195" s="132" t="s">
        <v>155</v>
      </c>
      <c r="D195" s="131" t="s">
        <v>187</v>
      </c>
      <c r="E195" s="130" t="s">
        <v>441</v>
      </c>
      <c r="F195" s="184" t="s">
        <v>441</v>
      </c>
      <c r="G195" s="185" t="s">
        <v>96</v>
      </c>
      <c r="H195" s="23"/>
      <c r="I195" s="16"/>
      <c r="J195" s="17"/>
      <c r="K195" s="17"/>
      <c r="L195" s="28" t="s">
        <v>110</v>
      </c>
      <c r="M195" s="29"/>
      <c r="N195" s="188">
        <f>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195" s="188">
        <f>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195" s="225" t="str">
        <f t="shared" si="16"/>
        <v xml:space="preserve"> </v>
      </c>
      <c r="Q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5" s="225" t="str">
        <f t="shared" si="17"/>
        <v xml:space="preserve"> </v>
      </c>
      <c r="S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5" s="225" t="str">
        <f t="shared" si="18"/>
        <v xml:space="preserve"> </v>
      </c>
      <c r="U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5" s="188">
        <f>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  <c r="W195" s="225" t="str">
        <f t="shared" si="19"/>
        <v xml:space="preserve"> </v>
      </c>
      <c r="X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5" s="225" t="str">
        <f t="shared" si="20"/>
        <v xml:space="preserve"> </v>
      </c>
      <c r="Z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5" s="225" t="str">
        <f t="shared" si="21"/>
        <v xml:space="preserve"> </v>
      </c>
      <c r="AB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6" spans="1:28" s="191" customFormat="1" ht="25.5">
      <c r="A196" s="182" t="str">
        <f t="shared" si="15"/>
        <v>71040901000000</v>
      </c>
      <c r="B196" s="183" t="s">
        <v>439</v>
      </c>
      <c r="C196" s="132" t="s">
        <v>155</v>
      </c>
      <c r="D196" s="131" t="s">
        <v>187</v>
      </c>
      <c r="E196" s="130" t="s">
        <v>106</v>
      </c>
      <c r="F196" s="184" t="s">
        <v>441</v>
      </c>
      <c r="G196" s="185" t="s">
        <v>440</v>
      </c>
      <c r="H196" s="149">
        <v>2491</v>
      </c>
      <c r="I196" s="150" t="s">
        <v>155</v>
      </c>
      <c r="J196" s="151">
        <v>9</v>
      </c>
      <c r="K196" s="151">
        <v>1</v>
      </c>
      <c r="L196" s="152" t="s">
        <v>212</v>
      </c>
      <c r="M196" s="153"/>
      <c r="N196" s="190">
        <f>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196" s="190">
        <f>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196" s="227" t="str">
        <f t="shared" si="16"/>
        <v xml:space="preserve"> </v>
      </c>
      <c r="Q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6" s="227" t="str">
        <f t="shared" si="17"/>
        <v xml:space="preserve"> </v>
      </c>
      <c r="S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6" s="227" t="str">
        <f t="shared" si="18"/>
        <v xml:space="preserve"> </v>
      </c>
      <c r="U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6" s="190">
        <f>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  <c r="W196" s="227" t="str">
        <f t="shared" si="19"/>
        <v xml:space="preserve"> </v>
      </c>
      <c r="X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6" s="227" t="str">
        <f t="shared" si="20"/>
        <v xml:space="preserve"> </v>
      </c>
      <c r="Z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6" s="227" t="str">
        <f t="shared" si="21"/>
        <v xml:space="preserve"> </v>
      </c>
      <c r="AB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7" spans="1:28" s="135" customFormat="1" ht="12.75">
      <c r="A197" s="182" t="str">
        <f t="shared" si="15"/>
        <v>71040901000001</v>
      </c>
      <c r="B197" s="183" t="s">
        <v>439</v>
      </c>
      <c r="C197" s="132" t="s">
        <v>155</v>
      </c>
      <c r="D197" s="131" t="s">
        <v>187</v>
      </c>
      <c r="E197" s="130" t="s">
        <v>106</v>
      </c>
      <c r="F197" s="184" t="s">
        <v>441</v>
      </c>
      <c r="G197" s="185" t="s">
        <v>96</v>
      </c>
      <c r="H197" s="23"/>
      <c r="I197" s="23"/>
      <c r="J197" s="24"/>
      <c r="K197" s="24"/>
      <c r="L197" s="28" t="s">
        <v>108</v>
      </c>
      <c r="M197" s="29"/>
      <c r="N197" s="188">
        <f>+'havelvac 7.2'!N213+'havelvac 7.3'!N213+'havelvac 7.4'!N213+'havelvac 7.5'!N213+'havelvac 7.6'!N213+'havelvac 7.7'!N213+'havelvac 7.9'!N213+'havelvac 7.8'!N213+'havelvac 7.10'!N213+'havelvac 7.11'!N213+'havelvac 7.12'!N213+'havelvac 7.13'!N213</f>
        <v>0</v>
      </c>
      <c r="O197" s="188">
        <f>+'havelvac 7.2'!O213+'havelvac 7.3'!O213+'havelvac 7.4'!O213+'havelvac 7.5'!O213+'havelvac 7.6'!O213+'havelvac 7.7'!O213+'havelvac 7.9'!O213+'havelvac 7.8'!O213+'havelvac 7.10'!O213+'havelvac 7.11'!O213+'havelvac 7.12'!O213+'havelvac 7.13'!O213</f>
        <v>0</v>
      </c>
      <c r="P197" s="225" t="str">
        <f t="shared" si="16"/>
        <v xml:space="preserve"> </v>
      </c>
      <c r="Q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7" s="225" t="str">
        <f t="shared" si="17"/>
        <v xml:space="preserve"> </v>
      </c>
      <c r="S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7" s="225" t="str">
        <f t="shared" si="18"/>
        <v xml:space="preserve"> </v>
      </c>
      <c r="U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7" s="188">
        <f>+'havelvac 7.2'!P213+'havelvac 7.3'!P213+'havelvac 7.4'!P213+'havelvac 7.5'!P213+'havelvac 7.6'!P213+'havelvac 7.7'!P213+'havelvac 7.9'!P213+'havelvac 7.8'!P213+'havelvac 7.10'!P213+'havelvac 7.11'!P213+'havelvac 7.12'!P213+'havelvac 7.13'!P213</f>
        <v>0</v>
      </c>
      <c r="W197" s="225" t="str">
        <f t="shared" si="19"/>
        <v xml:space="preserve"> </v>
      </c>
      <c r="X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7" s="225" t="str">
        <f t="shared" si="20"/>
        <v xml:space="preserve"> </v>
      </c>
      <c r="Z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7" s="225" t="str">
        <f t="shared" si="21"/>
        <v xml:space="preserve"> </v>
      </c>
      <c r="AB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8" spans="1:28" s="196" customFormat="1" ht="13.5" hidden="1">
      <c r="A198" s="182" t="str">
        <f t="shared" si="15"/>
        <v>71040901010000</v>
      </c>
      <c r="B198" s="183" t="s">
        <v>439</v>
      </c>
      <c r="C198" s="132" t="s">
        <v>155</v>
      </c>
      <c r="D198" s="131" t="s">
        <v>187</v>
      </c>
      <c r="E198" s="130" t="s">
        <v>106</v>
      </c>
      <c r="F198" s="184" t="s">
        <v>106</v>
      </c>
      <c r="G198" s="185" t="s">
        <v>440</v>
      </c>
      <c r="H198" s="144"/>
      <c r="I198" s="145"/>
      <c r="J198" s="146"/>
      <c r="K198" s="146"/>
      <c r="L198" s="25" t="s">
        <v>213</v>
      </c>
      <c r="M198" s="26"/>
      <c r="N198" s="195">
        <f>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198" s="195">
        <f>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198" s="228" t="str">
        <f t="shared" si="16"/>
        <v xml:space="preserve"> </v>
      </c>
      <c r="Q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8" s="228" t="str">
        <f t="shared" si="17"/>
        <v xml:space="preserve"> </v>
      </c>
      <c r="S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8" s="228" t="str">
        <f t="shared" si="18"/>
        <v xml:space="preserve"> </v>
      </c>
      <c r="U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8" s="195">
        <f>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  <c r="W198" s="228" t="str">
        <f t="shared" si="19"/>
        <v xml:space="preserve"> </v>
      </c>
      <c r="X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8" s="228" t="str">
        <f t="shared" si="20"/>
        <v xml:space="preserve"> </v>
      </c>
      <c r="Z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8" s="228" t="str">
        <f t="shared" si="21"/>
        <v xml:space="preserve"> </v>
      </c>
      <c r="AB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9" spans="1:28" s="135" customFormat="1" hidden="1">
      <c r="A199" s="182" t="str">
        <f t="shared" si="15"/>
        <v>71040901014239</v>
      </c>
      <c r="B199" s="183" t="s">
        <v>439</v>
      </c>
      <c r="C199" s="132" t="s">
        <v>155</v>
      </c>
      <c r="D199" s="131" t="s">
        <v>187</v>
      </c>
      <c r="E199" s="130" t="s">
        <v>106</v>
      </c>
      <c r="F199" s="184" t="s">
        <v>106</v>
      </c>
      <c r="G199" s="129">
        <v>4239</v>
      </c>
      <c r="H199" s="15"/>
      <c r="I199" s="23"/>
      <c r="J199" s="24"/>
      <c r="K199" s="24"/>
      <c r="L199" s="30" t="s">
        <v>125</v>
      </c>
      <c r="M199" s="31">
        <v>4239</v>
      </c>
      <c r="N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9" s="229" t="str">
        <f t="shared" si="16"/>
        <v xml:space="preserve"> </v>
      </c>
      <c r="Q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9" s="229" t="str">
        <f t="shared" si="17"/>
        <v xml:space="preserve"> </v>
      </c>
      <c r="S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9" s="229" t="str">
        <f t="shared" si="18"/>
        <v xml:space="preserve"> </v>
      </c>
      <c r="U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9" s="229" t="str">
        <f t="shared" si="19"/>
        <v xml:space="preserve"> </v>
      </c>
      <c r="X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9" s="229" t="str">
        <f t="shared" si="20"/>
        <v xml:space="preserve"> </v>
      </c>
      <c r="Z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9" s="229" t="str">
        <f t="shared" si="21"/>
        <v xml:space="preserve"> </v>
      </c>
      <c r="AB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0" spans="1:28" s="135" customFormat="1" hidden="1">
      <c r="A200" s="182" t="str">
        <f t="shared" si="15"/>
        <v>71040901015221</v>
      </c>
      <c r="B200" s="183" t="s">
        <v>439</v>
      </c>
      <c r="C200" s="132" t="s">
        <v>155</v>
      </c>
      <c r="D200" s="131" t="s">
        <v>187</v>
      </c>
      <c r="E200" s="130" t="s">
        <v>106</v>
      </c>
      <c r="F200" s="184" t="s">
        <v>106</v>
      </c>
      <c r="G200" s="129">
        <v>5221</v>
      </c>
      <c r="H200" s="23"/>
      <c r="I200" s="23"/>
      <c r="J200" s="24"/>
      <c r="K200" s="24"/>
      <c r="L200" s="30" t="s">
        <v>194</v>
      </c>
      <c r="M200" s="46">
        <v>5221</v>
      </c>
      <c r="N200" s="181">
        <f>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00" s="181">
        <f>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00" s="229" t="str">
        <f t="shared" si="16"/>
        <v xml:space="preserve"> </v>
      </c>
      <c r="Q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0" s="229" t="str">
        <f t="shared" si="17"/>
        <v xml:space="preserve"> </v>
      </c>
      <c r="S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0" s="229" t="str">
        <f t="shared" si="18"/>
        <v xml:space="preserve"> </v>
      </c>
      <c r="U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0" s="181">
        <f>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  <c r="W200" s="229" t="str">
        <f t="shared" si="19"/>
        <v xml:space="preserve"> </v>
      </c>
      <c r="X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0" s="229" t="str">
        <f t="shared" si="20"/>
        <v xml:space="preserve"> </v>
      </c>
      <c r="Z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0" s="229" t="str">
        <f t="shared" si="21"/>
        <v xml:space="preserve"> </v>
      </c>
      <c r="AB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1" spans="1:28" s="196" customFormat="1" ht="54" hidden="1">
      <c r="A201" s="182" t="str">
        <f t="shared" si="15"/>
        <v>71040901020000</v>
      </c>
      <c r="B201" s="183" t="s">
        <v>439</v>
      </c>
      <c r="C201" s="132" t="s">
        <v>155</v>
      </c>
      <c r="D201" s="131" t="s">
        <v>187</v>
      </c>
      <c r="E201" s="130" t="s">
        <v>106</v>
      </c>
      <c r="F201" s="184" t="s">
        <v>140</v>
      </c>
      <c r="G201" s="185" t="s">
        <v>440</v>
      </c>
      <c r="H201" s="144"/>
      <c r="I201" s="145"/>
      <c r="J201" s="146"/>
      <c r="K201" s="146"/>
      <c r="L201" s="25" t="s">
        <v>214</v>
      </c>
      <c r="M201" s="26"/>
      <c r="N201" s="195">
        <f>+'havelvac 7.2'!N217+'havelvac 7.3'!N217+'havelvac 7.4'!N217+'havelvac 7.5'!N217+'havelvac 7.6'!N217+'havelvac 7.7'!N217+'havelvac 7.9'!N217+'havelvac 7.8'!N217+'havelvac 7.10'!N217+'havelvac 7.11'!N217+'havelvac 7.12'!N217+'havelvac 7.13'!N217</f>
        <v>0</v>
      </c>
      <c r="O201" s="195">
        <f>+'havelvac 7.2'!O217+'havelvac 7.3'!O217+'havelvac 7.4'!O217+'havelvac 7.5'!O217+'havelvac 7.6'!O217+'havelvac 7.7'!O217+'havelvac 7.9'!O217+'havelvac 7.8'!O217+'havelvac 7.10'!O217+'havelvac 7.11'!O217+'havelvac 7.12'!O217+'havelvac 7.13'!O217</f>
        <v>0</v>
      </c>
      <c r="P201" s="228" t="str">
        <f t="shared" si="16"/>
        <v xml:space="preserve"> </v>
      </c>
      <c r="Q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1" s="228" t="str">
        <f t="shared" si="17"/>
        <v xml:space="preserve"> </v>
      </c>
      <c r="S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1" s="228" t="str">
        <f t="shared" si="18"/>
        <v xml:space="preserve"> </v>
      </c>
      <c r="U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1" s="195">
        <f>+'havelvac 7.2'!P217+'havelvac 7.3'!P217+'havelvac 7.4'!P217+'havelvac 7.5'!P217+'havelvac 7.6'!P217+'havelvac 7.7'!P217+'havelvac 7.9'!P217+'havelvac 7.8'!P217+'havelvac 7.10'!P217+'havelvac 7.11'!P217+'havelvac 7.12'!P217+'havelvac 7.13'!P217</f>
        <v>0</v>
      </c>
      <c r="W201" s="228" t="str">
        <f t="shared" si="19"/>
        <v xml:space="preserve"> </v>
      </c>
      <c r="X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1" s="228" t="str">
        <f t="shared" si="20"/>
        <v xml:space="preserve"> </v>
      </c>
      <c r="Z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1" s="228" t="str">
        <f t="shared" si="21"/>
        <v xml:space="preserve"> </v>
      </c>
      <c r="AB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2" spans="1:28" s="135" customFormat="1" ht="25.5" hidden="1">
      <c r="A202" s="182" t="str">
        <f t="shared" si="15"/>
        <v>71040901024637</v>
      </c>
      <c r="B202" s="183" t="s">
        <v>439</v>
      </c>
      <c r="C202" s="132" t="s">
        <v>155</v>
      </c>
      <c r="D202" s="131" t="s">
        <v>187</v>
      </c>
      <c r="E202" s="130" t="s">
        <v>106</v>
      </c>
      <c r="F202" s="184" t="s">
        <v>140</v>
      </c>
      <c r="G202" s="129">
        <v>4637</v>
      </c>
      <c r="H202" s="23"/>
      <c r="I202" s="23"/>
      <c r="J202" s="24"/>
      <c r="K202" s="24"/>
      <c r="L202" s="30" t="s">
        <v>215</v>
      </c>
      <c r="M202" s="46">
        <v>4637</v>
      </c>
      <c r="N202" s="181">
        <f>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02" s="181">
        <f>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02" s="229" t="str">
        <f t="shared" si="16"/>
        <v xml:space="preserve"> </v>
      </c>
      <c r="Q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2" s="229" t="str">
        <f t="shared" si="17"/>
        <v xml:space="preserve"> </v>
      </c>
      <c r="S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2" s="229" t="str">
        <f t="shared" si="18"/>
        <v xml:space="preserve"> </v>
      </c>
      <c r="U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2" s="181">
        <f>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  <c r="W202" s="229" t="str">
        <f t="shared" si="19"/>
        <v xml:space="preserve"> </v>
      </c>
      <c r="X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2" s="229" t="str">
        <f t="shared" si="20"/>
        <v xml:space="preserve"> </v>
      </c>
      <c r="Z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2" s="229" t="str">
        <f t="shared" si="21"/>
        <v xml:space="preserve"> </v>
      </c>
      <c r="AB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3" spans="1:28" s="196" customFormat="1" ht="27" hidden="1">
      <c r="A203" s="182" t="str">
        <f t="shared" si="15"/>
        <v>71040901030000</v>
      </c>
      <c r="B203" s="183" t="s">
        <v>439</v>
      </c>
      <c r="C203" s="132" t="s">
        <v>155</v>
      </c>
      <c r="D203" s="131" t="s">
        <v>187</v>
      </c>
      <c r="E203" s="130" t="s">
        <v>106</v>
      </c>
      <c r="F203" s="184" t="s">
        <v>442</v>
      </c>
      <c r="G203" s="185" t="s">
        <v>440</v>
      </c>
      <c r="H203" s="144"/>
      <c r="I203" s="145"/>
      <c r="J203" s="146"/>
      <c r="K203" s="146"/>
      <c r="L203" s="25" t="s">
        <v>216</v>
      </c>
      <c r="M203" s="26"/>
      <c r="N203" s="195">
        <f>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03" s="195">
        <f>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03" s="228" t="str">
        <f t="shared" si="16"/>
        <v xml:space="preserve"> </v>
      </c>
      <c r="Q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3" s="228" t="str">
        <f t="shared" si="17"/>
        <v xml:space="preserve"> </v>
      </c>
      <c r="S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3" s="228" t="str">
        <f t="shared" si="18"/>
        <v xml:space="preserve"> </v>
      </c>
      <c r="U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3" s="195">
        <f>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  <c r="W203" s="228" t="str">
        <f t="shared" si="19"/>
        <v xml:space="preserve"> </v>
      </c>
      <c r="X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3" s="228" t="str">
        <f t="shared" si="20"/>
        <v xml:space="preserve"> </v>
      </c>
      <c r="Z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3" s="228" t="str">
        <f t="shared" si="21"/>
        <v xml:space="preserve"> </v>
      </c>
      <c r="AB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4" spans="1:28" s="135" customFormat="1" ht="25.5" hidden="1">
      <c r="A204" s="182" t="str">
        <f t="shared" si="15"/>
        <v>71040901034511</v>
      </c>
      <c r="B204" s="183" t="s">
        <v>439</v>
      </c>
      <c r="C204" s="132" t="s">
        <v>155</v>
      </c>
      <c r="D204" s="131" t="s">
        <v>187</v>
      </c>
      <c r="E204" s="130" t="s">
        <v>106</v>
      </c>
      <c r="F204" s="184" t="s">
        <v>442</v>
      </c>
      <c r="G204" s="129">
        <v>4511</v>
      </c>
      <c r="H204" s="23"/>
      <c r="I204" s="23"/>
      <c r="J204" s="24"/>
      <c r="K204" s="24"/>
      <c r="L204" s="27" t="s">
        <v>217</v>
      </c>
      <c r="M204" s="10">
        <v>4511</v>
      </c>
      <c r="N204" s="181">
        <f>+'havelvac 7.2'!N220+'havelvac 7.3'!N220+'havelvac 7.4'!N220+'havelvac 7.5'!N220+'havelvac 7.6'!N220+'havelvac 7.7'!N220+'havelvac 7.9'!N220+'havelvac 7.8'!N220+'havelvac 7.10'!N220+'havelvac 7.11'!N220+'havelvac 7.12'!N220+'havelvac 7.13'!N220</f>
        <v>0</v>
      </c>
      <c r="O204" s="181">
        <f>+'havelvac 7.2'!O220+'havelvac 7.3'!O220+'havelvac 7.4'!O220+'havelvac 7.5'!O220+'havelvac 7.6'!O220+'havelvac 7.7'!O220+'havelvac 7.9'!O220+'havelvac 7.8'!O220+'havelvac 7.10'!O220+'havelvac 7.11'!O220+'havelvac 7.12'!O220+'havelvac 7.13'!O220</f>
        <v>0</v>
      </c>
      <c r="P204" s="229" t="str">
        <f t="shared" si="16"/>
        <v xml:space="preserve"> </v>
      </c>
      <c r="Q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4" s="229" t="str">
        <f t="shared" si="17"/>
        <v xml:space="preserve"> </v>
      </c>
      <c r="S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4" s="229" t="str">
        <f t="shared" si="18"/>
        <v xml:space="preserve"> </v>
      </c>
      <c r="U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4" s="181">
        <f>+'havelvac 7.2'!P220+'havelvac 7.3'!P220+'havelvac 7.4'!P220+'havelvac 7.5'!P220+'havelvac 7.6'!P220+'havelvac 7.7'!P220+'havelvac 7.9'!P220+'havelvac 7.8'!P220+'havelvac 7.10'!P220+'havelvac 7.11'!P220+'havelvac 7.12'!P220+'havelvac 7.13'!P220</f>
        <v>0</v>
      </c>
      <c r="W204" s="229" t="str">
        <f t="shared" si="19"/>
        <v xml:space="preserve"> </v>
      </c>
      <c r="X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4" s="229" t="str">
        <f t="shared" si="20"/>
        <v xml:space="preserve"> </v>
      </c>
      <c r="Z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4" s="229" t="str">
        <f t="shared" si="21"/>
        <v xml:space="preserve"> </v>
      </c>
      <c r="AB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5" spans="1:28" s="196" customFormat="1" ht="27" hidden="1">
      <c r="A205" s="182" t="str">
        <f t="shared" si="15"/>
        <v>71040901040000</v>
      </c>
      <c r="B205" s="183" t="s">
        <v>439</v>
      </c>
      <c r="C205" s="132" t="s">
        <v>155</v>
      </c>
      <c r="D205" s="131" t="s">
        <v>187</v>
      </c>
      <c r="E205" s="130" t="s">
        <v>106</v>
      </c>
      <c r="F205" s="184" t="s">
        <v>155</v>
      </c>
      <c r="G205" s="185" t="s">
        <v>440</v>
      </c>
      <c r="H205" s="144"/>
      <c r="I205" s="145"/>
      <c r="J205" s="146"/>
      <c r="K205" s="146"/>
      <c r="L205" s="25" t="s">
        <v>218</v>
      </c>
      <c r="M205" s="26"/>
      <c r="N205" s="195">
        <f>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05" s="195">
        <f>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05" s="228" t="str">
        <f t="shared" si="16"/>
        <v xml:space="preserve"> </v>
      </c>
      <c r="Q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5" s="228" t="str">
        <f t="shared" si="17"/>
        <v xml:space="preserve"> </v>
      </c>
      <c r="S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5" s="228" t="str">
        <f t="shared" si="18"/>
        <v xml:space="preserve"> </v>
      </c>
      <c r="U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5" s="195">
        <f>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  <c r="W205" s="228" t="str">
        <f t="shared" si="19"/>
        <v xml:space="preserve"> </v>
      </c>
      <c r="X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5" s="228" t="str">
        <f t="shared" si="20"/>
        <v xml:space="preserve"> </v>
      </c>
      <c r="Z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5" s="228" t="str">
        <f t="shared" si="21"/>
        <v xml:space="preserve"> </v>
      </c>
      <c r="AB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6" spans="1:28" s="135" customFormat="1" hidden="1">
      <c r="A206" s="182" t="str">
        <f t="shared" si="15"/>
        <v>71040901044639</v>
      </c>
      <c r="B206" s="183" t="s">
        <v>439</v>
      </c>
      <c r="C206" s="132" t="s">
        <v>155</v>
      </c>
      <c r="D206" s="131" t="s">
        <v>187</v>
      </c>
      <c r="E206" s="130" t="s">
        <v>106</v>
      </c>
      <c r="F206" s="184" t="s">
        <v>155</v>
      </c>
      <c r="G206" s="129">
        <v>4639</v>
      </c>
      <c r="H206" s="23"/>
      <c r="I206" s="23"/>
      <c r="J206" s="24"/>
      <c r="K206" s="24"/>
      <c r="L206" s="30" t="s">
        <v>211</v>
      </c>
      <c r="M206" s="46">
        <v>4639</v>
      </c>
      <c r="N206" s="181">
        <f>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06" s="181">
        <f>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06" s="229" t="str">
        <f t="shared" si="16"/>
        <v xml:space="preserve"> </v>
      </c>
      <c r="Q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6" s="229" t="str">
        <f t="shared" si="17"/>
        <v xml:space="preserve"> </v>
      </c>
      <c r="S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6" s="229" t="str">
        <f t="shared" si="18"/>
        <v xml:space="preserve"> </v>
      </c>
      <c r="U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6" s="181">
        <f>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  <c r="W206" s="229" t="str">
        <f t="shared" si="19"/>
        <v xml:space="preserve"> </v>
      </c>
      <c r="X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6" s="229" t="str">
        <f t="shared" si="20"/>
        <v xml:space="preserve"> </v>
      </c>
      <c r="Z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6" s="229" t="str">
        <f t="shared" si="21"/>
        <v xml:space="preserve"> </v>
      </c>
      <c r="AB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7" spans="1:28" s="135" customFormat="1" ht="25.5" hidden="1">
      <c r="A207" s="182" t="str">
        <f t="shared" si="15"/>
        <v>71040901044819</v>
      </c>
      <c r="B207" s="183" t="s">
        <v>439</v>
      </c>
      <c r="C207" s="132" t="s">
        <v>155</v>
      </c>
      <c r="D207" s="131" t="s">
        <v>187</v>
      </c>
      <c r="E207" s="130" t="s">
        <v>106</v>
      </c>
      <c r="F207" s="184" t="s">
        <v>155</v>
      </c>
      <c r="G207" s="129">
        <v>4819</v>
      </c>
      <c r="H207" s="23"/>
      <c r="I207" s="23"/>
      <c r="J207" s="24"/>
      <c r="K207" s="24"/>
      <c r="L207" s="28" t="s">
        <v>219</v>
      </c>
      <c r="M207" s="29">
        <v>4819</v>
      </c>
      <c r="N207" s="181">
        <f>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07" s="181">
        <f>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07" s="229" t="str">
        <f t="shared" si="16"/>
        <v xml:space="preserve"> </v>
      </c>
      <c r="Q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7" s="229" t="str">
        <f t="shared" si="17"/>
        <v xml:space="preserve"> </v>
      </c>
      <c r="S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7" s="229" t="str">
        <f t="shared" si="18"/>
        <v xml:space="preserve"> </v>
      </c>
      <c r="U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7" s="181">
        <f>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  <c r="W207" s="229" t="str">
        <f t="shared" si="19"/>
        <v xml:space="preserve"> </v>
      </c>
      <c r="X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7" s="229" t="str">
        <f t="shared" si="20"/>
        <v xml:space="preserve"> </v>
      </c>
      <c r="Z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7" s="229" t="str">
        <f t="shared" si="21"/>
        <v xml:space="preserve"> </v>
      </c>
      <c r="AB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8" spans="1:28" s="196" customFormat="1" ht="13.5" hidden="1">
      <c r="A208" s="182" t="str">
        <f t="shared" si="15"/>
        <v>71040901050000</v>
      </c>
      <c r="B208" s="183" t="s">
        <v>439</v>
      </c>
      <c r="C208" s="132" t="s">
        <v>155</v>
      </c>
      <c r="D208" s="131" t="s">
        <v>187</v>
      </c>
      <c r="E208" s="130" t="s">
        <v>106</v>
      </c>
      <c r="F208" s="184" t="s">
        <v>149</v>
      </c>
      <c r="G208" s="185" t="s">
        <v>440</v>
      </c>
      <c r="H208" s="144"/>
      <c r="I208" s="145"/>
      <c r="J208" s="146"/>
      <c r="K208" s="146"/>
      <c r="L208" s="25" t="s">
        <v>220</v>
      </c>
      <c r="M208" s="26"/>
      <c r="N208" s="195">
        <f>+'havelvac 7.2'!N224+'havelvac 7.3'!N224+'havelvac 7.4'!N224+'havelvac 7.5'!N224+'havelvac 7.6'!N224+'havelvac 7.7'!N224+'havelvac 7.9'!N224+'havelvac 7.8'!N224+'havelvac 7.10'!N224+'havelvac 7.11'!N224+'havelvac 7.12'!N224+'havelvac 7.13'!N224</f>
        <v>0</v>
      </c>
      <c r="O208" s="195">
        <f>+'havelvac 7.2'!O224+'havelvac 7.3'!O224+'havelvac 7.4'!O224+'havelvac 7.5'!O224+'havelvac 7.6'!O224+'havelvac 7.7'!O224+'havelvac 7.9'!O224+'havelvac 7.8'!O224+'havelvac 7.10'!O224+'havelvac 7.11'!O224+'havelvac 7.12'!O224+'havelvac 7.13'!O224</f>
        <v>0</v>
      </c>
      <c r="P208" s="228" t="str">
        <f t="shared" ref="P208:P271" si="24">IFERROR(Q208/O208, " ")</f>
        <v xml:space="preserve"> </v>
      </c>
      <c r="Q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8" s="228" t="str">
        <f t="shared" ref="R208:R271" si="25">IFERROR(S208/O208, " ")</f>
        <v xml:space="preserve"> </v>
      </c>
      <c r="S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8" s="228" t="str">
        <f t="shared" ref="T208:T271" si="26">IFERROR(U208/O208, " ")</f>
        <v xml:space="preserve"> </v>
      </c>
      <c r="U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8" s="195">
        <f>+'havelvac 7.2'!P224+'havelvac 7.3'!P224+'havelvac 7.4'!P224+'havelvac 7.5'!P224+'havelvac 7.6'!P224+'havelvac 7.7'!P224+'havelvac 7.9'!P224+'havelvac 7.8'!P224+'havelvac 7.10'!P224+'havelvac 7.11'!P224+'havelvac 7.12'!P224+'havelvac 7.13'!P224</f>
        <v>0</v>
      </c>
      <c r="W208" s="228" t="str">
        <f t="shared" ref="W208:W271" si="27">IFERROR(X208/V208, " ")</f>
        <v xml:space="preserve"> </v>
      </c>
      <c r="X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8" s="228" t="str">
        <f t="shared" ref="Y208:Y271" si="28">IFERROR(Z208/V208, " ")</f>
        <v xml:space="preserve"> </v>
      </c>
      <c r="Z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8" s="228" t="str">
        <f t="shared" ref="AA208:AA271" si="29">IFERROR(AB208/V208, " ")</f>
        <v xml:space="preserve"> </v>
      </c>
      <c r="AB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9" spans="1:28" s="135" customFormat="1" hidden="1">
      <c r="A209" s="182" t="str">
        <f t="shared" si="15"/>
        <v>71040901058111</v>
      </c>
      <c r="B209" s="183" t="s">
        <v>439</v>
      </c>
      <c r="C209" s="132" t="s">
        <v>155</v>
      </c>
      <c r="D209" s="131" t="s">
        <v>187</v>
      </c>
      <c r="E209" s="130" t="s">
        <v>106</v>
      </c>
      <c r="F209" s="184" t="s">
        <v>149</v>
      </c>
      <c r="G209" s="129">
        <v>8111</v>
      </c>
      <c r="H209" s="23"/>
      <c r="I209" s="23"/>
      <c r="J209" s="24"/>
      <c r="K209" s="24"/>
      <c r="L209" s="28" t="s">
        <v>221</v>
      </c>
      <c r="M209" s="29">
        <v>8111</v>
      </c>
      <c r="N209" s="181">
        <f>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09" s="181">
        <f>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09" s="229" t="str">
        <f t="shared" si="24"/>
        <v xml:space="preserve"> </v>
      </c>
      <c r="Q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9" s="229" t="str">
        <f t="shared" si="25"/>
        <v xml:space="preserve"> </v>
      </c>
      <c r="S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9" s="229" t="str">
        <f t="shared" si="26"/>
        <v xml:space="preserve"> </v>
      </c>
      <c r="U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9" s="181">
        <f>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  <c r="W209" s="229" t="str">
        <f t="shared" si="27"/>
        <v xml:space="preserve"> </v>
      </c>
      <c r="X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9" s="229" t="str">
        <f t="shared" si="28"/>
        <v xml:space="preserve"> </v>
      </c>
      <c r="Z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9" s="229" t="str">
        <f t="shared" si="29"/>
        <v xml:space="preserve"> </v>
      </c>
      <c r="AB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0" spans="1:28" s="135" customFormat="1" hidden="1">
      <c r="A210" s="182" t="str">
        <f t="shared" si="15"/>
        <v>71040901058411</v>
      </c>
      <c r="B210" s="183" t="s">
        <v>439</v>
      </c>
      <c r="C210" s="132" t="s">
        <v>155</v>
      </c>
      <c r="D210" s="131" t="s">
        <v>187</v>
      </c>
      <c r="E210" s="130" t="s">
        <v>106</v>
      </c>
      <c r="F210" s="184" t="s">
        <v>149</v>
      </c>
      <c r="G210" s="129">
        <v>8411</v>
      </c>
      <c r="H210" s="23"/>
      <c r="I210" s="23"/>
      <c r="J210" s="24"/>
      <c r="K210" s="24"/>
      <c r="L210" s="27" t="s">
        <v>222</v>
      </c>
      <c r="M210" s="10">
        <v>8411</v>
      </c>
      <c r="N210" s="181">
        <f>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10" s="181">
        <f>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10" s="229" t="str">
        <f t="shared" si="24"/>
        <v xml:space="preserve"> </v>
      </c>
      <c r="Q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0" s="229" t="str">
        <f t="shared" si="25"/>
        <v xml:space="preserve"> </v>
      </c>
      <c r="S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0" s="229" t="str">
        <f t="shared" si="26"/>
        <v xml:space="preserve"> </v>
      </c>
      <c r="U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0" s="181">
        <f>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  <c r="W210" s="229" t="str">
        <f t="shared" si="27"/>
        <v xml:space="preserve"> </v>
      </c>
      <c r="X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0" s="229" t="str">
        <f t="shared" si="28"/>
        <v xml:space="preserve"> </v>
      </c>
      <c r="Z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0" s="229" t="str">
        <f t="shared" si="29"/>
        <v xml:space="preserve"> </v>
      </c>
      <c r="AB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1" spans="1:28" s="196" customFormat="1" ht="13.5" hidden="1">
      <c r="A211" s="182" t="str">
        <f t="shared" ref="A211:A283" si="30">CONCATENATE(B211,C211,D211,E211,F211,G211)</f>
        <v>71040901060000</v>
      </c>
      <c r="B211" s="183" t="s">
        <v>439</v>
      </c>
      <c r="C211" s="132" t="s">
        <v>155</v>
      </c>
      <c r="D211" s="131" t="s">
        <v>187</v>
      </c>
      <c r="E211" s="130" t="s">
        <v>106</v>
      </c>
      <c r="F211" s="184" t="s">
        <v>157</v>
      </c>
      <c r="G211" s="185" t="s">
        <v>440</v>
      </c>
      <c r="H211" s="144"/>
      <c r="I211" s="145"/>
      <c r="J211" s="146"/>
      <c r="K211" s="146"/>
      <c r="L211" s="25" t="s">
        <v>223</v>
      </c>
      <c r="M211" s="26"/>
      <c r="N211" s="195">
        <f>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11" s="195">
        <f>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11" s="228" t="str">
        <f t="shared" si="24"/>
        <v xml:space="preserve"> </v>
      </c>
      <c r="Q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1" s="228" t="str">
        <f t="shared" si="25"/>
        <v xml:space="preserve"> </v>
      </c>
      <c r="S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1" s="228" t="str">
        <f t="shared" si="26"/>
        <v xml:space="preserve"> </v>
      </c>
      <c r="U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1" s="195">
        <f>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  <c r="W211" s="228" t="str">
        <f t="shared" si="27"/>
        <v xml:space="preserve"> </v>
      </c>
      <c r="X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1" s="228" t="str">
        <f t="shared" si="28"/>
        <v xml:space="preserve"> </v>
      </c>
      <c r="Z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1" s="228" t="str">
        <f t="shared" si="29"/>
        <v xml:space="preserve"> </v>
      </c>
      <c r="AB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2" spans="1:28" s="196" customFormat="1" ht="13.5" hidden="1">
      <c r="A212" s="182">
        <v>71040901064861</v>
      </c>
      <c r="B212" s="183" t="s">
        <v>439</v>
      </c>
      <c r="C212" s="132" t="s">
        <v>155</v>
      </c>
      <c r="D212" s="131" t="s">
        <v>187</v>
      </c>
      <c r="E212" s="130" t="s">
        <v>106</v>
      </c>
      <c r="F212" s="184" t="s">
        <v>157</v>
      </c>
      <c r="G212" s="185">
        <v>4861</v>
      </c>
      <c r="H212" s="144"/>
      <c r="I212" s="145"/>
      <c r="J212" s="146"/>
      <c r="K212" s="146"/>
      <c r="L212" s="25" t="s">
        <v>134</v>
      </c>
      <c r="M212" s="26">
        <v>4861</v>
      </c>
      <c r="N212" s="195"/>
      <c r="O212" s="195"/>
      <c r="P212" s="228" t="str">
        <f t="shared" si="24"/>
        <v xml:space="preserve"> </v>
      </c>
      <c r="Q212" s="195"/>
      <c r="R212" s="228" t="str">
        <f t="shared" si="25"/>
        <v xml:space="preserve"> </v>
      </c>
      <c r="S212" s="195"/>
      <c r="T212" s="228" t="str">
        <f t="shared" si="26"/>
        <v xml:space="preserve"> </v>
      </c>
      <c r="U212" s="195"/>
      <c r="V212" s="195"/>
      <c r="W212" s="228" t="str">
        <f t="shared" si="27"/>
        <v xml:space="preserve"> </v>
      </c>
      <c r="X212" s="195"/>
      <c r="Y212" s="228" t="str">
        <f t="shared" si="28"/>
        <v xml:space="preserve"> </v>
      </c>
      <c r="Z212" s="195"/>
      <c r="AA212" s="228" t="str">
        <f t="shared" si="29"/>
        <v xml:space="preserve"> </v>
      </c>
      <c r="AB212" s="195"/>
    </row>
    <row r="213" spans="1:28" s="135" customFormat="1" ht="25.5" hidden="1">
      <c r="A213" s="182" t="str">
        <f t="shared" si="30"/>
        <v>71040901064819</v>
      </c>
      <c r="B213" s="183" t="s">
        <v>439</v>
      </c>
      <c r="C213" s="132" t="s">
        <v>155</v>
      </c>
      <c r="D213" s="131" t="s">
        <v>187</v>
      </c>
      <c r="E213" s="130" t="s">
        <v>106</v>
      </c>
      <c r="F213" s="184" t="s">
        <v>157</v>
      </c>
      <c r="G213" s="129">
        <v>4819</v>
      </c>
      <c r="H213" s="23"/>
      <c r="I213" s="23"/>
      <c r="J213" s="24"/>
      <c r="K213" s="24"/>
      <c r="L213" s="28" t="s">
        <v>219</v>
      </c>
      <c r="M213" s="29">
        <v>4819</v>
      </c>
      <c r="N213" s="181">
        <f>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13" s="181">
        <f>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13" s="229" t="str">
        <f t="shared" si="24"/>
        <v xml:space="preserve"> </v>
      </c>
      <c r="Q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3" s="229" t="str">
        <f t="shared" si="25"/>
        <v xml:space="preserve"> </v>
      </c>
      <c r="S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3" s="229" t="str">
        <f t="shared" si="26"/>
        <v xml:space="preserve"> </v>
      </c>
      <c r="U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3" s="181">
        <f>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  <c r="W213" s="229" t="str">
        <f t="shared" si="27"/>
        <v xml:space="preserve"> </v>
      </c>
      <c r="X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3" s="229" t="str">
        <f t="shared" si="28"/>
        <v xml:space="preserve"> </v>
      </c>
      <c r="Z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3" s="229" t="str">
        <f t="shared" si="29"/>
        <v xml:space="preserve"> </v>
      </c>
      <c r="AB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4" spans="1:28" s="196" customFormat="1" ht="13.5" hidden="1">
      <c r="A214" s="182" t="str">
        <f t="shared" si="30"/>
        <v>71040901070000</v>
      </c>
      <c r="B214" s="183" t="s">
        <v>439</v>
      </c>
      <c r="C214" s="132" t="s">
        <v>155</v>
      </c>
      <c r="D214" s="131" t="s">
        <v>187</v>
      </c>
      <c r="E214" s="130" t="s">
        <v>106</v>
      </c>
      <c r="F214" s="184" t="s">
        <v>183</v>
      </c>
      <c r="G214" s="185" t="s">
        <v>440</v>
      </c>
      <c r="H214" s="144"/>
      <c r="I214" s="145"/>
      <c r="J214" s="146"/>
      <c r="K214" s="146"/>
      <c r="L214" s="25" t="s">
        <v>224</v>
      </c>
      <c r="M214" s="26"/>
      <c r="N214" s="195">
        <f>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14" s="195">
        <f>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14" s="228" t="str">
        <f t="shared" si="24"/>
        <v xml:space="preserve"> </v>
      </c>
      <c r="Q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4" s="228" t="str">
        <f t="shared" si="25"/>
        <v xml:space="preserve"> </v>
      </c>
      <c r="S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4" s="228" t="str">
        <f t="shared" si="26"/>
        <v xml:space="preserve"> </v>
      </c>
      <c r="U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4" s="195">
        <f>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  <c r="W214" s="228" t="str">
        <f t="shared" si="27"/>
        <v xml:space="preserve"> </v>
      </c>
      <c r="X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4" s="228" t="str">
        <f t="shared" si="28"/>
        <v xml:space="preserve"> </v>
      </c>
      <c r="Z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4" s="228" t="str">
        <f t="shared" si="29"/>
        <v xml:space="preserve"> </v>
      </c>
      <c r="AB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5" spans="1:28" s="135" customFormat="1" hidden="1">
      <c r="A215" s="182" t="str">
        <f t="shared" si="30"/>
        <v>71040901074239</v>
      </c>
      <c r="B215" s="183" t="s">
        <v>439</v>
      </c>
      <c r="C215" s="132" t="s">
        <v>155</v>
      </c>
      <c r="D215" s="131" t="s">
        <v>187</v>
      </c>
      <c r="E215" s="130" t="s">
        <v>106</v>
      </c>
      <c r="F215" s="184" t="s">
        <v>183</v>
      </c>
      <c r="G215" s="129">
        <v>4239</v>
      </c>
      <c r="H215" s="23"/>
      <c r="I215" s="23"/>
      <c r="J215" s="24"/>
      <c r="K215" s="24"/>
      <c r="L215" s="27" t="s">
        <v>125</v>
      </c>
      <c r="M215" s="10">
        <v>4239</v>
      </c>
      <c r="N215" s="181">
        <f>+'havelvac 7.2'!N231+'havelvac 7.3'!N231+'havelvac 7.4'!N231+'havelvac 7.5'!N231+'havelvac 7.6'!N231+'havelvac 7.7'!N231+'havelvac 7.9'!N231+'havelvac 7.8'!N231+'havelvac 7.10'!N231+'havelvac 7.11'!N231+'havelvac 7.12'!N231+'havelvac 7.13'!N231</f>
        <v>0</v>
      </c>
      <c r="O215" s="181">
        <f>+'havelvac 7.2'!O231+'havelvac 7.3'!O231+'havelvac 7.4'!O231+'havelvac 7.5'!O231+'havelvac 7.6'!O231+'havelvac 7.7'!O231+'havelvac 7.9'!O231+'havelvac 7.8'!O231+'havelvac 7.10'!O231+'havelvac 7.11'!O231+'havelvac 7.12'!O231+'havelvac 7.13'!O231</f>
        <v>0</v>
      </c>
      <c r="P215" s="229" t="str">
        <f t="shared" si="24"/>
        <v xml:space="preserve"> </v>
      </c>
      <c r="Q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5" s="229" t="str">
        <f t="shared" si="25"/>
        <v xml:space="preserve"> </v>
      </c>
      <c r="S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5" s="229" t="str">
        <f t="shared" si="26"/>
        <v xml:space="preserve"> </v>
      </c>
      <c r="U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5" s="181">
        <f>+'havelvac 7.2'!P231+'havelvac 7.3'!P231+'havelvac 7.4'!P231+'havelvac 7.5'!P231+'havelvac 7.6'!P231+'havelvac 7.7'!P231+'havelvac 7.9'!P231+'havelvac 7.8'!P231+'havelvac 7.10'!P231+'havelvac 7.11'!P231+'havelvac 7.12'!P231+'havelvac 7.13'!P231</f>
        <v>0</v>
      </c>
      <c r="W215" s="229" t="str">
        <f t="shared" si="27"/>
        <v xml:space="preserve"> </v>
      </c>
      <c r="X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5" s="229" t="str">
        <f t="shared" si="28"/>
        <v xml:space="preserve"> </v>
      </c>
      <c r="Z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5" s="229" t="str">
        <f t="shared" si="29"/>
        <v xml:space="preserve"> </v>
      </c>
      <c r="AB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6" spans="1:28" s="196" customFormat="1" ht="13.5" hidden="1">
      <c r="A216" s="182" t="str">
        <f t="shared" si="30"/>
        <v>71040901080000</v>
      </c>
      <c r="B216" s="183" t="s">
        <v>439</v>
      </c>
      <c r="C216" s="132" t="s">
        <v>155</v>
      </c>
      <c r="D216" s="131" t="s">
        <v>187</v>
      </c>
      <c r="E216" s="130" t="s">
        <v>106</v>
      </c>
      <c r="F216" s="184" t="s">
        <v>185</v>
      </c>
      <c r="G216" s="185" t="s">
        <v>440</v>
      </c>
      <c r="H216" s="144"/>
      <c r="I216" s="145"/>
      <c r="J216" s="146"/>
      <c r="K216" s="146"/>
      <c r="L216" s="25" t="s">
        <v>225</v>
      </c>
      <c r="M216" s="26"/>
      <c r="N216" s="195">
        <f>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16" s="195">
        <f>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16" s="228" t="str">
        <f t="shared" si="24"/>
        <v xml:space="preserve"> </v>
      </c>
      <c r="Q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6" s="228" t="str">
        <f t="shared" si="25"/>
        <v xml:space="preserve"> </v>
      </c>
      <c r="S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6" s="228" t="str">
        <f t="shared" si="26"/>
        <v xml:space="preserve"> </v>
      </c>
      <c r="U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6" s="195">
        <f>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  <c r="W216" s="228" t="str">
        <f t="shared" si="27"/>
        <v xml:space="preserve"> </v>
      </c>
      <c r="X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6" s="228" t="str">
        <f t="shared" si="28"/>
        <v xml:space="preserve"> </v>
      </c>
      <c r="Z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6" s="228" t="str">
        <f t="shared" si="29"/>
        <v xml:space="preserve"> </v>
      </c>
      <c r="AB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7" spans="1:28" s="135" customFormat="1" hidden="1">
      <c r="A217" s="182" t="str">
        <f t="shared" si="30"/>
        <v>71040901084234</v>
      </c>
      <c r="B217" s="183" t="s">
        <v>439</v>
      </c>
      <c r="C217" s="132" t="s">
        <v>155</v>
      </c>
      <c r="D217" s="131" t="s">
        <v>187</v>
      </c>
      <c r="E217" s="130" t="s">
        <v>106</v>
      </c>
      <c r="F217" s="184" t="s">
        <v>185</v>
      </c>
      <c r="G217" s="129">
        <v>4234</v>
      </c>
      <c r="H217" s="23"/>
      <c r="I217" s="23"/>
      <c r="J217" s="24"/>
      <c r="K217" s="24"/>
      <c r="L217" s="27" t="s">
        <v>122</v>
      </c>
      <c r="M217" s="10">
        <v>4234</v>
      </c>
      <c r="N217" s="181">
        <f>+'havelvac 7.2'!N234+'havelvac 7.3'!N234+'havelvac 7.4'!N234+'havelvac 7.5'!N234+'havelvac 7.6'!N234+'havelvac 7.7'!N234+'havelvac 7.9'!N234+'havelvac 7.8'!N234+'havelvac 7.10'!N234+'havelvac 7.11'!N234+'havelvac 7.12'!N234+'havelvac 7.13'!N234</f>
        <v>0</v>
      </c>
      <c r="O217" s="181">
        <f>+'havelvac 7.2'!O234+'havelvac 7.3'!O234+'havelvac 7.4'!O234+'havelvac 7.5'!O234+'havelvac 7.6'!O234+'havelvac 7.7'!O234+'havelvac 7.9'!O234+'havelvac 7.8'!O234+'havelvac 7.10'!O234+'havelvac 7.11'!O234+'havelvac 7.12'!O234+'havelvac 7.13'!O234</f>
        <v>0</v>
      </c>
      <c r="P217" s="229" t="str">
        <f t="shared" si="24"/>
        <v xml:space="preserve"> </v>
      </c>
      <c r="Q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7" s="229" t="str">
        <f t="shared" si="25"/>
        <v xml:space="preserve"> </v>
      </c>
      <c r="S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7" s="229" t="str">
        <f t="shared" si="26"/>
        <v xml:space="preserve"> </v>
      </c>
      <c r="U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7" s="181">
        <f>+'havelvac 7.2'!P234+'havelvac 7.3'!P234+'havelvac 7.4'!P234+'havelvac 7.5'!P234+'havelvac 7.6'!P234+'havelvac 7.7'!P234+'havelvac 7.9'!P234+'havelvac 7.8'!P234+'havelvac 7.10'!P234+'havelvac 7.11'!P234+'havelvac 7.12'!P234+'havelvac 7.13'!P234</f>
        <v>0</v>
      </c>
      <c r="W217" s="229" t="str">
        <f t="shared" si="27"/>
        <v xml:space="preserve"> </v>
      </c>
      <c r="X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7" s="229" t="str">
        <f t="shared" si="28"/>
        <v xml:space="preserve"> </v>
      </c>
      <c r="Z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7" s="229" t="str">
        <f t="shared" si="29"/>
        <v xml:space="preserve"> </v>
      </c>
      <c r="AB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8" spans="1:28" s="135" customFormat="1" ht="25.5" hidden="1">
      <c r="A218" s="182" t="str">
        <f t="shared" si="30"/>
        <v>71040901084511</v>
      </c>
      <c r="B218" s="183" t="s">
        <v>439</v>
      </c>
      <c r="C218" s="132" t="s">
        <v>155</v>
      </c>
      <c r="D218" s="131" t="s">
        <v>187</v>
      </c>
      <c r="E218" s="130" t="s">
        <v>106</v>
      </c>
      <c r="F218" s="184" t="s">
        <v>185</v>
      </c>
      <c r="G218" s="129">
        <v>4511</v>
      </c>
      <c r="H218" s="23"/>
      <c r="I218" s="23"/>
      <c r="J218" s="24"/>
      <c r="K218" s="24"/>
      <c r="L218" s="27" t="s">
        <v>217</v>
      </c>
      <c r="M218" s="10">
        <v>4511</v>
      </c>
      <c r="N218" s="181">
        <f>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18" s="181">
        <f>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18" s="229" t="str">
        <f t="shared" si="24"/>
        <v xml:space="preserve"> </v>
      </c>
      <c r="Q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8" s="229" t="str">
        <f t="shared" si="25"/>
        <v xml:space="preserve"> </v>
      </c>
      <c r="S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8" s="229" t="str">
        <f t="shared" si="26"/>
        <v xml:space="preserve"> </v>
      </c>
      <c r="U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8" s="181">
        <f>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  <c r="W218" s="229" t="str">
        <f t="shared" si="27"/>
        <v xml:space="preserve"> </v>
      </c>
      <c r="X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8" s="229" t="str">
        <f t="shared" si="28"/>
        <v xml:space="preserve"> </v>
      </c>
      <c r="Z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8" s="229" t="str">
        <f t="shared" si="29"/>
        <v xml:space="preserve"> </v>
      </c>
      <c r="AB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9" spans="1:28" s="196" customFormat="1" ht="13.5">
      <c r="A219" s="182" t="str">
        <f t="shared" si="30"/>
        <v>71040901090000</v>
      </c>
      <c r="B219" s="183" t="s">
        <v>439</v>
      </c>
      <c r="C219" s="132" t="s">
        <v>155</v>
      </c>
      <c r="D219" s="131" t="s">
        <v>187</v>
      </c>
      <c r="E219" s="130" t="s">
        <v>106</v>
      </c>
      <c r="F219" s="184" t="s">
        <v>187</v>
      </c>
      <c r="G219" s="185" t="s">
        <v>440</v>
      </c>
      <c r="H219" s="144"/>
      <c r="I219" s="145"/>
      <c r="J219" s="146"/>
      <c r="K219" s="146"/>
      <c r="L219" s="25" t="s">
        <v>226</v>
      </c>
      <c r="M219" s="26"/>
      <c r="N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19" s="228" t="str">
        <f t="shared" si="24"/>
        <v xml:space="preserve"> </v>
      </c>
      <c r="Q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9" s="228" t="str">
        <f t="shared" si="25"/>
        <v xml:space="preserve"> </v>
      </c>
      <c r="S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9" s="228" t="str">
        <f t="shared" si="26"/>
        <v xml:space="preserve"> </v>
      </c>
      <c r="U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19" s="228" t="str">
        <f t="shared" si="27"/>
        <v xml:space="preserve"> </v>
      </c>
      <c r="X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9" s="228" t="str">
        <f t="shared" si="28"/>
        <v xml:space="preserve"> </v>
      </c>
      <c r="Z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9" s="228" t="str">
        <f t="shared" si="29"/>
        <v xml:space="preserve"> </v>
      </c>
      <c r="AB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0" spans="1:28" s="135" customFormat="1" hidden="1">
      <c r="A220" s="182" t="str">
        <f t="shared" si="30"/>
        <v>71040901094234</v>
      </c>
      <c r="B220" s="183" t="s">
        <v>439</v>
      </c>
      <c r="C220" s="132" t="s">
        <v>155</v>
      </c>
      <c r="D220" s="131" t="s">
        <v>187</v>
      </c>
      <c r="E220" s="130" t="s">
        <v>106</v>
      </c>
      <c r="F220" s="184" t="s">
        <v>187</v>
      </c>
      <c r="G220" s="129">
        <v>4234</v>
      </c>
      <c r="H220" s="23"/>
      <c r="I220" s="23"/>
      <c r="J220" s="24"/>
      <c r="K220" s="24"/>
      <c r="L220" s="27" t="s">
        <v>122</v>
      </c>
      <c r="M220" s="10">
        <v>4234</v>
      </c>
      <c r="N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0" s="229" t="str">
        <f t="shared" si="24"/>
        <v xml:space="preserve"> </v>
      </c>
      <c r="Q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0" s="229" t="str">
        <f t="shared" si="25"/>
        <v xml:space="preserve"> </v>
      </c>
      <c r="S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0" s="229" t="str">
        <f t="shared" si="26"/>
        <v xml:space="preserve"> </v>
      </c>
      <c r="U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0" s="229" t="str">
        <f t="shared" si="27"/>
        <v xml:space="preserve"> </v>
      </c>
      <c r="X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0" s="229" t="str">
        <f t="shared" si="28"/>
        <v xml:space="preserve"> </v>
      </c>
      <c r="Z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0" s="229" t="str">
        <f t="shared" si="29"/>
        <v xml:space="preserve"> </v>
      </c>
      <c r="AB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1" spans="1:28" s="135" customFormat="1">
      <c r="A221" s="182" t="str">
        <f t="shared" si="30"/>
        <v>71040901094239</v>
      </c>
      <c r="B221" s="183" t="s">
        <v>439</v>
      </c>
      <c r="C221" s="132" t="s">
        <v>155</v>
      </c>
      <c r="D221" s="131" t="s">
        <v>187</v>
      </c>
      <c r="E221" s="130" t="s">
        <v>106</v>
      </c>
      <c r="F221" s="184" t="s">
        <v>187</v>
      </c>
      <c r="G221" s="129">
        <v>4239</v>
      </c>
      <c r="H221" s="23"/>
      <c r="I221" s="23"/>
      <c r="J221" s="24"/>
      <c r="K221" s="24"/>
      <c r="L221" s="27" t="s">
        <v>125</v>
      </c>
      <c r="M221" s="31">
        <v>4239</v>
      </c>
      <c r="N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1" s="229" t="str">
        <f t="shared" si="24"/>
        <v xml:space="preserve"> </v>
      </c>
      <c r="Q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1" s="229" t="str">
        <f t="shared" si="25"/>
        <v xml:space="preserve"> </v>
      </c>
      <c r="S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1" s="229" t="str">
        <f t="shared" si="26"/>
        <v xml:space="preserve"> </v>
      </c>
      <c r="U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1" s="229" t="str">
        <f t="shared" si="27"/>
        <v xml:space="preserve"> </v>
      </c>
      <c r="X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1" s="229" t="str">
        <f t="shared" si="28"/>
        <v xml:space="preserve"> </v>
      </c>
      <c r="Z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1" s="229" t="str">
        <f t="shared" si="29"/>
        <v xml:space="preserve"> </v>
      </c>
      <c r="AB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2" spans="1:28" s="135" customFormat="1" ht="25.5">
      <c r="A222" s="182" t="str">
        <f t="shared" si="30"/>
        <v>71040901094819</v>
      </c>
      <c r="B222" s="183" t="s">
        <v>439</v>
      </c>
      <c r="C222" s="132" t="s">
        <v>155</v>
      </c>
      <c r="D222" s="131" t="s">
        <v>187</v>
      </c>
      <c r="E222" s="130" t="s">
        <v>106</v>
      </c>
      <c r="F222" s="184" t="s">
        <v>187</v>
      </c>
      <c r="G222" s="129">
        <v>4819</v>
      </c>
      <c r="H222" s="23"/>
      <c r="I222" s="23"/>
      <c r="J222" s="24"/>
      <c r="K222" s="24"/>
      <c r="L222" s="27" t="s">
        <v>219</v>
      </c>
      <c r="M222" s="31">
        <v>4819</v>
      </c>
      <c r="N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2" s="229" t="str">
        <f t="shared" si="24"/>
        <v xml:space="preserve"> </v>
      </c>
      <c r="Q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2" s="229" t="str">
        <f t="shared" si="25"/>
        <v xml:space="preserve"> </v>
      </c>
      <c r="S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2" s="229" t="str">
        <f t="shared" si="26"/>
        <v xml:space="preserve"> </v>
      </c>
      <c r="U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2" s="229" t="str">
        <f t="shared" si="27"/>
        <v xml:space="preserve"> </v>
      </c>
      <c r="X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2" s="229" t="str">
        <f t="shared" si="28"/>
        <v xml:space="preserve"> </v>
      </c>
      <c r="Z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2" s="229" t="str">
        <f t="shared" si="29"/>
        <v xml:space="preserve"> </v>
      </c>
      <c r="AB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3" spans="1:28" s="196" customFormat="1" ht="27" hidden="1">
      <c r="A223" s="182" t="str">
        <f t="shared" si="30"/>
        <v>71040901100000</v>
      </c>
      <c r="B223" s="183" t="s">
        <v>439</v>
      </c>
      <c r="C223" s="132" t="s">
        <v>155</v>
      </c>
      <c r="D223" s="131" t="s">
        <v>187</v>
      </c>
      <c r="E223" s="130" t="s">
        <v>106</v>
      </c>
      <c r="F223" s="184" t="s">
        <v>189</v>
      </c>
      <c r="G223" s="185" t="s">
        <v>440</v>
      </c>
      <c r="H223" s="144"/>
      <c r="I223" s="145"/>
      <c r="J223" s="146"/>
      <c r="K223" s="146"/>
      <c r="L223" s="25" t="s">
        <v>227</v>
      </c>
      <c r="M223" s="26"/>
      <c r="N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3" s="228" t="str">
        <f t="shared" si="24"/>
        <v xml:space="preserve"> </v>
      </c>
      <c r="Q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3" s="228" t="str">
        <f t="shared" si="25"/>
        <v xml:space="preserve"> </v>
      </c>
      <c r="S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3" s="228" t="str">
        <f t="shared" si="26"/>
        <v xml:space="preserve"> </v>
      </c>
      <c r="U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3" s="228" t="str">
        <f t="shared" si="27"/>
        <v xml:space="preserve"> </v>
      </c>
      <c r="X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3" s="228" t="str">
        <f t="shared" si="28"/>
        <v xml:space="preserve"> </v>
      </c>
      <c r="Z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3" s="228" t="str">
        <f t="shared" si="29"/>
        <v xml:space="preserve"> </v>
      </c>
      <c r="AB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4" spans="1:28" s="135" customFormat="1" hidden="1">
      <c r="A224" s="182" t="str">
        <f t="shared" si="30"/>
        <v>71040901104823</v>
      </c>
      <c r="B224" s="183" t="s">
        <v>439</v>
      </c>
      <c r="C224" s="132" t="s">
        <v>155</v>
      </c>
      <c r="D224" s="131" t="s">
        <v>187</v>
      </c>
      <c r="E224" s="130" t="s">
        <v>106</v>
      </c>
      <c r="F224" s="184" t="s">
        <v>189</v>
      </c>
      <c r="G224" s="129">
        <v>4823</v>
      </c>
      <c r="H224" s="23"/>
      <c r="I224" s="23"/>
      <c r="J224" s="24"/>
      <c r="K224" s="24"/>
      <c r="L224" s="27" t="s">
        <v>133</v>
      </c>
      <c r="M224" s="10">
        <v>4823</v>
      </c>
      <c r="N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4" s="229" t="str">
        <f t="shared" si="24"/>
        <v xml:space="preserve"> </v>
      </c>
      <c r="Q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4" s="229" t="str">
        <f t="shared" si="25"/>
        <v xml:space="preserve"> </v>
      </c>
      <c r="S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4" s="229" t="str">
        <f t="shared" si="26"/>
        <v xml:space="preserve"> </v>
      </c>
      <c r="U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4" s="229" t="str">
        <f t="shared" si="27"/>
        <v xml:space="preserve"> </v>
      </c>
      <c r="X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4" s="229" t="str">
        <f t="shared" si="28"/>
        <v xml:space="preserve"> </v>
      </c>
      <c r="Z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4" s="229" t="str">
        <f t="shared" si="29"/>
        <v xml:space="preserve"> </v>
      </c>
      <c r="AB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5" spans="1:28" s="135" customFormat="1" hidden="1">
      <c r="A225" s="182" t="str">
        <f t="shared" si="30"/>
        <v>71040901105129</v>
      </c>
      <c r="B225" s="183" t="s">
        <v>439</v>
      </c>
      <c r="C225" s="132" t="s">
        <v>155</v>
      </c>
      <c r="D225" s="131" t="s">
        <v>187</v>
      </c>
      <c r="E225" s="130" t="s">
        <v>106</v>
      </c>
      <c r="F225" s="184" t="s">
        <v>189</v>
      </c>
      <c r="G225" s="129">
        <v>5129</v>
      </c>
      <c r="H225" s="23"/>
      <c r="I225" s="23"/>
      <c r="J225" s="24"/>
      <c r="K225" s="24"/>
      <c r="L225" s="27" t="s">
        <v>137</v>
      </c>
      <c r="M225" s="10">
        <v>5129</v>
      </c>
      <c r="N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5" s="229" t="str">
        <f t="shared" si="24"/>
        <v xml:space="preserve"> </v>
      </c>
      <c r="Q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5" s="229" t="str">
        <f t="shared" si="25"/>
        <v xml:space="preserve"> </v>
      </c>
      <c r="S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5" s="229" t="str">
        <f t="shared" si="26"/>
        <v xml:space="preserve"> </v>
      </c>
      <c r="U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5" s="229" t="str">
        <f t="shared" si="27"/>
        <v xml:space="preserve"> </v>
      </c>
      <c r="X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5" s="229" t="str">
        <f t="shared" si="28"/>
        <v xml:space="preserve"> </v>
      </c>
      <c r="Z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5" s="229" t="str">
        <f t="shared" si="29"/>
        <v xml:space="preserve"> </v>
      </c>
      <c r="AB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6" spans="1:28" s="196" customFormat="1" ht="27" hidden="1">
      <c r="A226" s="182" t="str">
        <f t="shared" si="30"/>
        <v>71040901110000</v>
      </c>
      <c r="B226" s="183" t="s">
        <v>439</v>
      </c>
      <c r="C226" s="132" t="s">
        <v>155</v>
      </c>
      <c r="D226" s="131" t="s">
        <v>187</v>
      </c>
      <c r="E226" s="130" t="s">
        <v>106</v>
      </c>
      <c r="F226" s="184" t="s">
        <v>104</v>
      </c>
      <c r="G226" s="185" t="s">
        <v>440</v>
      </c>
      <c r="H226" s="144"/>
      <c r="I226" s="145"/>
      <c r="J226" s="146"/>
      <c r="K226" s="146"/>
      <c r="L226" s="25" t="s">
        <v>228</v>
      </c>
      <c r="M226" s="26"/>
      <c r="N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6" s="228" t="str">
        <f t="shared" si="24"/>
        <v xml:space="preserve"> </v>
      </c>
      <c r="Q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6" s="228" t="str">
        <f t="shared" si="25"/>
        <v xml:space="preserve"> </v>
      </c>
      <c r="S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6" s="228" t="str">
        <f t="shared" si="26"/>
        <v xml:space="preserve"> </v>
      </c>
      <c r="U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6" s="228" t="str">
        <f t="shared" si="27"/>
        <v xml:space="preserve"> </v>
      </c>
      <c r="X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6" s="228" t="str">
        <f t="shared" si="28"/>
        <v xml:space="preserve"> </v>
      </c>
      <c r="Z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6" s="228" t="str">
        <f t="shared" si="29"/>
        <v xml:space="preserve"> </v>
      </c>
      <c r="AB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7" spans="1:28" s="135" customFormat="1" ht="25.5" hidden="1">
      <c r="A227" s="182" t="str">
        <f t="shared" si="30"/>
        <v>71040901114512</v>
      </c>
      <c r="B227" s="183" t="s">
        <v>439</v>
      </c>
      <c r="C227" s="132" t="s">
        <v>155</v>
      </c>
      <c r="D227" s="131" t="s">
        <v>187</v>
      </c>
      <c r="E227" s="130" t="s">
        <v>106</v>
      </c>
      <c r="F227" s="184" t="s">
        <v>104</v>
      </c>
      <c r="G227" s="129" t="s">
        <v>229</v>
      </c>
      <c r="H227" s="23"/>
      <c r="I227" s="23"/>
      <c r="J227" s="24"/>
      <c r="K227" s="24"/>
      <c r="L227" s="27" t="s">
        <v>230</v>
      </c>
      <c r="M227" s="10" t="s">
        <v>229</v>
      </c>
      <c r="N227" s="181">
        <f>+'havelvac 7.2'!N246+'havelvac 7.3'!N246+'havelvac 7.4'!N246+'havelvac 7.5'!N246+'havelvac 7.6'!N246+'havelvac 7.7'!N246+'havelvac 7.9'!N246+'havelvac 7.8'!N246+'havelvac 7.10'!N246+'havelvac 7.11'!N246+'havelvac 7.12'!N246+'havelvac 7.13'!N246</f>
        <v>0</v>
      </c>
      <c r="O227" s="181">
        <f>+'havelvac 7.2'!O246+'havelvac 7.3'!O246+'havelvac 7.4'!O246+'havelvac 7.5'!O246+'havelvac 7.6'!O246+'havelvac 7.7'!O246+'havelvac 7.9'!O246+'havelvac 7.8'!O246+'havelvac 7.10'!O246+'havelvac 7.11'!O246+'havelvac 7.12'!O246+'havelvac 7.13'!O246</f>
        <v>0</v>
      </c>
      <c r="P227" s="229" t="str">
        <f t="shared" si="24"/>
        <v xml:space="preserve"> </v>
      </c>
      <c r="Q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7" s="229" t="str">
        <f t="shared" si="25"/>
        <v xml:space="preserve"> </v>
      </c>
      <c r="S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7" s="229" t="str">
        <f t="shared" si="26"/>
        <v xml:space="preserve"> </v>
      </c>
      <c r="U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7" s="181">
        <f>+'havelvac 7.2'!P246+'havelvac 7.3'!P246+'havelvac 7.4'!P246+'havelvac 7.5'!P246+'havelvac 7.6'!P246+'havelvac 7.7'!P246+'havelvac 7.9'!P246+'havelvac 7.8'!P246+'havelvac 7.10'!P246+'havelvac 7.11'!P246+'havelvac 7.12'!P246+'havelvac 7.13'!P246</f>
        <v>0</v>
      </c>
      <c r="W227" s="229" t="str">
        <f t="shared" si="27"/>
        <v xml:space="preserve"> </v>
      </c>
      <c r="X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7" s="229" t="str">
        <f t="shared" si="28"/>
        <v xml:space="preserve"> </v>
      </c>
      <c r="Z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7" s="229" t="str">
        <f t="shared" si="29"/>
        <v xml:space="preserve"> </v>
      </c>
      <c r="AB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8" spans="1:28" s="162" customFormat="1">
      <c r="A228" s="120" t="str">
        <f t="shared" si="30"/>
        <v>71050000000000</v>
      </c>
      <c r="B228" s="122" t="s">
        <v>439</v>
      </c>
      <c r="C228" s="115" t="s">
        <v>149</v>
      </c>
      <c r="D228" s="116" t="s">
        <v>441</v>
      </c>
      <c r="E228" s="125" t="s">
        <v>441</v>
      </c>
      <c r="F228" s="126" t="s">
        <v>441</v>
      </c>
      <c r="G228" s="127" t="s">
        <v>440</v>
      </c>
      <c r="H228" s="171">
        <v>2500</v>
      </c>
      <c r="I228" s="210" t="s">
        <v>149</v>
      </c>
      <c r="J228" s="211">
        <v>0</v>
      </c>
      <c r="K228" s="211">
        <v>0</v>
      </c>
      <c r="L228" s="160" t="s">
        <v>231</v>
      </c>
      <c r="M228" s="172"/>
      <c r="N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7.13'!N247</f>
        <v>#REF!</v>
      </c>
      <c r="O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7.13'!O247</f>
        <v>#REF!</v>
      </c>
      <c r="P228" s="224" t="str">
        <f t="shared" si="24"/>
        <v xml:space="preserve"> </v>
      </c>
      <c r="Q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8" s="224" t="str">
        <f t="shared" si="25"/>
        <v xml:space="preserve"> </v>
      </c>
      <c r="S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8" s="224" t="str">
        <f t="shared" si="26"/>
        <v xml:space="preserve"> </v>
      </c>
      <c r="U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7.13'!P247</f>
        <v>#REF!</v>
      </c>
      <c r="W228" s="224" t="str">
        <f t="shared" si="27"/>
        <v xml:space="preserve"> </v>
      </c>
      <c r="X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8" s="224" t="str">
        <f t="shared" si="28"/>
        <v xml:space="preserve"> </v>
      </c>
      <c r="Z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8" s="224" t="str">
        <f t="shared" si="29"/>
        <v xml:space="preserve"> </v>
      </c>
      <c r="AB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9" spans="1:28" s="135" customFormat="1" ht="12.75">
      <c r="A229" s="182" t="str">
        <f t="shared" si="30"/>
        <v>71050000000001</v>
      </c>
      <c r="B229" s="183" t="s">
        <v>439</v>
      </c>
      <c r="C229" s="132" t="s">
        <v>149</v>
      </c>
      <c r="D229" s="131" t="s">
        <v>441</v>
      </c>
      <c r="E229" s="130" t="s">
        <v>441</v>
      </c>
      <c r="F229" s="184" t="s">
        <v>441</v>
      </c>
      <c r="G229" s="185" t="s">
        <v>96</v>
      </c>
      <c r="H229" s="23"/>
      <c r="I229" s="16"/>
      <c r="J229" s="17"/>
      <c r="K229" s="17"/>
      <c r="L229" s="28" t="s">
        <v>108</v>
      </c>
      <c r="M229" s="29"/>
      <c r="N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7.13'!N248</f>
        <v>#REF!</v>
      </c>
      <c r="O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7.13'!O248</f>
        <v>#REF!</v>
      </c>
      <c r="P229" s="225" t="str">
        <f t="shared" si="24"/>
        <v xml:space="preserve"> </v>
      </c>
      <c r="Q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9" s="225" t="str">
        <f t="shared" si="25"/>
        <v xml:space="preserve"> </v>
      </c>
      <c r="S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9" s="225" t="str">
        <f t="shared" si="26"/>
        <v xml:space="preserve"> </v>
      </c>
      <c r="U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7.13'!P248</f>
        <v>#REF!</v>
      </c>
      <c r="W229" s="225" t="str">
        <f t="shared" si="27"/>
        <v xml:space="preserve"> </v>
      </c>
      <c r="X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9" s="225" t="str">
        <f t="shared" si="28"/>
        <v xml:space="preserve"> </v>
      </c>
      <c r="Z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9" s="225" t="str">
        <f t="shared" si="29"/>
        <v xml:space="preserve"> </v>
      </c>
      <c r="AB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0" spans="1:28" s="187" customFormat="1" ht="13.5">
      <c r="A230" s="182" t="str">
        <f t="shared" si="30"/>
        <v>71050100000000</v>
      </c>
      <c r="B230" s="183" t="s">
        <v>439</v>
      </c>
      <c r="C230" s="132" t="s">
        <v>149</v>
      </c>
      <c r="D230" s="131" t="s">
        <v>106</v>
      </c>
      <c r="E230" s="130" t="s">
        <v>441</v>
      </c>
      <c r="F230" s="184" t="s">
        <v>441</v>
      </c>
      <c r="G230" s="185" t="s">
        <v>440</v>
      </c>
      <c r="H230" s="173">
        <v>2510</v>
      </c>
      <c r="I230" s="164" t="s">
        <v>149</v>
      </c>
      <c r="J230" s="165">
        <v>1</v>
      </c>
      <c r="K230" s="165">
        <v>0</v>
      </c>
      <c r="L230" s="166" t="s">
        <v>232</v>
      </c>
      <c r="M230" s="174"/>
      <c r="N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0" s="226" t="str">
        <f t="shared" si="24"/>
        <v xml:space="preserve"> </v>
      </c>
      <c r="Q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0" s="226" t="str">
        <f t="shared" si="25"/>
        <v xml:space="preserve"> </v>
      </c>
      <c r="S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0" s="226" t="str">
        <f t="shared" si="26"/>
        <v xml:space="preserve"> </v>
      </c>
      <c r="U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0" s="226" t="str">
        <f t="shared" si="27"/>
        <v xml:space="preserve"> </v>
      </c>
      <c r="X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0" s="226" t="str">
        <f t="shared" si="28"/>
        <v xml:space="preserve"> </v>
      </c>
      <c r="Z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0" s="226" t="str">
        <f t="shared" si="29"/>
        <v xml:space="preserve"> </v>
      </c>
      <c r="AB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1" spans="1:28" s="135" customFormat="1" ht="12.75">
      <c r="A231" s="182" t="str">
        <f t="shared" si="30"/>
        <v>71050100000001</v>
      </c>
      <c r="B231" s="183" t="s">
        <v>439</v>
      </c>
      <c r="C231" s="132" t="s">
        <v>149</v>
      </c>
      <c r="D231" s="131" t="s">
        <v>106</v>
      </c>
      <c r="E231" s="130" t="s">
        <v>441</v>
      </c>
      <c r="F231" s="184" t="s">
        <v>441</v>
      </c>
      <c r="G231" s="185" t="s">
        <v>96</v>
      </c>
      <c r="H231" s="15"/>
      <c r="I231" s="16"/>
      <c r="J231" s="17"/>
      <c r="K231" s="17"/>
      <c r="L231" s="28" t="s">
        <v>110</v>
      </c>
      <c r="M231" s="29"/>
      <c r="N231" s="188" t="e">
        <f>+'havelvac 7.2'!N253+'havelvac 7.3'!N253+'havelvac 7.4'!N253+'havelvac 7.5'!N253+'havelvac 7.6'!N253+'havelvac 7.7'!N253+'havelvac 7.9'!N253+'havelvac 7.8'!N253+'havelvac 7.10'!N253+'havelvac 7.11'!N253+'havelvac 7.12'!N253+'havelvac 7.13'!#REF!</f>
        <v>#REF!</v>
      </c>
      <c r="O231" s="188" t="e">
        <f>+'havelvac 7.2'!O253+'havelvac 7.3'!O253+'havelvac 7.4'!O253+'havelvac 7.5'!O253+'havelvac 7.6'!O253+'havelvac 7.7'!O253+'havelvac 7.9'!O253+'havelvac 7.8'!O253+'havelvac 7.10'!O253+'havelvac 7.11'!O253+'havelvac 7.12'!O253+'havelvac 7.13'!#REF!</f>
        <v>#REF!</v>
      </c>
      <c r="P231" s="225" t="str">
        <f t="shared" si="24"/>
        <v xml:space="preserve"> </v>
      </c>
      <c r="Q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1" s="225" t="str">
        <f t="shared" si="25"/>
        <v xml:space="preserve"> </v>
      </c>
      <c r="S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1" s="225" t="str">
        <f t="shared" si="26"/>
        <v xml:space="preserve"> </v>
      </c>
      <c r="U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1" s="188" t="e">
        <f>+'havelvac 7.2'!P253+'havelvac 7.3'!P253+'havelvac 7.4'!P253+'havelvac 7.5'!P253+'havelvac 7.6'!P253+'havelvac 7.7'!P253+'havelvac 7.9'!P253+'havelvac 7.8'!P253+'havelvac 7.10'!P253+'havelvac 7.11'!P253+'havelvac 7.12'!P253+'havelvac 7.13'!#REF!</f>
        <v>#REF!</v>
      </c>
      <c r="W231" s="225" t="str">
        <f t="shared" si="27"/>
        <v xml:space="preserve"> </v>
      </c>
      <c r="X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1" s="225" t="str">
        <f t="shared" si="28"/>
        <v xml:space="preserve"> </v>
      </c>
      <c r="Z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1" s="225" t="str">
        <f t="shared" si="29"/>
        <v xml:space="preserve"> </v>
      </c>
      <c r="AB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2" spans="1:28" s="191" customFormat="1" ht="12.75">
      <c r="A232" s="182" t="str">
        <f t="shared" si="30"/>
        <v>71050101000000</v>
      </c>
      <c r="B232" s="183" t="s">
        <v>439</v>
      </c>
      <c r="C232" s="132" t="s">
        <v>149</v>
      </c>
      <c r="D232" s="131" t="s">
        <v>106</v>
      </c>
      <c r="E232" s="130" t="s">
        <v>106</v>
      </c>
      <c r="F232" s="184" t="s">
        <v>441</v>
      </c>
      <c r="G232" s="185" t="s">
        <v>440</v>
      </c>
      <c r="H232" s="149">
        <v>2511</v>
      </c>
      <c r="I232" s="150" t="s">
        <v>149</v>
      </c>
      <c r="J232" s="151">
        <v>1</v>
      </c>
      <c r="K232" s="151">
        <v>1</v>
      </c>
      <c r="L232" s="152" t="s">
        <v>232</v>
      </c>
      <c r="M232" s="153"/>
      <c r="N232" s="190" t="e">
        <f>+'havelvac 7.2'!N254+'havelvac 7.3'!N254+'havelvac 7.4'!N254+'havelvac 7.5'!N254+'havelvac 7.6'!N254+'havelvac 7.7'!N254+'havelvac 7.9'!N254+'havelvac 7.8'!N254+'havelvac 7.10'!N254+'havelvac 7.11'!N254+'havelvac 7.12'!N254+'havelvac 7.13'!#REF!</f>
        <v>#REF!</v>
      </c>
      <c r="O232" s="190" t="e">
        <f>+'havelvac 7.2'!O254+'havelvac 7.3'!O254+'havelvac 7.4'!O254+'havelvac 7.5'!O254+'havelvac 7.6'!O254+'havelvac 7.7'!O254+'havelvac 7.9'!O254+'havelvac 7.8'!O254+'havelvac 7.10'!O254+'havelvac 7.11'!O254+'havelvac 7.12'!O254+'havelvac 7.13'!#REF!</f>
        <v>#REF!</v>
      </c>
      <c r="P232" s="227" t="str">
        <f t="shared" si="24"/>
        <v xml:space="preserve"> </v>
      </c>
      <c r="Q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2" s="227" t="str">
        <f t="shared" si="25"/>
        <v xml:space="preserve"> </v>
      </c>
      <c r="S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2" s="227" t="str">
        <f t="shared" si="26"/>
        <v xml:space="preserve"> </v>
      </c>
      <c r="U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2" s="190" t="e">
        <f>+'havelvac 7.2'!P254+'havelvac 7.3'!P254+'havelvac 7.4'!P254+'havelvac 7.5'!P254+'havelvac 7.6'!P254+'havelvac 7.7'!P254+'havelvac 7.9'!P254+'havelvac 7.8'!P254+'havelvac 7.10'!P254+'havelvac 7.11'!P254+'havelvac 7.12'!P254+'havelvac 7.13'!#REF!</f>
        <v>#REF!</v>
      </c>
      <c r="W232" s="227" t="str">
        <f t="shared" si="27"/>
        <v xml:space="preserve"> </v>
      </c>
      <c r="X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2" s="227" t="str">
        <f t="shared" si="28"/>
        <v xml:space="preserve"> </v>
      </c>
      <c r="Z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2" s="227" t="str">
        <f t="shared" si="29"/>
        <v xml:space="preserve"> </v>
      </c>
      <c r="AB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3" spans="1:28" s="135" customFormat="1" ht="12.75">
      <c r="A233" s="182" t="str">
        <f t="shared" si="30"/>
        <v>71050101000001</v>
      </c>
      <c r="B233" s="183" t="s">
        <v>439</v>
      </c>
      <c r="C233" s="132" t="s">
        <v>149</v>
      </c>
      <c r="D233" s="131" t="s">
        <v>106</v>
      </c>
      <c r="E233" s="130" t="s">
        <v>106</v>
      </c>
      <c r="F233" s="184" t="s">
        <v>441</v>
      </c>
      <c r="G233" s="185" t="s">
        <v>96</v>
      </c>
      <c r="H233" s="15"/>
      <c r="I233" s="23"/>
      <c r="J233" s="24"/>
      <c r="K233" s="24"/>
      <c r="L233" s="28" t="s">
        <v>108</v>
      </c>
      <c r="M233" s="29"/>
      <c r="N233" s="188">
        <f>+'havelvac 7.2'!N255+'havelvac 7.3'!N255+'havelvac 7.4'!N255+'havelvac 7.5'!N255+'havelvac 7.6'!N255+'havelvac 7.7'!N255+'havelvac 7.9'!N255+'havelvac 7.8'!N255+'havelvac 7.10'!N255+'havelvac 7.11'!N255+'havelvac 7.12'!N255+'havelvac 7.13'!N253</f>
        <v>0</v>
      </c>
      <c r="O233" s="188">
        <f>+'havelvac 7.2'!O255+'havelvac 7.3'!O255+'havelvac 7.4'!O255+'havelvac 7.5'!O255+'havelvac 7.6'!O255+'havelvac 7.7'!O255+'havelvac 7.9'!O255+'havelvac 7.8'!O255+'havelvac 7.10'!O255+'havelvac 7.11'!O255+'havelvac 7.12'!O255+'havelvac 7.13'!O253</f>
        <v>0</v>
      </c>
      <c r="P233" s="225" t="str">
        <f t="shared" si="24"/>
        <v xml:space="preserve"> </v>
      </c>
      <c r="Q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3" s="225" t="str">
        <f t="shared" si="25"/>
        <v xml:space="preserve"> </v>
      </c>
      <c r="S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3" s="225" t="str">
        <f t="shared" si="26"/>
        <v xml:space="preserve"> </v>
      </c>
      <c r="U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3" s="188">
        <f>+'havelvac 7.2'!P255+'havelvac 7.3'!P255+'havelvac 7.4'!P255+'havelvac 7.5'!P255+'havelvac 7.6'!P255+'havelvac 7.7'!P255+'havelvac 7.9'!P255+'havelvac 7.8'!P255+'havelvac 7.10'!P255+'havelvac 7.11'!P255+'havelvac 7.12'!P255+'havelvac 7.13'!P253</f>
        <v>0</v>
      </c>
      <c r="W233" s="225" t="str">
        <f t="shared" si="27"/>
        <v xml:space="preserve"> </v>
      </c>
      <c r="X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3" s="225" t="str">
        <f t="shared" si="28"/>
        <v xml:space="preserve"> </v>
      </c>
      <c r="Z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3" s="225" t="str">
        <f t="shared" si="29"/>
        <v xml:space="preserve"> </v>
      </c>
      <c r="AB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4" spans="1:28" s="196" customFormat="1" ht="13.5">
      <c r="A234" s="182" t="str">
        <f t="shared" si="30"/>
        <v>71050101010000</v>
      </c>
      <c r="B234" s="183" t="s">
        <v>439</v>
      </c>
      <c r="C234" s="132" t="s">
        <v>149</v>
      </c>
      <c r="D234" s="131" t="s">
        <v>106</v>
      </c>
      <c r="E234" s="130" t="s">
        <v>106</v>
      </c>
      <c r="F234" s="184" t="s">
        <v>106</v>
      </c>
      <c r="G234" s="185" t="s">
        <v>440</v>
      </c>
      <c r="H234" s="144"/>
      <c r="I234" s="145"/>
      <c r="J234" s="146"/>
      <c r="K234" s="146"/>
      <c r="L234" s="25" t="s">
        <v>233</v>
      </c>
      <c r="M234" s="26"/>
      <c r="N234" s="195">
        <f>+'havelvac 7.2'!N256+'havelvac 7.3'!N256+'havelvac 7.4'!N256+'havelvac 7.5'!N256+'havelvac 7.6'!N256+'havelvac 7.7'!N256+'havelvac 7.9'!N256+'havelvac 7.8'!N256+'havelvac 7.10'!N256+'havelvac 7.11'!N256+'havelvac 7.12'!N256+'havelvac 7.13'!N254</f>
        <v>0</v>
      </c>
      <c r="O234" s="195">
        <f>+'havelvac 7.2'!O256+'havelvac 7.3'!O256+'havelvac 7.4'!O256+'havelvac 7.5'!O256+'havelvac 7.6'!O256+'havelvac 7.7'!O256+'havelvac 7.9'!O256+'havelvac 7.8'!O256+'havelvac 7.10'!O256+'havelvac 7.11'!O256+'havelvac 7.12'!O256+'havelvac 7.13'!O254</f>
        <v>0</v>
      </c>
      <c r="P234" s="228" t="str">
        <f t="shared" si="24"/>
        <v xml:space="preserve"> </v>
      </c>
      <c r="Q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4" s="228" t="str">
        <f t="shared" si="25"/>
        <v xml:space="preserve"> </v>
      </c>
      <c r="S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4" s="228" t="str">
        <f t="shared" si="26"/>
        <v xml:space="preserve"> </v>
      </c>
      <c r="U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4" s="195">
        <f>+'havelvac 7.2'!P256+'havelvac 7.3'!P256+'havelvac 7.4'!P256+'havelvac 7.5'!P256+'havelvac 7.6'!P256+'havelvac 7.7'!P256+'havelvac 7.9'!P256+'havelvac 7.8'!P256+'havelvac 7.10'!P256+'havelvac 7.11'!P256+'havelvac 7.12'!P256+'havelvac 7.13'!P254</f>
        <v>0</v>
      </c>
      <c r="W234" s="228" t="str">
        <f t="shared" si="27"/>
        <v xml:space="preserve"> </v>
      </c>
      <c r="X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4" s="228" t="str">
        <f t="shared" si="28"/>
        <v xml:space="preserve"> </v>
      </c>
      <c r="Z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4" s="228" t="str">
        <f t="shared" si="29"/>
        <v xml:space="preserve"> </v>
      </c>
      <c r="AB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5" spans="1:28" s="135" customFormat="1">
      <c r="A235" s="182" t="str">
        <f t="shared" si="30"/>
        <v>71050101014213</v>
      </c>
      <c r="B235" s="183" t="s">
        <v>439</v>
      </c>
      <c r="C235" s="132" t="s">
        <v>149</v>
      </c>
      <c r="D235" s="131" t="s">
        <v>106</v>
      </c>
      <c r="E235" s="130" t="s">
        <v>106</v>
      </c>
      <c r="F235" s="184" t="s">
        <v>106</v>
      </c>
      <c r="G235" s="129">
        <v>4213</v>
      </c>
      <c r="H235" s="23"/>
      <c r="I235" s="23"/>
      <c r="J235" s="24"/>
      <c r="K235" s="24"/>
      <c r="L235" s="28" t="s">
        <v>115</v>
      </c>
      <c r="M235" s="29">
        <v>4213</v>
      </c>
      <c r="N235" s="181">
        <f>+'havelvac 7.2'!N257+'havelvac 7.3'!N257+'havelvac 7.4'!N257+'havelvac 7.5'!N257+'havelvac 7.6'!N257+'havelvac 7.7'!N257+'havelvac 7.9'!N257+'havelvac 7.8'!N257+'havelvac 7.10'!N257+'havelvac 7.11'!N257+'havelvac 7.12'!N257+'havelvac 7.13'!N255</f>
        <v>0</v>
      </c>
      <c r="O235" s="181">
        <f>+'havelvac 7.2'!O257+'havelvac 7.3'!O257+'havelvac 7.4'!O257+'havelvac 7.5'!O257+'havelvac 7.6'!O257+'havelvac 7.7'!O257+'havelvac 7.9'!O257+'havelvac 7.8'!O257+'havelvac 7.10'!O257+'havelvac 7.11'!O257+'havelvac 7.12'!O257+'havelvac 7.13'!O255</f>
        <v>0</v>
      </c>
      <c r="P235" s="229" t="str">
        <f t="shared" si="24"/>
        <v xml:space="preserve"> </v>
      </c>
      <c r="Q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5" s="229" t="str">
        <f t="shared" si="25"/>
        <v xml:space="preserve"> </v>
      </c>
      <c r="S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5" s="229" t="str">
        <f t="shared" si="26"/>
        <v xml:space="preserve"> </v>
      </c>
      <c r="U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5" s="181">
        <f>+'havelvac 7.2'!P257+'havelvac 7.3'!P257+'havelvac 7.4'!P257+'havelvac 7.5'!P257+'havelvac 7.6'!P257+'havelvac 7.7'!P257+'havelvac 7.9'!P257+'havelvac 7.8'!P257+'havelvac 7.10'!P257+'havelvac 7.11'!P257+'havelvac 7.12'!P257+'havelvac 7.13'!P255</f>
        <v>0</v>
      </c>
      <c r="W235" s="229" t="str">
        <f t="shared" si="27"/>
        <v xml:space="preserve"> </v>
      </c>
      <c r="X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5" s="229" t="str">
        <f t="shared" si="28"/>
        <v xml:space="preserve"> </v>
      </c>
      <c r="Z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5" s="229" t="str">
        <f t="shared" si="29"/>
        <v xml:space="preserve"> </v>
      </c>
      <c r="AB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6" spans="1:28" s="135" customFormat="1" hidden="1">
      <c r="A236" s="182" t="str">
        <f t="shared" si="30"/>
        <v>71050101015112</v>
      </c>
      <c r="B236" s="183" t="s">
        <v>439</v>
      </c>
      <c r="C236" s="132" t="s">
        <v>149</v>
      </c>
      <c r="D236" s="131" t="s">
        <v>106</v>
      </c>
      <c r="E236" s="130" t="s">
        <v>106</v>
      </c>
      <c r="F236" s="184" t="s">
        <v>106</v>
      </c>
      <c r="G236" s="129">
        <v>5112</v>
      </c>
      <c r="H236" s="23"/>
      <c r="I236" s="23"/>
      <c r="J236" s="24"/>
      <c r="K236" s="24"/>
      <c r="L236" s="28" t="s">
        <v>173</v>
      </c>
      <c r="M236" s="29">
        <v>5112</v>
      </c>
      <c r="N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7.13'!N256</f>
        <v>#REF!</v>
      </c>
      <c r="O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7.13'!O256</f>
        <v>#REF!</v>
      </c>
      <c r="P236" s="229" t="str">
        <f t="shared" si="24"/>
        <v xml:space="preserve"> </v>
      </c>
      <c r="Q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6" s="229" t="str">
        <f t="shared" si="25"/>
        <v xml:space="preserve"> </v>
      </c>
      <c r="S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6" s="229" t="str">
        <f t="shared" si="26"/>
        <v xml:space="preserve"> </v>
      </c>
      <c r="U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7.13'!P256</f>
        <v>#REF!</v>
      </c>
      <c r="W236" s="229" t="str">
        <f t="shared" si="27"/>
        <v xml:space="preserve"> </v>
      </c>
      <c r="X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6" s="229" t="str">
        <f t="shared" si="28"/>
        <v xml:space="preserve"> </v>
      </c>
      <c r="Z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6" s="229" t="str">
        <f t="shared" si="29"/>
        <v xml:space="preserve"> </v>
      </c>
      <c r="AB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7" spans="1:28" s="135" customFormat="1" hidden="1">
      <c r="A237" s="182" t="str">
        <f t="shared" si="30"/>
        <v>71050101015113</v>
      </c>
      <c r="B237" s="183" t="s">
        <v>439</v>
      </c>
      <c r="C237" s="132" t="s">
        <v>149</v>
      </c>
      <c r="D237" s="131" t="s">
        <v>106</v>
      </c>
      <c r="E237" s="130" t="s">
        <v>106</v>
      </c>
      <c r="F237" s="184" t="s">
        <v>106</v>
      </c>
      <c r="G237" s="185">
        <v>5113</v>
      </c>
      <c r="H237" s="23"/>
      <c r="I237" s="23"/>
      <c r="J237" s="24"/>
      <c r="K237" s="24"/>
      <c r="L237" s="27" t="s">
        <v>174</v>
      </c>
      <c r="M237" s="10">
        <v>5113</v>
      </c>
      <c r="N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7.13'!N257</f>
        <v>#REF!</v>
      </c>
      <c r="O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7.13'!O257</f>
        <v>#REF!</v>
      </c>
      <c r="P237" s="229" t="str">
        <f t="shared" si="24"/>
        <v xml:space="preserve"> </v>
      </c>
      <c r="Q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7" s="229" t="str">
        <f t="shared" si="25"/>
        <v xml:space="preserve"> </v>
      </c>
      <c r="S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7" s="229" t="str">
        <f t="shared" si="26"/>
        <v xml:space="preserve"> </v>
      </c>
      <c r="U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7.13'!P257</f>
        <v>#REF!</v>
      </c>
      <c r="W237" s="229" t="str">
        <f t="shared" si="27"/>
        <v xml:space="preserve"> </v>
      </c>
      <c r="X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7" s="229" t="str">
        <f t="shared" si="28"/>
        <v xml:space="preserve"> </v>
      </c>
      <c r="Z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7" s="229" t="str">
        <f t="shared" si="29"/>
        <v xml:space="preserve"> </v>
      </c>
      <c r="AB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8" spans="1:28" s="196" customFormat="1" ht="27" hidden="1">
      <c r="A238" s="182" t="str">
        <f t="shared" si="30"/>
        <v>71050101020000</v>
      </c>
      <c r="B238" s="183" t="s">
        <v>439</v>
      </c>
      <c r="C238" s="132" t="s">
        <v>149</v>
      </c>
      <c r="D238" s="131" t="s">
        <v>106</v>
      </c>
      <c r="E238" s="130" t="s">
        <v>106</v>
      </c>
      <c r="F238" s="184" t="s">
        <v>140</v>
      </c>
      <c r="G238" s="185" t="s">
        <v>440</v>
      </c>
      <c r="H238" s="144"/>
      <c r="I238" s="145"/>
      <c r="J238" s="146"/>
      <c r="K238" s="146"/>
      <c r="L238" s="25" t="s">
        <v>234</v>
      </c>
      <c r="M238" s="26"/>
      <c r="N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8" s="228" t="str">
        <f t="shared" si="24"/>
        <v xml:space="preserve"> </v>
      </c>
      <c r="Q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8" s="228" t="str">
        <f t="shared" si="25"/>
        <v xml:space="preserve"> </v>
      </c>
      <c r="S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8" s="228" t="str">
        <f t="shared" si="26"/>
        <v xml:space="preserve"> </v>
      </c>
      <c r="U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8" s="228" t="str">
        <f t="shared" si="27"/>
        <v xml:space="preserve"> </v>
      </c>
      <c r="X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8" s="228" t="str">
        <f t="shared" si="28"/>
        <v xml:space="preserve"> </v>
      </c>
      <c r="Z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8" s="228" t="str">
        <f t="shared" si="29"/>
        <v xml:space="preserve"> </v>
      </c>
      <c r="AB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9" spans="1:28" s="135" customFormat="1" hidden="1">
      <c r="A239" s="182" t="str">
        <f t="shared" si="30"/>
        <v>71050101024213</v>
      </c>
      <c r="B239" s="183" t="s">
        <v>439</v>
      </c>
      <c r="C239" s="132" t="s">
        <v>149</v>
      </c>
      <c r="D239" s="131" t="s">
        <v>106</v>
      </c>
      <c r="E239" s="130" t="s">
        <v>106</v>
      </c>
      <c r="F239" s="184" t="s">
        <v>140</v>
      </c>
      <c r="G239" s="129">
        <v>4213</v>
      </c>
      <c r="H239" s="23"/>
      <c r="I239" s="23"/>
      <c r="J239" s="24"/>
      <c r="K239" s="24"/>
      <c r="L239" s="28" t="s">
        <v>115</v>
      </c>
      <c r="M239" s="29">
        <v>4213</v>
      </c>
      <c r="N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9" s="229" t="str">
        <f t="shared" si="24"/>
        <v xml:space="preserve"> </v>
      </c>
      <c r="Q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9" s="229" t="str">
        <f t="shared" si="25"/>
        <v xml:space="preserve"> </v>
      </c>
      <c r="S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9" s="229" t="str">
        <f t="shared" si="26"/>
        <v xml:space="preserve"> </v>
      </c>
      <c r="U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9" s="229" t="str">
        <f t="shared" si="27"/>
        <v xml:space="preserve"> </v>
      </c>
      <c r="X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9" s="229" t="str">
        <f t="shared" si="28"/>
        <v xml:space="preserve"> </v>
      </c>
      <c r="Z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9" s="229" t="str">
        <f t="shared" si="29"/>
        <v xml:space="preserve"> </v>
      </c>
      <c r="AB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0" spans="1:28" s="135" customFormat="1" ht="65.25" hidden="1">
      <c r="A240" s="182" t="str">
        <f t="shared" si="30"/>
        <v>71050101030000</v>
      </c>
      <c r="B240" s="183" t="s">
        <v>439</v>
      </c>
      <c r="C240" s="132" t="s">
        <v>149</v>
      </c>
      <c r="D240" s="131" t="s">
        <v>106</v>
      </c>
      <c r="E240" s="130" t="s">
        <v>106</v>
      </c>
      <c r="F240" s="184" t="s">
        <v>442</v>
      </c>
      <c r="G240" s="185" t="s">
        <v>440</v>
      </c>
      <c r="H240" s="144"/>
      <c r="I240" s="145"/>
      <c r="J240" s="146"/>
      <c r="K240" s="146"/>
      <c r="L240" s="25" t="s">
        <v>489</v>
      </c>
      <c r="M240" s="26" t="s">
        <v>81</v>
      </c>
      <c r="N240" s="195" t="e">
        <f>+'havelvac 7.2'!N258+'havelvac 7.3'!N258+'havelvac 7.4'!N258+'havelvac 7.5'!N258+'havelvac 7.6'!N258+'havelvac 7.7'!N258+'havelvac 7.9'!N258+'havelvac 7.8'!N258+'havelvac 7.10'!N258+'havelvac 7.11'!N258+'havelvac 7.12'!N258+'havelvac 7.13'!#REF!</f>
        <v>#REF!</v>
      </c>
      <c r="O240" s="195" t="e">
        <f>+'havelvac 7.2'!O258+'havelvac 7.3'!O258+'havelvac 7.4'!O258+'havelvac 7.5'!O258+'havelvac 7.6'!O258+'havelvac 7.7'!O258+'havelvac 7.9'!O258+'havelvac 7.8'!O258+'havelvac 7.10'!O258+'havelvac 7.11'!O258+'havelvac 7.12'!O258+'havelvac 7.13'!#REF!</f>
        <v>#REF!</v>
      </c>
      <c r="P240" s="228" t="str">
        <f t="shared" si="24"/>
        <v xml:space="preserve"> </v>
      </c>
      <c r="Q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0" s="228" t="str">
        <f t="shared" si="25"/>
        <v xml:space="preserve"> </v>
      </c>
      <c r="S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0" s="228" t="str">
        <f t="shared" si="26"/>
        <v xml:space="preserve"> </v>
      </c>
      <c r="U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0" s="195" t="e">
        <f>+'havelvac 7.2'!P258+'havelvac 7.3'!P258+'havelvac 7.4'!P258+'havelvac 7.5'!P258+'havelvac 7.6'!P258+'havelvac 7.7'!P258+'havelvac 7.9'!P258+'havelvac 7.8'!P258+'havelvac 7.10'!P258+'havelvac 7.11'!P258+'havelvac 7.12'!P258+'havelvac 7.13'!#REF!</f>
        <v>#REF!</v>
      </c>
      <c r="W240" s="228" t="str">
        <f t="shared" si="27"/>
        <v xml:space="preserve"> </v>
      </c>
      <c r="X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0" s="228" t="str">
        <f t="shared" si="28"/>
        <v xml:space="preserve"> </v>
      </c>
      <c r="Z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0" s="228" t="str">
        <f t="shared" si="29"/>
        <v xml:space="preserve"> </v>
      </c>
      <c r="AB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1" spans="1:28" s="135" customFormat="1" ht="54" hidden="1">
      <c r="A241" s="182">
        <v>71050101040000</v>
      </c>
      <c r="B241" s="183" t="s">
        <v>439</v>
      </c>
      <c r="C241" s="132" t="s">
        <v>149</v>
      </c>
      <c r="D241" s="131" t="s">
        <v>106</v>
      </c>
      <c r="E241" s="130" t="s">
        <v>106</v>
      </c>
      <c r="F241" s="184" t="s">
        <v>155</v>
      </c>
      <c r="G241" s="185" t="s">
        <v>440</v>
      </c>
      <c r="H241" s="144"/>
      <c r="I241" s="145"/>
      <c r="J241" s="146"/>
      <c r="K241" s="146"/>
      <c r="L241" s="25" t="s">
        <v>59</v>
      </c>
      <c r="M241" s="26"/>
      <c r="N241" s="195"/>
      <c r="O241" s="195"/>
      <c r="P241" s="228" t="str">
        <f t="shared" si="24"/>
        <v xml:space="preserve"> </v>
      </c>
      <c r="Q241" s="195"/>
      <c r="R241" s="228" t="str">
        <f t="shared" si="25"/>
        <v xml:space="preserve"> </v>
      </c>
      <c r="S241" s="195"/>
      <c r="T241" s="228" t="str">
        <f t="shared" si="26"/>
        <v xml:space="preserve"> </v>
      </c>
      <c r="U241" s="195"/>
      <c r="V241" s="195"/>
      <c r="W241" s="228" t="str">
        <f t="shared" si="27"/>
        <v xml:space="preserve"> </v>
      </c>
      <c r="X241" s="195"/>
      <c r="Y241" s="228" t="str">
        <f t="shared" si="28"/>
        <v xml:space="preserve"> </v>
      </c>
      <c r="Z241" s="195"/>
      <c r="AA241" s="228" t="str">
        <f t="shared" si="29"/>
        <v xml:space="preserve"> </v>
      </c>
      <c r="AB241" s="195"/>
    </row>
    <row r="242" spans="1:28" s="135" customFormat="1" ht="13.5" hidden="1">
      <c r="A242" s="182">
        <v>71050101044861</v>
      </c>
      <c r="B242" s="183" t="s">
        <v>439</v>
      </c>
      <c r="C242" s="132" t="s">
        <v>149</v>
      </c>
      <c r="D242" s="131" t="s">
        <v>106</v>
      </c>
      <c r="E242" s="130" t="s">
        <v>106</v>
      </c>
      <c r="F242" s="184" t="s">
        <v>155</v>
      </c>
      <c r="G242" s="185">
        <v>4861</v>
      </c>
      <c r="H242" s="144"/>
      <c r="I242" s="145"/>
      <c r="J242" s="146"/>
      <c r="K242" s="146"/>
      <c r="L242" s="25" t="s">
        <v>134</v>
      </c>
      <c r="M242" s="26">
        <v>4861</v>
      </c>
      <c r="N242" s="195"/>
      <c r="O242" s="195"/>
      <c r="P242" s="228" t="str">
        <f t="shared" si="24"/>
        <v xml:space="preserve"> </v>
      </c>
      <c r="Q242" s="195"/>
      <c r="R242" s="228" t="str">
        <f t="shared" si="25"/>
        <v xml:space="preserve"> </v>
      </c>
      <c r="S242" s="195"/>
      <c r="T242" s="228" t="str">
        <f t="shared" si="26"/>
        <v xml:space="preserve"> </v>
      </c>
      <c r="U242" s="195"/>
      <c r="V242" s="195"/>
      <c r="W242" s="228" t="str">
        <f t="shared" si="27"/>
        <v xml:space="preserve"> </v>
      </c>
      <c r="X242" s="195"/>
      <c r="Y242" s="228" t="str">
        <f t="shared" si="28"/>
        <v xml:space="preserve"> </v>
      </c>
      <c r="Z242" s="195"/>
      <c r="AA242" s="228" t="str">
        <f t="shared" si="29"/>
        <v xml:space="preserve"> </v>
      </c>
      <c r="AB242" s="195"/>
    </row>
    <row r="243" spans="1:28" s="135" customFormat="1" ht="54" hidden="1">
      <c r="A243" s="182">
        <v>71050101050000</v>
      </c>
      <c r="B243" s="183" t="s">
        <v>439</v>
      </c>
      <c r="C243" s="132" t="s">
        <v>149</v>
      </c>
      <c r="D243" s="131" t="s">
        <v>106</v>
      </c>
      <c r="E243" s="130" t="s">
        <v>106</v>
      </c>
      <c r="F243" s="184" t="s">
        <v>149</v>
      </c>
      <c r="G243" s="185" t="s">
        <v>440</v>
      </c>
      <c r="H243" s="144"/>
      <c r="I243" s="145"/>
      <c r="J243" s="146"/>
      <c r="K243" s="146"/>
      <c r="L243" s="25" t="s">
        <v>60</v>
      </c>
      <c r="M243" s="26"/>
      <c r="N243" s="195"/>
      <c r="O243" s="195"/>
      <c r="P243" s="228" t="str">
        <f t="shared" si="24"/>
        <v xml:space="preserve"> </v>
      </c>
      <c r="Q243" s="195"/>
      <c r="R243" s="228" t="str">
        <f t="shared" si="25"/>
        <v xml:space="preserve"> </v>
      </c>
      <c r="S243" s="195"/>
      <c r="T243" s="228" t="str">
        <f t="shared" si="26"/>
        <v xml:space="preserve"> </v>
      </c>
      <c r="U243" s="195"/>
      <c r="V243" s="195"/>
      <c r="W243" s="228" t="str">
        <f t="shared" si="27"/>
        <v xml:space="preserve"> </v>
      </c>
      <c r="X243" s="195"/>
      <c r="Y243" s="228" t="str">
        <f t="shared" si="28"/>
        <v xml:space="preserve"> </v>
      </c>
      <c r="Z243" s="195"/>
      <c r="AA243" s="228" t="str">
        <f t="shared" si="29"/>
        <v xml:space="preserve"> </v>
      </c>
      <c r="AB243" s="195"/>
    </row>
    <row r="244" spans="1:28" s="135" customFormat="1" ht="13.5" hidden="1">
      <c r="A244" s="182">
        <v>71050101054861</v>
      </c>
      <c r="B244" s="183" t="s">
        <v>439</v>
      </c>
      <c r="C244" s="132" t="s">
        <v>149</v>
      </c>
      <c r="D244" s="131" t="s">
        <v>106</v>
      </c>
      <c r="E244" s="130" t="s">
        <v>106</v>
      </c>
      <c r="F244" s="184" t="s">
        <v>149</v>
      </c>
      <c r="G244" s="185">
        <v>4861</v>
      </c>
      <c r="H244" s="144"/>
      <c r="I244" s="145"/>
      <c r="J244" s="146"/>
      <c r="K244" s="146"/>
      <c r="L244" s="25" t="s">
        <v>134</v>
      </c>
      <c r="M244" s="26">
        <v>4861</v>
      </c>
      <c r="N244" s="195"/>
      <c r="O244" s="195"/>
      <c r="P244" s="228" t="str">
        <f t="shared" si="24"/>
        <v xml:space="preserve"> </v>
      </c>
      <c r="Q244" s="195"/>
      <c r="R244" s="228" t="str">
        <f t="shared" si="25"/>
        <v xml:space="preserve"> </v>
      </c>
      <c r="S244" s="195"/>
      <c r="T244" s="228" t="str">
        <f t="shared" si="26"/>
        <v xml:space="preserve"> </v>
      </c>
      <c r="U244" s="195"/>
      <c r="V244" s="195"/>
      <c r="W244" s="228" t="str">
        <f t="shared" si="27"/>
        <v xml:space="preserve"> </v>
      </c>
      <c r="X244" s="195"/>
      <c r="Y244" s="228" t="str">
        <f t="shared" si="28"/>
        <v xml:space="preserve"> </v>
      </c>
      <c r="Z244" s="195"/>
      <c r="AA244" s="228" t="str">
        <f t="shared" si="29"/>
        <v xml:space="preserve"> </v>
      </c>
      <c r="AB244" s="195"/>
    </row>
    <row r="245" spans="1:28" s="135" customFormat="1" ht="67.5" hidden="1">
      <c r="A245" s="182">
        <v>71050101060000</v>
      </c>
      <c r="B245" s="183" t="s">
        <v>439</v>
      </c>
      <c r="C245" s="132" t="s">
        <v>149</v>
      </c>
      <c r="D245" s="131" t="s">
        <v>106</v>
      </c>
      <c r="E245" s="130" t="s">
        <v>106</v>
      </c>
      <c r="F245" s="184" t="s">
        <v>157</v>
      </c>
      <c r="G245" s="185" t="s">
        <v>440</v>
      </c>
      <c r="H245" s="144"/>
      <c r="I245" s="145"/>
      <c r="J245" s="146"/>
      <c r="K245" s="146"/>
      <c r="L245" s="25" t="s">
        <v>61</v>
      </c>
      <c r="M245" s="26"/>
      <c r="N245" s="195"/>
      <c r="O245" s="195"/>
      <c r="P245" s="228" t="str">
        <f t="shared" si="24"/>
        <v xml:space="preserve"> </v>
      </c>
      <c r="Q245" s="195"/>
      <c r="R245" s="228" t="str">
        <f t="shared" si="25"/>
        <v xml:space="preserve"> </v>
      </c>
      <c r="S245" s="195"/>
      <c r="T245" s="228" t="str">
        <f t="shared" si="26"/>
        <v xml:space="preserve"> </v>
      </c>
      <c r="U245" s="195"/>
      <c r="V245" s="195"/>
      <c r="W245" s="228" t="str">
        <f t="shared" si="27"/>
        <v xml:space="preserve"> </v>
      </c>
      <c r="X245" s="195"/>
      <c r="Y245" s="228" t="str">
        <f t="shared" si="28"/>
        <v xml:space="preserve"> </v>
      </c>
      <c r="Z245" s="195"/>
      <c r="AA245" s="228" t="str">
        <f t="shared" si="29"/>
        <v xml:space="preserve"> </v>
      </c>
      <c r="AB245" s="195"/>
    </row>
    <row r="246" spans="1:28" s="135" customFormat="1" ht="13.5" hidden="1">
      <c r="A246" s="182">
        <v>71050101064861</v>
      </c>
      <c r="B246" s="183" t="s">
        <v>439</v>
      </c>
      <c r="C246" s="132" t="s">
        <v>149</v>
      </c>
      <c r="D246" s="131" t="s">
        <v>106</v>
      </c>
      <c r="E246" s="130" t="s">
        <v>106</v>
      </c>
      <c r="F246" s="184" t="s">
        <v>157</v>
      </c>
      <c r="G246" s="185">
        <v>4861</v>
      </c>
      <c r="H246" s="144"/>
      <c r="I246" s="145"/>
      <c r="J246" s="146"/>
      <c r="K246" s="146"/>
      <c r="L246" s="25" t="s">
        <v>134</v>
      </c>
      <c r="M246" s="26">
        <v>4861</v>
      </c>
      <c r="N246" s="195"/>
      <c r="O246" s="195"/>
      <c r="P246" s="228" t="str">
        <f t="shared" si="24"/>
        <v xml:space="preserve"> </v>
      </c>
      <c r="Q246" s="195"/>
      <c r="R246" s="228" t="str">
        <f t="shared" si="25"/>
        <v xml:space="preserve"> </v>
      </c>
      <c r="S246" s="195"/>
      <c r="T246" s="228" t="str">
        <f t="shared" si="26"/>
        <v xml:space="preserve"> </v>
      </c>
      <c r="U246" s="195"/>
      <c r="V246" s="195"/>
      <c r="W246" s="228" t="str">
        <f t="shared" si="27"/>
        <v xml:space="preserve"> </v>
      </c>
      <c r="X246" s="195"/>
      <c r="Y246" s="228" t="str">
        <f t="shared" si="28"/>
        <v xml:space="preserve"> </v>
      </c>
      <c r="Z246" s="195"/>
      <c r="AA246" s="228" t="str">
        <f t="shared" si="29"/>
        <v xml:space="preserve"> </v>
      </c>
      <c r="AB246" s="195"/>
    </row>
    <row r="247" spans="1:28" s="135" customFormat="1" ht="54" hidden="1">
      <c r="A247" s="182">
        <v>71050101070000</v>
      </c>
      <c r="B247" s="183" t="s">
        <v>439</v>
      </c>
      <c r="C247" s="132" t="s">
        <v>149</v>
      </c>
      <c r="D247" s="131" t="s">
        <v>106</v>
      </c>
      <c r="E247" s="130" t="s">
        <v>106</v>
      </c>
      <c r="F247" s="184" t="s">
        <v>183</v>
      </c>
      <c r="G247" s="185" t="s">
        <v>440</v>
      </c>
      <c r="H247" s="144"/>
      <c r="I247" s="145"/>
      <c r="J247" s="146"/>
      <c r="K247" s="146"/>
      <c r="L247" s="25" t="s">
        <v>62</v>
      </c>
      <c r="M247" s="26"/>
      <c r="N247" s="195"/>
      <c r="O247" s="195"/>
      <c r="P247" s="228" t="str">
        <f t="shared" si="24"/>
        <v xml:space="preserve"> </v>
      </c>
      <c r="Q247" s="195"/>
      <c r="R247" s="228" t="str">
        <f t="shared" si="25"/>
        <v xml:space="preserve"> </v>
      </c>
      <c r="S247" s="195"/>
      <c r="T247" s="228" t="str">
        <f t="shared" si="26"/>
        <v xml:space="preserve"> </v>
      </c>
      <c r="U247" s="195"/>
      <c r="V247" s="195"/>
      <c r="W247" s="228" t="str">
        <f t="shared" si="27"/>
        <v xml:space="preserve"> </v>
      </c>
      <c r="X247" s="195"/>
      <c r="Y247" s="228" t="str">
        <f t="shared" si="28"/>
        <v xml:space="preserve"> </v>
      </c>
      <c r="Z247" s="195"/>
      <c r="AA247" s="228" t="str">
        <f t="shared" si="29"/>
        <v xml:space="preserve"> </v>
      </c>
      <c r="AB247" s="195"/>
    </row>
    <row r="248" spans="1:28" s="135" customFormat="1" ht="13.5" hidden="1">
      <c r="A248" s="182">
        <v>71050101074861</v>
      </c>
      <c r="B248" s="183" t="s">
        <v>439</v>
      </c>
      <c r="C248" s="132" t="s">
        <v>149</v>
      </c>
      <c r="D248" s="131" t="s">
        <v>106</v>
      </c>
      <c r="E248" s="130" t="s">
        <v>106</v>
      </c>
      <c r="F248" s="184" t="s">
        <v>183</v>
      </c>
      <c r="G248" s="185">
        <v>4861</v>
      </c>
      <c r="H248" s="144"/>
      <c r="I248" s="145"/>
      <c r="J248" s="146"/>
      <c r="K248" s="146"/>
      <c r="L248" s="25" t="s">
        <v>134</v>
      </c>
      <c r="M248" s="26">
        <v>4861</v>
      </c>
      <c r="N248" s="195"/>
      <c r="O248" s="195"/>
      <c r="P248" s="228" t="str">
        <f t="shared" si="24"/>
        <v xml:space="preserve"> </v>
      </c>
      <c r="Q248" s="195"/>
      <c r="R248" s="228" t="str">
        <f t="shared" si="25"/>
        <v xml:space="preserve"> </v>
      </c>
      <c r="S248" s="195"/>
      <c r="T248" s="228" t="str">
        <f t="shared" si="26"/>
        <v xml:space="preserve"> </v>
      </c>
      <c r="U248" s="195"/>
      <c r="V248" s="195"/>
      <c r="W248" s="228" t="str">
        <f t="shared" si="27"/>
        <v xml:space="preserve"> </v>
      </c>
      <c r="X248" s="195"/>
      <c r="Y248" s="228" t="str">
        <f t="shared" si="28"/>
        <v xml:space="preserve"> </v>
      </c>
      <c r="Z248" s="195"/>
      <c r="AA248" s="228" t="str">
        <f t="shared" si="29"/>
        <v xml:space="preserve"> </v>
      </c>
      <c r="AB248" s="195"/>
    </row>
    <row r="249" spans="1:28" s="135" customFormat="1" hidden="1">
      <c r="A249" s="182" t="str">
        <f t="shared" si="30"/>
        <v>71050101034861</v>
      </c>
      <c r="B249" s="183" t="s">
        <v>439</v>
      </c>
      <c r="C249" s="132" t="s">
        <v>149</v>
      </c>
      <c r="D249" s="131" t="s">
        <v>106</v>
      </c>
      <c r="E249" s="130" t="s">
        <v>106</v>
      </c>
      <c r="F249" s="184" t="s">
        <v>442</v>
      </c>
      <c r="G249" s="185" t="s">
        <v>84</v>
      </c>
      <c r="H249" s="192"/>
      <c r="I249" s="192"/>
      <c r="J249" s="193"/>
      <c r="K249" s="194"/>
      <c r="L249" s="34" t="s">
        <v>134</v>
      </c>
      <c r="M249" s="29" t="s">
        <v>84</v>
      </c>
      <c r="N249" s="181" t="e">
        <f>+'havelvac 7.2'!N259+'havelvac 7.3'!N259+'havelvac 7.4'!N259+'havelvac 7.5'!N259+'havelvac 7.6'!N259+'havelvac 7.7'!N259+'havelvac 7.9'!N259+'havelvac 7.8'!N259+'havelvac 7.10'!N259+'havelvac 7.11'!N259+'havelvac 7.12'!N259+'havelvac 7.13'!#REF!</f>
        <v>#REF!</v>
      </c>
      <c r="O249" s="181" t="e">
        <f>+'havelvac 7.2'!O259+'havelvac 7.3'!O259+'havelvac 7.4'!O259+'havelvac 7.5'!O259+'havelvac 7.6'!O259+'havelvac 7.7'!O259+'havelvac 7.9'!O259+'havelvac 7.8'!O259+'havelvac 7.10'!O259+'havelvac 7.11'!O259+'havelvac 7.12'!O259+'havelvac 7.13'!#REF!</f>
        <v>#REF!</v>
      </c>
      <c r="P249" s="229" t="str">
        <f t="shared" si="24"/>
        <v xml:space="preserve"> </v>
      </c>
      <c r="Q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9" s="229" t="str">
        <f t="shared" si="25"/>
        <v xml:space="preserve"> </v>
      </c>
      <c r="S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9" s="229" t="str">
        <f t="shared" si="26"/>
        <v xml:space="preserve"> </v>
      </c>
      <c r="U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9" s="181" t="e">
        <f>+'havelvac 7.2'!P259+'havelvac 7.3'!P259+'havelvac 7.4'!P259+'havelvac 7.5'!P259+'havelvac 7.6'!P259+'havelvac 7.7'!P259+'havelvac 7.9'!P259+'havelvac 7.8'!P259+'havelvac 7.10'!P259+'havelvac 7.11'!P259+'havelvac 7.12'!P259+'havelvac 7.13'!#REF!</f>
        <v>#REF!</v>
      </c>
      <c r="W249" s="229" t="str">
        <f t="shared" si="27"/>
        <v xml:space="preserve"> </v>
      </c>
      <c r="X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9" s="229" t="str">
        <f t="shared" si="28"/>
        <v xml:space="preserve"> </v>
      </c>
      <c r="Z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9" s="229" t="str">
        <f t="shared" si="29"/>
        <v xml:space="preserve"> </v>
      </c>
      <c r="AB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0" spans="1:28" s="187" customFormat="1" ht="13.5" hidden="1">
      <c r="A250" s="182" t="str">
        <f t="shared" si="30"/>
        <v>71050300000000</v>
      </c>
      <c r="B250" s="183" t="s">
        <v>439</v>
      </c>
      <c r="C250" s="132" t="s">
        <v>149</v>
      </c>
      <c r="D250" s="131" t="s">
        <v>442</v>
      </c>
      <c r="E250" s="130" t="s">
        <v>441</v>
      </c>
      <c r="F250" s="184" t="s">
        <v>441</v>
      </c>
      <c r="G250" s="185" t="s">
        <v>440</v>
      </c>
      <c r="H250" s="173">
        <v>2530</v>
      </c>
      <c r="I250" s="164" t="s">
        <v>149</v>
      </c>
      <c r="J250" s="165">
        <v>3</v>
      </c>
      <c r="K250" s="165">
        <v>0</v>
      </c>
      <c r="L250" s="166" t="s">
        <v>235</v>
      </c>
      <c r="M250" s="174"/>
      <c r="N250" s="186">
        <f>+'havelvac 7.2'!N295+'havelvac 7.3'!N295+'havelvac 7.4'!N295+'havelvac 7.5'!N295+'havelvac 7.6'!N295+'havelvac 7.7'!N295+'havelvac 7.9'!N295+'havelvac 7.8'!N295+'havelvac 7.10'!N295+'havelvac 7.11'!N295+'havelvac 7.12'!N295+'havelvac 7.13'!N293</f>
        <v>0</v>
      </c>
      <c r="O250" s="186">
        <f>+'havelvac 7.2'!O295+'havelvac 7.3'!O295+'havelvac 7.4'!O295+'havelvac 7.5'!O295+'havelvac 7.6'!O295+'havelvac 7.7'!O295+'havelvac 7.9'!O295+'havelvac 7.8'!O295+'havelvac 7.10'!O295+'havelvac 7.11'!O295+'havelvac 7.12'!O295+'havelvac 7.13'!O293</f>
        <v>0</v>
      </c>
      <c r="P250" s="226" t="str">
        <f t="shared" si="24"/>
        <v xml:space="preserve"> </v>
      </c>
      <c r="Q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0" s="226" t="str">
        <f t="shared" si="25"/>
        <v xml:space="preserve"> </v>
      </c>
      <c r="S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0" s="226" t="str">
        <f t="shared" si="26"/>
        <v xml:space="preserve"> </v>
      </c>
      <c r="U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0" s="186">
        <f>+'havelvac 7.2'!P295+'havelvac 7.3'!P295+'havelvac 7.4'!P295+'havelvac 7.5'!P295+'havelvac 7.6'!P295+'havelvac 7.7'!P295+'havelvac 7.9'!P295+'havelvac 7.8'!P295+'havelvac 7.10'!P295+'havelvac 7.11'!P295+'havelvac 7.12'!P295+'havelvac 7.13'!P293</f>
        <v>0</v>
      </c>
      <c r="W250" s="226" t="str">
        <f t="shared" si="27"/>
        <v xml:space="preserve"> </v>
      </c>
      <c r="X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0" s="226" t="str">
        <f t="shared" si="28"/>
        <v xml:space="preserve"> </v>
      </c>
      <c r="Z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0" s="226" t="str">
        <f t="shared" si="29"/>
        <v xml:space="preserve"> </v>
      </c>
      <c r="AB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1" spans="1:28" s="135" customFormat="1" ht="12.75" hidden="1">
      <c r="A251" s="182" t="str">
        <f t="shared" si="30"/>
        <v>71050300000001</v>
      </c>
      <c r="B251" s="183" t="s">
        <v>439</v>
      </c>
      <c r="C251" s="132" t="s">
        <v>149</v>
      </c>
      <c r="D251" s="131" t="s">
        <v>442</v>
      </c>
      <c r="E251" s="130" t="s">
        <v>441</v>
      </c>
      <c r="F251" s="184" t="s">
        <v>441</v>
      </c>
      <c r="G251" s="185" t="s">
        <v>96</v>
      </c>
      <c r="H251" s="15"/>
      <c r="I251" s="16"/>
      <c r="J251" s="17"/>
      <c r="K251" s="17"/>
      <c r="L251" s="28" t="s">
        <v>110</v>
      </c>
      <c r="M251" s="33"/>
      <c r="N251" s="188">
        <f>+'havelvac 7.2'!N296+'havelvac 7.3'!N296+'havelvac 7.4'!N296+'havelvac 7.5'!N296+'havelvac 7.6'!N296+'havelvac 7.7'!N296+'havelvac 7.9'!N296+'havelvac 7.8'!N296+'havelvac 7.10'!N296+'havelvac 7.11'!N296+'havelvac 7.12'!N296+'havelvac 7.13'!N294</f>
        <v>0</v>
      </c>
      <c r="O251" s="188">
        <f>+'havelvac 7.2'!O296+'havelvac 7.3'!O296+'havelvac 7.4'!O296+'havelvac 7.5'!O296+'havelvac 7.6'!O296+'havelvac 7.7'!O296+'havelvac 7.9'!O296+'havelvac 7.8'!O296+'havelvac 7.10'!O296+'havelvac 7.11'!O296+'havelvac 7.12'!O296+'havelvac 7.13'!O294</f>
        <v>0</v>
      </c>
      <c r="P251" s="225" t="str">
        <f t="shared" si="24"/>
        <v xml:space="preserve"> </v>
      </c>
      <c r="Q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1" s="225" t="str">
        <f t="shared" si="25"/>
        <v xml:space="preserve"> </v>
      </c>
      <c r="S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1" s="225" t="str">
        <f t="shared" si="26"/>
        <v xml:space="preserve"> </v>
      </c>
      <c r="U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1" s="188">
        <f>+'havelvac 7.2'!P296+'havelvac 7.3'!P296+'havelvac 7.4'!P296+'havelvac 7.5'!P296+'havelvac 7.6'!P296+'havelvac 7.7'!P296+'havelvac 7.9'!P296+'havelvac 7.8'!P296+'havelvac 7.10'!P296+'havelvac 7.11'!P296+'havelvac 7.12'!P296+'havelvac 7.13'!P294</f>
        <v>0</v>
      </c>
      <c r="W251" s="225" t="str">
        <f t="shared" si="27"/>
        <v xml:space="preserve"> </v>
      </c>
      <c r="X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1" s="225" t="str">
        <f t="shared" si="28"/>
        <v xml:space="preserve"> </v>
      </c>
      <c r="Z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1" s="225" t="str">
        <f t="shared" si="29"/>
        <v xml:space="preserve"> </v>
      </c>
      <c r="AB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2" spans="1:28" s="191" customFormat="1" ht="12.75" hidden="1">
      <c r="A252" s="182" t="str">
        <f t="shared" si="30"/>
        <v>71050301000000</v>
      </c>
      <c r="B252" s="183" t="s">
        <v>439</v>
      </c>
      <c r="C252" s="132" t="s">
        <v>149</v>
      </c>
      <c r="D252" s="131" t="s">
        <v>442</v>
      </c>
      <c r="E252" s="130" t="s">
        <v>106</v>
      </c>
      <c r="F252" s="184" t="s">
        <v>441</v>
      </c>
      <c r="G252" s="185" t="s">
        <v>440</v>
      </c>
      <c r="H252" s="149">
        <v>2531</v>
      </c>
      <c r="I252" s="150" t="s">
        <v>149</v>
      </c>
      <c r="J252" s="151">
        <v>3</v>
      </c>
      <c r="K252" s="151">
        <v>1</v>
      </c>
      <c r="L252" s="152" t="s">
        <v>236</v>
      </c>
      <c r="M252" s="153"/>
      <c r="N252" s="190">
        <f>+'havelvac 7.2'!N299+'havelvac 7.3'!N299+'havelvac 7.4'!N299+'havelvac 7.5'!N299+'havelvac 7.6'!N299+'havelvac 7.7'!N299+'havelvac 7.9'!N299+'havelvac 7.8'!N299+'havelvac 7.10'!N299+'havelvac 7.11'!N299+'havelvac 7.12'!N299+'havelvac 7.13'!N295</f>
        <v>0</v>
      </c>
      <c r="O252" s="190">
        <f>+'havelvac 7.2'!O299+'havelvac 7.3'!O299+'havelvac 7.4'!O299+'havelvac 7.5'!O299+'havelvac 7.6'!O299+'havelvac 7.7'!O299+'havelvac 7.9'!O299+'havelvac 7.8'!O299+'havelvac 7.10'!O299+'havelvac 7.11'!O299+'havelvac 7.12'!O299+'havelvac 7.13'!O295</f>
        <v>0</v>
      </c>
      <c r="P252" s="227" t="str">
        <f t="shared" si="24"/>
        <v xml:space="preserve"> </v>
      </c>
      <c r="Q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2" s="227" t="str">
        <f t="shared" si="25"/>
        <v xml:space="preserve"> </v>
      </c>
      <c r="S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2" s="227" t="str">
        <f t="shared" si="26"/>
        <v xml:space="preserve"> </v>
      </c>
      <c r="U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2" s="190">
        <f>+'havelvac 7.2'!P299+'havelvac 7.3'!P299+'havelvac 7.4'!P299+'havelvac 7.5'!P299+'havelvac 7.6'!P299+'havelvac 7.7'!P299+'havelvac 7.9'!P299+'havelvac 7.8'!P299+'havelvac 7.10'!P299+'havelvac 7.11'!P299+'havelvac 7.12'!P299+'havelvac 7.13'!P295</f>
        <v>0</v>
      </c>
      <c r="W252" s="227" t="str">
        <f t="shared" si="27"/>
        <v xml:space="preserve"> </v>
      </c>
      <c r="X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2" s="227" t="str">
        <f t="shared" si="28"/>
        <v xml:space="preserve"> </v>
      </c>
      <c r="Z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2" s="227" t="str">
        <f t="shared" si="29"/>
        <v xml:space="preserve"> </v>
      </c>
      <c r="AB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3" spans="1:28" s="135" customFormat="1" ht="12.75" hidden="1">
      <c r="A253" s="182" t="str">
        <f t="shared" si="30"/>
        <v>71050301000001</v>
      </c>
      <c r="B253" s="183" t="s">
        <v>439</v>
      </c>
      <c r="C253" s="132" t="s">
        <v>149</v>
      </c>
      <c r="D253" s="131" t="s">
        <v>442</v>
      </c>
      <c r="E253" s="130" t="s">
        <v>106</v>
      </c>
      <c r="F253" s="184" t="s">
        <v>441</v>
      </c>
      <c r="G253" s="185" t="s">
        <v>96</v>
      </c>
      <c r="H253" s="15"/>
      <c r="I253" s="23"/>
      <c r="J253" s="24"/>
      <c r="K253" s="24"/>
      <c r="L253" s="28" t="s">
        <v>108</v>
      </c>
      <c r="M253" s="42"/>
      <c r="N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7.13'!N296</f>
        <v>#REF!</v>
      </c>
      <c r="O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7.13'!O296</f>
        <v>#REF!</v>
      </c>
      <c r="P253" s="225" t="str">
        <f t="shared" si="24"/>
        <v xml:space="preserve"> </v>
      </c>
      <c r="Q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3" s="225" t="str">
        <f t="shared" si="25"/>
        <v xml:space="preserve"> </v>
      </c>
      <c r="S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3" s="225" t="str">
        <f t="shared" si="26"/>
        <v xml:space="preserve"> </v>
      </c>
      <c r="U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7.13'!P296</f>
        <v>#REF!</v>
      </c>
      <c r="W253" s="225" t="str">
        <f t="shared" si="27"/>
        <v xml:space="preserve"> </v>
      </c>
      <c r="X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3" s="225" t="str">
        <f t="shared" si="28"/>
        <v xml:space="preserve"> </v>
      </c>
      <c r="Z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3" s="225" t="str">
        <f t="shared" si="29"/>
        <v xml:space="preserve"> </v>
      </c>
      <c r="AB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4" spans="1:28" s="196" customFormat="1" ht="13.5" hidden="1">
      <c r="A254" s="182" t="str">
        <f t="shared" si="30"/>
        <v>71050301010000</v>
      </c>
      <c r="B254" s="183" t="s">
        <v>439</v>
      </c>
      <c r="C254" s="132" t="s">
        <v>149</v>
      </c>
      <c r="D254" s="131" t="s">
        <v>442</v>
      </c>
      <c r="E254" s="130" t="s">
        <v>106</v>
      </c>
      <c r="F254" s="184" t="s">
        <v>106</v>
      </c>
      <c r="G254" s="185" t="s">
        <v>440</v>
      </c>
      <c r="H254" s="144"/>
      <c r="I254" s="145"/>
      <c r="J254" s="146"/>
      <c r="K254" s="146"/>
      <c r="L254" s="25" t="s">
        <v>237</v>
      </c>
      <c r="M254" s="26"/>
      <c r="N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7.13'!N299</f>
        <v>#REF!</v>
      </c>
      <c r="O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7.13'!O299</f>
        <v>#REF!</v>
      </c>
      <c r="P254" s="228" t="str">
        <f t="shared" si="24"/>
        <v xml:space="preserve"> </v>
      </c>
      <c r="Q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4" s="228" t="str">
        <f t="shared" si="25"/>
        <v xml:space="preserve"> </v>
      </c>
      <c r="S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4" s="228" t="str">
        <f t="shared" si="26"/>
        <v xml:space="preserve"> </v>
      </c>
      <c r="U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7.13'!P299</f>
        <v>#REF!</v>
      </c>
      <c r="W254" s="228" t="str">
        <f t="shared" si="27"/>
        <v xml:space="preserve"> </v>
      </c>
      <c r="X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4" s="228" t="str">
        <f t="shared" si="28"/>
        <v xml:space="preserve"> </v>
      </c>
      <c r="Z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4" s="228" t="str">
        <f t="shared" si="29"/>
        <v xml:space="preserve"> </v>
      </c>
      <c r="AB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5" spans="1:28" s="135" customFormat="1" hidden="1">
      <c r="A255" s="182" t="str">
        <f t="shared" si="30"/>
        <v>71050301014213</v>
      </c>
      <c r="B255" s="183" t="s">
        <v>439</v>
      </c>
      <c r="C255" s="132" t="s">
        <v>149</v>
      </c>
      <c r="D255" s="131" t="s">
        <v>442</v>
      </c>
      <c r="E255" s="130" t="s">
        <v>106</v>
      </c>
      <c r="F255" s="184" t="s">
        <v>106</v>
      </c>
      <c r="G255" s="129">
        <v>4213</v>
      </c>
      <c r="H255" s="15"/>
      <c r="I255" s="23"/>
      <c r="J255" s="24"/>
      <c r="K255" s="24"/>
      <c r="L255" s="27" t="s">
        <v>115</v>
      </c>
      <c r="M255" s="42">
        <v>4213</v>
      </c>
      <c r="N255" s="181" t="e">
        <f>+'havelvac 7.2'!N303+'havelvac 7.3'!N303+'havelvac 7.4'!N303+'havelvac 7.5'!N303+'havelvac 7.6'!N303+'havelvac 7.7'!N303+'havelvac 7.9'!N303+'havelvac 7.8'!N303+'havelvac 7.10'!N303+'havelvac 7.11'!N303+'havelvac 7.12'!N303+'havelvac 7.13'!#REF!</f>
        <v>#REF!</v>
      </c>
      <c r="O255" s="181" t="e">
        <f>+'havelvac 7.2'!O303+'havelvac 7.3'!O303+'havelvac 7.4'!O303+'havelvac 7.5'!O303+'havelvac 7.6'!O303+'havelvac 7.7'!O303+'havelvac 7.9'!O303+'havelvac 7.8'!O303+'havelvac 7.10'!O303+'havelvac 7.11'!O303+'havelvac 7.12'!O303+'havelvac 7.13'!#REF!</f>
        <v>#REF!</v>
      </c>
      <c r="P255" s="229" t="str">
        <f t="shared" si="24"/>
        <v xml:space="preserve"> </v>
      </c>
      <c r="Q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5" s="229" t="str">
        <f t="shared" si="25"/>
        <v xml:space="preserve"> </v>
      </c>
      <c r="S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5" s="229" t="str">
        <f t="shared" si="26"/>
        <v xml:space="preserve"> </v>
      </c>
      <c r="U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5" s="181" t="e">
        <f>+'havelvac 7.2'!P303+'havelvac 7.3'!P303+'havelvac 7.4'!P303+'havelvac 7.5'!P303+'havelvac 7.6'!P303+'havelvac 7.7'!P303+'havelvac 7.9'!P303+'havelvac 7.8'!P303+'havelvac 7.10'!P303+'havelvac 7.11'!P303+'havelvac 7.12'!P303+'havelvac 7.13'!#REF!</f>
        <v>#REF!</v>
      </c>
      <c r="W255" s="229" t="str">
        <f t="shared" si="27"/>
        <v xml:space="preserve"> </v>
      </c>
      <c r="X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5" s="229" t="str">
        <f t="shared" si="28"/>
        <v xml:space="preserve"> </v>
      </c>
      <c r="Z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5" s="229" t="str">
        <f t="shared" si="29"/>
        <v xml:space="preserve"> </v>
      </c>
      <c r="AB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6" spans="1:28" s="187" customFormat="1" ht="27">
      <c r="A256" s="182" t="str">
        <f t="shared" si="30"/>
        <v>71050600000000</v>
      </c>
      <c r="B256" s="183" t="s">
        <v>439</v>
      </c>
      <c r="C256" s="132" t="s">
        <v>149</v>
      </c>
      <c r="D256" s="131" t="s">
        <v>157</v>
      </c>
      <c r="E256" s="130" t="s">
        <v>441</v>
      </c>
      <c r="F256" s="184" t="s">
        <v>441</v>
      </c>
      <c r="G256" s="185" t="s">
        <v>440</v>
      </c>
      <c r="H256" s="173">
        <v>2560</v>
      </c>
      <c r="I256" s="164" t="s">
        <v>149</v>
      </c>
      <c r="J256" s="165">
        <v>6</v>
      </c>
      <c r="K256" s="165">
        <v>0</v>
      </c>
      <c r="L256" s="166" t="s">
        <v>238</v>
      </c>
      <c r="M256" s="174"/>
      <c r="N256" s="186" t="e">
        <f>+'havelvac 7.2'!N304+'havelvac 7.3'!N304+'havelvac 7.4'!N304+'havelvac 7.5'!N304+'havelvac 7.6'!N304+'havelvac 7.7'!N304+'havelvac 7.9'!N304+'havelvac 7.8'!N304+'havelvac 7.10'!N304+'havelvac 7.11'!N304+'havelvac 7.12'!N304+'havelvac 7.13'!#REF!</f>
        <v>#REF!</v>
      </c>
      <c r="O256" s="186" t="e">
        <f>+'havelvac 7.2'!O304+'havelvac 7.3'!O304+'havelvac 7.4'!O304+'havelvac 7.5'!O304+'havelvac 7.6'!O304+'havelvac 7.7'!O304+'havelvac 7.9'!O304+'havelvac 7.8'!O304+'havelvac 7.10'!O304+'havelvac 7.11'!O304+'havelvac 7.12'!O304+'havelvac 7.13'!#REF!</f>
        <v>#REF!</v>
      </c>
      <c r="P256" s="226" t="str">
        <f t="shared" si="24"/>
        <v xml:space="preserve"> </v>
      </c>
      <c r="Q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6" s="226" t="str">
        <f t="shared" si="25"/>
        <v xml:space="preserve"> </v>
      </c>
      <c r="S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6" s="226" t="str">
        <f t="shared" si="26"/>
        <v xml:space="preserve"> </v>
      </c>
      <c r="U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6" s="186" t="e">
        <f>+'havelvac 7.2'!P304+'havelvac 7.3'!P304+'havelvac 7.4'!P304+'havelvac 7.5'!P304+'havelvac 7.6'!P304+'havelvac 7.7'!P304+'havelvac 7.9'!P304+'havelvac 7.8'!P304+'havelvac 7.10'!P304+'havelvac 7.11'!P304+'havelvac 7.12'!P304+'havelvac 7.13'!#REF!</f>
        <v>#REF!</v>
      </c>
      <c r="W256" s="226" t="str">
        <f t="shared" si="27"/>
        <v xml:space="preserve"> </v>
      </c>
      <c r="X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6" s="226" t="str">
        <f t="shared" si="28"/>
        <v xml:space="preserve"> </v>
      </c>
      <c r="Z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6" s="226" t="str">
        <f t="shared" si="29"/>
        <v xml:space="preserve"> </v>
      </c>
      <c r="AB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7" spans="1:28" s="135" customFormat="1" ht="12.75">
      <c r="A257" s="182" t="str">
        <f t="shared" si="30"/>
        <v>71050600000001</v>
      </c>
      <c r="B257" s="183" t="s">
        <v>439</v>
      </c>
      <c r="C257" s="132" t="s">
        <v>149</v>
      </c>
      <c r="D257" s="131" t="s">
        <v>157</v>
      </c>
      <c r="E257" s="130" t="s">
        <v>441</v>
      </c>
      <c r="F257" s="184" t="s">
        <v>441</v>
      </c>
      <c r="G257" s="185" t="s">
        <v>96</v>
      </c>
      <c r="H257" s="23"/>
      <c r="I257" s="16"/>
      <c r="J257" s="17"/>
      <c r="K257" s="17"/>
      <c r="L257" s="28" t="s">
        <v>110</v>
      </c>
      <c r="M257" s="29"/>
      <c r="N257" s="188">
        <f>+'havelvac 7.2'!N305+'havelvac 7.3'!N305+'havelvac 7.4'!N305+'havelvac 7.5'!N305+'havelvac 7.6'!N305+'havelvac 7.7'!N305+'havelvac 7.9'!N305+'havelvac 7.8'!N305+'havelvac 7.10'!N305+'havelvac 7.11'!N305+'havelvac 7.12'!N305+'havelvac 7.13'!N303</f>
        <v>0</v>
      </c>
      <c r="O257" s="188">
        <f>+'havelvac 7.2'!O305+'havelvac 7.3'!O305+'havelvac 7.4'!O305+'havelvac 7.5'!O305+'havelvac 7.6'!O305+'havelvac 7.7'!O305+'havelvac 7.9'!O305+'havelvac 7.8'!O305+'havelvac 7.10'!O305+'havelvac 7.11'!O305+'havelvac 7.12'!O305+'havelvac 7.13'!O303</f>
        <v>0</v>
      </c>
      <c r="P257" s="225" t="str">
        <f t="shared" si="24"/>
        <v xml:space="preserve"> </v>
      </c>
      <c r="Q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7" s="225" t="str">
        <f t="shared" si="25"/>
        <v xml:space="preserve"> </v>
      </c>
      <c r="S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7" s="225" t="str">
        <f t="shared" si="26"/>
        <v xml:space="preserve"> </v>
      </c>
      <c r="U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7" s="188">
        <f>+'havelvac 7.2'!P305+'havelvac 7.3'!P305+'havelvac 7.4'!P305+'havelvac 7.5'!P305+'havelvac 7.6'!P305+'havelvac 7.7'!P305+'havelvac 7.9'!P305+'havelvac 7.8'!P305+'havelvac 7.10'!P305+'havelvac 7.11'!P305+'havelvac 7.12'!P305+'havelvac 7.13'!P303</f>
        <v>0</v>
      </c>
      <c r="W257" s="225" t="str">
        <f t="shared" si="27"/>
        <v xml:space="preserve"> </v>
      </c>
      <c r="X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7" s="225" t="str">
        <f t="shared" si="28"/>
        <v xml:space="preserve"> </v>
      </c>
      <c r="Z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7" s="225" t="str">
        <f t="shared" si="29"/>
        <v xml:space="preserve"> </v>
      </c>
      <c r="AB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8" spans="1:28" s="191" customFormat="1" ht="25.5">
      <c r="A258" s="182" t="str">
        <f t="shared" si="30"/>
        <v>71050601000000</v>
      </c>
      <c r="B258" s="183" t="s">
        <v>439</v>
      </c>
      <c r="C258" s="132" t="s">
        <v>149</v>
      </c>
      <c r="D258" s="131" t="s">
        <v>157</v>
      </c>
      <c r="E258" s="130" t="s">
        <v>106</v>
      </c>
      <c r="F258" s="184" t="s">
        <v>441</v>
      </c>
      <c r="G258" s="185" t="s">
        <v>440</v>
      </c>
      <c r="H258" s="149">
        <v>2561</v>
      </c>
      <c r="I258" s="150" t="s">
        <v>149</v>
      </c>
      <c r="J258" s="151">
        <v>6</v>
      </c>
      <c r="K258" s="151">
        <v>1</v>
      </c>
      <c r="L258" s="152" t="s">
        <v>238</v>
      </c>
      <c r="M258" s="153"/>
      <c r="N258" s="190">
        <f>+'havelvac 7.2'!N306+'havelvac 7.3'!N306+'havelvac 7.4'!N306+'havelvac 7.5'!N306+'havelvac 7.6'!N306+'havelvac 7.7'!N306+'havelvac 7.9'!N306+'havelvac 7.8'!N306+'havelvac 7.10'!N306+'havelvac 7.11'!N306+'havelvac 7.12'!N306+'havelvac 7.13'!N304</f>
        <v>0</v>
      </c>
      <c r="O258" s="190">
        <f>+'havelvac 7.2'!O306+'havelvac 7.3'!O306+'havelvac 7.4'!O306+'havelvac 7.5'!O306+'havelvac 7.6'!O306+'havelvac 7.7'!O306+'havelvac 7.9'!O306+'havelvac 7.8'!O306+'havelvac 7.10'!O306+'havelvac 7.11'!O306+'havelvac 7.12'!O306+'havelvac 7.13'!O304</f>
        <v>0</v>
      </c>
      <c r="P258" s="227" t="str">
        <f t="shared" si="24"/>
        <v xml:space="preserve"> </v>
      </c>
      <c r="Q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8" s="227" t="str">
        <f t="shared" si="25"/>
        <v xml:space="preserve"> </v>
      </c>
      <c r="S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8" s="227" t="str">
        <f t="shared" si="26"/>
        <v xml:space="preserve"> </v>
      </c>
      <c r="U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8" s="190">
        <f>+'havelvac 7.2'!P306+'havelvac 7.3'!P306+'havelvac 7.4'!P306+'havelvac 7.5'!P306+'havelvac 7.6'!P306+'havelvac 7.7'!P306+'havelvac 7.9'!P306+'havelvac 7.8'!P306+'havelvac 7.10'!P306+'havelvac 7.11'!P306+'havelvac 7.12'!P306+'havelvac 7.13'!P304</f>
        <v>0</v>
      </c>
      <c r="W258" s="227" t="str">
        <f t="shared" si="27"/>
        <v xml:space="preserve"> </v>
      </c>
      <c r="X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8" s="227" t="str">
        <f t="shared" si="28"/>
        <v xml:space="preserve"> </v>
      </c>
      <c r="Z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8" s="227" t="str">
        <f t="shared" si="29"/>
        <v xml:space="preserve"> </v>
      </c>
      <c r="AB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9" spans="1:28" s="135" customFormat="1" ht="12.75">
      <c r="A259" s="182" t="str">
        <f t="shared" si="30"/>
        <v>71050601000001</v>
      </c>
      <c r="B259" s="183" t="s">
        <v>439</v>
      </c>
      <c r="C259" s="132" t="s">
        <v>149</v>
      </c>
      <c r="D259" s="131" t="s">
        <v>157</v>
      </c>
      <c r="E259" s="130" t="s">
        <v>106</v>
      </c>
      <c r="F259" s="184" t="s">
        <v>441</v>
      </c>
      <c r="G259" s="185" t="s">
        <v>96</v>
      </c>
      <c r="H259" s="23"/>
      <c r="I259" s="23"/>
      <c r="J259" s="24"/>
      <c r="K259" s="24"/>
      <c r="L259" s="28" t="s">
        <v>108</v>
      </c>
      <c r="M259" s="29"/>
      <c r="N259" s="188">
        <f>+'havelvac 7.2'!N307+'havelvac 7.3'!N307+'havelvac 7.4'!N307+'havelvac 7.5'!N307+'havelvac 7.6'!N307+'havelvac 7.7'!N307+'havelvac 7.9'!N307+'havelvac 7.8'!N307+'havelvac 7.10'!N307+'havelvac 7.11'!N307+'havelvac 7.12'!N307+'havelvac 7.13'!N305</f>
        <v>0</v>
      </c>
      <c r="O259" s="188">
        <f>+'havelvac 7.2'!O307+'havelvac 7.3'!O307+'havelvac 7.4'!O307+'havelvac 7.5'!O307+'havelvac 7.6'!O307+'havelvac 7.7'!O307+'havelvac 7.9'!O307+'havelvac 7.8'!O307+'havelvac 7.10'!O307+'havelvac 7.11'!O307+'havelvac 7.12'!O307+'havelvac 7.13'!O305</f>
        <v>0</v>
      </c>
      <c r="P259" s="225" t="str">
        <f t="shared" si="24"/>
        <v xml:space="preserve"> </v>
      </c>
      <c r="Q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9" s="225" t="str">
        <f t="shared" si="25"/>
        <v xml:space="preserve"> </v>
      </c>
      <c r="S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9" s="225" t="str">
        <f t="shared" si="26"/>
        <v xml:space="preserve"> </v>
      </c>
      <c r="U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9" s="188">
        <f>+'havelvac 7.2'!P307+'havelvac 7.3'!P307+'havelvac 7.4'!P307+'havelvac 7.5'!P307+'havelvac 7.6'!P307+'havelvac 7.7'!P307+'havelvac 7.9'!P307+'havelvac 7.8'!P307+'havelvac 7.10'!P307+'havelvac 7.11'!P307+'havelvac 7.12'!P307+'havelvac 7.13'!P305</f>
        <v>0</v>
      </c>
      <c r="W259" s="225" t="str">
        <f t="shared" si="27"/>
        <v xml:space="preserve"> </v>
      </c>
      <c r="X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9" s="225" t="str">
        <f t="shared" si="28"/>
        <v xml:space="preserve"> </v>
      </c>
      <c r="Z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9" s="225" t="str">
        <f t="shared" si="29"/>
        <v xml:space="preserve"> </v>
      </c>
      <c r="AB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0" spans="1:28" s="196" customFormat="1" ht="13.5">
      <c r="A260" s="182" t="str">
        <f t="shared" si="30"/>
        <v>71050601010000</v>
      </c>
      <c r="B260" s="183" t="s">
        <v>439</v>
      </c>
      <c r="C260" s="132" t="s">
        <v>149</v>
      </c>
      <c r="D260" s="131" t="s">
        <v>157</v>
      </c>
      <c r="E260" s="130" t="s">
        <v>106</v>
      </c>
      <c r="F260" s="184" t="s">
        <v>106</v>
      </c>
      <c r="G260" s="185" t="s">
        <v>440</v>
      </c>
      <c r="H260" s="144"/>
      <c r="I260" s="145"/>
      <c r="J260" s="146"/>
      <c r="K260" s="146"/>
      <c r="L260" s="25" t="s">
        <v>239</v>
      </c>
      <c r="M260" s="26"/>
      <c r="N260" s="195">
        <f>+'havelvac 7.2'!N308+'havelvac 7.3'!N308+'havelvac 7.4'!N308+'havelvac 7.5'!N308+'havelvac 7.6'!N308+'havelvac 7.7'!N308+'havelvac 7.9'!N308+'havelvac 7.8'!N308+'havelvac 7.10'!N308+'havelvac 7.11'!N308+'havelvac 7.12'!N308+'havelvac 7.13'!N306</f>
        <v>0</v>
      </c>
      <c r="O260" s="195">
        <f>+'havelvac 7.2'!O308+'havelvac 7.3'!O308+'havelvac 7.4'!O308+'havelvac 7.5'!O308+'havelvac 7.6'!O308+'havelvac 7.7'!O308+'havelvac 7.9'!O308+'havelvac 7.8'!O308+'havelvac 7.10'!O308+'havelvac 7.11'!O308+'havelvac 7.12'!O308+'havelvac 7.13'!O306</f>
        <v>0</v>
      </c>
      <c r="P260" s="228" t="str">
        <f t="shared" si="24"/>
        <v xml:space="preserve"> </v>
      </c>
      <c r="Q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0" s="228" t="str">
        <f t="shared" si="25"/>
        <v xml:space="preserve"> </v>
      </c>
      <c r="S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0" s="228" t="str">
        <f t="shared" si="26"/>
        <v xml:space="preserve"> </v>
      </c>
      <c r="U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0" s="195">
        <f>+'havelvac 7.2'!P308+'havelvac 7.3'!P308+'havelvac 7.4'!P308+'havelvac 7.5'!P308+'havelvac 7.6'!P308+'havelvac 7.7'!P308+'havelvac 7.9'!P308+'havelvac 7.8'!P308+'havelvac 7.10'!P308+'havelvac 7.11'!P308+'havelvac 7.12'!P308+'havelvac 7.13'!P306</f>
        <v>0</v>
      </c>
      <c r="W260" s="228" t="str">
        <f t="shared" si="27"/>
        <v xml:space="preserve"> </v>
      </c>
      <c r="X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0" s="228" t="str">
        <f t="shared" si="28"/>
        <v xml:space="preserve"> </v>
      </c>
      <c r="Z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0" s="228" t="str">
        <f t="shared" si="29"/>
        <v xml:space="preserve"> </v>
      </c>
      <c r="AB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1" spans="1:28" s="135" customFormat="1">
      <c r="A261" s="182" t="str">
        <f t="shared" si="30"/>
        <v>71050601014213</v>
      </c>
      <c r="B261" s="183" t="s">
        <v>439</v>
      </c>
      <c r="C261" s="132" t="s">
        <v>149</v>
      </c>
      <c r="D261" s="131" t="s">
        <v>157</v>
      </c>
      <c r="E261" s="130" t="s">
        <v>106</v>
      </c>
      <c r="F261" s="184" t="s">
        <v>106</v>
      </c>
      <c r="G261" s="129">
        <v>4213</v>
      </c>
      <c r="H261" s="15"/>
      <c r="I261" s="23"/>
      <c r="J261" s="24"/>
      <c r="K261" s="24"/>
      <c r="L261" s="30" t="s">
        <v>115</v>
      </c>
      <c r="M261" s="31">
        <v>4213</v>
      </c>
      <c r="N261" s="181">
        <f>+'havelvac 7.2'!N309+'havelvac 7.3'!N309+'havelvac 7.4'!N309+'havelvac 7.5'!N309+'havelvac 7.6'!N309+'havelvac 7.7'!N309+'havelvac 7.9'!N309+'havelvac 7.8'!N309+'havelvac 7.10'!N309+'havelvac 7.11'!N309+'havelvac 7.12'!N309+'havelvac 7.13'!N307</f>
        <v>0</v>
      </c>
      <c r="O261" s="181">
        <f>+'havelvac 7.2'!O309+'havelvac 7.3'!O309+'havelvac 7.4'!O309+'havelvac 7.5'!O309+'havelvac 7.6'!O309+'havelvac 7.7'!O309+'havelvac 7.9'!O309+'havelvac 7.8'!O309+'havelvac 7.10'!O309+'havelvac 7.11'!O309+'havelvac 7.12'!O309+'havelvac 7.13'!O307</f>
        <v>0</v>
      </c>
      <c r="P261" s="229" t="str">
        <f t="shared" si="24"/>
        <v xml:space="preserve"> </v>
      </c>
      <c r="Q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1" s="229" t="str">
        <f t="shared" si="25"/>
        <v xml:space="preserve"> </v>
      </c>
      <c r="S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1" s="229" t="str">
        <f t="shared" si="26"/>
        <v xml:space="preserve"> </v>
      </c>
      <c r="U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1" s="181">
        <f>+'havelvac 7.2'!P309+'havelvac 7.3'!P309+'havelvac 7.4'!P309+'havelvac 7.5'!P309+'havelvac 7.6'!P309+'havelvac 7.7'!P309+'havelvac 7.9'!P309+'havelvac 7.8'!P309+'havelvac 7.10'!P309+'havelvac 7.11'!P309+'havelvac 7.12'!P309+'havelvac 7.13'!P307</f>
        <v>0</v>
      </c>
      <c r="W261" s="229" t="str">
        <f t="shared" si="27"/>
        <v xml:space="preserve"> </v>
      </c>
      <c r="X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1" s="229" t="str">
        <f t="shared" si="28"/>
        <v xml:space="preserve"> </v>
      </c>
      <c r="Z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1" s="229" t="str">
        <f t="shared" si="29"/>
        <v xml:space="preserve"> </v>
      </c>
      <c r="AB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2" spans="1:28" s="135" customFormat="1" hidden="1">
      <c r="A262" s="182" t="str">
        <f t="shared" si="30"/>
        <v>71050601014269</v>
      </c>
      <c r="B262" s="183" t="s">
        <v>439</v>
      </c>
      <c r="C262" s="132" t="s">
        <v>149</v>
      </c>
      <c r="D262" s="131" t="s">
        <v>157</v>
      </c>
      <c r="E262" s="130" t="s">
        <v>106</v>
      </c>
      <c r="F262" s="184" t="s">
        <v>106</v>
      </c>
      <c r="G262" s="129">
        <v>4269</v>
      </c>
      <c r="H262" s="23"/>
      <c r="I262" s="23"/>
      <c r="J262" s="24"/>
      <c r="K262" s="24"/>
      <c r="L262" s="28" t="s">
        <v>240</v>
      </c>
      <c r="M262" s="29">
        <v>4269</v>
      </c>
      <c r="N262" s="181">
        <f>+'havelvac 7.2'!N310+'havelvac 7.3'!N310+'havelvac 7.4'!N310+'havelvac 7.5'!N310+'havelvac 7.6'!N310+'havelvac 7.7'!N310+'havelvac 7.9'!N310+'havelvac 7.8'!N310+'havelvac 7.10'!N310+'havelvac 7.11'!N310+'havelvac 7.12'!N310+'havelvac 7.13'!N308</f>
        <v>0</v>
      </c>
      <c r="O262" s="181">
        <f>+'havelvac 7.2'!O310+'havelvac 7.3'!O310+'havelvac 7.4'!O310+'havelvac 7.5'!O310+'havelvac 7.6'!O310+'havelvac 7.7'!O310+'havelvac 7.9'!O310+'havelvac 7.8'!O310+'havelvac 7.10'!O310+'havelvac 7.11'!O310+'havelvac 7.12'!O310+'havelvac 7.13'!O308</f>
        <v>0</v>
      </c>
      <c r="P262" s="229" t="str">
        <f t="shared" si="24"/>
        <v xml:space="preserve"> </v>
      </c>
      <c r="Q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2" s="229" t="str">
        <f t="shared" si="25"/>
        <v xml:space="preserve"> </v>
      </c>
      <c r="S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2" s="229" t="str">
        <f t="shared" si="26"/>
        <v xml:space="preserve"> </v>
      </c>
      <c r="U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2" s="181">
        <f>+'havelvac 7.2'!P310+'havelvac 7.3'!P310+'havelvac 7.4'!P310+'havelvac 7.5'!P310+'havelvac 7.6'!P310+'havelvac 7.7'!P310+'havelvac 7.9'!P310+'havelvac 7.8'!P310+'havelvac 7.10'!P310+'havelvac 7.11'!P310+'havelvac 7.12'!P310+'havelvac 7.13'!P308</f>
        <v>0</v>
      </c>
      <c r="W262" s="229" t="str">
        <f t="shared" si="27"/>
        <v xml:space="preserve"> </v>
      </c>
      <c r="X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2" s="229" t="str">
        <f t="shared" si="28"/>
        <v xml:space="preserve"> </v>
      </c>
      <c r="Z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2" s="229" t="str">
        <f t="shared" si="29"/>
        <v xml:space="preserve"> </v>
      </c>
      <c r="AB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3" spans="1:28" s="135" customFormat="1" ht="25.5" hidden="1">
      <c r="A263" s="182" t="str">
        <f t="shared" si="30"/>
        <v>71050601014638</v>
      </c>
      <c r="B263" s="183" t="s">
        <v>439</v>
      </c>
      <c r="C263" s="132" t="s">
        <v>149</v>
      </c>
      <c r="D263" s="131" t="s">
        <v>157</v>
      </c>
      <c r="E263" s="130" t="s">
        <v>106</v>
      </c>
      <c r="F263" s="184" t="s">
        <v>106</v>
      </c>
      <c r="G263" s="129">
        <v>4638</v>
      </c>
      <c r="H263" s="23"/>
      <c r="I263" s="23"/>
      <c r="J263" s="24"/>
      <c r="K263" s="24"/>
      <c r="L263" s="28" t="s">
        <v>241</v>
      </c>
      <c r="M263" s="29">
        <v>4638</v>
      </c>
      <c r="N263" s="181">
        <f>+'havelvac 7.2'!N311+'havelvac 7.3'!N311+'havelvac 7.4'!N311+'havelvac 7.5'!N311+'havelvac 7.6'!N311+'havelvac 7.7'!N311+'havelvac 7.9'!N311+'havelvac 7.8'!N311+'havelvac 7.10'!N311+'havelvac 7.11'!N311+'havelvac 7.12'!N311+'havelvac 7.13'!N309</f>
        <v>0</v>
      </c>
      <c r="O263" s="181">
        <f>+'havelvac 7.2'!O311+'havelvac 7.3'!O311+'havelvac 7.4'!O311+'havelvac 7.5'!O311+'havelvac 7.6'!O311+'havelvac 7.7'!O311+'havelvac 7.9'!O311+'havelvac 7.8'!O311+'havelvac 7.10'!O311+'havelvac 7.11'!O311+'havelvac 7.12'!O311+'havelvac 7.13'!O309</f>
        <v>0</v>
      </c>
      <c r="P263" s="229" t="str">
        <f t="shared" si="24"/>
        <v xml:space="preserve"> </v>
      </c>
      <c r="Q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3" s="229" t="str">
        <f t="shared" si="25"/>
        <v xml:space="preserve"> </v>
      </c>
      <c r="S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3" s="229" t="str">
        <f t="shared" si="26"/>
        <v xml:space="preserve"> </v>
      </c>
      <c r="U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3" s="181">
        <f>+'havelvac 7.2'!P311+'havelvac 7.3'!P311+'havelvac 7.4'!P311+'havelvac 7.5'!P311+'havelvac 7.6'!P311+'havelvac 7.7'!P311+'havelvac 7.9'!P311+'havelvac 7.8'!P311+'havelvac 7.10'!P311+'havelvac 7.11'!P311+'havelvac 7.12'!P311+'havelvac 7.13'!P309</f>
        <v>0</v>
      </c>
      <c r="W263" s="229" t="str">
        <f t="shared" si="27"/>
        <v xml:space="preserve"> </v>
      </c>
      <c r="X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3" s="229" t="str">
        <f t="shared" si="28"/>
        <v xml:space="preserve"> </v>
      </c>
      <c r="Z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3" s="229" t="str">
        <f t="shared" si="29"/>
        <v xml:space="preserve"> </v>
      </c>
      <c r="AB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4" spans="1:28" s="135" customFormat="1" ht="25.5" hidden="1">
      <c r="A264" s="182" t="str">
        <f t="shared" si="30"/>
        <v>71050601014819</v>
      </c>
      <c r="B264" s="183" t="s">
        <v>439</v>
      </c>
      <c r="C264" s="132" t="s">
        <v>149</v>
      </c>
      <c r="D264" s="131" t="s">
        <v>157</v>
      </c>
      <c r="E264" s="130" t="s">
        <v>106</v>
      </c>
      <c r="F264" s="184" t="s">
        <v>106</v>
      </c>
      <c r="G264" s="129">
        <v>4819</v>
      </c>
      <c r="H264" s="23"/>
      <c r="I264" s="23"/>
      <c r="J264" s="24"/>
      <c r="K264" s="24"/>
      <c r="L264" s="28" t="s">
        <v>219</v>
      </c>
      <c r="M264" s="29">
        <v>4819</v>
      </c>
      <c r="N264" s="181">
        <f>+'havelvac 7.2'!N312+'havelvac 7.3'!N312+'havelvac 7.4'!N312+'havelvac 7.5'!N312+'havelvac 7.6'!N312+'havelvac 7.7'!N312+'havelvac 7.9'!N312+'havelvac 7.8'!N312+'havelvac 7.10'!N312+'havelvac 7.11'!N312+'havelvac 7.12'!N312+'havelvac 7.13'!N310</f>
        <v>0</v>
      </c>
      <c r="O264" s="181">
        <f>+'havelvac 7.2'!O312+'havelvac 7.3'!O312+'havelvac 7.4'!O312+'havelvac 7.5'!O312+'havelvac 7.6'!O312+'havelvac 7.7'!O312+'havelvac 7.9'!O312+'havelvac 7.8'!O312+'havelvac 7.10'!O312+'havelvac 7.11'!O312+'havelvac 7.12'!O312+'havelvac 7.13'!O310</f>
        <v>0</v>
      </c>
      <c r="P264" s="229" t="str">
        <f t="shared" si="24"/>
        <v xml:space="preserve"> </v>
      </c>
      <c r="Q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4" s="229" t="str">
        <f t="shared" si="25"/>
        <v xml:space="preserve"> </v>
      </c>
      <c r="S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4" s="229" t="str">
        <f t="shared" si="26"/>
        <v xml:space="preserve"> </v>
      </c>
      <c r="U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4" s="181">
        <f>+'havelvac 7.2'!P312+'havelvac 7.3'!P312+'havelvac 7.4'!P312+'havelvac 7.5'!P312+'havelvac 7.6'!P312+'havelvac 7.7'!P312+'havelvac 7.9'!P312+'havelvac 7.8'!P312+'havelvac 7.10'!P312+'havelvac 7.11'!P312+'havelvac 7.12'!P312+'havelvac 7.13'!P310</f>
        <v>0</v>
      </c>
      <c r="W264" s="229" t="str">
        <f t="shared" si="27"/>
        <v xml:space="preserve"> </v>
      </c>
      <c r="X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4" s="229" t="str">
        <f t="shared" si="28"/>
        <v xml:space="preserve"> </v>
      </c>
      <c r="Z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4" s="229" t="str">
        <f t="shared" si="29"/>
        <v xml:space="preserve"> </v>
      </c>
      <c r="AB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5" spans="1:28" s="135" customFormat="1" hidden="1">
      <c r="A265" s="182" t="str">
        <f t="shared" si="30"/>
        <v>71050601015113</v>
      </c>
      <c r="B265" s="183" t="s">
        <v>439</v>
      </c>
      <c r="C265" s="132" t="s">
        <v>149</v>
      </c>
      <c r="D265" s="131" t="s">
        <v>157</v>
      </c>
      <c r="E265" s="130" t="s">
        <v>106</v>
      </c>
      <c r="F265" s="184" t="s">
        <v>106</v>
      </c>
      <c r="G265" s="129">
        <v>5113</v>
      </c>
      <c r="H265" s="23"/>
      <c r="I265" s="23"/>
      <c r="J265" s="24"/>
      <c r="K265" s="24"/>
      <c r="L265" s="27" t="s">
        <v>174</v>
      </c>
      <c r="M265" s="10">
        <v>5113</v>
      </c>
      <c r="N265" s="181">
        <f>+'havelvac 7.2'!N313+'havelvac 7.3'!N313+'havelvac 7.4'!N313+'havelvac 7.5'!N313+'havelvac 7.6'!N313+'havelvac 7.7'!N313+'havelvac 7.9'!N313+'havelvac 7.8'!N313+'havelvac 7.10'!N313+'havelvac 7.11'!N313+'havelvac 7.12'!N313+'havelvac 7.13'!N311</f>
        <v>0</v>
      </c>
      <c r="O265" s="181">
        <f>+'havelvac 7.2'!O313+'havelvac 7.3'!O313+'havelvac 7.4'!O313+'havelvac 7.5'!O313+'havelvac 7.6'!O313+'havelvac 7.7'!O313+'havelvac 7.9'!O313+'havelvac 7.8'!O313+'havelvac 7.10'!O313+'havelvac 7.11'!O313+'havelvac 7.12'!O313+'havelvac 7.13'!O311</f>
        <v>0</v>
      </c>
      <c r="P265" s="229" t="str">
        <f t="shared" si="24"/>
        <v xml:space="preserve"> </v>
      </c>
      <c r="Q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5" s="229" t="str">
        <f t="shared" si="25"/>
        <v xml:space="preserve"> </v>
      </c>
      <c r="S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5" s="229" t="str">
        <f t="shared" si="26"/>
        <v xml:space="preserve"> </v>
      </c>
      <c r="U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5" s="181">
        <f>+'havelvac 7.2'!P313+'havelvac 7.3'!P313+'havelvac 7.4'!P313+'havelvac 7.5'!P313+'havelvac 7.6'!P313+'havelvac 7.7'!P313+'havelvac 7.9'!P313+'havelvac 7.8'!P313+'havelvac 7.10'!P313+'havelvac 7.11'!P313+'havelvac 7.12'!P313+'havelvac 7.13'!P311</f>
        <v>0</v>
      </c>
      <c r="W265" s="229" t="str">
        <f t="shared" si="27"/>
        <v xml:space="preserve"> </v>
      </c>
      <c r="X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5" s="229" t="str">
        <f t="shared" si="28"/>
        <v xml:space="preserve"> </v>
      </c>
      <c r="Z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5" s="229" t="str">
        <f t="shared" si="29"/>
        <v xml:space="preserve"> </v>
      </c>
      <c r="AB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6" spans="1:28" s="196" customFormat="1" ht="27">
      <c r="A266" s="182" t="str">
        <f t="shared" si="30"/>
        <v>71050601020000</v>
      </c>
      <c r="B266" s="183" t="s">
        <v>439</v>
      </c>
      <c r="C266" s="132" t="s">
        <v>149</v>
      </c>
      <c r="D266" s="131" t="s">
        <v>157</v>
      </c>
      <c r="E266" s="130" t="s">
        <v>106</v>
      </c>
      <c r="F266" s="184" t="s">
        <v>140</v>
      </c>
      <c r="G266" s="185" t="s">
        <v>440</v>
      </c>
      <c r="H266" s="144"/>
      <c r="I266" s="145"/>
      <c r="J266" s="146"/>
      <c r="K266" s="146"/>
      <c r="L266" s="25" t="s">
        <v>242</v>
      </c>
      <c r="M266" s="26"/>
      <c r="N266" s="195">
        <f>+'havelvac 7.2'!N314+'havelvac 7.3'!N314+'havelvac 7.4'!N314+'havelvac 7.5'!N314+'havelvac 7.6'!N314+'havelvac 7.7'!N314+'havelvac 7.9'!N314+'havelvac 7.8'!N314+'havelvac 7.10'!N314+'havelvac 7.11'!N314+'havelvac 7.12'!N314+'havelvac 7.13'!N312</f>
        <v>0</v>
      </c>
      <c r="O266" s="195">
        <f>+'havelvac 7.2'!O314+'havelvac 7.3'!O314+'havelvac 7.4'!O314+'havelvac 7.5'!O314+'havelvac 7.6'!O314+'havelvac 7.7'!O314+'havelvac 7.9'!O314+'havelvac 7.8'!O314+'havelvac 7.10'!O314+'havelvac 7.11'!O314+'havelvac 7.12'!O314+'havelvac 7.13'!O312</f>
        <v>0</v>
      </c>
      <c r="P266" s="228" t="str">
        <f t="shared" si="24"/>
        <v xml:space="preserve"> </v>
      </c>
      <c r="Q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6" s="228" t="str">
        <f t="shared" si="25"/>
        <v xml:space="preserve"> </v>
      </c>
      <c r="S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6" s="228" t="str">
        <f t="shared" si="26"/>
        <v xml:space="preserve"> </v>
      </c>
      <c r="U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6" s="195">
        <f>+'havelvac 7.2'!P314+'havelvac 7.3'!P314+'havelvac 7.4'!P314+'havelvac 7.5'!P314+'havelvac 7.6'!P314+'havelvac 7.7'!P314+'havelvac 7.9'!P314+'havelvac 7.8'!P314+'havelvac 7.10'!P314+'havelvac 7.11'!P314+'havelvac 7.12'!P314+'havelvac 7.13'!P312</f>
        <v>0</v>
      </c>
      <c r="W266" s="228" t="str">
        <f t="shared" si="27"/>
        <v xml:space="preserve"> </v>
      </c>
      <c r="X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6" s="228" t="str">
        <f t="shared" si="28"/>
        <v xml:space="preserve"> </v>
      </c>
      <c r="Z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6" s="228" t="str">
        <f t="shared" si="29"/>
        <v xml:space="preserve"> </v>
      </c>
      <c r="AB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7" spans="1:28" s="135" customFormat="1">
      <c r="A267" s="182" t="str">
        <f t="shared" si="30"/>
        <v>71050601024213</v>
      </c>
      <c r="B267" s="183" t="s">
        <v>439</v>
      </c>
      <c r="C267" s="132" t="s">
        <v>149</v>
      </c>
      <c r="D267" s="131" t="s">
        <v>157</v>
      </c>
      <c r="E267" s="130" t="s">
        <v>106</v>
      </c>
      <c r="F267" s="184" t="s">
        <v>140</v>
      </c>
      <c r="G267" s="129">
        <v>4213</v>
      </c>
      <c r="H267" s="15"/>
      <c r="I267" s="23"/>
      <c r="J267" s="24"/>
      <c r="K267" s="24"/>
      <c r="L267" s="30" t="s">
        <v>115</v>
      </c>
      <c r="M267" s="31">
        <v>4213</v>
      </c>
      <c r="N267" s="181">
        <f>+'havelvac 7.2'!N315+'havelvac 7.3'!N315+'havelvac 7.4'!N315+'havelvac 7.5'!N315+'havelvac 7.6'!N315+'havelvac 7.7'!N315+'havelvac 7.9'!N315+'havelvac 7.8'!N315+'havelvac 7.10'!N315+'havelvac 7.11'!N315+'havelvac 7.12'!N315+'havelvac 7.13'!N313</f>
        <v>0</v>
      </c>
      <c r="O267" s="181">
        <f>+'havelvac 7.2'!O315+'havelvac 7.3'!O315+'havelvac 7.4'!O315+'havelvac 7.5'!O315+'havelvac 7.6'!O315+'havelvac 7.7'!O315+'havelvac 7.9'!O315+'havelvac 7.8'!O315+'havelvac 7.10'!O315+'havelvac 7.11'!O315+'havelvac 7.12'!O315+'havelvac 7.13'!O313</f>
        <v>0</v>
      </c>
      <c r="P267" s="229" t="str">
        <f t="shared" si="24"/>
        <v xml:space="preserve"> </v>
      </c>
      <c r="Q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7" s="229" t="str">
        <f t="shared" si="25"/>
        <v xml:space="preserve"> </v>
      </c>
      <c r="S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7" s="229" t="str">
        <f t="shared" si="26"/>
        <v xml:space="preserve"> </v>
      </c>
      <c r="U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7" s="181">
        <f>+'havelvac 7.2'!P315+'havelvac 7.3'!P315+'havelvac 7.4'!P315+'havelvac 7.5'!P315+'havelvac 7.6'!P315+'havelvac 7.7'!P315+'havelvac 7.9'!P315+'havelvac 7.8'!P315+'havelvac 7.10'!P315+'havelvac 7.11'!P315+'havelvac 7.12'!P315+'havelvac 7.13'!P313</f>
        <v>0</v>
      </c>
      <c r="W267" s="229" t="str">
        <f t="shared" si="27"/>
        <v xml:space="preserve"> </v>
      </c>
      <c r="X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7" s="229" t="str">
        <f t="shared" si="28"/>
        <v xml:space="preserve"> </v>
      </c>
      <c r="Z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7" s="229" t="str">
        <f t="shared" si="29"/>
        <v xml:space="preserve"> </v>
      </c>
      <c r="AB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8" spans="1:28" s="196" customFormat="1" ht="27">
      <c r="A268" s="182" t="str">
        <f t="shared" si="30"/>
        <v>71050601030000</v>
      </c>
      <c r="B268" s="183" t="s">
        <v>439</v>
      </c>
      <c r="C268" s="132" t="s">
        <v>149</v>
      </c>
      <c r="D268" s="131" t="s">
        <v>157</v>
      </c>
      <c r="E268" s="130" t="s">
        <v>106</v>
      </c>
      <c r="F268" s="184" t="s">
        <v>442</v>
      </c>
      <c r="G268" s="185" t="s">
        <v>440</v>
      </c>
      <c r="H268" s="144"/>
      <c r="I268" s="145"/>
      <c r="J268" s="146"/>
      <c r="K268" s="146"/>
      <c r="L268" s="25" t="s">
        <v>243</v>
      </c>
      <c r="M268" s="26"/>
      <c r="N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7.13'!N314</f>
        <v>#REF!</v>
      </c>
      <c r="O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7.13'!O314</f>
        <v>#REF!</v>
      </c>
      <c r="P268" s="228" t="str">
        <f t="shared" si="24"/>
        <v xml:space="preserve"> </v>
      </c>
      <c r="Q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8" s="228" t="str">
        <f t="shared" si="25"/>
        <v xml:space="preserve"> </v>
      </c>
      <c r="S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8" s="228" t="str">
        <f t="shared" si="26"/>
        <v xml:space="preserve"> </v>
      </c>
      <c r="U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7.13'!P314</f>
        <v>#REF!</v>
      </c>
      <c r="W268" s="228" t="str">
        <f t="shared" si="27"/>
        <v xml:space="preserve"> </v>
      </c>
      <c r="X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8" s="228" t="str">
        <f t="shared" si="28"/>
        <v xml:space="preserve"> </v>
      </c>
      <c r="Z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8" s="228" t="str">
        <f t="shared" si="29"/>
        <v xml:space="preserve"> </v>
      </c>
      <c r="AB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9" spans="1:28" s="135" customFormat="1">
      <c r="A269" s="182" t="str">
        <f t="shared" si="30"/>
        <v>71050601034213</v>
      </c>
      <c r="B269" s="183" t="s">
        <v>439</v>
      </c>
      <c r="C269" s="132" t="s">
        <v>149</v>
      </c>
      <c r="D269" s="131" t="s">
        <v>157</v>
      </c>
      <c r="E269" s="130" t="s">
        <v>106</v>
      </c>
      <c r="F269" s="184" t="s">
        <v>442</v>
      </c>
      <c r="G269" s="129">
        <v>4213</v>
      </c>
      <c r="H269" s="15"/>
      <c r="I269" s="23"/>
      <c r="J269" s="24"/>
      <c r="K269" s="24"/>
      <c r="L269" s="30" t="s">
        <v>115</v>
      </c>
      <c r="M269" s="31">
        <v>4213</v>
      </c>
      <c r="N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7.13'!N315</f>
        <v>#REF!</v>
      </c>
      <c r="O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7.13'!O315</f>
        <v>#REF!</v>
      </c>
      <c r="P269" s="229" t="str">
        <f t="shared" si="24"/>
        <v xml:space="preserve"> </v>
      </c>
      <c r="Q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9" s="229" t="str">
        <f t="shared" si="25"/>
        <v xml:space="preserve"> </v>
      </c>
      <c r="S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9" s="229" t="str">
        <f t="shared" si="26"/>
        <v xml:space="preserve"> </v>
      </c>
      <c r="U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7.13'!P315</f>
        <v>#REF!</v>
      </c>
      <c r="W269" s="229" t="str">
        <f t="shared" si="27"/>
        <v xml:space="preserve"> </v>
      </c>
      <c r="X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9" s="229" t="str">
        <f t="shared" si="28"/>
        <v xml:space="preserve"> </v>
      </c>
      <c r="Z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9" s="229" t="str">
        <f t="shared" si="29"/>
        <v xml:space="preserve"> </v>
      </c>
      <c r="AB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0" spans="1:28" s="196" customFormat="1" ht="13.5" hidden="1">
      <c r="A270" s="182" t="str">
        <f t="shared" si="30"/>
        <v>71050601040000</v>
      </c>
      <c r="B270" s="183" t="s">
        <v>439</v>
      </c>
      <c r="C270" s="132" t="s">
        <v>149</v>
      </c>
      <c r="D270" s="131" t="s">
        <v>157</v>
      </c>
      <c r="E270" s="130" t="s">
        <v>106</v>
      </c>
      <c r="F270" s="184" t="s">
        <v>155</v>
      </c>
      <c r="G270" s="185" t="s">
        <v>440</v>
      </c>
      <c r="H270" s="144"/>
      <c r="I270" s="145"/>
      <c r="J270" s="146"/>
      <c r="K270" s="146"/>
      <c r="L270" s="25" t="s">
        <v>244</v>
      </c>
      <c r="M270" s="26"/>
      <c r="N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0" s="228" t="str">
        <f t="shared" si="24"/>
        <v xml:space="preserve"> </v>
      </c>
      <c r="Q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0" s="228" t="str">
        <f t="shared" si="25"/>
        <v xml:space="preserve"> </v>
      </c>
      <c r="S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0" s="228" t="str">
        <f t="shared" si="26"/>
        <v xml:space="preserve"> </v>
      </c>
      <c r="U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0" s="228" t="str">
        <f t="shared" si="27"/>
        <v xml:space="preserve"> </v>
      </c>
      <c r="X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0" s="228" t="str">
        <f t="shared" si="28"/>
        <v xml:space="preserve"> </v>
      </c>
      <c r="Z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0" s="228" t="str">
        <f t="shared" si="29"/>
        <v xml:space="preserve"> </v>
      </c>
      <c r="AB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1" spans="1:28" s="135" customFormat="1" hidden="1">
      <c r="A271" s="182" t="str">
        <f t="shared" si="30"/>
        <v>71050601044269</v>
      </c>
      <c r="B271" s="183" t="s">
        <v>439</v>
      </c>
      <c r="C271" s="132" t="s">
        <v>149</v>
      </c>
      <c r="D271" s="131" t="s">
        <v>157</v>
      </c>
      <c r="E271" s="130" t="s">
        <v>106</v>
      </c>
      <c r="F271" s="184" t="s">
        <v>155</v>
      </c>
      <c r="G271" s="129">
        <v>4269</v>
      </c>
      <c r="H271" s="23"/>
      <c r="I271" s="23"/>
      <c r="J271" s="24"/>
      <c r="K271" s="24"/>
      <c r="L271" s="28" t="s">
        <v>240</v>
      </c>
      <c r="M271" s="29">
        <v>4269</v>
      </c>
      <c r="N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1" s="229" t="str">
        <f t="shared" si="24"/>
        <v xml:space="preserve"> </v>
      </c>
      <c r="Q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1" s="229" t="str">
        <f t="shared" si="25"/>
        <v xml:space="preserve"> </v>
      </c>
      <c r="S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1" s="229" t="str">
        <f t="shared" si="26"/>
        <v xml:space="preserve"> </v>
      </c>
      <c r="U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1" s="229" t="str">
        <f t="shared" si="27"/>
        <v xml:space="preserve"> </v>
      </c>
      <c r="X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1" s="229" t="str">
        <f t="shared" si="28"/>
        <v xml:space="preserve"> </v>
      </c>
      <c r="Z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1" s="229" t="str">
        <f t="shared" si="29"/>
        <v xml:space="preserve"> </v>
      </c>
      <c r="AB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2" spans="1:28" s="135" customFormat="1" ht="25.5" hidden="1">
      <c r="A272" s="182" t="str">
        <f t="shared" si="30"/>
        <v>71050601044819</v>
      </c>
      <c r="B272" s="183" t="s">
        <v>439</v>
      </c>
      <c r="C272" s="132" t="s">
        <v>149</v>
      </c>
      <c r="D272" s="131" t="s">
        <v>157</v>
      </c>
      <c r="E272" s="130" t="s">
        <v>106</v>
      </c>
      <c r="F272" s="184" t="s">
        <v>155</v>
      </c>
      <c r="G272" s="129">
        <v>4819</v>
      </c>
      <c r="H272" s="23"/>
      <c r="I272" s="23"/>
      <c r="J272" s="24"/>
      <c r="K272" s="24"/>
      <c r="L272" s="28" t="s">
        <v>219</v>
      </c>
      <c r="M272" s="29">
        <v>4819</v>
      </c>
      <c r="N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2" s="229" t="str">
        <f t="shared" ref="P272:P335" si="31">IFERROR(Q272/O272, " ")</f>
        <v xml:space="preserve"> </v>
      </c>
      <c r="Q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2" s="229" t="str">
        <f t="shared" ref="R272:R335" si="32">IFERROR(S272/O272, " ")</f>
        <v xml:space="preserve"> </v>
      </c>
      <c r="S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2" s="229" t="str">
        <f t="shared" ref="T272:T335" si="33">IFERROR(U272/O272, " ")</f>
        <v xml:space="preserve"> </v>
      </c>
      <c r="U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2" s="229" t="str">
        <f t="shared" ref="W272:W335" si="34">IFERROR(X272/V272, " ")</f>
        <v xml:space="preserve"> </v>
      </c>
      <c r="X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2" s="229" t="str">
        <f t="shared" ref="Y272:Y335" si="35">IFERROR(Z272/V272, " ")</f>
        <v xml:space="preserve"> </v>
      </c>
      <c r="Z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2" s="229" t="str">
        <f t="shared" ref="AA272:AA335" si="36">IFERROR(AB272/V272, " ")</f>
        <v xml:space="preserve"> </v>
      </c>
      <c r="AB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3" spans="1:251" s="135" customFormat="1" hidden="1">
      <c r="A273" s="182" t="str">
        <f t="shared" si="30"/>
        <v>71050601045221</v>
      </c>
      <c r="B273" s="183" t="s">
        <v>439</v>
      </c>
      <c r="C273" s="132" t="s">
        <v>149</v>
      </c>
      <c r="D273" s="131" t="s">
        <v>157</v>
      </c>
      <c r="E273" s="130" t="s">
        <v>106</v>
      </c>
      <c r="F273" s="184" t="s">
        <v>155</v>
      </c>
      <c r="G273" s="129">
        <v>5221</v>
      </c>
      <c r="H273" s="23"/>
      <c r="I273" s="23"/>
      <c r="J273" s="24"/>
      <c r="K273" s="24"/>
      <c r="L273" s="30" t="s">
        <v>194</v>
      </c>
      <c r="M273" s="46">
        <v>5221</v>
      </c>
      <c r="N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3" s="229" t="str">
        <f t="shared" si="31"/>
        <v xml:space="preserve"> </v>
      </c>
      <c r="Q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3" s="229" t="str">
        <f t="shared" si="32"/>
        <v xml:space="preserve"> </v>
      </c>
      <c r="S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3" s="229" t="str">
        <f t="shared" si="33"/>
        <v xml:space="preserve"> </v>
      </c>
      <c r="U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3" s="229" t="str">
        <f t="shared" si="34"/>
        <v xml:space="preserve"> </v>
      </c>
      <c r="X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3" s="229" t="str">
        <f t="shared" si="35"/>
        <v xml:space="preserve"> </v>
      </c>
      <c r="Z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3" s="229" t="str">
        <f t="shared" si="36"/>
        <v xml:space="preserve"> </v>
      </c>
      <c r="AB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4" spans="1:251" s="196" customFormat="1" ht="13.5" hidden="1">
      <c r="A274" s="182" t="str">
        <f t="shared" si="30"/>
        <v>71050601050000</v>
      </c>
      <c r="B274" s="183" t="s">
        <v>439</v>
      </c>
      <c r="C274" s="132" t="s">
        <v>149</v>
      </c>
      <c r="D274" s="131" t="s">
        <v>157</v>
      </c>
      <c r="E274" s="130" t="s">
        <v>106</v>
      </c>
      <c r="F274" s="184" t="s">
        <v>149</v>
      </c>
      <c r="G274" s="185" t="s">
        <v>440</v>
      </c>
      <c r="H274" s="144"/>
      <c r="I274" s="145"/>
      <c r="J274" s="146"/>
      <c r="K274" s="146"/>
      <c r="L274" s="25" t="s">
        <v>245</v>
      </c>
      <c r="M274" s="26"/>
      <c r="N274" s="195" t="e">
        <f>+'havelvac 7.2'!N319+'havelvac 7.3'!N319+'havelvac 7.4'!N319+'havelvac 7.5'!N319+'havelvac 7.6'!N319+'havelvac 7.7'!N319+'havelvac 7.9'!N319+'havelvac 7.8'!N319+'havelvac 7.10'!N319+'havelvac 7.11'!N319+'havelvac 7.12'!N319+'havelvac 7.13'!#REF!</f>
        <v>#REF!</v>
      </c>
      <c r="O274" s="195" t="e">
        <f>+'havelvac 7.2'!O319+'havelvac 7.3'!O319+'havelvac 7.4'!O319+'havelvac 7.5'!O319+'havelvac 7.6'!O319+'havelvac 7.7'!O319+'havelvac 7.9'!O319+'havelvac 7.8'!O319+'havelvac 7.10'!O319+'havelvac 7.11'!O319+'havelvac 7.12'!O319+'havelvac 7.13'!#REF!</f>
        <v>#REF!</v>
      </c>
      <c r="P274" s="228" t="str">
        <f t="shared" si="31"/>
        <v xml:space="preserve"> </v>
      </c>
      <c r="Q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4" s="228" t="str">
        <f t="shared" si="32"/>
        <v xml:space="preserve"> </v>
      </c>
      <c r="S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4" s="228" t="str">
        <f t="shared" si="33"/>
        <v xml:space="preserve"> </v>
      </c>
      <c r="U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4" s="195" t="e">
        <f>+'havelvac 7.2'!P319+'havelvac 7.3'!P319+'havelvac 7.4'!P319+'havelvac 7.5'!P319+'havelvac 7.6'!P319+'havelvac 7.7'!P319+'havelvac 7.9'!P319+'havelvac 7.8'!P319+'havelvac 7.10'!P319+'havelvac 7.11'!P319+'havelvac 7.12'!P319+'havelvac 7.13'!#REF!</f>
        <v>#REF!</v>
      </c>
      <c r="W274" s="228" t="str">
        <f t="shared" si="34"/>
        <v xml:space="preserve"> </v>
      </c>
      <c r="X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4" s="228" t="str">
        <f t="shared" si="35"/>
        <v xml:space="preserve"> </v>
      </c>
      <c r="Z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4" s="228" t="str">
        <f t="shared" si="36"/>
        <v xml:space="preserve"> </v>
      </c>
      <c r="AB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5" spans="1:251" s="135" customFormat="1" hidden="1">
      <c r="A275" s="182" t="str">
        <f t="shared" si="30"/>
        <v>71050601054861</v>
      </c>
      <c r="B275" s="183" t="s">
        <v>439</v>
      </c>
      <c r="C275" s="132" t="s">
        <v>149</v>
      </c>
      <c r="D275" s="131" t="s">
        <v>157</v>
      </c>
      <c r="E275" s="130" t="s">
        <v>106</v>
      </c>
      <c r="F275" s="184" t="s">
        <v>149</v>
      </c>
      <c r="G275" s="129">
        <v>4861</v>
      </c>
      <c r="H275" s="23"/>
      <c r="I275" s="23"/>
      <c r="J275" s="24"/>
      <c r="K275" s="24"/>
      <c r="L275" s="27" t="s">
        <v>134</v>
      </c>
      <c r="M275" s="10">
        <v>4861</v>
      </c>
      <c r="N275" s="181" t="e">
        <f>+'havelvac 7.2'!N320+'havelvac 7.3'!N320+'havelvac 7.4'!N320+'havelvac 7.5'!N320+'havelvac 7.6'!N320+'havelvac 7.7'!N320+'havelvac 7.9'!N320+'havelvac 7.8'!N320+'havelvac 7.10'!N320+'havelvac 7.11'!N320+'havelvac 7.12'!N320+'havelvac 7.13'!#REF!</f>
        <v>#REF!</v>
      </c>
      <c r="O275" s="181" t="e">
        <f>+'havelvac 7.2'!O320+'havelvac 7.3'!O320+'havelvac 7.4'!O320+'havelvac 7.5'!O320+'havelvac 7.6'!O320+'havelvac 7.7'!O320+'havelvac 7.9'!O320+'havelvac 7.8'!O320+'havelvac 7.10'!O320+'havelvac 7.11'!O320+'havelvac 7.12'!O320+'havelvac 7.13'!#REF!</f>
        <v>#REF!</v>
      </c>
      <c r="P275" s="229" t="str">
        <f t="shared" si="31"/>
        <v xml:space="preserve"> </v>
      </c>
      <c r="Q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5" s="229" t="str">
        <f t="shared" si="32"/>
        <v xml:space="preserve"> </v>
      </c>
      <c r="S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5" s="229" t="str">
        <f t="shared" si="33"/>
        <v xml:space="preserve"> </v>
      </c>
      <c r="U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5" s="181" t="e">
        <f>+'havelvac 7.2'!P320+'havelvac 7.3'!P320+'havelvac 7.4'!P320+'havelvac 7.5'!P320+'havelvac 7.6'!P320+'havelvac 7.7'!P320+'havelvac 7.9'!P320+'havelvac 7.8'!P320+'havelvac 7.10'!P320+'havelvac 7.11'!P320+'havelvac 7.12'!P320+'havelvac 7.13'!#REF!</f>
        <v>#REF!</v>
      </c>
      <c r="W275" s="229" t="str">
        <f t="shared" si="34"/>
        <v xml:space="preserve"> </v>
      </c>
      <c r="X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5" s="229" t="str">
        <f t="shared" si="35"/>
        <v xml:space="preserve"> </v>
      </c>
      <c r="Z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5" s="229" t="str">
        <f t="shared" si="36"/>
        <v xml:space="preserve"> </v>
      </c>
      <c r="AB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6" spans="1:251" s="162" customFormat="1" ht="28.5">
      <c r="A276" s="120" t="str">
        <f t="shared" si="30"/>
        <v>71060000000000</v>
      </c>
      <c r="B276" s="122" t="s">
        <v>439</v>
      </c>
      <c r="C276" s="115" t="s">
        <v>157</v>
      </c>
      <c r="D276" s="116" t="s">
        <v>441</v>
      </c>
      <c r="E276" s="125" t="s">
        <v>441</v>
      </c>
      <c r="F276" s="126" t="s">
        <v>441</v>
      </c>
      <c r="G276" s="127" t="s">
        <v>440</v>
      </c>
      <c r="H276" s="171">
        <v>2600</v>
      </c>
      <c r="I276" s="210" t="s">
        <v>157</v>
      </c>
      <c r="J276" s="211">
        <v>0</v>
      </c>
      <c r="K276" s="211">
        <v>0</v>
      </c>
      <c r="L276" s="160" t="s">
        <v>246</v>
      </c>
      <c r="M276" s="172"/>
      <c r="N276" s="161">
        <f>+'havelvac 7.2'!N321+'havelvac 7.3'!N321+'havelvac 7.4'!N321+'havelvac 7.5'!N321+'havelvac 7.6'!N321+'havelvac 7.7'!N321+'havelvac 7.9'!N321+'havelvac 7.8'!N321+'havelvac 7.10'!N321+'havelvac 7.11'!N321+'havelvac 7.12'!N321+'havelvac 7.13'!N319</f>
        <v>0</v>
      </c>
      <c r="O276" s="161">
        <f>+'havelvac 7.2'!O321+'havelvac 7.3'!O321+'havelvac 7.4'!O321+'havelvac 7.5'!O321+'havelvac 7.6'!O321+'havelvac 7.7'!O321+'havelvac 7.9'!O321+'havelvac 7.8'!O321+'havelvac 7.10'!O321+'havelvac 7.11'!O321+'havelvac 7.12'!O321+'havelvac 7.13'!O319</f>
        <v>0</v>
      </c>
      <c r="P276" s="224" t="str">
        <f t="shared" si="31"/>
        <v xml:space="preserve"> </v>
      </c>
      <c r="Q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6" s="224" t="str">
        <f t="shared" si="32"/>
        <v xml:space="preserve"> </v>
      </c>
      <c r="S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6" s="224" t="str">
        <f t="shared" si="33"/>
        <v xml:space="preserve"> </v>
      </c>
      <c r="U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6" s="161">
        <f>+'havelvac 7.2'!P321+'havelvac 7.3'!P321+'havelvac 7.4'!P321+'havelvac 7.5'!P321+'havelvac 7.6'!P321+'havelvac 7.7'!P321+'havelvac 7.9'!P321+'havelvac 7.8'!P321+'havelvac 7.10'!P321+'havelvac 7.11'!P321+'havelvac 7.12'!P321+'havelvac 7.13'!P319</f>
        <v>0</v>
      </c>
      <c r="W276" s="224" t="str">
        <f t="shared" si="34"/>
        <v xml:space="preserve"> </v>
      </c>
      <c r="X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6" s="224" t="str">
        <f t="shared" si="35"/>
        <v xml:space="preserve"> </v>
      </c>
      <c r="Z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6" s="224" t="str">
        <f t="shared" si="36"/>
        <v xml:space="preserve"> </v>
      </c>
      <c r="AB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7" spans="1:251" s="135" customFormat="1" ht="12.75">
      <c r="A277" s="182" t="str">
        <f t="shared" si="30"/>
        <v>71060000000001</v>
      </c>
      <c r="B277" s="183" t="s">
        <v>439</v>
      </c>
      <c r="C277" s="132" t="s">
        <v>157</v>
      </c>
      <c r="D277" s="131" t="s">
        <v>441</v>
      </c>
      <c r="E277" s="130" t="s">
        <v>441</v>
      </c>
      <c r="F277" s="184" t="s">
        <v>441</v>
      </c>
      <c r="G277" s="185" t="s">
        <v>96</v>
      </c>
      <c r="H277" s="23"/>
      <c r="I277" s="16"/>
      <c r="J277" s="17"/>
      <c r="K277" s="17"/>
      <c r="L277" s="28" t="s">
        <v>108</v>
      </c>
      <c r="M277" s="176"/>
      <c r="N277" s="189"/>
      <c r="O277" s="189"/>
      <c r="P277" s="230" t="str">
        <f t="shared" si="31"/>
        <v xml:space="preserve"> </v>
      </c>
      <c r="Q277" s="189"/>
      <c r="R277" s="230" t="str">
        <f t="shared" si="32"/>
        <v xml:space="preserve"> </v>
      </c>
      <c r="S277" s="189"/>
      <c r="T277" s="230" t="str">
        <f t="shared" si="33"/>
        <v xml:space="preserve"> </v>
      </c>
      <c r="U277" s="189"/>
      <c r="V277" s="189"/>
      <c r="W277" s="230" t="str">
        <f t="shared" si="34"/>
        <v xml:space="preserve"> </v>
      </c>
      <c r="X277" s="189"/>
      <c r="Y277" s="230" t="str">
        <f t="shared" si="35"/>
        <v xml:space="preserve"> </v>
      </c>
      <c r="Z277" s="189"/>
      <c r="AA277" s="230" t="str">
        <f t="shared" si="36"/>
        <v xml:space="preserve"> </v>
      </c>
      <c r="AB277" s="189"/>
      <c r="AE277" s="189"/>
      <c r="AF277" s="189"/>
      <c r="AG277" s="189"/>
      <c r="AH277" s="189"/>
      <c r="AI277" s="189"/>
      <c r="AQ277" s="189"/>
      <c r="AR277" s="189"/>
      <c r="AS277" s="189"/>
      <c r="AT277" s="189"/>
      <c r="AU277" s="189"/>
      <c r="BC277" s="189"/>
      <c r="BD277" s="189"/>
      <c r="BE277" s="189"/>
      <c r="BF277" s="189"/>
      <c r="BG277" s="189"/>
      <c r="BO277" s="189"/>
      <c r="BP277" s="189"/>
      <c r="BQ277" s="189"/>
      <c r="BR277" s="189"/>
      <c r="BS277" s="189"/>
      <c r="CA277" s="189"/>
      <c r="CB277" s="189"/>
      <c r="CC277" s="189"/>
      <c r="CD277" s="189"/>
      <c r="CE277" s="189"/>
      <c r="CM277" s="189"/>
      <c r="CN277" s="189"/>
      <c r="CO277" s="189"/>
      <c r="CP277" s="189"/>
      <c r="CQ277" s="189"/>
      <c r="CY277" s="189"/>
      <c r="CZ277" s="189"/>
      <c r="DA277" s="189"/>
      <c r="DB277" s="189"/>
      <c r="DC277" s="189"/>
      <c r="DK277" s="189"/>
      <c r="DL277" s="189"/>
      <c r="DM277" s="189"/>
      <c r="DN277" s="189"/>
      <c r="DO277" s="189"/>
      <c r="DW277" s="189"/>
      <c r="DX277" s="189"/>
      <c r="DY277" s="189"/>
      <c r="DZ277" s="189"/>
      <c r="EA277" s="189"/>
      <c r="EI277" s="189"/>
      <c r="EJ277" s="189"/>
      <c r="EK277" s="189"/>
      <c r="EL277" s="189"/>
      <c r="EM277" s="189"/>
      <c r="EU277" s="189"/>
      <c r="EV277" s="189"/>
      <c r="EW277" s="189"/>
      <c r="EX277" s="189"/>
      <c r="EY277" s="189"/>
      <c r="FG277" s="189"/>
      <c r="FH277" s="189"/>
      <c r="FI277" s="189"/>
      <c r="FJ277" s="189"/>
      <c r="FK277" s="189"/>
      <c r="FS277" s="189"/>
      <c r="FT277" s="189"/>
      <c r="FU277" s="189"/>
      <c r="FV277" s="189"/>
      <c r="FW277" s="189"/>
      <c r="GE277" s="189"/>
      <c r="GF277" s="189"/>
      <c r="GG277" s="189"/>
      <c r="GH277" s="189"/>
      <c r="GI277" s="189"/>
      <c r="GQ277" s="189"/>
      <c r="GR277" s="189"/>
      <c r="GS277" s="189"/>
      <c r="GT277" s="189"/>
      <c r="GU277" s="189"/>
      <c r="HC277" s="189"/>
      <c r="HD277" s="189"/>
      <c r="HE277" s="189"/>
      <c r="HF277" s="189"/>
      <c r="HG277" s="189"/>
      <c r="HO277" s="189"/>
      <c r="HP277" s="189"/>
      <c r="HQ277" s="189"/>
      <c r="HR277" s="189"/>
      <c r="HS277" s="189"/>
      <c r="IA277" s="189"/>
      <c r="IB277" s="189"/>
      <c r="IC277" s="189"/>
      <c r="ID277" s="189"/>
      <c r="IE277" s="189"/>
      <c r="IM277" s="189"/>
      <c r="IN277" s="189"/>
      <c r="IO277" s="189"/>
      <c r="IP277" s="189"/>
      <c r="IQ277" s="189"/>
    </row>
    <row r="278" spans="1:251" s="187" customFormat="1" ht="13.5" hidden="1">
      <c r="A278" s="182" t="str">
        <f t="shared" si="30"/>
        <v>71060100000000</v>
      </c>
      <c r="B278" s="183" t="s">
        <v>439</v>
      </c>
      <c r="C278" s="132" t="s">
        <v>157</v>
      </c>
      <c r="D278" s="131" t="s">
        <v>106</v>
      </c>
      <c r="E278" s="130" t="s">
        <v>441</v>
      </c>
      <c r="F278" s="184" t="s">
        <v>441</v>
      </c>
      <c r="G278" s="185" t="s">
        <v>440</v>
      </c>
      <c r="H278" s="173">
        <v>2610</v>
      </c>
      <c r="I278" s="164" t="s">
        <v>157</v>
      </c>
      <c r="J278" s="165">
        <v>1</v>
      </c>
      <c r="K278" s="165">
        <v>0</v>
      </c>
      <c r="L278" s="166" t="s">
        <v>247</v>
      </c>
      <c r="M278" s="174"/>
      <c r="N278" s="186">
        <f>+'havelvac 7.2'!N323+'havelvac 7.3'!N323+'havelvac 7.4'!N323+'havelvac 7.5'!N323+'havelvac 7.6'!N323+'havelvac 7.7'!N323+'havelvac 7.9'!N323+'havelvac 7.8'!N323+'havelvac 7.10'!N323+'havelvac 7.11'!N323+'havelvac 7.12'!N323+'havelvac 7.13'!N321</f>
        <v>0</v>
      </c>
      <c r="O278" s="186">
        <f>+'havelvac 7.2'!O323+'havelvac 7.3'!O323+'havelvac 7.4'!O323+'havelvac 7.5'!O323+'havelvac 7.6'!O323+'havelvac 7.7'!O323+'havelvac 7.9'!O323+'havelvac 7.8'!O323+'havelvac 7.10'!O323+'havelvac 7.11'!O323+'havelvac 7.12'!O323+'havelvac 7.13'!O321</f>
        <v>0</v>
      </c>
      <c r="P278" s="226" t="str">
        <f t="shared" si="31"/>
        <v xml:space="preserve"> </v>
      </c>
      <c r="Q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8" s="226" t="str">
        <f t="shared" si="32"/>
        <v xml:space="preserve"> </v>
      </c>
      <c r="S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8" s="226" t="str">
        <f t="shared" si="33"/>
        <v xml:space="preserve"> </v>
      </c>
      <c r="U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8" s="186">
        <f>+'havelvac 7.2'!P323+'havelvac 7.3'!P323+'havelvac 7.4'!P323+'havelvac 7.5'!P323+'havelvac 7.6'!P323+'havelvac 7.7'!P323+'havelvac 7.9'!P323+'havelvac 7.8'!P323+'havelvac 7.10'!P323+'havelvac 7.11'!P323+'havelvac 7.12'!P323+'havelvac 7.13'!P321</f>
        <v>0</v>
      </c>
      <c r="W278" s="226" t="str">
        <f t="shared" si="34"/>
        <v xml:space="preserve"> </v>
      </c>
      <c r="X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8" s="226" t="str">
        <f t="shared" si="35"/>
        <v xml:space="preserve"> </v>
      </c>
      <c r="Z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8" s="226" t="str">
        <f t="shared" si="36"/>
        <v xml:space="preserve"> </v>
      </c>
      <c r="AB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9" spans="1:251" s="135" customFormat="1" ht="12.75" hidden="1">
      <c r="A279" s="182" t="str">
        <f t="shared" si="30"/>
        <v>71060100000001</v>
      </c>
      <c r="B279" s="183" t="s">
        <v>439</v>
      </c>
      <c r="C279" s="132" t="s">
        <v>157</v>
      </c>
      <c r="D279" s="131" t="s">
        <v>106</v>
      </c>
      <c r="E279" s="130" t="s">
        <v>441</v>
      </c>
      <c r="F279" s="184" t="s">
        <v>441</v>
      </c>
      <c r="G279" s="185" t="s">
        <v>96</v>
      </c>
      <c r="H279" s="23"/>
      <c r="I279" s="16"/>
      <c r="J279" s="17"/>
      <c r="K279" s="17"/>
      <c r="L279" s="28" t="s">
        <v>110</v>
      </c>
      <c r="M279" s="29"/>
      <c r="N279" s="188">
        <f>+'havelvac 7.2'!N324+'havelvac 7.3'!N324+'havelvac 7.4'!N324+'havelvac 7.5'!N324+'havelvac 7.6'!N324+'havelvac 7.7'!N324+'havelvac 7.9'!N324+'havelvac 7.8'!N324+'havelvac 7.10'!N324+'havelvac 7.11'!N324+'havelvac 7.12'!N324+'havelvac 7.13'!N322</f>
        <v>0</v>
      </c>
      <c r="O279" s="188">
        <f>+'havelvac 7.2'!O324+'havelvac 7.3'!O324+'havelvac 7.4'!O324+'havelvac 7.5'!O324+'havelvac 7.6'!O324+'havelvac 7.7'!O324+'havelvac 7.9'!O324+'havelvac 7.8'!O324+'havelvac 7.10'!O324+'havelvac 7.11'!O324+'havelvac 7.12'!O324+'havelvac 7.13'!O322</f>
        <v>0</v>
      </c>
      <c r="P279" s="225" t="str">
        <f t="shared" si="31"/>
        <v xml:space="preserve"> </v>
      </c>
      <c r="Q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9" s="225" t="str">
        <f t="shared" si="32"/>
        <v xml:space="preserve"> </v>
      </c>
      <c r="S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9" s="225" t="str">
        <f t="shared" si="33"/>
        <v xml:space="preserve"> </v>
      </c>
      <c r="U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9" s="188">
        <f>+'havelvac 7.2'!P324+'havelvac 7.3'!P324+'havelvac 7.4'!P324+'havelvac 7.5'!P324+'havelvac 7.6'!P324+'havelvac 7.7'!P324+'havelvac 7.9'!P324+'havelvac 7.8'!P324+'havelvac 7.10'!P324+'havelvac 7.11'!P324+'havelvac 7.12'!P324+'havelvac 7.13'!P322</f>
        <v>0</v>
      </c>
      <c r="W279" s="225" t="str">
        <f t="shared" si="34"/>
        <v xml:space="preserve"> </v>
      </c>
      <c r="X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9" s="225" t="str">
        <f t="shared" si="35"/>
        <v xml:space="preserve"> </v>
      </c>
      <c r="Z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9" s="225" t="str">
        <f t="shared" si="36"/>
        <v xml:space="preserve"> </v>
      </c>
      <c r="AB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0" spans="1:251" s="191" customFormat="1" ht="12.75" hidden="1">
      <c r="A280" s="182" t="str">
        <f t="shared" si="30"/>
        <v>71060101000000</v>
      </c>
      <c r="B280" s="183" t="s">
        <v>439</v>
      </c>
      <c r="C280" s="132" t="s">
        <v>157</v>
      </c>
      <c r="D280" s="131" t="s">
        <v>106</v>
      </c>
      <c r="E280" s="130" t="s">
        <v>106</v>
      </c>
      <c r="F280" s="184" t="s">
        <v>441</v>
      </c>
      <c r="G280" s="185" t="s">
        <v>440</v>
      </c>
      <c r="H280" s="149" t="s">
        <v>89</v>
      </c>
      <c r="I280" s="150" t="s">
        <v>157</v>
      </c>
      <c r="J280" s="151" t="s">
        <v>82</v>
      </c>
      <c r="K280" s="151" t="s">
        <v>82</v>
      </c>
      <c r="L280" s="152" t="s">
        <v>247</v>
      </c>
      <c r="M280" s="153" t="s">
        <v>81</v>
      </c>
      <c r="N280" s="190">
        <f>+'havelvac 7.2'!N325+'havelvac 7.3'!N325+'havelvac 7.4'!N325+'havelvac 7.5'!N325+'havelvac 7.6'!N325+'havelvac 7.7'!N325+'havelvac 7.9'!N325+'havelvac 7.8'!N325+'havelvac 7.10'!N325+'havelvac 7.11'!N325+'havelvac 7.12'!N325+'havelvac 7.13'!N323</f>
        <v>0</v>
      </c>
      <c r="O280" s="190">
        <f>+'havelvac 7.2'!O325+'havelvac 7.3'!O325+'havelvac 7.4'!O325+'havelvac 7.5'!O325+'havelvac 7.6'!O325+'havelvac 7.7'!O325+'havelvac 7.9'!O325+'havelvac 7.8'!O325+'havelvac 7.10'!O325+'havelvac 7.11'!O325+'havelvac 7.12'!O325+'havelvac 7.13'!O323</f>
        <v>0</v>
      </c>
      <c r="P280" s="227" t="str">
        <f t="shared" si="31"/>
        <v xml:space="preserve"> </v>
      </c>
      <c r="Q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0" s="227" t="str">
        <f t="shared" si="32"/>
        <v xml:space="preserve"> </v>
      </c>
      <c r="S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0" s="227" t="str">
        <f t="shared" si="33"/>
        <v xml:space="preserve"> </v>
      </c>
      <c r="U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0" s="190">
        <f>+'havelvac 7.2'!P325+'havelvac 7.3'!P325+'havelvac 7.4'!P325+'havelvac 7.5'!P325+'havelvac 7.6'!P325+'havelvac 7.7'!P325+'havelvac 7.9'!P325+'havelvac 7.8'!P325+'havelvac 7.10'!P325+'havelvac 7.11'!P325+'havelvac 7.12'!P325+'havelvac 7.13'!P323</f>
        <v>0</v>
      </c>
      <c r="W280" s="227" t="str">
        <f t="shared" si="34"/>
        <v xml:space="preserve"> </v>
      </c>
      <c r="X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0" s="227" t="str">
        <f t="shared" si="35"/>
        <v xml:space="preserve"> </v>
      </c>
      <c r="Z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0" s="227" t="str">
        <f t="shared" si="36"/>
        <v xml:space="preserve"> </v>
      </c>
      <c r="AB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1" spans="1:251" s="135" customFormat="1" ht="12.75" hidden="1">
      <c r="A281" s="182" t="str">
        <f t="shared" si="30"/>
        <v>71060101000001</v>
      </c>
      <c r="B281" s="183" t="s">
        <v>439</v>
      </c>
      <c r="C281" s="132" t="s">
        <v>157</v>
      </c>
      <c r="D281" s="131" t="s">
        <v>106</v>
      </c>
      <c r="E281" s="130" t="s">
        <v>106</v>
      </c>
      <c r="F281" s="184" t="s">
        <v>441</v>
      </c>
      <c r="G281" s="185" t="s">
        <v>96</v>
      </c>
      <c r="H281" s="23"/>
      <c r="I281" s="23"/>
      <c r="J281" s="24"/>
      <c r="K281" s="24"/>
      <c r="L281" s="28" t="s">
        <v>108</v>
      </c>
      <c r="M281" s="29"/>
      <c r="N281" s="188"/>
      <c r="O281" s="188"/>
      <c r="P281" s="225" t="str">
        <f t="shared" si="31"/>
        <v xml:space="preserve"> </v>
      </c>
      <c r="Q281" s="188"/>
      <c r="R281" s="225" t="str">
        <f t="shared" si="32"/>
        <v xml:space="preserve"> </v>
      </c>
      <c r="S281" s="188"/>
      <c r="T281" s="225" t="str">
        <f t="shared" si="33"/>
        <v xml:space="preserve"> </v>
      </c>
      <c r="U281" s="188"/>
      <c r="V281" s="188"/>
      <c r="W281" s="225" t="str">
        <f t="shared" si="34"/>
        <v xml:space="preserve"> </v>
      </c>
      <c r="X281" s="188"/>
      <c r="Y281" s="225" t="str">
        <f t="shared" si="35"/>
        <v xml:space="preserve"> </v>
      </c>
      <c r="Z281" s="188"/>
      <c r="AA281" s="225" t="str">
        <f t="shared" si="36"/>
        <v xml:space="preserve"> </v>
      </c>
      <c r="AB281" s="188"/>
    </row>
    <row r="282" spans="1:251" s="196" customFormat="1" ht="13.5" hidden="1">
      <c r="A282" s="182" t="str">
        <f t="shared" si="30"/>
        <v>71060101010000</v>
      </c>
      <c r="B282" s="183" t="s">
        <v>439</v>
      </c>
      <c r="C282" s="132" t="s">
        <v>157</v>
      </c>
      <c r="D282" s="131" t="s">
        <v>106</v>
      </c>
      <c r="E282" s="130" t="s">
        <v>106</v>
      </c>
      <c r="F282" s="184" t="s">
        <v>106</v>
      </c>
      <c r="G282" s="185" t="s">
        <v>440</v>
      </c>
      <c r="H282" s="144"/>
      <c r="I282" s="145"/>
      <c r="J282" s="146"/>
      <c r="K282" s="146"/>
      <c r="L282" s="25" t="s">
        <v>248</v>
      </c>
      <c r="M282" s="26"/>
      <c r="N282" s="195">
        <f>+N284</f>
        <v>0</v>
      </c>
      <c r="O282" s="195">
        <f t="shared" ref="O282:AB282" si="37">+O284</f>
        <v>0</v>
      </c>
      <c r="P282" s="228" t="str">
        <f t="shared" si="31"/>
        <v xml:space="preserve"> </v>
      </c>
      <c r="Q282" s="195" t="e">
        <f t="shared" si="37"/>
        <v>#REF!</v>
      </c>
      <c r="R282" s="228" t="str">
        <f t="shared" si="32"/>
        <v xml:space="preserve"> </v>
      </c>
      <c r="S282" s="195" t="e">
        <f t="shared" si="37"/>
        <v>#REF!</v>
      </c>
      <c r="T282" s="228" t="str">
        <f t="shared" si="33"/>
        <v xml:space="preserve"> </v>
      </c>
      <c r="U282" s="195" t="e">
        <f t="shared" si="37"/>
        <v>#REF!</v>
      </c>
      <c r="V282" s="195">
        <f t="shared" si="37"/>
        <v>0</v>
      </c>
      <c r="W282" s="228" t="str">
        <f t="shared" si="34"/>
        <v xml:space="preserve"> </v>
      </c>
      <c r="X282" s="195" t="e">
        <f t="shared" si="37"/>
        <v>#REF!</v>
      </c>
      <c r="Y282" s="228" t="str">
        <f t="shared" si="35"/>
        <v xml:space="preserve"> </v>
      </c>
      <c r="Z282" s="195" t="e">
        <f t="shared" si="37"/>
        <v>#REF!</v>
      </c>
      <c r="AA282" s="228" t="str">
        <f t="shared" si="36"/>
        <v xml:space="preserve"> </v>
      </c>
      <c r="AB282" s="195" t="e">
        <f t="shared" si="37"/>
        <v>#REF!</v>
      </c>
    </row>
    <row r="283" spans="1:251" s="135" customFormat="1" hidden="1">
      <c r="A283" s="182" t="str">
        <f t="shared" si="30"/>
        <v>71060101014639</v>
      </c>
      <c r="B283" s="183" t="s">
        <v>439</v>
      </c>
      <c r="C283" s="132" t="s">
        <v>157</v>
      </c>
      <c r="D283" s="131" t="s">
        <v>106</v>
      </c>
      <c r="E283" s="130" t="s">
        <v>106</v>
      </c>
      <c r="F283" s="184" t="s">
        <v>106</v>
      </c>
      <c r="G283" s="129">
        <v>4639</v>
      </c>
      <c r="H283" s="23"/>
      <c r="I283" s="23"/>
      <c r="J283" s="24"/>
      <c r="K283" s="24"/>
      <c r="L283" s="30" t="s">
        <v>211</v>
      </c>
      <c r="M283" s="31">
        <v>4639</v>
      </c>
      <c r="N283" s="181">
        <f>+'havelvac 7.2'!N329+'havelvac 7.3'!N329+'havelvac 7.4'!N329+'havelvac 7.5'!N329+'havelvac 7.6'!N329+'havelvac 7.7'!N329+'havelvac 7.9'!N329+'havelvac 7.8'!N329+'havelvac 7.10'!N329+'havelvac 7.11'!N329+'havelvac 7.12'!N329+'havelvac 7.13'!N326</f>
        <v>0</v>
      </c>
      <c r="O283" s="181">
        <f>+'havelvac 7.2'!O329+'havelvac 7.3'!O329+'havelvac 7.4'!O329+'havelvac 7.5'!O329+'havelvac 7.6'!O329+'havelvac 7.7'!O329+'havelvac 7.9'!O329+'havelvac 7.8'!O329+'havelvac 7.10'!O329+'havelvac 7.11'!O329+'havelvac 7.12'!O329+'havelvac 7.13'!O326</f>
        <v>0</v>
      </c>
      <c r="P283" s="229" t="str">
        <f t="shared" si="31"/>
        <v xml:space="preserve"> </v>
      </c>
      <c r="Q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3" s="229" t="str">
        <f t="shared" si="32"/>
        <v xml:space="preserve"> </v>
      </c>
      <c r="S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3" s="229" t="str">
        <f t="shared" si="33"/>
        <v xml:space="preserve"> </v>
      </c>
      <c r="U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3" s="181">
        <f>+'havelvac 7.2'!P329+'havelvac 7.3'!P329+'havelvac 7.4'!P329+'havelvac 7.5'!P329+'havelvac 7.6'!P329+'havelvac 7.7'!P329+'havelvac 7.9'!P329+'havelvac 7.8'!P329+'havelvac 7.10'!P329+'havelvac 7.11'!P329+'havelvac 7.12'!P329+'havelvac 7.13'!P326</f>
        <v>0</v>
      </c>
      <c r="W283" s="229" t="str">
        <f t="shared" si="34"/>
        <v xml:space="preserve"> </v>
      </c>
      <c r="X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3" s="229" t="str">
        <f t="shared" si="35"/>
        <v xml:space="preserve"> </v>
      </c>
      <c r="Z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3" s="229" t="str">
        <f t="shared" si="36"/>
        <v xml:space="preserve"> </v>
      </c>
      <c r="AB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4" spans="1:251" s="135" customFormat="1" hidden="1">
      <c r="A284" s="182" t="str">
        <f t="shared" ref="A284:A350" si="38">CONCATENATE(B284,C284,D284,E284,F284,G284)</f>
        <v>71060101014861</v>
      </c>
      <c r="B284" s="183" t="s">
        <v>439</v>
      </c>
      <c r="C284" s="132" t="s">
        <v>157</v>
      </c>
      <c r="D284" s="131" t="s">
        <v>106</v>
      </c>
      <c r="E284" s="130" t="s">
        <v>106</v>
      </c>
      <c r="F284" s="184" t="s">
        <v>106</v>
      </c>
      <c r="G284" s="129">
        <v>4861</v>
      </c>
      <c r="H284" s="23"/>
      <c r="I284" s="23"/>
      <c r="J284" s="24"/>
      <c r="K284" s="24"/>
      <c r="L284" s="27" t="s">
        <v>134</v>
      </c>
      <c r="M284" s="10">
        <v>4861</v>
      </c>
      <c r="N284" s="181">
        <f>+'havelvac 7.2'!N330+'havelvac 7.3'!N330+'havelvac 7.4'!N330+'havelvac 7.5'!N330+'havelvac 7.6'!N330+'havelvac 7.7'!N330+'havelvac 7.9'!N330+'havelvac 7.8'!N330+'havelvac 7.10'!N330+'havelvac 7.11'!N330+'havelvac 7.12'!N330+'havelvac 7.13'!N328</f>
        <v>0</v>
      </c>
      <c r="O284" s="181">
        <f>+'havelvac 7.2'!O330+'havelvac 7.3'!O330+'havelvac 7.4'!O330+'havelvac 7.5'!O330+'havelvac 7.6'!O330+'havelvac 7.7'!O330+'havelvac 7.9'!O330+'havelvac 7.8'!O330+'havelvac 7.10'!O330+'havelvac 7.11'!O330+'havelvac 7.12'!O330+'havelvac 7.13'!O328</f>
        <v>0</v>
      </c>
      <c r="P284" s="229" t="str">
        <f t="shared" si="31"/>
        <v xml:space="preserve"> </v>
      </c>
      <c r="Q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4" s="229" t="str">
        <f t="shared" si="32"/>
        <v xml:space="preserve"> </v>
      </c>
      <c r="S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4" s="229" t="str">
        <f t="shared" si="33"/>
        <v xml:space="preserve"> </v>
      </c>
      <c r="U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4" s="181">
        <f>+'havelvac 7.2'!P330+'havelvac 7.3'!P330+'havelvac 7.4'!P330+'havelvac 7.5'!P330+'havelvac 7.6'!P330+'havelvac 7.7'!P330+'havelvac 7.9'!P330+'havelvac 7.8'!P330+'havelvac 7.10'!P330+'havelvac 7.11'!P330+'havelvac 7.12'!P330+'havelvac 7.13'!P328</f>
        <v>0</v>
      </c>
      <c r="W284" s="229" t="str">
        <f t="shared" si="34"/>
        <v xml:space="preserve"> </v>
      </c>
      <c r="X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4" s="229" t="str">
        <f t="shared" si="35"/>
        <v xml:space="preserve"> </v>
      </c>
      <c r="Z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4" s="229" t="str">
        <f t="shared" si="36"/>
        <v xml:space="preserve"> </v>
      </c>
      <c r="AB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5" spans="1:251" s="196" customFormat="1" ht="13.5" hidden="1">
      <c r="A285" s="182" t="str">
        <f t="shared" si="38"/>
        <v>71060101020000</v>
      </c>
      <c r="B285" s="183" t="s">
        <v>439</v>
      </c>
      <c r="C285" s="132" t="s">
        <v>157</v>
      </c>
      <c r="D285" s="131" t="s">
        <v>106</v>
      </c>
      <c r="E285" s="130" t="s">
        <v>106</v>
      </c>
      <c r="F285" s="184" t="s">
        <v>140</v>
      </c>
      <c r="G285" s="185" t="s">
        <v>440</v>
      </c>
      <c r="H285" s="145"/>
      <c r="I285" s="145"/>
      <c r="J285" s="146"/>
      <c r="K285" s="146"/>
      <c r="L285" s="25" t="s">
        <v>250</v>
      </c>
      <c r="M285" s="26"/>
      <c r="N285" s="195">
        <f>+'havelvac 7.2'!N332+'havelvac 7.3'!N332+'havelvac 7.4'!N332+'havelvac 7.5'!N332+'havelvac 7.6'!N332+'havelvac 7.7'!N332+'havelvac 7.9'!N332+'havelvac 7.8'!N332+'havelvac 7.10'!N332+'havelvac 7.11'!N332+'havelvac 7.12'!N332+'havelvac 7.13'!N329</f>
        <v>0</v>
      </c>
      <c r="O285" s="195">
        <f>+'havelvac 7.2'!O332+'havelvac 7.3'!O332+'havelvac 7.4'!O332+'havelvac 7.5'!O332+'havelvac 7.6'!O332+'havelvac 7.7'!O332+'havelvac 7.9'!O332+'havelvac 7.8'!O332+'havelvac 7.10'!O332+'havelvac 7.11'!O332+'havelvac 7.12'!O332+'havelvac 7.13'!O329</f>
        <v>0</v>
      </c>
      <c r="P285" s="228" t="str">
        <f t="shared" si="31"/>
        <v xml:space="preserve"> </v>
      </c>
      <c r="Q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5" s="228" t="str">
        <f t="shared" si="32"/>
        <v xml:space="preserve"> </v>
      </c>
      <c r="S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5" s="228" t="str">
        <f t="shared" si="33"/>
        <v xml:space="preserve"> </v>
      </c>
      <c r="U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5" s="195">
        <f>+'havelvac 7.2'!P332+'havelvac 7.3'!P332+'havelvac 7.4'!P332+'havelvac 7.5'!P332+'havelvac 7.6'!P332+'havelvac 7.7'!P332+'havelvac 7.9'!P332+'havelvac 7.8'!P332+'havelvac 7.10'!P332+'havelvac 7.11'!P332+'havelvac 7.12'!P332+'havelvac 7.13'!P329</f>
        <v>0</v>
      </c>
      <c r="W285" s="228" t="str">
        <f t="shared" si="34"/>
        <v xml:space="preserve"> </v>
      </c>
      <c r="X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5" s="228" t="str">
        <f t="shared" si="35"/>
        <v xml:space="preserve"> </v>
      </c>
      <c r="Z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5" s="228" t="str">
        <f t="shared" si="36"/>
        <v xml:space="preserve"> </v>
      </c>
      <c r="AB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6" spans="1:251" s="135" customFormat="1" ht="25.5" hidden="1">
      <c r="A286" s="182" t="str">
        <f t="shared" si="38"/>
        <v>71060101024819</v>
      </c>
      <c r="B286" s="183" t="s">
        <v>439</v>
      </c>
      <c r="C286" s="132" t="s">
        <v>157</v>
      </c>
      <c r="D286" s="131" t="s">
        <v>106</v>
      </c>
      <c r="E286" s="130" t="s">
        <v>106</v>
      </c>
      <c r="F286" s="184" t="s">
        <v>140</v>
      </c>
      <c r="G286" s="129">
        <v>4819</v>
      </c>
      <c r="H286" s="23"/>
      <c r="I286" s="16"/>
      <c r="J286" s="17"/>
      <c r="K286" s="17"/>
      <c r="L286" s="28" t="s">
        <v>219</v>
      </c>
      <c r="M286" s="29">
        <v>4819</v>
      </c>
      <c r="N286" s="181">
        <f>+'havelvac 7.2'!N333+'havelvac 7.3'!N333+'havelvac 7.4'!N333+'havelvac 7.5'!N333+'havelvac 7.6'!N333+'havelvac 7.7'!N333+'havelvac 7.9'!N333+'havelvac 7.8'!N333+'havelvac 7.10'!N333+'havelvac 7.11'!N333+'havelvac 7.12'!N333+'havelvac 7.13'!N330</f>
        <v>0</v>
      </c>
      <c r="O286" s="181">
        <f>+'havelvac 7.2'!O333+'havelvac 7.3'!O333+'havelvac 7.4'!O333+'havelvac 7.5'!O333+'havelvac 7.6'!O333+'havelvac 7.7'!O333+'havelvac 7.9'!O333+'havelvac 7.8'!O333+'havelvac 7.10'!O333+'havelvac 7.11'!O333+'havelvac 7.12'!O333+'havelvac 7.13'!O330</f>
        <v>0</v>
      </c>
      <c r="P286" s="229" t="str">
        <f t="shared" si="31"/>
        <v xml:space="preserve"> </v>
      </c>
      <c r="Q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6" s="229" t="str">
        <f t="shared" si="32"/>
        <v xml:space="preserve"> </v>
      </c>
      <c r="S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6" s="229" t="str">
        <f t="shared" si="33"/>
        <v xml:space="preserve"> </v>
      </c>
      <c r="U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6" s="181">
        <f>+'havelvac 7.2'!P333+'havelvac 7.3'!P333+'havelvac 7.4'!P333+'havelvac 7.5'!P333+'havelvac 7.6'!P333+'havelvac 7.7'!P333+'havelvac 7.9'!P333+'havelvac 7.8'!P333+'havelvac 7.10'!P333+'havelvac 7.11'!P333+'havelvac 7.12'!P333+'havelvac 7.13'!P330</f>
        <v>0</v>
      </c>
      <c r="W286" s="229" t="str">
        <f t="shared" si="34"/>
        <v xml:space="preserve"> </v>
      </c>
      <c r="X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6" s="229" t="str">
        <f t="shared" si="35"/>
        <v xml:space="preserve"> </v>
      </c>
      <c r="Z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6" s="229" t="str">
        <f t="shared" si="36"/>
        <v xml:space="preserve"> </v>
      </c>
      <c r="AB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7" spans="1:251" s="135" customFormat="1" hidden="1">
      <c r="A287" s="182" t="str">
        <f t="shared" si="38"/>
        <v>71060101025111</v>
      </c>
      <c r="B287" s="183" t="s">
        <v>439</v>
      </c>
      <c r="C287" s="132" t="s">
        <v>157</v>
      </c>
      <c r="D287" s="131" t="s">
        <v>106</v>
      </c>
      <c r="E287" s="130" t="s">
        <v>106</v>
      </c>
      <c r="F287" s="184" t="s">
        <v>140</v>
      </c>
      <c r="G287" s="129">
        <v>5111</v>
      </c>
      <c r="H287" s="23"/>
      <c r="I287" s="16"/>
      <c r="J287" s="17"/>
      <c r="K287" s="17"/>
      <c r="L287" s="28" t="s">
        <v>249</v>
      </c>
      <c r="M287" s="29">
        <v>5111</v>
      </c>
      <c r="N287" s="181">
        <f>+'havelvac 7.2'!N334+'havelvac 7.3'!N334+'havelvac 7.4'!N334+'havelvac 7.5'!N334+'havelvac 7.6'!N334+'havelvac 7.7'!N334+'havelvac 7.9'!N334+'havelvac 7.8'!N334+'havelvac 7.10'!N334+'havelvac 7.11'!N334+'havelvac 7.12'!N334+'havelvac 7.13'!N332</f>
        <v>0</v>
      </c>
      <c r="O287" s="181">
        <f>+'havelvac 7.2'!O334+'havelvac 7.3'!O334+'havelvac 7.4'!O334+'havelvac 7.5'!O334+'havelvac 7.6'!O334+'havelvac 7.7'!O334+'havelvac 7.9'!O334+'havelvac 7.8'!O334+'havelvac 7.10'!O334+'havelvac 7.11'!O334+'havelvac 7.12'!O334+'havelvac 7.13'!O332</f>
        <v>0</v>
      </c>
      <c r="P287" s="229" t="str">
        <f t="shared" si="31"/>
        <v xml:space="preserve"> </v>
      </c>
      <c r="Q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7" s="229" t="str">
        <f t="shared" si="32"/>
        <v xml:space="preserve"> </v>
      </c>
      <c r="S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7" s="229" t="str">
        <f t="shared" si="33"/>
        <v xml:space="preserve"> </v>
      </c>
      <c r="U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7" s="181">
        <f>+'havelvac 7.2'!P334+'havelvac 7.3'!P334+'havelvac 7.4'!P334+'havelvac 7.5'!P334+'havelvac 7.6'!P334+'havelvac 7.7'!P334+'havelvac 7.9'!P334+'havelvac 7.8'!P334+'havelvac 7.10'!P334+'havelvac 7.11'!P334+'havelvac 7.12'!P334+'havelvac 7.13'!P332</f>
        <v>0</v>
      </c>
      <c r="W287" s="229" t="str">
        <f t="shared" si="34"/>
        <v xml:space="preserve"> </v>
      </c>
      <c r="X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7" s="229" t="str">
        <f t="shared" si="35"/>
        <v xml:space="preserve"> </v>
      </c>
      <c r="Z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7" s="229" t="str">
        <f t="shared" si="36"/>
        <v xml:space="preserve"> </v>
      </c>
      <c r="AB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8" spans="1:251" s="135" customFormat="1" hidden="1">
      <c r="A288" s="182" t="str">
        <f t="shared" si="38"/>
        <v>71060101025112</v>
      </c>
      <c r="B288" s="183" t="s">
        <v>439</v>
      </c>
      <c r="C288" s="132" t="s">
        <v>157</v>
      </c>
      <c r="D288" s="131" t="s">
        <v>106</v>
      </c>
      <c r="E288" s="130" t="s">
        <v>106</v>
      </c>
      <c r="F288" s="184" t="s">
        <v>140</v>
      </c>
      <c r="G288" s="129">
        <v>5112</v>
      </c>
      <c r="H288" s="23"/>
      <c r="I288" s="16"/>
      <c r="J288" s="17"/>
      <c r="K288" s="17"/>
      <c r="L288" s="28" t="s">
        <v>173</v>
      </c>
      <c r="M288" s="29">
        <v>5112</v>
      </c>
      <c r="N288" s="181">
        <f>+'havelvac 7.2'!N335+'havelvac 7.3'!N335+'havelvac 7.4'!N335+'havelvac 7.5'!N335+'havelvac 7.6'!N335+'havelvac 7.7'!N335+'havelvac 7.9'!N335+'havelvac 7.8'!N335+'havelvac 7.10'!N335+'havelvac 7.11'!N335+'havelvac 7.12'!N335+'havelvac 7.13'!N333</f>
        <v>0</v>
      </c>
      <c r="O288" s="181">
        <f>+'havelvac 7.2'!O335+'havelvac 7.3'!O335+'havelvac 7.4'!O335+'havelvac 7.5'!O335+'havelvac 7.6'!O335+'havelvac 7.7'!O335+'havelvac 7.9'!O335+'havelvac 7.8'!O335+'havelvac 7.10'!O335+'havelvac 7.11'!O335+'havelvac 7.12'!O335+'havelvac 7.13'!O333</f>
        <v>0</v>
      </c>
      <c r="P288" s="229" t="str">
        <f t="shared" si="31"/>
        <v xml:space="preserve"> </v>
      </c>
      <c r="Q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8" s="229" t="str">
        <f t="shared" si="32"/>
        <v xml:space="preserve"> </v>
      </c>
      <c r="S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8" s="229" t="str">
        <f t="shared" si="33"/>
        <v xml:space="preserve"> </v>
      </c>
      <c r="U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8" s="181">
        <f>+'havelvac 7.2'!P335+'havelvac 7.3'!P335+'havelvac 7.4'!P335+'havelvac 7.5'!P335+'havelvac 7.6'!P335+'havelvac 7.7'!P335+'havelvac 7.9'!P335+'havelvac 7.8'!P335+'havelvac 7.10'!P335+'havelvac 7.11'!P335+'havelvac 7.12'!P335+'havelvac 7.13'!P333</f>
        <v>0</v>
      </c>
      <c r="W288" s="229" t="str">
        <f t="shared" si="34"/>
        <v xml:space="preserve"> </v>
      </c>
      <c r="X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8" s="229" t="str">
        <f t="shared" si="35"/>
        <v xml:space="preserve"> </v>
      </c>
      <c r="Z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8" s="229" t="str">
        <f t="shared" si="36"/>
        <v xml:space="preserve"> </v>
      </c>
      <c r="AB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9" spans="1:28" s="135" customFormat="1" hidden="1">
      <c r="A289" s="182" t="str">
        <f t="shared" si="38"/>
        <v>71060101025113</v>
      </c>
      <c r="B289" s="183" t="s">
        <v>439</v>
      </c>
      <c r="C289" s="132" t="s">
        <v>157</v>
      </c>
      <c r="D289" s="131" t="s">
        <v>106</v>
      </c>
      <c r="E289" s="130" t="s">
        <v>106</v>
      </c>
      <c r="F289" s="184" t="s">
        <v>140</v>
      </c>
      <c r="G289" s="129">
        <v>5113</v>
      </c>
      <c r="H289" s="23"/>
      <c r="I289" s="16"/>
      <c r="J289" s="17"/>
      <c r="K289" s="17"/>
      <c r="L289" s="28" t="s">
        <v>174</v>
      </c>
      <c r="M289" s="29">
        <v>5113</v>
      </c>
      <c r="N289" s="181">
        <f>+'havelvac 7.2'!N336+'havelvac 7.3'!N336+'havelvac 7.4'!N336+'havelvac 7.5'!N336+'havelvac 7.6'!N336+'havelvac 7.7'!N336+'havelvac 7.9'!N336+'havelvac 7.8'!N336+'havelvac 7.10'!N336+'havelvac 7.11'!N336+'havelvac 7.12'!N336+'havelvac 7.13'!N334</f>
        <v>0</v>
      </c>
      <c r="O289" s="181">
        <f>+'havelvac 7.2'!O336+'havelvac 7.3'!O336+'havelvac 7.4'!O336+'havelvac 7.5'!O336+'havelvac 7.6'!O336+'havelvac 7.7'!O336+'havelvac 7.9'!O336+'havelvac 7.8'!O336+'havelvac 7.10'!O336+'havelvac 7.11'!O336+'havelvac 7.12'!O336+'havelvac 7.13'!O334</f>
        <v>0</v>
      </c>
      <c r="P289" s="229" t="str">
        <f t="shared" si="31"/>
        <v xml:space="preserve"> </v>
      </c>
      <c r="Q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9" s="229" t="str">
        <f t="shared" si="32"/>
        <v xml:space="preserve"> </v>
      </c>
      <c r="S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9" s="229" t="str">
        <f t="shared" si="33"/>
        <v xml:space="preserve"> </v>
      </c>
      <c r="U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9" s="181">
        <f>+'havelvac 7.2'!P336+'havelvac 7.3'!P336+'havelvac 7.4'!P336+'havelvac 7.5'!P336+'havelvac 7.6'!P336+'havelvac 7.7'!P336+'havelvac 7.9'!P336+'havelvac 7.8'!P336+'havelvac 7.10'!P336+'havelvac 7.11'!P336+'havelvac 7.12'!P336+'havelvac 7.13'!P334</f>
        <v>0</v>
      </c>
      <c r="W289" s="229" t="str">
        <f t="shared" si="34"/>
        <v xml:space="preserve"> </v>
      </c>
      <c r="X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9" s="229" t="str">
        <f t="shared" si="35"/>
        <v xml:space="preserve"> </v>
      </c>
      <c r="Z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9" s="229" t="str">
        <f t="shared" si="36"/>
        <v xml:space="preserve"> </v>
      </c>
      <c r="AB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0" spans="1:28" s="202" customFormat="1" ht="54" hidden="1">
      <c r="A290" s="182" t="str">
        <f t="shared" si="38"/>
        <v>71060101030000</v>
      </c>
      <c r="B290" s="183" t="s">
        <v>439</v>
      </c>
      <c r="C290" s="132" t="s">
        <v>157</v>
      </c>
      <c r="D290" s="131" t="s">
        <v>106</v>
      </c>
      <c r="E290" s="130" t="s">
        <v>106</v>
      </c>
      <c r="F290" s="184" t="s">
        <v>442</v>
      </c>
      <c r="G290" s="185" t="s">
        <v>440</v>
      </c>
      <c r="H290" s="147"/>
      <c r="I290" s="48"/>
      <c r="J290" s="49"/>
      <c r="K290" s="49"/>
      <c r="L290" s="25" t="s">
        <v>492</v>
      </c>
      <c r="M290" s="26"/>
      <c r="N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7.13'!N335</f>
        <v>#REF!</v>
      </c>
      <c r="O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7.13'!O335</f>
        <v>#REF!</v>
      </c>
      <c r="P290" s="228" t="str">
        <f t="shared" si="31"/>
        <v xml:space="preserve"> </v>
      </c>
      <c r="Q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0" s="228" t="str">
        <f t="shared" si="32"/>
        <v xml:space="preserve"> </v>
      </c>
      <c r="S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0" s="228" t="str">
        <f t="shared" si="33"/>
        <v xml:space="preserve"> </v>
      </c>
      <c r="U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7.13'!P335</f>
        <v>#REF!</v>
      </c>
      <c r="W290" s="228" t="str">
        <f t="shared" si="34"/>
        <v xml:space="preserve"> </v>
      </c>
      <c r="X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0" s="228" t="str">
        <f t="shared" si="35"/>
        <v xml:space="preserve"> </v>
      </c>
      <c r="Z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0" s="228" t="str">
        <f t="shared" si="36"/>
        <v xml:space="preserve"> </v>
      </c>
      <c r="AB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1" spans="1:28" s="135" customFormat="1" ht="25.5" hidden="1">
      <c r="A291" s="182" t="str">
        <f t="shared" si="38"/>
        <v>71060101034819</v>
      </c>
      <c r="B291" s="183" t="s">
        <v>439</v>
      </c>
      <c r="C291" s="132" t="s">
        <v>157</v>
      </c>
      <c r="D291" s="131" t="s">
        <v>106</v>
      </c>
      <c r="E291" s="130" t="s">
        <v>106</v>
      </c>
      <c r="F291" s="184" t="s">
        <v>442</v>
      </c>
      <c r="G291" s="129">
        <v>4819</v>
      </c>
      <c r="H291" s="23"/>
      <c r="I291" s="16"/>
      <c r="J291" s="17"/>
      <c r="K291" s="17"/>
      <c r="L291" s="28" t="s">
        <v>219</v>
      </c>
      <c r="M291" s="29">
        <v>4819</v>
      </c>
      <c r="N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7.13'!N336</f>
        <v>#REF!</v>
      </c>
      <c r="O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7.13'!O336</f>
        <v>#REF!</v>
      </c>
      <c r="P291" s="229" t="str">
        <f t="shared" si="31"/>
        <v xml:space="preserve"> </v>
      </c>
      <c r="Q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1" s="229" t="str">
        <f t="shared" si="32"/>
        <v xml:space="preserve"> </v>
      </c>
      <c r="S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1" s="229" t="str">
        <f t="shared" si="33"/>
        <v xml:space="preserve"> </v>
      </c>
      <c r="U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7.13'!P336</f>
        <v>#REF!</v>
      </c>
      <c r="W291" s="229" t="str">
        <f t="shared" si="34"/>
        <v xml:space="preserve"> </v>
      </c>
      <c r="X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1" s="229" t="str">
        <f t="shared" si="35"/>
        <v xml:space="preserve"> </v>
      </c>
      <c r="Z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1" s="229" t="str">
        <f t="shared" si="36"/>
        <v xml:space="preserve"> </v>
      </c>
      <c r="AB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2" spans="1:28" s="135" customFormat="1" hidden="1">
      <c r="A292" s="182" t="str">
        <f t="shared" si="38"/>
        <v>71060101035111</v>
      </c>
      <c r="B292" s="183" t="s">
        <v>439</v>
      </c>
      <c r="C292" s="132" t="s">
        <v>157</v>
      </c>
      <c r="D292" s="131" t="s">
        <v>106</v>
      </c>
      <c r="E292" s="130" t="s">
        <v>106</v>
      </c>
      <c r="F292" s="184" t="s">
        <v>442</v>
      </c>
      <c r="G292" s="129">
        <v>5111</v>
      </c>
      <c r="H292" s="23"/>
      <c r="I292" s="16"/>
      <c r="J292" s="17"/>
      <c r="K292" s="17"/>
      <c r="L292" s="28" t="s">
        <v>249</v>
      </c>
      <c r="M292" s="29">
        <v>5111</v>
      </c>
      <c r="N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2" s="229" t="str">
        <f t="shared" si="31"/>
        <v xml:space="preserve"> </v>
      </c>
      <c r="Q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2" s="229" t="str">
        <f t="shared" si="32"/>
        <v xml:space="preserve"> </v>
      </c>
      <c r="S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2" s="229" t="str">
        <f t="shared" si="33"/>
        <v xml:space="preserve"> </v>
      </c>
      <c r="U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2" s="229" t="str">
        <f t="shared" si="34"/>
        <v xml:space="preserve"> </v>
      </c>
      <c r="X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2" s="229" t="str">
        <f t="shared" si="35"/>
        <v xml:space="preserve"> </v>
      </c>
      <c r="Z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2" s="229" t="str">
        <f t="shared" si="36"/>
        <v xml:space="preserve"> </v>
      </c>
      <c r="AB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3" spans="1:28" s="135" customFormat="1" hidden="1">
      <c r="A293" s="182" t="str">
        <f t="shared" si="38"/>
        <v>71060101035112</v>
      </c>
      <c r="B293" s="183" t="s">
        <v>439</v>
      </c>
      <c r="C293" s="132" t="s">
        <v>157</v>
      </c>
      <c r="D293" s="131" t="s">
        <v>106</v>
      </c>
      <c r="E293" s="130" t="s">
        <v>106</v>
      </c>
      <c r="F293" s="184" t="s">
        <v>442</v>
      </c>
      <c r="G293" s="129">
        <v>5112</v>
      </c>
      <c r="H293" s="23"/>
      <c r="I293" s="16"/>
      <c r="J293" s="17"/>
      <c r="K293" s="17"/>
      <c r="L293" s="28" t="s">
        <v>173</v>
      </c>
      <c r="M293" s="29">
        <v>5112</v>
      </c>
      <c r="N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3" s="229" t="str">
        <f t="shared" si="31"/>
        <v xml:space="preserve"> </v>
      </c>
      <c r="Q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3" s="229" t="str">
        <f t="shared" si="32"/>
        <v xml:space="preserve"> </v>
      </c>
      <c r="S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3" s="229" t="str">
        <f t="shared" si="33"/>
        <v xml:space="preserve"> </v>
      </c>
      <c r="U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3" s="229" t="str">
        <f t="shared" si="34"/>
        <v xml:space="preserve"> </v>
      </c>
      <c r="X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3" s="229" t="str">
        <f t="shared" si="35"/>
        <v xml:space="preserve"> </v>
      </c>
      <c r="Z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3" s="229" t="str">
        <f t="shared" si="36"/>
        <v xml:space="preserve"> </v>
      </c>
      <c r="AB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4" spans="1:28" s="135" customFormat="1" hidden="1">
      <c r="A294" s="182" t="str">
        <f t="shared" si="38"/>
        <v>71060101035113</v>
      </c>
      <c r="B294" s="183" t="s">
        <v>439</v>
      </c>
      <c r="C294" s="132" t="s">
        <v>157</v>
      </c>
      <c r="D294" s="131" t="s">
        <v>106</v>
      </c>
      <c r="E294" s="130" t="s">
        <v>106</v>
      </c>
      <c r="F294" s="184" t="s">
        <v>442</v>
      </c>
      <c r="G294" s="129">
        <v>5113</v>
      </c>
      <c r="H294" s="23"/>
      <c r="I294" s="16"/>
      <c r="J294" s="17"/>
      <c r="K294" s="17"/>
      <c r="L294" s="28" t="s">
        <v>174</v>
      </c>
      <c r="M294" s="29">
        <v>5113</v>
      </c>
      <c r="N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4" s="229" t="str">
        <f t="shared" si="31"/>
        <v xml:space="preserve"> </v>
      </c>
      <c r="Q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4" s="229" t="str">
        <f t="shared" si="32"/>
        <v xml:space="preserve"> </v>
      </c>
      <c r="S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4" s="229" t="str">
        <f t="shared" si="33"/>
        <v xml:space="preserve"> </v>
      </c>
      <c r="U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4" s="229" t="str">
        <f t="shared" si="34"/>
        <v xml:space="preserve"> </v>
      </c>
      <c r="X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4" s="229" t="str">
        <f t="shared" si="35"/>
        <v xml:space="preserve"> </v>
      </c>
      <c r="Z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4" s="229" t="str">
        <f t="shared" si="36"/>
        <v xml:space="preserve"> </v>
      </c>
      <c r="AB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5" spans="1:28" s="187" customFormat="1" ht="13.5" hidden="1">
      <c r="A295" s="182" t="str">
        <f t="shared" si="38"/>
        <v>71060300000000</v>
      </c>
      <c r="B295" s="183" t="s">
        <v>439</v>
      </c>
      <c r="C295" s="132" t="s">
        <v>157</v>
      </c>
      <c r="D295" s="131" t="s">
        <v>442</v>
      </c>
      <c r="E295" s="130" t="s">
        <v>441</v>
      </c>
      <c r="F295" s="184" t="s">
        <v>441</v>
      </c>
      <c r="G295" s="185" t="s">
        <v>440</v>
      </c>
      <c r="H295" s="173">
        <v>2630</v>
      </c>
      <c r="I295" s="164" t="s">
        <v>157</v>
      </c>
      <c r="J295" s="165">
        <v>3</v>
      </c>
      <c r="K295" s="165">
        <v>0</v>
      </c>
      <c r="L295" s="166" t="s">
        <v>251</v>
      </c>
      <c r="M295" s="174"/>
      <c r="N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5" s="226" t="str">
        <f t="shared" si="31"/>
        <v xml:space="preserve"> </v>
      </c>
      <c r="Q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5" s="226" t="str">
        <f t="shared" si="32"/>
        <v xml:space="preserve"> </v>
      </c>
      <c r="S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5" s="226" t="str">
        <f t="shared" si="33"/>
        <v xml:space="preserve"> </v>
      </c>
      <c r="U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5" s="226" t="str">
        <f t="shared" si="34"/>
        <v xml:space="preserve"> </v>
      </c>
      <c r="X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5" s="226" t="str">
        <f t="shared" si="35"/>
        <v xml:space="preserve"> </v>
      </c>
      <c r="Z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5" s="226" t="str">
        <f t="shared" si="36"/>
        <v xml:space="preserve"> </v>
      </c>
      <c r="AB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6" spans="1:28" s="135" customFormat="1" ht="12.75" hidden="1">
      <c r="A296" s="182" t="str">
        <f t="shared" si="38"/>
        <v>71060300000001</v>
      </c>
      <c r="B296" s="183" t="s">
        <v>439</v>
      </c>
      <c r="C296" s="132" t="s">
        <v>157</v>
      </c>
      <c r="D296" s="131" t="s">
        <v>442</v>
      </c>
      <c r="E296" s="130" t="s">
        <v>441</v>
      </c>
      <c r="F296" s="184" t="s">
        <v>441</v>
      </c>
      <c r="G296" s="185" t="s">
        <v>96</v>
      </c>
      <c r="H296" s="23"/>
      <c r="I296" s="16"/>
      <c r="J296" s="17"/>
      <c r="K296" s="17"/>
      <c r="L296" s="28" t="s">
        <v>110</v>
      </c>
      <c r="M296" s="29"/>
      <c r="N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6" s="225" t="str">
        <f t="shared" si="31"/>
        <v xml:space="preserve"> </v>
      </c>
      <c r="Q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6" s="225" t="str">
        <f t="shared" si="32"/>
        <v xml:space="preserve"> </v>
      </c>
      <c r="S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6" s="225" t="str">
        <f t="shared" si="33"/>
        <v xml:space="preserve"> </v>
      </c>
      <c r="U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6" s="225" t="str">
        <f t="shared" si="34"/>
        <v xml:space="preserve"> </v>
      </c>
      <c r="X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6" s="225" t="str">
        <f t="shared" si="35"/>
        <v xml:space="preserve"> </v>
      </c>
      <c r="Z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6" s="225" t="str">
        <f t="shared" si="36"/>
        <v xml:space="preserve"> </v>
      </c>
      <c r="AB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7" spans="1:28" s="191" customFormat="1" ht="12.75" hidden="1">
      <c r="A297" s="182" t="str">
        <f t="shared" si="38"/>
        <v>71060301000000</v>
      </c>
      <c r="B297" s="183" t="s">
        <v>439</v>
      </c>
      <c r="C297" s="132" t="s">
        <v>157</v>
      </c>
      <c r="D297" s="131" t="s">
        <v>442</v>
      </c>
      <c r="E297" s="130" t="s">
        <v>106</v>
      </c>
      <c r="F297" s="184" t="s">
        <v>441</v>
      </c>
      <c r="G297" s="185" t="s">
        <v>440</v>
      </c>
      <c r="H297" s="149">
        <v>2631</v>
      </c>
      <c r="I297" s="150" t="s">
        <v>157</v>
      </c>
      <c r="J297" s="151">
        <v>3</v>
      </c>
      <c r="K297" s="151">
        <v>1</v>
      </c>
      <c r="L297" s="152" t="s">
        <v>252</v>
      </c>
      <c r="M297" s="153"/>
      <c r="N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7" s="227" t="str">
        <f t="shared" si="31"/>
        <v xml:space="preserve"> </v>
      </c>
      <c r="Q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7" s="227" t="str">
        <f t="shared" si="32"/>
        <v xml:space="preserve"> </v>
      </c>
      <c r="S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7" s="227" t="str">
        <f t="shared" si="33"/>
        <v xml:space="preserve"> </v>
      </c>
      <c r="U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7" s="227" t="str">
        <f t="shared" si="34"/>
        <v xml:space="preserve"> </v>
      </c>
      <c r="X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7" s="227" t="str">
        <f t="shared" si="35"/>
        <v xml:space="preserve"> </v>
      </c>
      <c r="Z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7" s="227" t="str">
        <f t="shared" si="36"/>
        <v xml:space="preserve"> </v>
      </c>
      <c r="AB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8" spans="1:28" s="135" customFormat="1" ht="12.75" hidden="1">
      <c r="A298" s="182" t="str">
        <f t="shared" si="38"/>
        <v>71060301000001</v>
      </c>
      <c r="B298" s="183" t="s">
        <v>439</v>
      </c>
      <c r="C298" s="132" t="s">
        <v>157</v>
      </c>
      <c r="D298" s="131" t="s">
        <v>442</v>
      </c>
      <c r="E298" s="130" t="s">
        <v>106</v>
      </c>
      <c r="F298" s="184" t="s">
        <v>441</v>
      </c>
      <c r="G298" s="185" t="s">
        <v>96</v>
      </c>
      <c r="H298" s="23"/>
      <c r="I298" s="23"/>
      <c r="J298" s="24"/>
      <c r="K298" s="24"/>
      <c r="L298" s="28" t="s">
        <v>108</v>
      </c>
      <c r="M298" s="29"/>
      <c r="N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8" s="225" t="str">
        <f t="shared" si="31"/>
        <v xml:space="preserve"> </v>
      </c>
      <c r="Q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8" s="225" t="str">
        <f t="shared" si="32"/>
        <v xml:space="preserve"> </v>
      </c>
      <c r="S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8" s="225" t="str">
        <f t="shared" si="33"/>
        <v xml:space="preserve"> </v>
      </c>
      <c r="U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8" s="225" t="str">
        <f t="shared" si="34"/>
        <v xml:space="preserve"> </v>
      </c>
      <c r="X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8" s="225" t="str">
        <f t="shared" si="35"/>
        <v xml:space="preserve"> </v>
      </c>
      <c r="Z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8" s="225" t="str">
        <f t="shared" si="36"/>
        <v xml:space="preserve"> </v>
      </c>
      <c r="AB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9" spans="1:28" s="196" customFormat="1" ht="67.5" hidden="1">
      <c r="A299" s="182" t="str">
        <f t="shared" si="38"/>
        <v>71060301010000</v>
      </c>
      <c r="B299" s="183" t="s">
        <v>439</v>
      </c>
      <c r="C299" s="132" t="s">
        <v>157</v>
      </c>
      <c r="D299" s="131" t="s">
        <v>442</v>
      </c>
      <c r="E299" s="130" t="s">
        <v>106</v>
      </c>
      <c r="F299" s="184" t="s">
        <v>106</v>
      </c>
      <c r="G299" s="185" t="s">
        <v>440</v>
      </c>
      <c r="H299" s="144"/>
      <c r="I299" s="145"/>
      <c r="J299" s="146"/>
      <c r="K299" s="146"/>
      <c r="L299" s="25" t="s">
        <v>253</v>
      </c>
      <c r="M299" s="26"/>
      <c r="N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9" s="228" t="str">
        <f t="shared" si="31"/>
        <v xml:space="preserve"> </v>
      </c>
      <c r="Q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9" s="228" t="str">
        <f t="shared" si="32"/>
        <v xml:space="preserve"> </v>
      </c>
      <c r="S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9" s="228" t="str">
        <f t="shared" si="33"/>
        <v xml:space="preserve"> </v>
      </c>
      <c r="U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9" s="228" t="str">
        <f t="shared" si="34"/>
        <v xml:space="preserve"> </v>
      </c>
      <c r="X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9" s="228" t="str">
        <f t="shared" si="35"/>
        <v xml:space="preserve"> </v>
      </c>
      <c r="Z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9" s="228" t="str">
        <f t="shared" si="36"/>
        <v xml:space="preserve"> </v>
      </c>
      <c r="AB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0" spans="1:28" s="135" customFormat="1" hidden="1">
      <c r="A300" s="182" t="str">
        <f t="shared" si="38"/>
        <v>71060301014861</v>
      </c>
      <c r="B300" s="183" t="s">
        <v>439</v>
      </c>
      <c r="C300" s="132" t="s">
        <v>157</v>
      </c>
      <c r="D300" s="131" t="s">
        <v>442</v>
      </c>
      <c r="E300" s="130" t="s">
        <v>106</v>
      </c>
      <c r="F300" s="184" t="s">
        <v>106</v>
      </c>
      <c r="G300" s="129">
        <v>4861</v>
      </c>
      <c r="H300" s="23"/>
      <c r="I300" s="16"/>
      <c r="J300" s="17"/>
      <c r="K300" s="17"/>
      <c r="L300" s="28" t="s">
        <v>134</v>
      </c>
      <c r="M300" s="29">
        <v>4861</v>
      </c>
      <c r="N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0" s="229" t="str">
        <f t="shared" si="31"/>
        <v xml:space="preserve"> </v>
      </c>
      <c r="Q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0" s="229" t="str">
        <f t="shared" si="32"/>
        <v xml:space="preserve"> </v>
      </c>
      <c r="S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0" s="229" t="str">
        <f t="shared" si="33"/>
        <v xml:space="preserve"> </v>
      </c>
      <c r="U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0" s="229" t="str">
        <f t="shared" si="34"/>
        <v xml:space="preserve"> </v>
      </c>
      <c r="X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0" s="229" t="str">
        <f t="shared" si="35"/>
        <v xml:space="preserve"> </v>
      </c>
      <c r="Z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0" s="229" t="str">
        <f t="shared" si="36"/>
        <v xml:space="preserve"> </v>
      </c>
      <c r="AB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1" spans="1:28" s="135" customFormat="1" hidden="1">
      <c r="A301" s="182" t="str">
        <f t="shared" si="38"/>
        <v>71060301015112</v>
      </c>
      <c r="B301" s="183" t="s">
        <v>439</v>
      </c>
      <c r="C301" s="132" t="s">
        <v>157</v>
      </c>
      <c r="D301" s="131" t="s">
        <v>442</v>
      </c>
      <c r="E301" s="130" t="s">
        <v>106</v>
      </c>
      <c r="F301" s="184" t="s">
        <v>106</v>
      </c>
      <c r="G301" s="185" t="s">
        <v>87</v>
      </c>
      <c r="H301" s="192"/>
      <c r="I301" s="192"/>
      <c r="J301" s="193"/>
      <c r="K301" s="194"/>
      <c r="L301" s="34" t="s">
        <v>173</v>
      </c>
      <c r="M301" s="10" t="s">
        <v>87</v>
      </c>
      <c r="N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1" s="229" t="str">
        <f t="shared" si="31"/>
        <v xml:space="preserve"> </v>
      </c>
      <c r="Q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1" s="229" t="str">
        <f t="shared" si="32"/>
        <v xml:space="preserve"> </v>
      </c>
      <c r="S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1" s="229" t="str">
        <f t="shared" si="33"/>
        <v xml:space="preserve"> </v>
      </c>
      <c r="U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1" s="229" t="str">
        <f t="shared" si="34"/>
        <v xml:space="preserve"> </v>
      </c>
      <c r="X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1" s="229" t="str">
        <f t="shared" si="35"/>
        <v xml:space="preserve"> </v>
      </c>
      <c r="Z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1" s="229" t="str">
        <f t="shared" si="36"/>
        <v xml:space="preserve"> </v>
      </c>
      <c r="AB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2" spans="1:28" s="135" customFormat="1" hidden="1">
      <c r="A302" s="182" t="str">
        <f t="shared" si="38"/>
        <v>71060301015113</v>
      </c>
      <c r="B302" s="183" t="s">
        <v>439</v>
      </c>
      <c r="C302" s="132" t="s">
        <v>157</v>
      </c>
      <c r="D302" s="131" t="s">
        <v>442</v>
      </c>
      <c r="E302" s="130" t="s">
        <v>106</v>
      </c>
      <c r="F302" s="184" t="s">
        <v>106</v>
      </c>
      <c r="G302" s="185" t="s">
        <v>85</v>
      </c>
      <c r="H302" s="192"/>
      <c r="I302" s="192"/>
      <c r="J302" s="193"/>
      <c r="K302" s="194"/>
      <c r="L302" s="34" t="s">
        <v>174</v>
      </c>
      <c r="M302" s="10" t="s">
        <v>85</v>
      </c>
      <c r="N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2" s="229" t="str">
        <f t="shared" si="31"/>
        <v xml:space="preserve"> </v>
      </c>
      <c r="Q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2" s="229" t="str">
        <f t="shared" si="32"/>
        <v xml:space="preserve"> </v>
      </c>
      <c r="S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2" s="229" t="str">
        <f t="shared" si="33"/>
        <v xml:space="preserve"> </v>
      </c>
      <c r="U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2" s="229" t="str">
        <f t="shared" si="34"/>
        <v xml:space="preserve"> </v>
      </c>
      <c r="X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2" s="229" t="str">
        <f t="shared" si="35"/>
        <v xml:space="preserve"> </v>
      </c>
      <c r="Z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2" s="229" t="str">
        <f t="shared" si="36"/>
        <v xml:space="preserve"> </v>
      </c>
      <c r="AB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3" spans="1:28" s="196" customFormat="1" ht="54" hidden="1">
      <c r="A303" s="182" t="str">
        <f t="shared" si="38"/>
        <v>71060301020000</v>
      </c>
      <c r="B303" s="183" t="s">
        <v>439</v>
      </c>
      <c r="C303" s="132" t="s">
        <v>157</v>
      </c>
      <c r="D303" s="131" t="s">
        <v>442</v>
      </c>
      <c r="E303" s="130" t="s">
        <v>106</v>
      </c>
      <c r="F303" s="184" t="s">
        <v>140</v>
      </c>
      <c r="G303" s="185" t="s">
        <v>440</v>
      </c>
      <c r="H303" s="144"/>
      <c r="I303" s="145"/>
      <c r="J303" s="146"/>
      <c r="K303" s="146"/>
      <c r="L303" s="25" t="s">
        <v>254</v>
      </c>
      <c r="M303" s="26"/>
      <c r="N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3" s="228" t="str">
        <f t="shared" si="31"/>
        <v xml:space="preserve"> </v>
      </c>
      <c r="Q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3" s="228" t="str">
        <f t="shared" si="32"/>
        <v xml:space="preserve"> </v>
      </c>
      <c r="S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3" s="228" t="str">
        <f t="shared" si="33"/>
        <v xml:space="preserve"> </v>
      </c>
      <c r="U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3" s="228" t="str">
        <f t="shared" si="34"/>
        <v xml:space="preserve"> </v>
      </c>
      <c r="X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3" s="228" t="str">
        <f t="shared" si="35"/>
        <v xml:space="preserve"> </v>
      </c>
      <c r="Z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3" s="228" t="str">
        <f t="shared" si="36"/>
        <v xml:space="preserve"> </v>
      </c>
      <c r="AB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4" spans="1:28" s="135" customFormat="1" hidden="1">
      <c r="A304" s="182" t="str">
        <f t="shared" si="38"/>
        <v>71060301024861</v>
      </c>
      <c r="B304" s="183" t="s">
        <v>439</v>
      </c>
      <c r="C304" s="132" t="s">
        <v>157</v>
      </c>
      <c r="D304" s="131" t="s">
        <v>442</v>
      </c>
      <c r="E304" s="130" t="s">
        <v>106</v>
      </c>
      <c r="F304" s="184" t="s">
        <v>140</v>
      </c>
      <c r="G304" s="129">
        <v>4861</v>
      </c>
      <c r="H304" s="23"/>
      <c r="I304" s="16"/>
      <c r="J304" s="17"/>
      <c r="K304" s="17"/>
      <c r="L304" s="28" t="s">
        <v>134</v>
      </c>
      <c r="M304" s="29">
        <v>4861</v>
      </c>
      <c r="N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4" s="229" t="str">
        <f t="shared" si="31"/>
        <v xml:space="preserve"> </v>
      </c>
      <c r="Q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4" s="229" t="str">
        <f t="shared" si="32"/>
        <v xml:space="preserve"> </v>
      </c>
      <c r="S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4" s="229" t="str">
        <f t="shared" si="33"/>
        <v xml:space="preserve"> </v>
      </c>
      <c r="U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4" s="229" t="str">
        <f t="shared" si="34"/>
        <v xml:space="preserve"> </v>
      </c>
      <c r="X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4" s="229" t="str">
        <f t="shared" si="35"/>
        <v xml:space="preserve"> </v>
      </c>
      <c r="Z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4" s="229" t="str">
        <f t="shared" si="36"/>
        <v xml:space="preserve"> </v>
      </c>
      <c r="AB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5" spans="1:28" s="196" customFormat="1" ht="54" hidden="1">
      <c r="A305" s="182" t="str">
        <f t="shared" si="38"/>
        <v>71060301030000</v>
      </c>
      <c r="B305" s="183" t="s">
        <v>439</v>
      </c>
      <c r="C305" s="132" t="s">
        <v>157</v>
      </c>
      <c r="D305" s="131" t="s">
        <v>442</v>
      </c>
      <c r="E305" s="130" t="s">
        <v>106</v>
      </c>
      <c r="F305" s="184" t="s">
        <v>442</v>
      </c>
      <c r="G305" s="185" t="s">
        <v>440</v>
      </c>
      <c r="H305" s="144"/>
      <c r="I305" s="145"/>
      <c r="J305" s="146"/>
      <c r="K305" s="146"/>
      <c r="L305" s="25" t="s">
        <v>255</v>
      </c>
      <c r="M305" s="26"/>
      <c r="N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5" s="228" t="str">
        <f t="shared" si="31"/>
        <v xml:space="preserve"> </v>
      </c>
      <c r="Q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5" s="228" t="str">
        <f t="shared" si="32"/>
        <v xml:space="preserve"> </v>
      </c>
      <c r="S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5" s="228" t="str">
        <f t="shared" si="33"/>
        <v xml:space="preserve"> </v>
      </c>
      <c r="U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5" s="228" t="str">
        <f t="shared" si="34"/>
        <v xml:space="preserve"> </v>
      </c>
      <c r="X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5" s="228" t="str">
        <f t="shared" si="35"/>
        <v xml:space="preserve"> </v>
      </c>
      <c r="Z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5" s="228" t="str">
        <f t="shared" si="36"/>
        <v xml:space="preserve"> </v>
      </c>
      <c r="AB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6" spans="1:28" s="135" customFormat="1" hidden="1">
      <c r="A306" s="182" t="str">
        <f t="shared" si="38"/>
        <v>71060301034861</v>
      </c>
      <c r="B306" s="183" t="s">
        <v>439</v>
      </c>
      <c r="C306" s="132" t="s">
        <v>157</v>
      </c>
      <c r="D306" s="131" t="s">
        <v>442</v>
      </c>
      <c r="E306" s="130" t="s">
        <v>106</v>
      </c>
      <c r="F306" s="184" t="s">
        <v>442</v>
      </c>
      <c r="G306" s="129">
        <v>4861</v>
      </c>
      <c r="H306" s="23"/>
      <c r="I306" s="16"/>
      <c r="J306" s="17"/>
      <c r="K306" s="17"/>
      <c r="L306" s="28" t="s">
        <v>134</v>
      </c>
      <c r="M306" s="29">
        <v>4861</v>
      </c>
      <c r="N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6" s="229" t="str">
        <f t="shared" si="31"/>
        <v xml:space="preserve"> </v>
      </c>
      <c r="Q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6" s="229" t="str">
        <f t="shared" si="32"/>
        <v xml:space="preserve"> </v>
      </c>
      <c r="S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6" s="229" t="str">
        <f t="shared" si="33"/>
        <v xml:space="preserve"> </v>
      </c>
      <c r="U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6" s="229" t="str">
        <f t="shared" si="34"/>
        <v xml:space="preserve"> </v>
      </c>
      <c r="X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6" s="229" t="str">
        <f t="shared" si="35"/>
        <v xml:space="preserve"> </v>
      </c>
      <c r="Z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6" s="229" t="str">
        <f t="shared" si="36"/>
        <v xml:space="preserve"> </v>
      </c>
      <c r="AB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7" spans="1:28" s="196" customFormat="1" ht="40.5" hidden="1">
      <c r="A307" s="182" t="str">
        <f t="shared" si="38"/>
        <v>71060301040000</v>
      </c>
      <c r="B307" s="183" t="s">
        <v>439</v>
      </c>
      <c r="C307" s="132" t="s">
        <v>157</v>
      </c>
      <c r="D307" s="131" t="s">
        <v>442</v>
      </c>
      <c r="E307" s="130" t="s">
        <v>106</v>
      </c>
      <c r="F307" s="184" t="s">
        <v>155</v>
      </c>
      <c r="G307" s="185" t="s">
        <v>440</v>
      </c>
      <c r="H307" s="144"/>
      <c r="I307" s="145"/>
      <c r="J307" s="146"/>
      <c r="K307" s="146"/>
      <c r="L307" s="25" t="s">
        <v>256</v>
      </c>
      <c r="M307" s="26"/>
      <c r="N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7" s="228" t="str">
        <f t="shared" si="31"/>
        <v xml:space="preserve"> </v>
      </c>
      <c r="Q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7" s="228" t="str">
        <f t="shared" si="32"/>
        <v xml:space="preserve"> </v>
      </c>
      <c r="S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7" s="228" t="str">
        <f t="shared" si="33"/>
        <v xml:space="preserve"> </v>
      </c>
      <c r="U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7" s="228" t="str">
        <f t="shared" si="34"/>
        <v xml:space="preserve"> </v>
      </c>
      <c r="X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7" s="228" t="str">
        <f t="shared" si="35"/>
        <v xml:space="preserve"> </v>
      </c>
      <c r="Z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7" s="228" t="str">
        <f t="shared" si="36"/>
        <v xml:space="preserve"> </v>
      </c>
      <c r="AB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8" spans="1:28" s="135" customFormat="1" hidden="1">
      <c r="A308" s="182" t="str">
        <f t="shared" si="38"/>
        <v>71060301044861</v>
      </c>
      <c r="B308" s="183" t="s">
        <v>439</v>
      </c>
      <c r="C308" s="132" t="s">
        <v>157</v>
      </c>
      <c r="D308" s="131" t="s">
        <v>442</v>
      </c>
      <c r="E308" s="130" t="s">
        <v>106</v>
      </c>
      <c r="F308" s="184" t="s">
        <v>155</v>
      </c>
      <c r="G308" s="129">
        <v>4861</v>
      </c>
      <c r="H308" s="23"/>
      <c r="I308" s="16"/>
      <c r="J308" s="17"/>
      <c r="K308" s="17"/>
      <c r="L308" s="28" t="s">
        <v>134</v>
      </c>
      <c r="M308" s="29">
        <v>4861</v>
      </c>
      <c r="N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8" s="229" t="str">
        <f t="shared" si="31"/>
        <v xml:space="preserve"> </v>
      </c>
      <c r="Q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8" s="229" t="str">
        <f t="shared" si="32"/>
        <v xml:space="preserve"> </v>
      </c>
      <c r="S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8" s="229" t="str">
        <f t="shared" si="33"/>
        <v xml:space="preserve"> </v>
      </c>
      <c r="U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8" s="229" t="str">
        <f t="shared" si="34"/>
        <v xml:space="preserve"> </v>
      </c>
      <c r="X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8" s="229" t="str">
        <f t="shared" si="35"/>
        <v xml:space="preserve"> </v>
      </c>
      <c r="Z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8" s="229" t="str">
        <f t="shared" si="36"/>
        <v xml:space="preserve"> </v>
      </c>
      <c r="AB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9" spans="1:28" s="196" customFormat="1" ht="54" hidden="1">
      <c r="A309" s="182" t="str">
        <f t="shared" si="38"/>
        <v>71060301050000</v>
      </c>
      <c r="B309" s="183" t="s">
        <v>439</v>
      </c>
      <c r="C309" s="132" t="s">
        <v>157</v>
      </c>
      <c r="D309" s="131" t="s">
        <v>442</v>
      </c>
      <c r="E309" s="130" t="s">
        <v>106</v>
      </c>
      <c r="F309" s="184" t="s">
        <v>149</v>
      </c>
      <c r="G309" s="185" t="s">
        <v>440</v>
      </c>
      <c r="H309" s="144"/>
      <c r="I309" s="145"/>
      <c r="J309" s="146"/>
      <c r="K309" s="146"/>
      <c r="L309" s="25" t="s">
        <v>257</v>
      </c>
      <c r="M309" s="26"/>
      <c r="N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9" s="228" t="str">
        <f t="shared" si="31"/>
        <v xml:space="preserve"> </v>
      </c>
      <c r="Q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9" s="228" t="str">
        <f t="shared" si="32"/>
        <v xml:space="preserve"> </v>
      </c>
      <c r="S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9" s="228" t="str">
        <f t="shared" si="33"/>
        <v xml:space="preserve"> </v>
      </c>
      <c r="U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9" s="228" t="str">
        <f t="shared" si="34"/>
        <v xml:space="preserve"> </v>
      </c>
      <c r="X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9" s="228" t="str">
        <f t="shared" si="35"/>
        <v xml:space="preserve"> </v>
      </c>
      <c r="Z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9" s="228" t="str">
        <f t="shared" si="36"/>
        <v xml:space="preserve"> </v>
      </c>
      <c r="AB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0" spans="1:28" s="135" customFormat="1" hidden="1">
      <c r="A310" s="182" t="str">
        <f t="shared" si="38"/>
        <v>71060301054861</v>
      </c>
      <c r="B310" s="183" t="s">
        <v>439</v>
      </c>
      <c r="C310" s="132" t="s">
        <v>157</v>
      </c>
      <c r="D310" s="131" t="s">
        <v>442</v>
      </c>
      <c r="E310" s="130" t="s">
        <v>106</v>
      </c>
      <c r="F310" s="184" t="s">
        <v>149</v>
      </c>
      <c r="G310" s="129">
        <v>4861</v>
      </c>
      <c r="H310" s="23"/>
      <c r="I310" s="16"/>
      <c r="J310" s="17"/>
      <c r="K310" s="17"/>
      <c r="L310" s="28" t="s">
        <v>134</v>
      </c>
      <c r="M310" s="29">
        <v>4861</v>
      </c>
      <c r="N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0" s="229" t="str">
        <f t="shared" si="31"/>
        <v xml:space="preserve"> </v>
      </c>
      <c r="Q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0" s="229" t="str">
        <f t="shared" si="32"/>
        <v xml:space="preserve"> </v>
      </c>
      <c r="S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0" s="229" t="str">
        <f t="shared" si="33"/>
        <v xml:space="preserve"> </v>
      </c>
      <c r="U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0" s="229" t="str">
        <f t="shared" si="34"/>
        <v xml:space="preserve"> </v>
      </c>
      <c r="X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0" s="229" t="str">
        <f t="shared" si="35"/>
        <v xml:space="preserve"> </v>
      </c>
      <c r="Z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0" s="229" t="str">
        <f t="shared" si="36"/>
        <v xml:space="preserve"> </v>
      </c>
      <c r="AB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1" spans="1:28" s="187" customFormat="1" ht="13.5">
      <c r="A311" s="182" t="str">
        <f t="shared" si="38"/>
        <v>71060400000000</v>
      </c>
      <c r="B311" s="183" t="s">
        <v>439</v>
      </c>
      <c r="C311" s="132" t="s">
        <v>157</v>
      </c>
      <c r="D311" s="131" t="s">
        <v>155</v>
      </c>
      <c r="E311" s="130" t="s">
        <v>441</v>
      </c>
      <c r="F311" s="184" t="s">
        <v>441</v>
      </c>
      <c r="G311" s="185" t="s">
        <v>440</v>
      </c>
      <c r="H311" s="173">
        <v>2640</v>
      </c>
      <c r="I311" s="164" t="s">
        <v>157</v>
      </c>
      <c r="J311" s="165">
        <v>4</v>
      </c>
      <c r="K311" s="165">
        <v>0</v>
      </c>
      <c r="L311" s="166" t="s">
        <v>258</v>
      </c>
      <c r="M311" s="174"/>
      <c r="N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1" s="226" t="str">
        <f t="shared" si="31"/>
        <v xml:space="preserve"> </v>
      </c>
      <c r="Q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1" s="226" t="str">
        <f t="shared" si="32"/>
        <v xml:space="preserve"> </v>
      </c>
      <c r="S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1" s="226" t="str">
        <f t="shared" si="33"/>
        <v xml:space="preserve"> </v>
      </c>
      <c r="U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1" s="226" t="str">
        <f t="shared" si="34"/>
        <v xml:space="preserve"> </v>
      </c>
      <c r="X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1" s="226" t="str">
        <f t="shared" si="35"/>
        <v xml:space="preserve"> </v>
      </c>
      <c r="Z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1" s="226" t="str">
        <f t="shared" si="36"/>
        <v xml:space="preserve"> </v>
      </c>
      <c r="AB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2" spans="1:28" s="135" customFormat="1" ht="12.75">
      <c r="A312" s="182" t="str">
        <f t="shared" si="38"/>
        <v>71060400000001</v>
      </c>
      <c r="B312" s="183" t="s">
        <v>439</v>
      </c>
      <c r="C312" s="132" t="s">
        <v>157</v>
      </c>
      <c r="D312" s="131" t="s">
        <v>155</v>
      </c>
      <c r="E312" s="130" t="s">
        <v>441</v>
      </c>
      <c r="F312" s="184" t="s">
        <v>441</v>
      </c>
      <c r="G312" s="185" t="s">
        <v>96</v>
      </c>
      <c r="H312" s="23"/>
      <c r="I312" s="16"/>
      <c r="J312" s="17"/>
      <c r="K312" s="17"/>
      <c r="L312" s="28" t="s">
        <v>110</v>
      </c>
      <c r="M312" s="29"/>
      <c r="N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2" s="225" t="str">
        <f t="shared" si="31"/>
        <v xml:space="preserve"> </v>
      </c>
      <c r="Q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2" s="225" t="str">
        <f t="shared" si="32"/>
        <v xml:space="preserve"> </v>
      </c>
      <c r="S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2" s="225" t="str">
        <f t="shared" si="33"/>
        <v xml:space="preserve"> </v>
      </c>
      <c r="U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2" s="225" t="str">
        <f t="shared" si="34"/>
        <v xml:space="preserve"> </v>
      </c>
      <c r="X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2" s="225" t="str">
        <f t="shared" si="35"/>
        <v xml:space="preserve"> </v>
      </c>
      <c r="Z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2" s="225" t="str">
        <f t="shared" si="36"/>
        <v xml:space="preserve"> </v>
      </c>
      <c r="AB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3" spans="1:28" s="191" customFormat="1" ht="12.75">
      <c r="A313" s="182" t="str">
        <f t="shared" si="38"/>
        <v>71060401000000</v>
      </c>
      <c r="B313" s="183" t="s">
        <v>439</v>
      </c>
      <c r="C313" s="132" t="s">
        <v>157</v>
      </c>
      <c r="D313" s="131" t="s">
        <v>155</v>
      </c>
      <c r="E313" s="130" t="s">
        <v>106</v>
      </c>
      <c r="F313" s="184" t="s">
        <v>441</v>
      </c>
      <c r="G313" s="185" t="s">
        <v>440</v>
      </c>
      <c r="H313" s="149">
        <v>2641</v>
      </c>
      <c r="I313" s="150" t="s">
        <v>157</v>
      </c>
      <c r="J313" s="151">
        <v>4</v>
      </c>
      <c r="K313" s="151">
        <v>1</v>
      </c>
      <c r="L313" s="152" t="s">
        <v>259</v>
      </c>
      <c r="M313" s="153"/>
      <c r="N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3" s="227" t="str">
        <f t="shared" si="31"/>
        <v xml:space="preserve"> </v>
      </c>
      <c r="Q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3" s="227" t="str">
        <f t="shared" si="32"/>
        <v xml:space="preserve"> </v>
      </c>
      <c r="S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3" s="227" t="str">
        <f t="shared" si="33"/>
        <v xml:space="preserve"> </v>
      </c>
      <c r="U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3" s="227" t="str">
        <f t="shared" si="34"/>
        <v xml:space="preserve"> </v>
      </c>
      <c r="X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3" s="227" t="str">
        <f t="shared" si="35"/>
        <v xml:space="preserve"> </v>
      </c>
      <c r="Z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3" s="227" t="str">
        <f t="shared" si="36"/>
        <v xml:space="preserve"> </v>
      </c>
      <c r="AB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4" spans="1:28" s="135" customFormat="1" ht="12.75">
      <c r="A314" s="182" t="str">
        <f t="shared" si="38"/>
        <v>71060401000001</v>
      </c>
      <c r="B314" s="183" t="s">
        <v>439</v>
      </c>
      <c r="C314" s="132" t="s">
        <v>157</v>
      </c>
      <c r="D314" s="131" t="s">
        <v>155</v>
      </c>
      <c r="E314" s="130" t="s">
        <v>106</v>
      </c>
      <c r="F314" s="184" t="s">
        <v>441</v>
      </c>
      <c r="G314" s="185" t="s">
        <v>96</v>
      </c>
      <c r="H314" s="23"/>
      <c r="I314" s="23"/>
      <c r="J314" s="24"/>
      <c r="K314" s="24"/>
      <c r="L314" s="28" t="s">
        <v>108</v>
      </c>
      <c r="M314" s="29"/>
      <c r="N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4" s="225" t="str">
        <f t="shared" si="31"/>
        <v xml:space="preserve"> </v>
      </c>
      <c r="Q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4" s="225" t="str">
        <f t="shared" si="32"/>
        <v xml:space="preserve"> </v>
      </c>
      <c r="S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4" s="225" t="str">
        <f t="shared" si="33"/>
        <v xml:space="preserve"> </v>
      </c>
      <c r="U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4" s="225" t="str">
        <f t="shared" si="34"/>
        <v xml:space="preserve"> </v>
      </c>
      <c r="X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4" s="225" t="str">
        <f t="shared" si="35"/>
        <v xml:space="preserve"> </v>
      </c>
      <c r="Z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4" s="225" t="str">
        <f t="shared" si="36"/>
        <v xml:space="preserve"> </v>
      </c>
      <c r="AB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5" spans="1:28" s="196" customFormat="1" ht="13.5">
      <c r="A315" s="182" t="str">
        <f t="shared" si="38"/>
        <v>71060401010000</v>
      </c>
      <c r="B315" s="183" t="s">
        <v>439</v>
      </c>
      <c r="C315" s="132" t="s">
        <v>157</v>
      </c>
      <c r="D315" s="131" t="s">
        <v>155</v>
      </c>
      <c r="E315" s="130" t="s">
        <v>106</v>
      </c>
      <c r="F315" s="184" t="s">
        <v>106</v>
      </c>
      <c r="G315" s="185" t="s">
        <v>440</v>
      </c>
      <c r="H315" s="43"/>
      <c r="I315" s="44"/>
      <c r="J315" s="45"/>
      <c r="K315" s="45"/>
      <c r="L315" s="25" t="s">
        <v>487</v>
      </c>
      <c r="M315" s="26"/>
      <c r="N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5" s="228" t="str">
        <f t="shared" si="31"/>
        <v xml:space="preserve"> </v>
      </c>
      <c r="Q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5" s="228" t="str">
        <f t="shared" si="32"/>
        <v xml:space="preserve"> </v>
      </c>
      <c r="S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5" s="228" t="str">
        <f t="shared" si="33"/>
        <v xml:space="preserve"> </v>
      </c>
      <c r="U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5" s="228" t="str">
        <f t="shared" si="34"/>
        <v xml:space="preserve"> </v>
      </c>
      <c r="X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5" s="228" t="str">
        <f t="shared" si="35"/>
        <v xml:space="preserve"> </v>
      </c>
      <c r="Z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5" s="228" t="str">
        <f t="shared" si="36"/>
        <v xml:space="preserve"> </v>
      </c>
      <c r="AB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6" spans="1:28" s="135" customFormat="1" ht="25.5">
      <c r="A316" s="182" t="str">
        <f t="shared" si="38"/>
        <v>71060401014251</v>
      </c>
      <c r="B316" s="198" t="s">
        <v>439</v>
      </c>
      <c r="C316" s="132" t="s">
        <v>157</v>
      </c>
      <c r="D316" s="131" t="s">
        <v>155</v>
      </c>
      <c r="E316" s="130" t="s">
        <v>106</v>
      </c>
      <c r="F316" s="184" t="s">
        <v>106</v>
      </c>
      <c r="G316" s="129">
        <v>4251</v>
      </c>
      <c r="H316" s="189"/>
      <c r="I316" s="192"/>
      <c r="J316" s="199"/>
      <c r="K316" s="200"/>
      <c r="L316" s="201" t="s">
        <v>142</v>
      </c>
      <c r="M316" s="11">
        <v>4251</v>
      </c>
      <c r="N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6" s="229" t="str">
        <f t="shared" si="31"/>
        <v xml:space="preserve"> </v>
      </c>
      <c r="Q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6" s="229" t="str">
        <f t="shared" si="32"/>
        <v xml:space="preserve"> </v>
      </c>
      <c r="S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6" s="229" t="str">
        <f t="shared" si="33"/>
        <v xml:space="preserve"> </v>
      </c>
      <c r="U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6" s="229" t="str">
        <f t="shared" si="34"/>
        <v xml:space="preserve"> </v>
      </c>
      <c r="X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6" s="229" t="str">
        <f t="shared" si="35"/>
        <v xml:space="preserve"> </v>
      </c>
      <c r="Z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6" s="229" t="str">
        <f t="shared" si="36"/>
        <v xml:space="preserve"> </v>
      </c>
      <c r="AB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7" spans="1:28" s="135" customFormat="1">
      <c r="A317" s="182" t="str">
        <f t="shared" si="38"/>
        <v>71060401015113</v>
      </c>
      <c r="B317" s="183" t="s">
        <v>439</v>
      </c>
      <c r="C317" s="132" t="s">
        <v>157</v>
      </c>
      <c r="D317" s="131" t="s">
        <v>155</v>
      </c>
      <c r="E317" s="130" t="s">
        <v>106</v>
      </c>
      <c r="F317" s="184" t="s">
        <v>106</v>
      </c>
      <c r="G317" s="129">
        <v>5113</v>
      </c>
      <c r="H317" s="23"/>
      <c r="I317" s="23"/>
      <c r="J317" s="24"/>
      <c r="K317" s="24"/>
      <c r="L317" s="34" t="s">
        <v>173</v>
      </c>
      <c r="M317" s="10" t="s">
        <v>87</v>
      </c>
      <c r="N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7" s="229" t="str">
        <f t="shared" si="31"/>
        <v xml:space="preserve"> </v>
      </c>
      <c r="Q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7" s="229" t="str">
        <f t="shared" si="32"/>
        <v xml:space="preserve"> </v>
      </c>
      <c r="S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7" s="229" t="str">
        <f t="shared" si="33"/>
        <v xml:space="preserve"> </v>
      </c>
      <c r="U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7" s="229" t="str">
        <f t="shared" si="34"/>
        <v xml:space="preserve"> </v>
      </c>
      <c r="X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7" s="229" t="str">
        <f t="shared" si="35"/>
        <v xml:space="preserve"> </v>
      </c>
      <c r="Z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7" s="229" t="str">
        <f t="shared" si="36"/>
        <v xml:space="preserve"> </v>
      </c>
      <c r="AB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8" spans="1:28" s="135" customFormat="1" hidden="1">
      <c r="A318" s="182"/>
      <c r="B318" s="183" t="s">
        <v>439</v>
      </c>
      <c r="C318" s="132" t="s">
        <v>157</v>
      </c>
      <c r="D318" s="131" t="s">
        <v>155</v>
      </c>
      <c r="E318" s="130" t="s">
        <v>106</v>
      </c>
      <c r="F318" s="184" t="s">
        <v>106</v>
      </c>
      <c r="G318" s="129">
        <v>5113</v>
      </c>
      <c r="H318" s="23"/>
      <c r="I318" s="23"/>
      <c r="J318" s="24"/>
      <c r="K318" s="24"/>
      <c r="L318" s="27" t="s">
        <v>174</v>
      </c>
      <c r="M318" s="10">
        <v>5113</v>
      </c>
      <c r="N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8" s="229" t="str">
        <f t="shared" si="31"/>
        <v xml:space="preserve"> </v>
      </c>
      <c r="Q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8" s="229" t="str">
        <f t="shared" si="32"/>
        <v xml:space="preserve"> </v>
      </c>
      <c r="S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8" s="229" t="str">
        <f t="shared" si="33"/>
        <v xml:space="preserve"> </v>
      </c>
      <c r="U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8" s="229" t="str">
        <f t="shared" si="34"/>
        <v xml:space="preserve"> </v>
      </c>
      <c r="X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8" s="229" t="str">
        <f t="shared" si="35"/>
        <v xml:space="preserve"> </v>
      </c>
      <c r="Z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8" s="229" t="str">
        <f t="shared" si="36"/>
        <v xml:space="preserve"> </v>
      </c>
      <c r="AB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9" spans="1:28" s="135" customFormat="1" hidden="1">
      <c r="A319" s="182" t="str">
        <f t="shared" si="38"/>
        <v>71060401015129</v>
      </c>
      <c r="B319" s="183" t="s">
        <v>439</v>
      </c>
      <c r="C319" s="132" t="s">
        <v>157</v>
      </c>
      <c r="D319" s="131" t="s">
        <v>155</v>
      </c>
      <c r="E319" s="130" t="s">
        <v>106</v>
      </c>
      <c r="F319" s="184" t="s">
        <v>106</v>
      </c>
      <c r="G319" s="129">
        <v>5129</v>
      </c>
      <c r="H319" s="23"/>
      <c r="I319" s="23"/>
      <c r="J319" s="24"/>
      <c r="K319" s="24"/>
      <c r="L319" s="27" t="s">
        <v>137</v>
      </c>
      <c r="M319" s="10">
        <v>5129</v>
      </c>
      <c r="N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9" s="229" t="str">
        <f t="shared" si="31"/>
        <v xml:space="preserve"> </v>
      </c>
      <c r="Q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9" s="229" t="str">
        <f t="shared" si="32"/>
        <v xml:space="preserve"> </v>
      </c>
      <c r="S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9" s="229" t="str">
        <f t="shared" si="33"/>
        <v xml:space="preserve"> </v>
      </c>
      <c r="U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9" s="229" t="str">
        <f t="shared" si="34"/>
        <v xml:space="preserve"> </v>
      </c>
      <c r="X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9" s="229" t="str">
        <f t="shared" si="35"/>
        <v xml:space="preserve"> </v>
      </c>
      <c r="Z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9" s="229" t="str">
        <f t="shared" si="36"/>
        <v xml:space="preserve"> </v>
      </c>
      <c r="AB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0" spans="1:28" s="196" customFormat="1" ht="27" hidden="1">
      <c r="A320" s="182" t="str">
        <f t="shared" si="38"/>
        <v>71060401020000</v>
      </c>
      <c r="B320" s="183" t="s">
        <v>439</v>
      </c>
      <c r="C320" s="132" t="s">
        <v>157</v>
      </c>
      <c r="D320" s="131" t="s">
        <v>155</v>
      </c>
      <c r="E320" s="130" t="s">
        <v>106</v>
      </c>
      <c r="F320" s="184" t="s">
        <v>140</v>
      </c>
      <c r="G320" s="185" t="s">
        <v>440</v>
      </c>
      <c r="H320" s="43"/>
      <c r="I320" s="44"/>
      <c r="J320" s="45"/>
      <c r="K320" s="45"/>
      <c r="L320" s="25" t="s">
        <v>260</v>
      </c>
      <c r="M320" s="26"/>
      <c r="N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0" s="228" t="str">
        <f t="shared" si="31"/>
        <v xml:space="preserve"> </v>
      </c>
      <c r="Q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0" s="228" t="str">
        <f t="shared" si="32"/>
        <v xml:space="preserve"> </v>
      </c>
      <c r="S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0" s="228" t="str">
        <f t="shared" si="33"/>
        <v xml:space="preserve"> </v>
      </c>
      <c r="U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0" s="228" t="str">
        <f t="shared" si="34"/>
        <v xml:space="preserve"> </v>
      </c>
      <c r="X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0" s="228" t="str">
        <f t="shared" si="35"/>
        <v xml:space="preserve"> </v>
      </c>
      <c r="Z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0" s="228" t="str">
        <f t="shared" si="36"/>
        <v xml:space="preserve"> </v>
      </c>
      <c r="AB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1" spans="1:28" s="135" customFormat="1" ht="25.5" hidden="1">
      <c r="A321" s="182" t="str">
        <f t="shared" si="38"/>
        <v>71060401024511</v>
      </c>
      <c r="B321" s="183" t="s">
        <v>439</v>
      </c>
      <c r="C321" s="132" t="s">
        <v>157</v>
      </c>
      <c r="D321" s="131" t="s">
        <v>155</v>
      </c>
      <c r="E321" s="130" t="s">
        <v>106</v>
      </c>
      <c r="F321" s="184" t="s">
        <v>140</v>
      </c>
      <c r="G321" s="185">
        <v>4511</v>
      </c>
      <c r="H321" s="23"/>
      <c r="I321" s="16"/>
      <c r="J321" s="17"/>
      <c r="K321" s="17"/>
      <c r="L321" s="27" t="s">
        <v>217</v>
      </c>
      <c r="M321" s="10">
        <v>4511</v>
      </c>
      <c r="N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1" s="229" t="str">
        <f t="shared" si="31"/>
        <v xml:space="preserve"> </v>
      </c>
      <c r="Q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1" s="229" t="str">
        <f t="shared" si="32"/>
        <v xml:space="preserve"> </v>
      </c>
      <c r="S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1" s="229" t="str">
        <f t="shared" si="33"/>
        <v xml:space="preserve"> </v>
      </c>
      <c r="U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1" s="229" t="str">
        <f t="shared" si="34"/>
        <v xml:space="preserve"> </v>
      </c>
      <c r="X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1" s="229" t="str">
        <f t="shared" si="35"/>
        <v xml:space="preserve"> </v>
      </c>
      <c r="Z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1" s="229" t="str">
        <f t="shared" si="36"/>
        <v xml:space="preserve"> </v>
      </c>
      <c r="AB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2" spans="1:28" s="135" customFormat="1" hidden="1">
      <c r="A322" s="182" t="str">
        <f t="shared" si="38"/>
        <v>71060401024861</v>
      </c>
      <c r="B322" s="183" t="s">
        <v>439</v>
      </c>
      <c r="C322" s="132" t="s">
        <v>157</v>
      </c>
      <c r="D322" s="131" t="s">
        <v>155</v>
      </c>
      <c r="E322" s="130" t="s">
        <v>106</v>
      </c>
      <c r="F322" s="184" t="s">
        <v>140</v>
      </c>
      <c r="G322" s="129">
        <v>4861</v>
      </c>
      <c r="H322" s="23"/>
      <c r="I322" s="16"/>
      <c r="J322" s="17"/>
      <c r="K322" s="17"/>
      <c r="L322" s="28" t="s">
        <v>134</v>
      </c>
      <c r="M322" s="29">
        <v>4861</v>
      </c>
      <c r="N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2" s="229" t="str">
        <f t="shared" si="31"/>
        <v xml:space="preserve"> </v>
      </c>
      <c r="Q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2" s="229" t="str">
        <f t="shared" si="32"/>
        <v xml:space="preserve"> </v>
      </c>
      <c r="S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2" s="229" t="str">
        <f t="shared" si="33"/>
        <v xml:space="preserve"> </v>
      </c>
      <c r="U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2" s="229" t="str">
        <f t="shared" si="34"/>
        <v xml:space="preserve"> </v>
      </c>
      <c r="X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2" s="229" t="str">
        <f t="shared" si="35"/>
        <v xml:space="preserve"> </v>
      </c>
      <c r="Z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2" s="229" t="str">
        <f t="shared" si="36"/>
        <v xml:space="preserve"> </v>
      </c>
      <c r="AB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3" spans="1:28" s="196" customFormat="1" ht="52.5" hidden="1">
      <c r="A323" s="182" t="str">
        <f t="shared" si="38"/>
        <v>71060401030000</v>
      </c>
      <c r="B323" s="183" t="s">
        <v>439</v>
      </c>
      <c r="C323" s="132" t="s">
        <v>157</v>
      </c>
      <c r="D323" s="131" t="s">
        <v>155</v>
      </c>
      <c r="E323" s="130" t="s">
        <v>106</v>
      </c>
      <c r="F323" s="184" t="s">
        <v>442</v>
      </c>
      <c r="G323" s="185" t="s">
        <v>440</v>
      </c>
      <c r="H323" s="43"/>
      <c r="I323" s="44"/>
      <c r="J323" s="45"/>
      <c r="K323" s="45"/>
      <c r="L323" s="25" t="s">
        <v>488</v>
      </c>
      <c r="M323" s="26"/>
      <c r="N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3" s="228" t="str">
        <f t="shared" si="31"/>
        <v xml:space="preserve"> </v>
      </c>
      <c r="Q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3" s="228" t="str">
        <f t="shared" si="32"/>
        <v xml:space="preserve"> </v>
      </c>
      <c r="S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3" s="228" t="str">
        <f t="shared" si="33"/>
        <v xml:space="preserve"> </v>
      </c>
      <c r="U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3" s="228" t="str">
        <f t="shared" si="34"/>
        <v xml:space="preserve"> </v>
      </c>
      <c r="X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3" s="228" t="str">
        <f t="shared" si="35"/>
        <v xml:space="preserve"> </v>
      </c>
      <c r="Z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3" s="228" t="str">
        <f t="shared" si="36"/>
        <v xml:space="preserve"> </v>
      </c>
      <c r="AB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4" spans="1:28" s="135" customFormat="1" ht="25.5" hidden="1">
      <c r="A324" s="182" t="str">
        <f t="shared" si="38"/>
        <v>71060401034251</v>
      </c>
      <c r="B324" s="183" t="s">
        <v>439</v>
      </c>
      <c r="C324" s="132" t="s">
        <v>157</v>
      </c>
      <c r="D324" s="131" t="s">
        <v>155</v>
      </c>
      <c r="E324" s="130" t="s">
        <v>106</v>
      </c>
      <c r="F324" s="184" t="s">
        <v>442</v>
      </c>
      <c r="G324" s="129">
        <v>4251</v>
      </c>
      <c r="H324" s="15"/>
      <c r="I324" s="23"/>
      <c r="J324" s="24"/>
      <c r="K324" s="24"/>
      <c r="L324" s="27" t="s">
        <v>142</v>
      </c>
      <c r="M324" s="42">
        <v>4251</v>
      </c>
      <c r="N324" s="181" t="e">
        <f>+'havelvac 7.2'!N362+'havelvac 7.3'!N362+'havelvac 7.4'!N362+'havelvac 7.5'!N362+'havelvac 7.6'!N362+'havelvac 7.7'!N362+'havelvac 7.9'!N362+'havelvac 7.8'!N362+'havelvac 7.10'!N362+'havelvac 7.11'!N362+'havelvac 7.12'!N362+'havelvac 7.13'!#REF!</f>
        <v>#REF!</v>
      </c>
      <c r="O324" s="181" t="e">
        <f>+'havelvac 7.2'!O362+'havelvac 7.3'!O362+'havelvac 7.4'!O362+'havelvac 7.5'!O362+'havelvac 7.6'!O362+'havelvac 7.7'!O362+'havelvac 7.9'!O362+'havelvac 7.8'!O362+'havelvac 7.10'!O362+'havelvac 7.11'!O362+'havelvac 7.12'!O362+'havelvac 7.13'!#REF!</f>
        <v>#REF!</v>
      </c>
      <c r="P324" s="229" t="str">
        <f t="shared" si="31"/>
        <v xml:space="preserve"> </v>
      </c>
      <c r="Q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4" s="229" t="str">
        <f t="shared" si="32"/>
        <v xml:space="preserve"> </v>
      </c>
      <c r="S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4" s="229" t="str">
        <f t="shared" si="33"/>
        <v xml:space="preserve"> </v>
      </c>
      <c r="U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4" s="181" t="e">
        <f>+'havelvac 7.2'!P362+'havelvac 7.3'!P362+'havelvac 7.4'!P362+'havelvac 7.5'!P362+'havelvac 7.6'!P362+'havelvac 7.7'!P362+'havelvac 7.9'!P362+'havelvac 7.8'!P362+'havelvac 7.10'!P362+'havelvac 7.11'!P362+'havelvac 7.12'!P362+'havelvac 7.13'!#REF!</f>
        <v>#REF!</v>
      </c>
      <c r="W324" s="229" t="str">
        <f t="shared" si="34"/>
        <v xml:space="preserve"> </v>
      </c>
      <c r="X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4" s="229" t="str">
        <f t="shared" si="35"/>
        <v xml:space="preserve"> </v>
      </c>
      <c r="Z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4" s="229" t="str">
        <f t="shared" si="36"/>
        <v xml:space="preserve"> </v>
      </c>
      <c r="AB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5" spans="1:28" s="135" customFormat="1" hidden="1">
      <c r="A325" s="182" t="str">
        <f t="shared" si="38"/>
        <v>71060401034861</v>
      </c>
      <c r="B325" s="183" t="s">
        <v>439</v>
      </c>
      <c r="C325" s="132" t="s">
        <v>157</v>
      </c>
      <c r="D325" s="131" t="s">
        <v>155</v>
      </c>
      <c r="E325" s="130" t="s">
        <v>106</v>
      </c>
      <c r="F325" s="184" t="s">
        <v>442</v>
      </c>
      <c r="G325" s="185">
        <v>4861</v>
      </c>
      <c r="H325" s="192"/>
      <c r="I325" s="192"/>
      <c r="J325" s="193"/>
      <c r="K325" s="194"/>
      <c r="L325" s="34" t="s">
        <v>134</v>
      </c>
      <c r="M325" s="11">
        <v>4861</v>
      </c>
      <c r="N325" s="181" t="e">
        <f>+'havelvac 7.2'!N363+'havelvac 7.3'!N363+'havelvac 7.4'!N363+'havelvac 7.5'!N363+'havelvac 7.6'!N363+'havelvac 7.7'!N363+'havelvac 7.9'!N363+'havelvac 7.8'!N363+'havelvac 7.10'!N363+'havelvac 7.11'!N363+'havelvac 7.12'!N363+'havelvac 7.13'!#REF!</f>
        <v>#REF!</v>
      </c>
      <c r="O325" s="181" t="e">
        <f>+'havelvac 7.2'!O363+'havelvac 7.3'!O363+'havelvac 7.4'!O363+'havelvac 7.5'!O363+'havelvac 7.6'!O363+'havelvac 7.7'!O363+'havelvac 7.9'!O363+'havelvac 7.8'!O363+'havelvac 7.10'!O363+'havelvac 7.11'!O363+'havelvac 7.12'!O363+'havelvac 7.13'!#REF!</f>
        <v>#REF!</v>
      </c>
      <c r="P325" s="229" t="str">
        <f t="shared" si="31"/>
        <v xml:space="preserve"> </v>
      </c>
      <c r="Q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5" s="229" t="str">
        <f t="shared" si="32"/>
        <v xml:space="preserve"> </v>
      </c>
      <c r="S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5" s="229" t="str">
        <f t="shared" si="33"/>
        <v xml:space="preserve"> </v>
      </c>
      <c r="U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5" s="181" t="e">
        <f>+'havelvac 7.2'!P363+'havelvac 7.3'!P363+'havelvac 7.4'!P363+'havelvac 7.5'!P363+'havelvac 7.6'!P363+'havelvac 7.7'!P363+'havelvac 7.9'!P363+'havelvac 7.8'!P363+'havelvac 7.10'!P363+'havelvac 7.11'!P363+'havelvac 7.12'!P363+'havelvac 7.13'!#REF!</f>
        <v>#REF!</v>
      </c>
      <c r="W325" s="229" t="str">
        <f t="shared" si="34"/>
        <v xml:space="preserve"> </v>
      </c>
      <c r="X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5" s="229" t="str">
        <f t="shared" si="35"/>
        <v xml:space="preserve"> </v>
      </c>
      <c r="Z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5" s="229" t="str">
        <f t="shared" si="36"/>
        <v xml:space="preserve"> </v>
      </c>
      <c r="AB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6" spans="1:28" s="135" customFormat="1" hidden="1">
      <c r="A326" s="182" t="str">
        <f t="shared" si="38"/>
        <v>71060401035113</v>
      </c>
      <c r="B326" s="183" t="s">
        <v>439</v>
      </c>
      <c r="C326" s="132" t="s">
        <v>157</v>
      </c>
      <c r="D326" s="131" t="s">
        <v>155</v>
      </c>
      <c r="E326" s="130" t="s">
        <v>106</v>
      </c>
      <c r="F326" s="184" t="s">
        <v>442</v>
      </c>
      <c r="G326" s="129">
        <v>5113</v>
      </c>
      <c r="H326" s="23"/>
      <c r="I326" s="16"/>
      <c r="J326" s="17"/>
      <c r="K326" s="17"/>
      <c r="L326" s="28" t="s">
        <v>174</v>
      </c>
      <c r="M326" s="29">
        <v>5113</v>
      </c>
      <c r="N326" s="181">
        <f>+'havelvac 7.2'!N364+'havelvac 7.3'!N364+'havelvac 7.4'!N364+'havelvac 7.5'!N364+'havelvac 7.6'!N364+'havelvac 7.7'!N364+'havelvac 7.9'!N364+'havelvac 7.8'!N364+'havelvac 7.10'!N364+'havelvac 7.11'!N364+'havelvac 7.12'!N364+'havelvac 7.13'!N362</f>
        <v>0</v>
      </c>
      <c r="O326" s="181">
        <f>+'havelvac 7.2'!O364+'havelvac 7.3'!O364+'havelvac 7.4'!O364+'havelvac 7.5'!O364+'havelvac 7.6'!O364+'havelvac 7.7'!O364+'havelvac 7.9'!O364+'havelvac 7.8'!O364+'havelvac 7.10'!O364+'havelvac 7.11'!O364+'havelvac 7.12'!O364+'havelvac 7.13'!O362</f>
        <v>0</v>
      </c>
      <c r="P326" s="229" t="str">
        <f t="shared" si="31"/>
        <v xml:space="preserve"> </v>
      </c>
      <c r="Q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6" s="229" t="str">
        <f t="shared" si="32"/>
        <v xml:space="preserve"> </v>
      </c>
      <c r="S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6" s="229" t="str">
        <f t="shared" si="33"/>
        <v xml:space="preserve"> </v>
      </c>
      <c r="U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6" s="181">
        <f>+'havelvac 7.2'!P364+'havelvac 7.3'!P364+'havelvac 7.4'!P364+'havelvac 7.5'!P364+'havelvac 7.6'!P364+'havelvac 7.7'!P364+'havelvac 7.9'!P364+'havelvac 7.8'!P364+'havelvac 7.10'!P364+'havelvac 7.11'!P364+'havelvac 7.12'!P364+'havelvac 7.13'!P362</f>
        <v>0</v>
      </c>
      <c r="W326" s="229" t="str">
        <f t="shared" si="34"/>
        <v xml:space="preserve"> </v>
      </c>
      <c r="X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6" s="229" t="str">
        <f t="shared" si="35"/>
        <v xml:space="preserve"> </v>
      </c>
      <c r="Z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6" s="229" t="str">
        <f t="shared" si="36"/>
        <v xml:space="preserve"> </v>
      </c>
      <c r="AB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7" spans="1:28" s="196" customFormat="1" ht="40.5" hidden="1">
      <c r="A327" s="182" t="str">
        <f t="shared" si="38"/>
        <v>71060401040000</v>
      </c>
      <c r="B327" s="183" t="s">
        <v>439</v>
      </c>
      <c r="C327" s="132" t="s">
        <v>157</v>
      </c>
      <c r="D327" s="131" t="s">
        <v>155</v>
      </c>
      <c r="E327" s="130" t="s">
        <v>106</v>
      </c>
      <c r="F327" s="184" t="s">
        <v>155</v>
      </c>
      <c r="G327" s="185" t="s">
        <v>440</v>
      </c>
      <c r="H327" s="43"/>
      <c r="I327" s="44"/>
      <c r="J327" s="45"/>
      <c r="K327" s="45"/>
      <c r="L327" s="25" t="s">
        <v>577</v>
      </c>
      <c r="M327" s="26"/>
      <c r="N327" s="195">
        <f>+'havelvac 7.2'!N365+'havelvac 7.3'!N365+'havelvac 7.4'!N365+'havelvac 7.5'!N365+'havelvac 7.6'!N365+'havelvac 7.7'!N365+'havelvac 7.9'!N365+'havelvac 7.8'!N365+'havelvac 7.10'!N365+'havelvac 7.11'!N365+'havelvac 7.12'!N365+'havelvac 7.13'!N363</f>
        <v>0</v>
      </c>
      <c r="O327" s="195">
        <f>+'havelvac 7.2'!O365+'havelvac 7.3'!O365+'havelvac 7.4'!O365+'havelvac 7.5'!O365+'havelvac 7.6'!O365+'havelvac 7.7'!O365+'havelvac 7.9'!O365+'havelvac 7.8'!O365+'havelvac 7.10'!O365+'havelvac 7.11'!O365+'havelvac 7.12'!O365+'havelvac 7.13'!O363</f>
        <v>0</v>
      </c>
      <c r="P327" s="228" t="str">
        <f t="shared" si="31"/>
        <v xml:space="preserve"> </v>
      </c>
      <c r="Q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7" s="228" t="str">
        <f t="shared" si="32"/>
        <v xml:space="preserve"> </v>
      </c>
      <c r="S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7" s="228" t="str">
        <f t="shared" si="33"/>
        <v xml:space="preserve"> </v>
      </c>
      <c r="U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7" s="195">
        <f>+'havelvac 7.2'!P365+'havelvac 7.3'!P365+'havelvac 7.4'!P365+'havelvac 7.5'!P365+'havelvac 7.6'!P365+'havelvac 7.7'!P365+'havelvac 7.9'!P365+'havelvac 7.8'!P365+'havelvac 7.10'!P365+'havelvac 7.11'!P365+'havelvac 7.12'!P365+'havelvac 7.13'!P363</f>
        <v>0</v>
      </c>
      <c r="W327" s="228" t="str">
        <f t="shared" si="34"/>
        <v xml:space="preserve"> </v>
      </c>
      <c r="X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7" s="228" t="str">
        <f t="shared" si="35"/>
        <v xml:space="preserve"> </v>
      </c>
      <c r="Z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7" s="228" t="str">
        <f t="shared" si="36"/>
        <v xml:space="preserve"> </v>
      </c>
      <c r="AB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8" spans="1:28" s="196" customFormat="1" ht="67.5" hidden="1">
      <c r="A328" s="182">
        <v>71060401050000</v>
      </c>
      <c r="B328" s="183" t="s">
        <v>439</v>
      </c>
      <c r="C328" s="132" t="s">
        <v>157</v>
      </c>
      <c r="D328" s="131" t="s">
        <v>155</v>
      </c>
      <c r="E328" s="130" t="s">
        <v>106</v>
      </c>
      <c r="F328" s="184" t="s">
        <v>149</v>
      </c>
      <c r="G328" s="185" t="s">
        <v>440</v>
      </c>
      <c r="H328" s="43"/>
      <c r="I328" s="44"/>
      <c r="J328" s="45"/>
      <c r="K328" s="45"/>
      <c r="L328" s="25" t="s">
        <v>578</v>
      </c>
      <c r="M328" s="26"/>
      <c r="N328" s="195"/>
      <c r="O328" s="195"/>
      <c r="P328" s="228" t="str">
        <f t="shared" si="31"/>
        <v xml:space="preserve"> </v>
      </c>
      <c r="Q328" s="195"/>
      <c r="R328" s="228" t="str">
        <f t="shared" si="32"/>
        <v xml:space="preserve"> </v>
      </c>
      <c r="S328" s="195"/>
      <c r="T328" s="228" t="str">
        <f t="shared" si="33"/>
        <v xml:space="preserve"> </v>
      </c>
      <c r="U328" s="195"/>
      <c r="V328" s="195"/>
      <c r="W328" s="228" t="str">
        <f t="shared" si="34"/>
        <v xml:space="preserve"> </v>
      </c>
      <c r="X328" s="195"/>
      <c r="Y328" s="228" t="str">
        <f t="shared" si="35"/>
        <v xml:space="preserve"> </v>
      </c>
      <c r="Z328" s="195"/>
      <c r="AA328" s="228" t="str">
        <f t="shared" si="36"/>
        <v xml:space="preserve"> </v>
      </c>
      <c r="AB328" s="195"/>
    </row>
    <row r="329" spans="1:28" s="196" customFormat="1" ht="13.5" hidden="1">
      <c r="A329" s="182">
        <v>71060401054861</v>
      </c>
      <c r="B329" s="183" t="s">
        <v>439</v>
      </c>
      <c r="C329" s="132" t="s">
        <v>157</v>
      </c>
      <c r="D329" s="131" t="s">
        <v>155</v>
      </c>
      <c r="E329" s="130" t="s">
        <v>106</v>
      </c>
      <c r="F329" s="184" t="s">
        <v>149</v>
      </c>
      <c r="G329" s="185">
        <v>4861</v>
      </c>
      <c r="H329" s="43"/>
      <c r="I329" s="44"/>
      <c r="J329" s="45"/>
      <c r="K329" s="45"/>
      <c r="L329" s="25" t="s">
        <v>134</v>
      </c>
      <c r="M329" s="26">
        <v>4861</v>
      </c>
      <c r="N329" s="195"/>
      <c r="O329" s="195"/>
      <c r="P329" s="228" t="str">
        <f t="shared" si="31"/>
        <v xml:space="preserve"> </v>
      </c>
      <c r="Q329" s="195"/>
      <c r="R329" s="228" t="str">
        <f t="shared" si="32"/>
        <v xml:space="preserve"> </v>
      </c>
      <c r="S329" s="195"/>
      <c r="T329" s="228" t="str">
        <f t="shared" si="33"/>
        <v xml:space="preserve"> </v>
      </c>
      <c r="U329" s="195"/>
      <c r="V329" s="195"/>
      <c r="W329" s="228" t="str">
        <f t="shared" si="34"/>
        <v xml:space="preserve"> </v>
      </c>
      <c r="X329" s="195"/>
      <c r="Y329" s="228" t="str">
        <f t="shared" si="35"/>
        <v xml:space="preserve"> </v>
      </c>
      <c r="Z329" s="195"/>
      <c r="AA329" s="228" t="str">
        <f t="shared" si="36"/>
        <v xml:space="preserve"> </v>
      </c>
      <c r="AB329" s="195"/>
    </row>
    <row r="330" spans="1:28" s="135" customFormat="1" hidden="1">
      <c r="A330" s="182" t="str">
        <f t="shared" si="38"/>
        <v>71060401045113</v>
      </c>
      <c r="B330" s="183" t="s">
        <v>439</v>
      </c>
      <c r="C330" s="132" t="s">
        <v>157</v>
      </c>
      <c r="D330" s="131" t="s">
        <v>155</v>
      </c>
      <c r="E330" s="130" t="s">
        <v>106</v>
      </c>
      <c r="F330" s="184" t="s">
        <v>155</v>
      </c>
      <c r="G330" s="129">
        <v>5113</v>
      </c>
      <c r="H330" s="23"/>
      <c r="I330" s="16"/>
      <c r="J330" s="17"/>
      <c r="K330" s="17"/>
      <c r="L330" s="34" t="s">
        <v>134</v>
      </c>
      <c r="M330" s="11">
        <v>4861</v>
      </c>
      <c r="N330" s="181">
        <f>+'havelvac 7.2'!N366+'havelvac 7.3'!N366+'havelvac 7.4'!N366+'havelvac 7.5'!N366+'havelvac 7.6'!N366+'havelvac 7.7'!N366+'havelvac 7.9'!N366+'havelvac 7.8'!N366+'havelvac 7.10'!N366+'havelvac 7.11'!N366+'havelvac 7.12'!N366+'havelvac 7.13'!N364</f>
        <v>0</v>
      </c>
      <c r="O330" s="181">
        <f>+'havelvac 7.2'!O366+'havelvac 7.3'!O366+'havelvac 7.4'!O366+'havelvac 7.5'!O366+'havelvac 7.6'!O366+'havelvac 7.7'!O366+'havelvac 7.9'!O366+'havelvac 7.8'!O366+'havelvac 7.10'!O366+'havelvac 7.11'!O366+'havelvac 7.12'!O366+'havelvac 7.13'!O364</f>
        <v>0</v>
      </c>
      <c r="P330" s="229" t="str">
        <f t="shared" si="31"/>
        <v xml:space="preserve"> </v>
      </c>
      <c r="Q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0" s="229" t="str">
        <f t="shared" si="32"/>
        <v xml:space="preserve"> </v>
      </c>
      <c r="S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0" s="229" t="str">
        <f t="shared" si="33"/>
        <v xml:space="preserve"> </v>
      </c>
      <c r="U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0" s="181">
        <f>+'havelvac 7.2'!P366+'havelvac 7.3'!P366+'havelvac 7.4'!P366+'havelvac 7.5'!P366+'havelvac 7.6'!P366+'havelvac 7.7'!P366+'havelvac 7.9'!P366+'havelvac 7.8'!P366+'havelvac 7.10'!P366+'havelvac 7.11'!P366+'havelvac 7.12'!P366+'havelvac 7.13'!P364</f>
        <v>0</v>
      </c>
      <c r="W330" s="229" t="str">
        <f t="shared" si="34"/>
        <v xml:space="preserve"> </v>
      </c>
      <c r="X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0" s="229" t="str">
        <f t="shared" si="35"/>
        <v xml:space="preserve"> </v>
      </c>
      <c r="Z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0" s="229" t="str">
        <f t="shared" si="36"/>
        <v xml:space="preserve"> </v>
      </c>
      <c r="AB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1" spans="1:28" s="187" customFormat="1" ht="40.5" hidden="1">
      <c r="A331" s="182" t="str">
        <f t="shared" si="38"/>
        <v>71060500000000</v>
      </c>
      <c r="B331" s="183" t="s">
        <v>439</v>
      </c>
      <c r="C331" s="132" t="s">
        <v>157</v>
      </c>
      <c r="D331" s="131" t="s">
        <v>149</v>
      </c>
      <c r="E331" s="130" t="s">
        <v>441</v>
      </c>
      <c r="F331" s="184" t="s">
        <v>441</v>
      </c>
      <c r="G331" s="185" t="s">
        <v>440</v>
      </c>
      <c r="H331" s="173">
        <v>2650</v>
      </c>
      <c r="I331" s="164" t="s">
        <v>157</v>
      </c>
      <c r="J331" s="165">
        <v>5</v>
      </c>
      <c r="K331" s="165">
        <v>0</v>
      </c>
      <c r="L331" s="166" t="s">
        <v>261</v>
      </c>
      <c r="M331" s="174"/>
      <c r="N331" s="186">
        <f>+'havelvac 7.2'!N371+'havelvac 7.3'!N371+'havelvac 7.4'!N371+'havelvac 7.5'!N371+'havelvac 7.6'!N371+'havelvac 7.7'!N371+'havelvac 7.9'!N371+'havelvac 7.8'!N371+'havelvac 7.10'!N371+'havelvac 7.11'!N371+'havelvac 7.12'!N371+'havelvac 7.13'!N369</f>
        <v>0</v>
      </c>
      <c r="O331" s="186">
        <f>+'havelvac 7.2'!O371+'havelvac 7.3'!O371+'havelvac 7.4'!O371+'havelvac 7.5'!O371+'havelvac 7.6'!O371+'havelvac 7.7'!O371+'havelvac 7.9'!O371+'havelvac 7.8'!O371+'havelvac 7.10'!O371+'havelvac 7.11'!O371+'havelvac 7.12'!O371+'havelvac 7.13'!O369</f>
        <v>0</v>
      </c>
      <c r="P331" s="226" t="str">
        <f t="shared" si="31"/>
        <v xml:space="preserve"> </v>
      </c>
      <c r="Q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1" s="226" t="str">
        <f t="shared" si="32"/>
        <v xml:space="preserve"> </v>
      </c>
      <c r="S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1" s="226" t="str">
        <f t="shared" si="33"/>
        <v xml:space="preserve"> </v>
      </c>
      <c r="U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1" s="186">
        <f>+'havelvac 7.2'!P371+'havelvac 7.3'!P371+'havelvac 7.4'!P371+'havelvac 7.5'!P371+'havelvac 7.6'!P371+'havelvac 7.7'!P371+'havelvac 7.9'!P371+'havelvac 7.8'!P371+'havelvac 7.10'!P371+'havelvac 7.11'!P371+'havelvac 7.12'!P371+'havelvac 7.13'!P369</f>
        <v>0</v>
      </c>
      <c r="W331" s="226" t="str">
        <f t="shared" si="34"/>
        <v xml:space="preserve"> </v>
      </c>
      <c r="X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1" s="226" t="str">
        <f t="shared" si="35"/>
        <v xml:space="preserve"> </v>
      </c>
      <c r="Z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1" s="226" t="str">
        <f t="shared" si="36"/>
        <v xml:space="preserve"> </v>
      </c>
      <c r="AB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2" spans="1:28" s="135" customFormat="1" ht="12.75" hidden="1">
      <c r="A332" s="182" t="str">
        <f t="shared" si="38"/>
        <v>71060500000001</v>
      </c>
      <c r="B332" s="183" t="s">
        <v>439</v>
      </c>
      <c r="C332" s="132" t="s">
        <v>157</v>
      </c>
      <c r="D332" s="131" t="s">
        <v>149</v>
      </c>
      <c r="E332" s="130" t="s">
        <v>441</v>
      </c>
      <c r="F332" s="184" t="s">
        <v>441</v>
      </c>
      <c r="G332" s="185" t="s">
        <v>96</v>
      </c>
      <c r="H332" s="23"/>
      <c r="I332" s="16"/>
      <c r="J332" s="17"/>
      <c r="K332" s="17"/>
      <c r="L332" s="28" t="s">
        <v>110</v>
      </c>
      <c r="M332" s="29"/>
      <c r="N332" s="188">
        <f>+'havelvac 7.2'!N372+'havelvac 7.3'!N372+'havelvac 7.4'!N372+'havelvac 7.5'!N372+'havelvac 7.6'!N372+'havelvac 7.7'!N372+'havelvac 7.9'!N372+'havelvac 7.8'!N372+'havelvac 7.10'!N372+'havelvac 7.11'!N372+'havelvac 7.12'!N372+'havelvac 7.13'!N370</f>
        <v>0</v>
      </c>
      <c r="O332" s="188">
        <f>+'havelvac 7.2'!O372+'havelvac 7.3'!O372+'havelvac 7.4'!O372+'havelvac 7.5'!O372+'havelvac 7.6'!O372+'havelvac 7.7'!O372+'havelvac 7.9'!O372+'havelvac 7.8'!O372+'havelvac 7.10'!O372+'havelvac 7.11'!O372+'havelvac 7.12'!O372+'havelvac 7.13'!O370</f>
        <v>0</v>
      </c>
      <c r="P332" s="225" t="str">
        <f t="shared" si="31"/>
        <v xml:space="preserve"> </v>
      </c>
      <c r="Q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2" s="225" t="str">
        <f t="shared" si="32"/>
        <v xml:space="preserve"> </v>
      </c>
      <c r="S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2" s="225" t="str">
        <f t="shared" si="33"/>
        <v xml:space="preserve"> </v>
      </c>
      <c r="U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2" s="188">
        <f>+'havelvac 7.2'!P372+'havelvac 7.3'!P372+'havelvac 7.4'!P372+'havelvac 7.5'!P372+'havelvac 7.6'!P372+'havelvac 7.7'!P372+'havelvac 7.9'!P372+'havelvac 7.8'!P372+'havelvac 7.10'!P372+'havelvac 7.11'!P372+'havelvac 7.12'!P372+'havelvac 7.13'!P370</f>
        <v>0</v>
      </c>
      <c r="W332" s="225" t="str">
        <f t="shared" si="34"/>
        <v xml:space="preserve"> </v>
      </c>
      <c r="X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2" s="225" t="str">
        <f t="shared" si="35"/>
        <v xml:space="preserve"> </v>
      </c>
      <c r="Z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2" s="225" t="str">
        <f t="shared" si="36"/>
        <v xml:space="preserve"> </v>
      </c>
      <c r="AB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3" spans="1:28" s="191" customFormat="1" ht="38.25" hidden="1">
      <c r="A333" s="182" t="str">
        <f t="shared" si="38"/>
        <v>71060501000000</v>
      </c>
      <c r="B333" s="183" t="s">
        <v>439</v>
      </c>
      <c r="C333" s="132" t="s">
        <v>157</v>
      </c>
      <c r="D333" s="131" t="s">
        <v>149</v>
      </c>
      <c r="E333" s="130" t="s">
        <v>106</v>
      </c>
      <c r="F333" s="184" t="s">
        <v>441</v>
      </c>
      <c r="G333" s="185" t="s">
        <v>440</v>
      </c>
      <c r="H333" s="149">
        <v>2651</v>
      </c>
      <c r="I333" s="150" t="s">
        <v>157</v>
      </c>
      <c r="J333" s="151">
        <v>5</v>
      </c>
      <c r="K333" s="151">
        <v>1</v>
      </c>
      <c r="L333" s="152" t="s">
        <v>261</v>
      </c>
      <c r="M333" s="153"/>
      <c r="N333" s="190">
        <f>+'havelvac 7.2'!N373+'havelvac 7.3'!N373+'havelvac 7.4'!N373+'havelvac 7.5'!N373+'havelvac 7.6'!N373+'havelvac 7.7'!N373+'havelvac 7.9'!N373+'havelvac 7.8'!N373+'havelvac 7.10'!N373+'havelvac 7.11'!N373+'havelvac 7.12'!N373+'havelvac 7.13'!N371</f>
        <v>0</v>
      </c>
      <c r="O333" s="190">
        <f>+'havelvac 7.2'!O373+'havelvac 7.3'!O373+'havelvac 7.4'!O373+'havelvac 7.5'!O373+'havelvac 7.6'!O373+'havelvac 7.7'!O373+'havelvac 7.9'!O373+'havelvac 7.8'!O373+'havelvac 7.10'!O373+'havelvac 7.11'!O373+'havelvac 7.12'!O373+'havelvac 7.13'!O371</f>
        <v>0</v>
      </c>
      <c r="P333" s="227" t="str">
        <f t="shared" si="31"/>
        <v xml:space="preserve"> </v>
      </c>
      <c r="Q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3" s="227" t="str">
        <f t="shared" si="32"/>
        <v xml:space="preserve"> </v>
      </c>
      <c r="S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3" s="227" t="str">
        <f t="shared" si="33"/>
        <v xml:space="preserve"> </v>
      </c>
      <c r="U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3" s="190">
        <f>+'havelvac 7.2'!P373+'havelvac 7.3'!P373+'havelvac 7.4'!P373+'havelvac 7.5'!P373+'havelvac 7.6'!P373+'havelvac 7.7'!P373+'havelvac 7.9'!P373+'havelvac 7.8'!P373+'havelvac 7.10'!P373+'havelvac 7.11'!P373+'havelvac 7.12'!P373+'havelvac 7.13'!P371</f>
        <v>0</v>
      </c>
      <c r="W333" s="227" t="str">
        <f t="shared" si="34"/>
        <v xml:space="preserve"> </v>
      </c>
      <c r="X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3" s="227" t="str">
        <f t="shared" si="35"/>
        <v xml:space="preserve"> </v>
      </c>
      <c r="Z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3" s="227" t="str">
        <f t="shared" si="36"/>
        <v xml:space="preserve"> </v>
      </c>
      <c r="AB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4" spans="1:28" s="135" customFormat="1" ht="12.75" hidden="1">
      <c r="A334" s="182" t="str">
        <f t="shared" si="38"/>
        <v>71060501000001</v>
      </c>
      <c r="B334" s="183" t="s">
        <v>439</v>
      </c>
      <c r="C334" s="132" t="s">
        <v>157</v>
      </c>
      <c r="D334" s="131" t="s">
        <v>149</v>
      </c>
      <c r="E334" s="130" t="s">
        <v>106</v>
      </c>
      <c r="F334" s="184" t="s">
        <v>441</v>
      </c>
      <c r="G334" s="185" t="s">
        <v>96</v>
      </c>
      <c r="H334" s="23"/>
      <c r="I334" s="23"/>
      <c r="J334" s="24"/>
      <c r="K334" s="24"/>
      <c r="L334" s="28" t="s">
        <v>108</v>
      </c>
      <c r="M334" s="29"/>
      <c r="N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7.13'!N372</f>
        <v>#REF!</v>
      </c>
      <c r="O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7.13'!O372</f>
        <v>#REF!</v>
      </c>
      <c r="P334" s="225" t="str">
        <f t="shared" si="31"/>
        <v xml:space="preserve"> </v>
      </c>
      <c r="Q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4" s="225" t="str">
        <f t="shared" si="32"/>
        <v xml:space="preserve"> </v>
      </c>
      <c r="S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4" s="225" t="str">
        <f t="shared" si="33"/>
        <v xml:space="preserve"> </v>
      </c>
      <c r="U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7.13'!P372</f>
        <v>#REF!</v>
      </c>
      <c r="W334" s="225" t="str">
        <f t="shared" si="34"/>
        <v xml:space="preserve"> </v>
      </c>
      <c r="X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4" s="225" t="str">
        <f t="shared" si="35"/>
        <v xml:space="preserve"> </v>
      </c>
      <c r="Z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4" s="225" t="str">
        <f t="shared" si="36"/>
        <v xml:space="preserve"> </v>
      </c>
      <c r="AB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5" spans="1:28" s="196" customFormat="1" ht="27" hidden="1">
      <c r="A335" s="182" t="str">
        <f t="shared" si="38"/>
        <v>71060501010000</v>
      </c>
      <c r="B335" s="183" t="s">
        <v>439</v>
      </c>
      <c r="C335" s="132" t="s">
        <v>157</v>
      </c>
      <c r="D335" s="131" t="s">
        <v>149</v>
      </c>
      <c r="E335" s="130" t="s">
        <v>106</v>
      </c>
      <c r="F335" s="184" t="s">
        <v>106</v>
      </c>
      <c r="G335" s="185" t="s">
        <v>440</v>
      </c>
      <c r="H335" s="144"/>
      <c r="I335" s="145"/>
      <c r="J335" s="146"/>
      <c r="K335" s="146"/>
      <c r="L335" s="25" t="s">
        <v>262</v>
      </c>
      <c r="M335" s="26"/>
      <c r="N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7.13'!N373</f>
        <v>#REF!</v>
      </c>
      <c r="O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7.13'!O373</f>
        <v>#REF!</v>
      </c>
      <c r="P335" s="228" t="str">
        <f t="shared" si="31"/>
        <v xml:space="preserve"> </v>
      </c>
      <c r="Q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5" s="228" t="str">
        <f t="shared" si="32"/>
        <v xml:space="preserve"> </v>
      </c>
      <c r="S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5" s="228" t="str">
        <f t="shared" si="33"/>
        <v xml:space="preserve"> </v>
      </c>
      <c r="U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7.13'!P373</f>
        <v>#REF!</v>
      </c>
      <c r="W335" s="228" t="str">
        <f t="shared" si="34"/>
        <v xml:space="preserve"> </v>
      </c>
      <c r="X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5" s="228" t="str">
        <f t="shared" si="35"/>
        <v xml:space="preserve"> </v>
      </c>
      <c r="Z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5" s="228" t="str">
        <f t="shared" si="36"/>
        <v xml:space="preserve"> </v>
      </c>
      <c r="AB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6" spans="1:28" s="135" customFormat="1" hidden="1">
      <c r="A336" s="182" t="str">
        <f t="shared" si="38"/>
        <v>71060501015134</v>
      </c>
      <c r="B336" s="183" t="s">
        <v>439</v>
      </c>
      <c r="C336" s="132" t="s">
        <v>157</v>
      </c>
      <c r="D336" s="131" t="s">
        <v>149</v>
      </c>
      <c r="E336" s="130" t="s">
        <v>106</v>
      </c>
      <c r="F336" s="184" t="s">
        <v>106</v>
      </c>
      <c r="G336" s="129">
        <v>5134</v>
      </c>
      <c r="H336" s="23"/>
      <c r="I336" s="23"/>
      <c r="J336" s="24"/>
      <c r="K336" s="24"/>
      <c r="L336" s="30" t="s">
        <v>139</v>
      </c>
      <c r="M336" s="46">
        <v>5134</v>
      </c>
      <c r="N336" s="181" t="e">
        <f>+'havelvac 7.2'!N377+'havelvac 7.3'!N377+'havelvac 7.4'!N377+'havelvac 7.5'!N377+'havelvac 7.6'!N377+'havelvac 7.7'!N377+'havelvac 7.9'!N377+'havelvac 7.8'!N377+'havelvac 7.10'!N377+'havelvac 7.11'!N377+'havelvac 7.12'!N377+'havelvac 7.13'!#REF!</f>
        <v>#REF!</v>
      </c>
      <c r="O336" s="181" t="e">
        <f>+'havelvac 7.2'!O377+'havelvac 7.3'!O377+'havelvac 7.4'!O377+'havelvac 7.5'!O377+'havelvac 7.6'!O377+'havelvac 7.7'!O377+'havelvac 7.9'!O377+'havelvac 7.8'!O377+'havelvac 7.10'!O377+'havelvac 7.11'!O377+'havelvac 7.12'!O377+'havelvac 7.13'!#REF!</f>
        <v>#REF!</v>
      </c>
      <c r="P336" s="229" t="str">
        <f t="shared" ref="P336:P399" si="39">IFERROR(Q336/O336, " ")</f>
        <v xml:space="preserve"> </v>
      </c>
      <c r="Q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6" s="229" t="str">
        <f t="shared" ref="R336:R399" si="40">IFERROR(S336/O336, " ")</f>
        <v xml:space="preserve"> </v>
      </c>
      <c r="S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6" s="229" t="str">
        <f t="shared" ref="T336:T399" si="41">IFERROR(U336/O336, " ")</f>
        <v xml:space="preserve"> </v>
      </c>
      <c r="U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6" s="181" t="e">
        <f>+'havelvac 7.2'!P377+'havelvac 7.3'!P377+'havelvac 7.4'!P377+'havelvac 7.5'!P377+'havelvac 7.6'!P377+'havelvac 7.7'!P377+'havelvac 7.9'!P377+'havelvac 7.8'!P377+'havelvac 7.10'!P377+'havelvac 7.11'!P377+'havelvac 7.12'!P377+'havelvac 7.13'!#REF!</f>
        <v>#REF!</v>
      </c>
      <c r="W336" s="229" t="str">
        <f t="shared" ref="W336:W399" si="42">IFERROR(X336/V336, " ")</f>
        <v xml:space="preserve"> </v>
      </c>
      <c r="X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6" s="229" t="str">
        <f t="shared" ref="Y336:Y399" si="43">IFERROR(Z336/V336, " ")</f>
        <v xml:space="preserve"> </v>
      </c>
      <c r="Z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6" s="229" t="str">
        <f t="shared" ref="AA336:AA399" si="44">IFERROR(AB336/V336, " ")</f>
        <v xml:space="preserve"> </v>
      </c>
      <c r="AB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7" spans="1:28" s="187" customFormat="1" ht="27">
      <c r="A337" s="182" t="str">
        <f t="shared" si="38"/>
        <v>71060600000000</v>
      </c>
      <c r="B337" s="183" t="s">
        <v>439</v>
      </c>
      <c r="C337" s="132" t="s">
        <v>157</v>
      </c>
      <c r="D337" s="131" t="s">
        <v>157</v>
      </c>
      <c r="E337" s="130" t="s">
        <v>441</v>
      </c>
      <c r="F337" s="184" t="s">
        <v>441</v>
      </c>
      <c r="G337" s="185" t="s">
        <v>440</v>
      </c>
      <c r="H337" s="173">
        <v>2660</v>
      </c>
      <c r="I337" s="164" t="s">
        <v>157</v>
      </c>
      <c r="J337" s="165">
        <v>6</v>
      </c>
      <c r="K337" s="165">
        <v>0</v>
      </c>
      <c r="L337" s="166" t="s">
        <v>263</v>
      </c>
      <c r="M337" s="174"/>
      <c r="N337" s="186" t="e">
        <f>+'havelvac 7.2'!N378+'havelvac 7.3'!N378+'havelvac 7.4'!N378+'havelvac 7.5'!N378+'havelvac 7.6'!N378+'havelvac 7.7'!N378+'havelvac 7.9'!N378+'havelvac 7.8'!N378+'havelvac 7.10'!N378+'havelvac 7.11'!N378+'havelvac 7.12'!N378+'havelvac 7.13'!#REF!</f>
        <v>#REF!</v>
      </c>
      <c r="O337" s="186" t="e">
        <f>+'havelvac 7.2'!O378+'havelvac 7.3'!O378+'havelvac 7.4'!O378+'havelvac 7.5'!O378+'havelvac 7.6'!O378+'havelvac 7.7'!O378+'havelvac 7.9'!O378+'havelvac 7.8'!O378+'havelvac 7.10'!O378+'havelvac 7.11'!O378+'havelvac 7.12'!O378+'havelvac 7.13'!#REF!</f>
        <v>#REF!</v>
      </c>
      <c r="P337" s="226" t="str">
        <f t="shared" si="39"/>
        <v xml:space="preserve"> </v>
      </c>
      <c r="Q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7" s="226" t="str">
        <f t="shared" si="40"/>
        <v xml:space="preserve"> </v>
      </c>
      <c r="S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7" s="226" t="str">
        <f t="shared" si="41"/>
        <v xml:space="preserve"> </v>
      </c>
      <c r="U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7" s="186" t="e">
        <f>+'havelvac 7.2'!P378+'havelvac 7.3'!P378+'havelvac 7.4'!P378+'havelvac 7.5'!P378+'havelvac 7.6'!P378+'havelvac 7.7'!P378+'havelvac 7.9'!P378+'havelvac 7.8'!P378+'havelvac 7.10'!P378+'havelvac 7.11'!P378+'havelvac 7.12'!P378+'havelvac 7.13'!#REF!</f>
        <v>#REF!</v>
      </c>
      <c r="W337" s="226" t="str">
        <f t="shared" si="42"/>
        <v xml:space="preserve"> </v>
      </c>
      <c r="X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7" s="226" t="str">
        <f t="shared" si="43"/>
        <v xml:space="preserve"> </v>
      </c>
      <c r="Z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7" s="226" t="str">
        <f t="shared" si="44"/>
        <v xml:space="preserve"> </v>
      </c>
      <c r="AB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8" spans="1:28" s="135" customFormat="1" ht="12.75">
      <c r="A338" s="182" t="str">
        <f t="shared" si="38"/>
        <v>71060600000001</v>
      </c>
      <c r="B338" s="183" t="s">
        <v>439</v>
      </c>
      <c r="C338" s="132" t="s">
        <v>157</v>
      </c>
      <c r="D338" s="131" t="s">
        <v>157</v>
      </c>
      <c r="E338" s="130" t="s">
        <v>441</v>
      </c>
      <c r="F338" s="184" t="s">
        <v>441</v>
      </c>
      <c r="G338" s="185" t="s">
        <v>96</v>
      </c>
      <c r="H338" s="23"/>
      <c r="I338" s="16"/>
      <c r="J338" s="17"/>
      <c r="K338" s="17"/>
      <c r="L338" s="28" t="s">
        <v>110</v>
      </c>
      <c r="M338" s="29"/>
      <c r="N338" s="188">
        <f>+'havelvac 7.2'!N379+'havelvac 7.3'!N379+'havelvac 7.4'!N379+'havelvac 7.5'!N379+'havelvac 7.6'!N379+'havelvac 7.7'!N379+'havelvac 7.9'!N379+'havelvac 7.8'!N379+'havelvac 7.10'!N379+'havelvac 7.11'!N379+'havelvac 7.12'!N379+'havelvac 7.13'!N377</f>
        <v>0</v>
      </c>
      <c r="O338" s="188">
        <f>+'havelvac 7.2'!O379+'havelvac 7.3'!O379+'havelvac 7.4'!O379+'havelvac 7.5'!O379+'havelvac 7.6'!O379+'havelvac 7.7'!O379+'havelvac 7.9'!O379+'havelvac 7.8'!O379+'havelvac 7.10'!O379+'havelvac 7.11'!O379+'havelvac 7.12'!O379+'havelvac 7.13'!O377</f>
        <v>0</v>
      </c>
      <c r="P338" s="225" t="str">
        <f t="shared" si="39"/>
        <v xml:space="preserve"> </v>
      </c>
      <c r="Q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8" s="225" t="str">
        <f t="shared" si="40"/>
        <v xml:space="preserve"> </v>
      </c>
      <c r="S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8" s="225" t="str">
        <f t="shared" si="41"/>
        <v xml:space="preserve"> </v>
      </c>
      <c r="U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8" s="188">
        <f>+'havelvac 7.2'!P379+'havelvac 7.3'!P379+'havelvac 7.4'!P379+'havelvac 7.5'!P379+'havelvac 7.6'!P379+'havelvac 7.7'!P379+'havelvac 7.9'!P379+'havelvac 7.8'!P379+'havelvac 7.10'!P379+'havelvac 7.11'!P379+'havelvac 7.12'!P379+'havelvac 7.13'!P377</f>
        <v>0</v>
      </c>
      <c r="W338" s="225" t="str">
        <f t="shared" si="42"/>
        <v xml:space="preserve"> </v>
      </c>
      <c r="X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8" s="225" t="str">
        <f t="shared" si="43"/>
        <v xml:space="preserve"> </v>
      </c>
      <c r="Z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8" s="225" t="str">
        <f t="shared" si="44"/>
        <v xml:space="preserve"> </v>
      </c>
      <c r="AB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9" spans="1:28" s="191" customFormat="1" ht="25.5">
      <c r="A339" s="182" t="str">
        <f t="shared" si="38"/>
        <v>71060601000000</v>
      </c>
      <c r="B339" s="183" t="s">
        <v>439</v>
      </c>
      <c r="C339" s="132" t="s">
        <v>157</v>
      </c>
      <c r="D339" s="131" t="s">
        <v>157</v>
      </c>
      <c r="E339" s="130" t="s">
        <v>106</v>
      </c>
      <c r="F339" s="184" t="s">
        <v>441</v>
      </c>
      <c r="G339" s="185" t="s">
        <v>440</v>
      </c>
      <c r="H339" s="149">
        <v>2661</v>
      </c>
      <c r="I339" s="150" t="s">
        <v>157</v>
      </c>
      <c r="J339" s="151">
        <v>6</v>
      </c>
      <c r="K339" s="151">
        <v>1</v>
      </c>
      <c r="L339" s="152" t="s">
        <v>263</v>
      </c>
      <c r="M339" s="153"/>
      <c r="N339" s="190">
        <f>+'havelvac 7.2'!N380+'havelvac 7.3'!N380+'havelvac 7.4'!N380+'havelvac 7.5'!N380+'havelvac 7.6'!N380+'havelvac 7.7'!N380+'havelvac 7.9'!N380+'havelvac 7.8'!N380+'havelvac 7.10'!N380+'havelvac 7.11'!N380+'havelvac 7.12'!N380+'havelvac 7.13'!N378</f>
        <v>0</v>
      </c>
      <c r="O339" s="190">
        <f>+'havelvac 7.2'!O380+'havelvac 7.3'!O380+'havelvac 7.4'!O380+'havelvac 7.5'!O380+'havelvac 7.6'!O380+'havelvac 7.7'!O380+'havelvac 7.9'!O380+'havelvac 7.8'!O380+'havelvac 7.10'!O380+'havelvac 7.11'!O380+'havelvac 7.12'!O380+'havelvac 7.13'!O378</f>
        <v>0</v>
      </c>
      <c r="P339" s="227" t="str">
        <f t="shared" si="39"/>
        <v xml:space="preserve"> </v>
      </c>
      <c r="Q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9" s="227" t="str">
        <f t="shared" si="40"/>
        <v xml:space="preserve"> </v>
      </c>
      <c r="S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9" s="227" t="str">
        <f t="shared" si="41"/>
        <v xml:space="preserve"> </v>
      </c>
      <c r="U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9" s="190">
        <f>+'havelvac 7.2'!P380+'havelvac 7.3'!P380+'havelvac 7.4'!P380+'havelvac 7.5'!P380+'havelvac 7.6'!P380+'havelvac 7.7'!P380+'havelvac 7.9'!P380+'havelvac 7.8'!P380+'havelvac 7.10'!P380+'havelvac 7.11'!P380+'havelvac 7.12'!P380+'havelvac 7.13'!P378</f>
        <v>0</v>
      </c>
      <c r="W339" s="227" t="str">
        <f t="shared" si="42"/>
        <v xml:space="preserve"> </v>
      </c>
      <c r="X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9" s="227" t="str">
        <f t="shared" si="43"/>
        <v xml:space="preserve"> </v>
      </c>
      <c r="Z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9" s="227" t="str">
        <f t="shared" si="44"/>
        <v xml:space="preserve"> </v>
      </c>
      <c r="AB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0" spans="1:28" s="135" customFormat="1" ht="12.75">
      <c r="A340" s="182" t="str">
        <f t="shared" si="38"/>
        <v>71060601000001</v>
      </c>
      <c r="B340" s="183" t="s">
        <v>439</v>
      </c>
      <c r="C340" s="132" t="s">
        <v>157</v>
      </c>
      <c r="D340" s="131" t="s">
        <v>157</v>
      </c>
      <c r="E340" s="130" t="s">
        <v>106</v>
      </c>
      <c r="F340" s="184" t="s">
        <v>441</v>
      </c>
      <c r="G340" s="185" t="s">
        <v>96</v>
      </c>
      <c r="H340" s="23"/>
      <c r="I340" s="23"/>
      <c r="J340" s="24"/>
      <c r="K340" s="24"/>
      <c r="L340" s="28" t="s">
        <v>108</v>
      </c>
      <c r="M340" s="29"/>
      <c r="N340" s="188">
        <f>+'havelvac 7.2'!N381+'havelvac 7.3'!N381+'havelvac 7.4'!N381+'havelvac 7.5'!N381+'havelvac 7.6'!N381+'havelvac 7.7'!N381+'havelvac 7.9'!N381+'havelvac 7.8'!N381+'havelvac 7.10'!N381+'havelvac 7.11'!N381+'havelvac 7.12'!N381+'havelvac 7.13'!N379</f>
        <v>0</v>
      </c>
      <c r="O340" s="188">
        <f>+'havelvac 7.2'!O381+'havelvac 7.3'!O381+'havelvac 7.4'!O381+'havelvac 7.5'!O381+'havelvac 7.6'!O381+'havelvac 7.7'!O381+'havelvac 7.9'!O381+'havelvac 7.8'!O381+'havelvac 7.10'!O381+'havelvac 7.11'!O381+'havelvac 7.12'!O381+'havelvac 7.13'!O379</f>
        <v>0</v>
      </c>
      <c r="P340" s="225" t="str">
        <f t="shared" si="39"/>
        <v xml:space="preserve"> </v>
      </c>
      <c r="Q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0" s="225" t="str">
        <f t="shared" si="40"/>
        <v xml:space="preserve"> </v>
      </c>
      <c r="S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0" s="225" t="str">
        <f t="shared" si="41"/>
        <v xml:space="preserve"> </v>
      </c>
      <c r="U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0" s="188">
        <f>+'havelvac 7.2'!P381+'havelvac 7.3'!P381+'havelvac 7.4'!P381+'havelvac 7.5'!P381+'havelvac 7.6'!P381+'havelvac 7.7'!P381+'havelvac 7.9'!P381+'havelvac 7.8'!P381+'havelvac 7.10'!P381+'havelvac 7.11'!P381+'havelvac 7.12'!P381+'havelvac 7.13'!P379</f>
        <v>0</v>
      </c>
      <c r="W340" s="225" t="str">
        <f t="shared" si="42"/>
        <v xml:space="preserve"> </v>
      </c>
      <c r="X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0" s="225" t="str">
        <f t="shared" si="43"/>
        <v xml:space="preserve"> </v>
      </c>
      <c r="Z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0" s="225" t="str">
        <f t="shared" si="44"/>
        <v xml:space="preserve"> </v>
      </c>
      <c r="AB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1" spans="1:28" s="196" customFormat="1" ht="27">
      <c r="A341" s="182" t="str">
        <f t="shared" si="38"/>
        <v>71060601010000</v>
      </c>
      <c r="B341" s="183" t="s">
        <v>439</v>
      </c>
      <c r="C341" s="132" t="s">
        <v>157</v>
      </c>
      <c r="D341" s="131" t="s">
        <v>157</v>
      </c>
      <c r="E341" s="130" t="s">
        <v>106</v>
      </c>
      <c r="F341" s="184" t="s">
        <v>106</v>
      </c>
      <c r="G341" s="185" t="s">
        <v>440</v>
      </c>
      <c r="H341" s="144"/>
      <c r="I341" s="145"/>
      <c r="J341" s="146"/>
      <c r="K341" s="146"/>
      <c r="L341" s="25" t="s">
        <v>264</v>
      </c>
      <c r="M341" s="26"/>
      <c r="N341" s="195">
        <f>+'havelvac 7.2'!N382+'havelvac 7.3'!N382+'havelvac 7.4'!N382+'havelvac 7.5'!N382+'havelvac 7.6'!N382+'havelvac 7.7'!N382+'havelvac 7.9'!N382+'havelvac 7.8'!N382+'havelvac 7.10'!N382+'havelvac 7.11'!N382+'havelvac 7.12'!N382+'havelvac 7.13'!N380</f>
        <v>0</v>
      </c>
      <c r="O341" s="195">
        <f>+'havelvac 7.2'!O382+'havelvac 7.3'!O382+'havelvac 7.4'!O382+'havelvac 7.5'!O382+'havelvac 7.6'!O382+'havelvac 7.7'!O382+'havelvac 7.9'!O382+'havelvac 7.8'!O382+'havelvac 7.10'!O382+'havelvac 7.11'!O382+'havelvac 7.12'!O382+'havelvac 7.13'!O380</f>
        <v>0</v>
      </c>
      <c r="P341" s="228" t="str">
        <f t="shared" si="39"/>
        <v xml:space="preserve"> </v>
      </c>
      <c r="Q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1" s="228" t="str">
        <f t="shared" si="40"/>
        <v xml:space="preserve"> </v>
      </c>
      <c r="S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1" s="228" t="str">
        <f t="shared" si="41"/>
        <v xml:space="preserve"> </v>
      </c>
      <c r="U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1" s="195">
        <f>+'havelvac 7.2'!P382+'havelvac 7.3'!P382+'havelvac 7.4'!P382+'havelvac 7.5'!P382+'havelvac 7.6'!P382+'havelvac 7.7'!P382+'havelvac 7.9'!P382+'havelvac 7.8'!P382+'havelvac 7.10'!P382+'havelvac 7.11'!P382+'havelvac 7.12'!P382+'havelvac 7.13'!P380</f>
        <v>0</v>
      </c>
      <c r="W341" s="228" t="str">
        <f t="shared" si="42"/>
        <v xml:space="preserve"> </v>
      </c>
      <c r="X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1" s="228" t="str">
        <f t="shared" si="43"/>
        <v xml:space="preserve"> </v>
      </c>
      <c r="Z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1" s="228" t="str">
        <f t="shared" si="44"/>
        <v xml:space="preserve"> </v>
      </c>
      <c r="AB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2" spans="1:28" s="135" customFormat="1" ht="25.5">
      <c r="A342" s="182" t="str">
        <f t="shared" si="38"/>
        <v>71060601014251</v>
      </c>
      <c r="B342" s="183" t="s">
        <v>439</v>
      </c>
      <c r="C342" s="132" t="s">
        <v>157</v>
      </c>
      <c r="D342" s="131" t="s">
        <v>157</v>
      </c>
      <c r="E342" s="130" t="s">
        <v>106</v>
      </c>
      <c r="F342" s="184" t="s">
        <v>106</v>
      </c>
      <c r="G342" s="129">
        <v>4251</v>
      </c>
      <c r="H342" s="15"/>
      <c r="I342" s="23"/>
      <c r="J342" s="24"/>
      <c r="K342" s="24"/>
      <c r="L342" s="28" t="s">
        <v>142</v>
      </c>
      <c r="M342" s="42">
        <v>4251</v>
      </c>
      <c r="N342" s="181">
        <f>+'havelvac 7.2'!N383+'havelvac 7.3'!N383+'havelvac 7.4'!N383+'havelvac 7.5'!N383+'havelvac 7.6'!N383+'havelvac 7.7'!N383+'havelvac 7.9'!N383+'havelvac 7.8'!N383+'havelvac 7.10'!N383+'havelvac 7.11'!N383+'havelvac 7.12'!N383+'havelvac 7.13'!N381</f>
        <v>0</v>
      </c>
      <c r="O342" s="181">
        <f>+'havelvac 7.2'!O383+'havelvac 7.3'!O383+'havelvac 7.4'!O383+'havelvac 7.5'!O383+'havelvac 7.6'!O383+'havelvac 7.7'!O383+'havelvac 7.9'!O383+'havelvac 7.8'!O383+'havelvac 7.10'!O383+'havelvac 7.11'!O383+'havelvac 7.12'!O383+'havelvac 7.13'!O381</f>
        <v>0</v>
      </c>
      <c r="P342" s="229" t="str">
        <f t="shared" si="39"/>
        <v xml:space="preserve"> </v>
      </c>
      <c r="Q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2" s="229" t="str">
        <f t="shared" si="40"/>
        <v xml:space="preserve"> </v>
      </c>
      <c r="S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2" s="229" t="str">
        <f t="shared" si="41"/>
        <v xml:space="preserve"> </v>
      </c>
      <c r="U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2" s="181">
        <f>+'havelvac 7.2'!P383+'havelvac 7.3'!P383+'havelvac 7.4'!P383+'havelvac 7.5'!P383+'havelvac 7.6'!P383+'havelvac 7.7'!P383+'havelvac 7.9'!P383+'havelvac 7.8'!P383+'havelvac 7.10'!P383+'havelvac 7.11'!P383+'havelvac 7.12'!P383+'havelvac 7.13'!P381</f>
        <v>0</v>
      </c>
      <c r="W342" s="229" t="str">
        <f t="shared" si="42"/>
        <v xml:space="preserve"> </v>
      </c>
      <c r="X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2" s="229" t="str">
        <f t="shared" si="43"/>
        <v xml:space="preserve"> </v>
      </c>
      <c r="Z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2" s="229" t="str">
        <f t="shared" si="44"/>
        <v xml:space="preserve"> </v>
      </c>
      <c r="AB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3" spans="1:28" s="135" customFormat="1" hidden="1">
      <c r="A343" s="182" t="str">
        <f t="shared" si="38"/>
        <v>71060601014269</v>
      </c>
      <c r="B343" s="198" t="s">
        <v>439</v>
      </c>
      <c r="C343" s="132" t="s">
        <v>157</v>
      </c>
      <c r="D343" s="131" t="s">
        <v>157</v>
      </c>
      <c r="E343" s="130" t="s">
        <v>106</v>
      </c>
      <c r="F343" s="184" t="s">
        <v>106</v>
      </c>
      <c r="G343" s="129">
        <v>4269</v>
      </c>
      <c r="H343" s="189"/>
      <c r="I343" s="192"/>
      <c r="J343" s="199"/>
      <c r="K343" s="200"/>
      <c r="L343" s="201" t="s">
        <v>240</v>
      </c>
      <c r="M343" s="11">
        <v>4269</v>
      </c>
      <c r="N343" s="181">
        <f>+'havelvac 7.2'!N384+'havelvac 7.3'!N384+'havelvac 7.4'!N384+'havelvac 7.5'!N384+'havelvac 7.6'!N384+'havelvac 7.7'!N384+'havelvac 7.9'!N384+'havelvac 7.8'!N384+'havelvac 7.10'!N384+'havelvac 7.11'!N384+'havelvac 7.12'!N384+'havelvac 7.13'!N382</f>
        <v>0</v>
      </c>
      <c r="O343" s="181">
        <f>+'havelvac 7.2'!O384+'havelvac 7.3'!O384+'havelvac 7.4'!O384+'havelvac 7.5'!O384+'havelvac 7.6'!O384+'havelvac 7.7'!O384+'havelvac 7.9'!O384+'havelvac 7.8'!O384+'havelvac 7.10'!O384+'havelvac 7.11'!O384+'havelvac 7.12'!O384+'havelvac 7.13'!O382</f>
        <v>0</v>
      </c>
      <c r="P343" s="229" t="str">
        <f t="shared" si="39"/>
        <v xml:space="preserve"> </v>
      </c>
      <c r="Q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3" s="229" t="str">
        <f t="shared" si="40"/>
        <v xml:space="preserve"> </v>
      </c>
      <c r="S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3" s="229" t="str">
        <f t="shared" si="41"/>
        <v xml:space="preserve"> </v>
      </c>
      <c r="U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3" s="181">
        <f>+'havelvac 7.2'!P384+'havelvac 7.3'!P384+'havelvac 7.4'!P384+'havelvac 7.5'!P384+'havelvac 7.6'!P384+'havelvac 7.7'!P384+'havelvac 7.9'!P384+'havelvac 7.8'!P384+'havelvac 7.10'!P384+'havelvac 7.11'!P384+'havelvac 7.12'!P384+'havelvac 7.13'!P382</f>
        <v>0</v>
      </c>
      <c r="W343" s="229" t="str">
        <f t="shared" si="42"/>
        <v xml:space="preserve"> </v>
      </c>
      <c r="X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3" s="229" t="str">
        <f t="shared" si="43"/>
        <v xml:space="preserve"> </v>
      </c>
      <c r="Z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3" s="229" t="str">
        <f t="shared" si="44"/>
        <v xml:space="preserve"> </v>
      </c>
      <c r="AB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4" spans="1:28" s="135" customFormat="1" ht="25.5" hidden="1">
      <c r="A344" s="182" t="str">
        <f t="shared" si="38"/>
        <v>71060601014521</v>
      </c>
      <c r="B344" s="198" t="s">
        <v>439</v>
      </c>
      <c r="C344" s="132" t="s">
        <v>157</v>
      </c>
      <c r="D344" s="131" t="s">
        <v>157</v>
      </c>
      <c r="E344" s="130" t="s">
        <v>106</v>
      </c>
      <c r="F344" s="184" t="s">
        <v>106</v>
      </c>
      <c r="G344" s="129">
        <v>4521</v>
      </c>
      <c r="H344" s="189"/>
      <c r="I344" s="192"/>
      <c r="J344" s="199"/>
      <c r="K344" s="200"/>
      <c r="L344" s="201" t="s">
        <v>267</v>
      </c>
      <c r="M344" s="11">
        <v>4521</v>
      </c>
      <c r="N344" s="181">
        <f>+'havelvac 7.2'!N385+'havelvac 7.3'!N385+'havelvac 7.4'!N385+'havelvac 7.5'!N385+'havelvac 7.6'!N385+'havelvac 7.7'!N385+'havelvac 7.9'!N385+'havelvac 7.8'!N385+'havelvac 7.10'!N385+'havelvac 7.11'!N385+'havelvac 7.12'!N385+'havelvac 7.13'!N383</f>
        <v>0</v>
      </c>
      <c r="O344" s="181">
        <f>+'havelvac 7.2'!O385+'havelvac 7.3'!O385+'havelvac 7.4'!O385+'havelvac 7.5'!O385+'havelvac 7.6'!O385+'havelvac 7.7'!O385+'havelvac 7.9'!O385+'havelvac 7.8'!O385+'havelvac 7.10'!O385+'havelvac 7.11'!O385+'havelvac 7.12'!O385+'havelvac 7.13'!O383</f>
        <v>0</v>
      </c>
      <c r="P344" s="229" t="str">
        <f t="shared" si="39"/>
        <v xml:space="preserve"> </v>
      </c>
      <c r="Q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4" s="229" t="str">
        <f t="shared" si="40"/>
        <v xml:space="preserve"> </v>
      </c>
      <c r="S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4" s="229" t="str">
        <f t="shared" si="41"/>
        <v xml:space="preserve"> </v>
      </c>
      <c r="U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4" s="181">
        <f>+'havelvac 7.2'!P385+'havelvac 7.3'!P385+'havelvac 7.4'!P385+'havelvac 7.5'!P385+'havelvac 7.6'!P385+'havelvac 7.7'!P385+'havelvac 7.9'!P385+'havelvac 7.8'!P385+'havelvac 7.10'!P385+'havelvac 7.11'!P385+'havelvac 7.12'!P385+'havelvac 7.13'!P383</f>
        <v>0</v>
      </c>
      <c r="W344" s="229" t="str">
        <f t="shared" si="42"/>
        <v xml:space="preserve"> </v>
      </c>
      <c r="X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4" s="229" t="str">
        <f t="shared" si="43"/>
        <v xml:space="preserve"> </v>
      </c>
      <c r="Z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4" s="229" t="str">
        <f t="shared" si="44"/>
        <v xml:space="preserve"> </v>
      </c>
      <c r="AB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5" spans="1:28" s="196" customFormat="1" ht="27">
      <c r="A345" s="182" t="str">
        <f t="shared" si="38"/>
        <v>71060601020000</v>
      </c>
      <c r="B345" s="183" t="s">
        <v>439</v>
      </c>
      <c r="C345" s="132" t="s">
        <v>157</v>
      </c>
      <c r="D345" s="131" t="s">
        <v>157</v>
      </c>
      <c r="E345" s="130" t="s">
        <v>106</v>
      </c>
      <c r="F345" s="184" t="s">
        <v>140</v>
      </c>
      <c r="G345" s="185" t="s">
        <v>440</v>
      </c>
      <c r="H345" s="144"/>
      <c r="I345" s="145"/>
      <c r="J345" s="146"/>
      <c r="K345" s="146"/>
      <c r="L345" s="25" t="s">
        <v>265</v>
      </c>
      <c r="M345" s="26"/>
      <c r="N345" s="195">
        <f>+'havelvac 7.2'!N386+'havelvac 7.3'!N386+'havelvac 7.4'!N386+'havelvac 7.5'!N386+'havelvac 7.6'!N386+'havelvac 7.7'!N386+'havelvac 7.9'!N386+'havelvac 7.8'!N386+'havelvac 7.10'!N386+'havelvac 7.11'!N386+'havelvac 7.12'!N386+'havelvac 7.13'!N384</f>
        <v>0</v>
      </c>
      <c r="O345" s="195">
        <f>+'havelvac 7.2'!O386+'havelvac 7.3'!O386+'havelvac 7.4'!O386+'havelvac 7.5'!O386+'havelvac 7.6'!O386+'havelvac 7.7'!O386+'havelvac 7.9'!O386+'havelvac 7.8'!O386+'havelvac 7.10'!O386+'havelvac 7.11'!O386+'havelvac 7.12'!O386+'havelvac 7.13'!O384</f>
        <v>0</v>
      </c>
      <c r="P345" s="228" t="str">
        <f t="shared" si="39"/>
        <v xml:space="preserve"> </v>
      </c>
      <c r="Q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5" s="228" t="str">
        <f t="shared" si="40"/>
        <v xml:space="preserve"> </v>
      </c>
      <c r="S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5" s="228" t="str">
        <f t="shared" si="41"/>
        <v xml:space="preserve"> </v>
      </c>
      <c r="U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5" s="195">
        <f>+'havelvac 7.2'!P386+'havelvac 7.3'!P386+'havelvac 7.4'!P386+'havelvac 7.5'!P386+'havelvac 7.6'!P386+'havelvac 7.7'!P386+'havelvac 7.9'!P386+'havelvac 7.8'!P386+'havelvac 7.10'!P386+'havelvac 7.11'!P386+'havelvac 7.12'!P386+'havelvac 7.13'!P384</f>
        <v>0</v>
      </c>
      <c r="W345" s="228" t="str">
        <f t="shared" si="42"/>
        <v xml:space="preserve"> </v>
      </c>
      <c r="X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5" s="228" t="str">
        <f t="shared" si="43"/>
        <v xml:space="preserve"> </v>
      </c>
      <c r="Z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5" s="228" t="str">
        <f t="shared" si="44"/>
        <v xml:space="preserve"> </v>
      </c>
      <c r="AB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6" spans="1:28" s="135" customFormat="1">
      <c r="A346" s="182" t="str">
        <f t="shared" si="38"/>
        <v>71060601024269</v>
      </c>
      <c r="B346" s="183" t="s">
        <v>439</v>
      </c>
      <c r="C346" s="132" t="s">
        <v>157</v>
      </c>
      <c r="D346" s="131" t="s">
        <v>157</v>
      </c>
      <c r="E346" s="130" t="s">
        <v>106</v>
      </c>
      <c r="F346" s="184" t="s">
        <v>140</v>
      </c>
      <c r="G346" s="129">
        <v>4269</v>
      </c>
      <c r="H346" s="15"/>
      <c r="I346" s="23"/>
      <c r="J346" s="24"/>
      <c r="K346" s="24"/>
      <c r="L346" s="28" t="s">
        <v>240</v>
      </c>
      <c r="M346" s="42">
        <v>4269</v>
      </c>
      <c r="N346" s="181">
        <f>+'havelvac 7.2'!N387+'havelvac 7.3'!N387+'havelvac 7.4'!N387+'havelvac 7.5'!N387+'havelvac 7.6'!N387+'havelvac 7.7'!N387+'havelvac 7.9'!N387+'havelvac 7.8'!N387+'havelvac 7.10'!N387+'havelvac 7.11'!N387+'havelvac 7.12'!N387+'havelvac 7.13'!N385</f>
        <v>0</v>
      </c>
      <c r="O346" s="181">
        <f>+'havelvac 7.2'!O387+'havelvac 7.3'!O387+'havelvac 7.4'!O387+'havelvac 7.5'!O387+'havelvac 7.6'!O387+'havelvac 7.7'!O387+'havelvac 7.9'!O387+'havelvac 7.8'!O387+'havelvac 7.10'!O387+'havelvac 7.11'!O387+'havelvac 7.12'!O387+'havelvac 7.13'!O385</f>
        <v>0</v>
      </c>
      <c r="P346" s="229" t="str">
        <f t="shared" si="39"/>
        <v xml:space="preserve"> </v>
      </c>
      <c r="Q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6" s="229" t="str">
        <f t="shared" si="40"/>
        <v xml:space="preserve"> </v>
      </c>
      <c r="S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6" s="229" t="str">
        <f t="shared" si="41"/>
        <v xml:space="preserve"> </v>
      </c>
      <c r="U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6" s="181">
        <f>+'havelvac 7.2'!P387+'havelvac 7.3'!P387+'havelvac 7.4'!P387+'havelvac 7.5'!P387+'havelvac 7.6'!P387+'havelvac 7.7'!P387+'havelvac 7.9'!P387+'havelvac 7.8'!P387+'havelvac 7.10'!P387+'havelvac 7.11'!P387+'havelvac 7.12'!P387+'havelvac 7.13'!P385</f>
        <v>0</v>
      </c>
      <c r="W346" s="229" t="str">
        <f t="shared" si="42"/>
        <v xml:space="preserve"> </v>
      </c>
      <c r="X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6" s="229" t="str">
        <f t="shared" si="43"/>
        <v xml:space="preserve"> </v>
      </c>
      <c r="Z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6" s="229" t="str">
        <f t="shared" si="44"/>
        <v xml:space="preserve"> </v>
      </c>
      <c r="AB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7" spans="1:28" s="135" customFormat="1">
      <c r="A347" s="182" t="str">
        <f t="shared" si="38"/>
        <v>71060601025113</v>
      </c>
      <c r="B347" s="183" t="s">
        <v>439</v>
      </c>
      <c r="C347" s="132" t="s">
        <v>157</v>
      </c>
      <c r="D347" s="131" t="s">
        <v>157</v>
      </c>
      <c r="E347" s="130" t="s">
        <v>106</v>
      </c>
      <c r="F347" s="184" t="s">
        <v>140</v>
      </c>
      <c r="G347" s="129">
        <v>5113</v>
      </c>
      <c r="H347" s="15"/>
      <c r="I347" s="23"/>
      <c r="J347" s="24"/>
      <c r="K347" s="24"/>
      <c r="L347" s="30" t="s">
        <v>174</v>
      </c>
      <c r="M347" s="31">
        <v>5113</v>
      </c>
      <c r="N347" s="181">
        <f>+'havelvac 7.2'!N388+'havelvac 7.3'!N388+'havelvac 7.4'!N388+'havelvac 7.5'!N388+'havelvac 7.6'!N388+'havelvac 7.7'!N388+'havelvac 7.9'!N388+'havelvac 7.8'!N388+'havelvac 7.10'!N388+'havelvac 7.11'!N388+'havelvac 7.12'!N388+'havelvac 7.13'!N386</f>
        <v>0</v>
      </c>
      <c r="O347" s="181">
        <f>+'havelvac 7.2'!O388+'havelvac 7.3'!O388+'havelvac 7.4'!O388+'havelvac 7.5'!O388+'havelvac 7.6'!O388+'havelvac 7.7'!O388+'havelvac 7.9'!O388+'havelvac 7.8'!O388+'havelvac 7.10'!O388+'havelvac 7.11'!O388+'havelvac 7.12'!O388+'havelvac 7.13'!O386</f>
        <v>0</v>
      </c>
      <c r="P347" s="229" t="str">
        <f t="shared" si="39"/>
        <v xml:space="preserve"> </v>
      </c>
      <c r="Q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7" s="229" t="str">
        <f t="shared" si="40"/>
        <v xml:space="preserve"> </v>
      </c>
      <c r="S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7" s="229" t="str">
        <f t="shared" si="41"/>
        <v xml:space="preserve"> </v>
      </c>
      <c r="U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7" s="181">
        <f>+'havelvac 7.2'!P388+'havelvac 7.3'!P388+'havelvac 7.4'!P388+'havelvac 7.5'!P388+'havelvac 7.6'!P388+'havelvac 7.7'!P388+'havelvac 7.9'!P388+'havelvac 7.8'!P388+'havelvac 7.10'!P388+'havelvac 7.11'!P388+'havelvac 7.12'!P388+'havelvac 7.13'!P386</f>
        <v>0</v>
      </c>
      <c r="W347" s="229" t="str">
        <f t="shared" si="42"/>
        <v xml:space="preserve"> </v>
      </c>
      <c r="X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7" s="229" t="str">
        <f t="shared" si="43"/>
        <v xml:space="preserve"> </v>
      </c>
      <c r="Z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7" s="229" t="str">
        <f t="shared" si="44"/>
        <v xml:space="preserve"> </v>
      </c>
      <c r="AB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8" spans="1:28" s="196" customFormat="1" ht="27">
      <c r="A348" s="182" t="str">
        <f t="shared" si="38"/>
        <v>71060601030000</v>
      </c>
      <c r="B348" s="183" t="s">
        <v>439</v>
      </c>
      <c r="C348" s="132" t="s">
        <v>157</v>
      </c>
      <c r="D348" s="131" t="s">
        <v>157</v>
      </c>
      <c r="E348" s="130" t="s">
        <v>106</v>
      </c>
      <c r="F348" s="184" t="s">
        <v>442</v>
      </c>
      <c r="G348" s="185" t="s">
        <v>440</v>
      </c>
      <c r="H348" s="144"/>
      <c r="I348" s="145"/>
      <c r="J348" s="146"/>
      <c r="K348" s="146"/>
      <c r="L348" s="25" t="s">
        <v>266</v>
      </c>
      <c r="M348" s="26"/>
      <c r="N348" s="195">
        <f>+'havelvac 7.2'!N389+'havelvac 7.3'!N389+'havelvac 7.4'!N389+'havelvac 7.5'!N389+'havelvac 7.6'!N389+'havelvac 7.7'!N389+'havelvac 7.9'!N389+'havelvac 7.8'!N389+'havelvac 7.10'!N389+'havelvac 7.11'!N389+'havelvac 7.12'!N389+'havelvac 7.13'!N387</f>
        <v>0</v>
      </c>
      <c r="O348" s="195">
        <f>+'havelvac 7.2'!O389+'havelvac 7.3'!O389+'havelvac 7.4'!O389+'havelvac 7.5'!O389+'havelvac 7.6'!O389+'havelvac 7.7'!O389+'havelvac 7.9'!O389+'havelvac 7.8'!O389+'havelvac 7.10'!O389+'havelvac 7.11'!O389+'havelvac 7.12'!O389+'havelvac 7.13'!O387</f>
        <v>0</v>
      </c>
      <c r="P348" s="228" t="str">
        <f t="shared" si="39"/>
        <v xml:space="preserve"> </v>
      </c>
      <c r="Q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8" s="228" t="str">
        <f t="shared" si="40"/>
        <v xml:space="preserve"> </v>
      </c>
      <c r="S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8" s="228" t="str">
        <f t="shared" si="41"/>
        <v xml:space="preserve"> </v>
      </c>
      <c r="U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8" s="195">
        <f>+'havelvac 7.2'!P389+'havelvac 7.3'!P389+'havelvac 7.4'!P389+'havelvac 7.5'!P389+'havelvac 7.6'!P389+'havelvac 7.7'!P389+'havelvac 7.9'!P389+'havelvac 7.8'!P389+'havelvac 7.10'!P389+'havelvac 7.11'!P389+'havelvac 7.12'!P389+'havelvac 7.13'!P387</f>
        <v>0</v>
      </c>
      <c r="W348" s="228" t="str">
        <f t="shared" si="42"/>
        <v xml:space="preserve"> </v>
      </c>
      <c r="X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8" s="228" t="str">
        <f t="shared" si="43"/>
        <v xml:space="preserve"> </v>
      </c>
      <c r="Z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8" s="228" t="str">
        <f t="shared" si="44"/>
        <v xml:space="preserve"> </v>
      </c>
      <c r="AB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9" spans="1:28" s="135" customFormat="1" ht="25.5" hidden="1">
      <c r="A349" s="182" t="str">
        <f t="shared" si="38"/>
        <v>71060601034251</v>
      </c>
      <c r="B349" s="183" t="s">
        <v>439</v>
      </c>
      <c r="C349" s="132" t="s">
        <v>157</v>
      </c>
      <c r="D349" s="131" t="s">
        <v>157</v>
      </c>
      <c r="E349" s="130" t="s">
        <v>106</v>
      </c>
      <c r="F349" s="184" t="s">
        <v>442</v>
      </c>
      <c r="G349" s="129">
        <v>4251</v>
      </c>
      <c r="H349" s="15"/>
      <c r="I349" s="23"/>
      <c r="J349" s="24"/>
      <c r="K349" s="24"/>
      <c r="L349" s="28" t="s">
        <v>142</v>
      </c>
      <c r="M349" s="42">
        <v>4251</v>
      </c>
      <c r="N349" s="181">
        <f>+'havelvac 7.2'!N390+'havelvac 7.3'!N390+'havelvac 7.4'!N390+'havelvac 7.5'!N390+'havelvac 7.6'!N390+'havelvac 7.7'!N390+'havelvac 7.9'!N390+'havelvac 7.8'!N390+'havelvac 7.10'!N390+'havelvac 7.11'!N390+'havelvac 7.12'!N390+'havelvac 7.13'!N388</f>
        <v>0</v>
      </c>
      <c r="O349" s="181">
        <f>+'havelvac 7.2'!O390+'havelvac 7.3'!O390+'havelvac 7.4'!O390+'havelvac 7.5'!O390+'havelvac 7.6'!O390+'havelvac 7.7'!O390+'havelvac 7.9'!O390+'havelvac 7.8'!O390+'havelvac 7.10'!O390+'havelvac 7.11'!O390+'havelvac 7.12'!O390+'havelvac 7.13'!O388</f>
        <v>0</v>
      </c>
      <c r="P349" s="229" t="str">
        <f t="shared" si="39"/>
        <v xml:space="preserve"> </v>
      </c>
      <c r="Q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9" s="229" t="str">
        <f t="shared" si="40"/>
        <v xml:space="preserve"> </v>
      </c>
      <c r="S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9" s="229" t="str">
        <f t="shared" si="41"/>
        <v xml:space="preserve"> </v>
      </c>
      <c r="U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9" s="181">
        <f>+'havelvac 7.2'!P390+'havelvac 7.3'!P390+'havelvac 7.4'!P390+'havelvac 7.5'!P390+'havelvac 7.6'!P390+'havelvac 7.7'!P390+'havelvac 7.9'!P390+'havelvac 7.8'!P390+'havelvac 7.10'!P390+'havelvac 7.11'!P390+'havelvac 7.12'!P390+'havelvac 7.13'!P388</f>
        <v>0</v>
      </c>
      <c r="W349" s="229" t="str">
        <f t="shared" si="42"/>
        <v xml:space="preserve"> </v>
      </c>
      <c r="X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9" s="229" t="str">
        <f t="shared" si="43"/>
        <v xml:space="preserve"> </v>
      </c>
      <c r="Z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9" s="229" t="str">
        <f t="shared" si="44"/>
        <v xml:space="preserve"> </v>
      </c>
      <c r="AB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0" spans="1:28" s="135" customFormat="1">
      <c r="A350" s="182" t="str">
        <f t="shared" si="38"/>
        <v>71060601034269</v>
      </c>
      <c r="B350" s="183" t="s">
        <v>439</v>
      </c>
      <c r="C350" s="132" t="s">
        <v>157</v>
      </c>
      <c r="D350" s="131" t="s">
        <v>157</v>
      </c>
      <c r="E350" s="130" t="s">
        <v>106</v>
      </c>
      <c r="F350" s="184" t="s">
        <v>442</v>
      </c>
      <c r="G350" s="129">
        <v>4269</v>
      </c>
      <c r="H350" s="15"/>
      <c r="I350" s="23"/>
      <c r="J350" s="24"/>
      <c r="K350" s="24"/>
      <c r="L350" s="28" t="s">
        <v>240</v>
      </c>
      <c r="M350" s="42">
        <v>4269</v>
      </c>
      <c r="N350" s="181">
        <f>+'havelvac 7.2'!N391+'havelvac 7.3'!N391+'havelvac 7.4'!N391+'havelvac 7.5'!N391+'havelvac 7.6'!N391+'havelvac 7.7'!N391+'havelvac 7.9'!N391+'havelvac 7.8'!N391+'havelvac 7.10'!N391+'havelvac 7.11'!N391+'havelvac 7.12'!N391+'havelvac 7.13'!N389</f>
        <v>0</v>
      </c>
      <c r="O350" s="181">
        <f>+'havelvac 7.2'!O391+'havelvac 7.3'!O391+'havelvac 7.4'!O391+'havelvac 7.5'!O391+'havelvac 7.6'!O391+'havelvac 7.7'!O391+'havelvac 7.9'!O391+'havelvac 7.8'!O391+'havelvac 7.10'!O391+'havelvac 7.11'!O391+'havelvac 7.12'!O391+'havelvac 7.13'!O389</f>
        <v>0</v>
      </c>
      <c r="P350" s="229" t="str">
        <f t="shared" si="39"/>
        <v xml:space="preserve"> </v>
      </c>
      <c r="Q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0" s="229" t="str">
        <f t="shared" si="40"/>
        <v xml:space="preserve"> </v>
      </c>
      <c r="S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0" s="229" t="str">
        <f t="shared" si="41"/>
        <v xml:space="preserve"> </v>
      </c>
      <c r="U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0" s="181">
        <f>+'havelvac 7.2'!P391+'havelvac 7.3'!P391+'havelvac 7.4'!P391+'havelvac 7.5'!P391+'havelvac 7.6'!P391+'havelvac 7.7'!P391+'havelvac 7.9'!P391+'havelvac 7.8'!P391+'havelvac 7.10'!P391+'havelvac 7.11'!P391+'havelvac 7.12'!P391+'havelvac 7.13'!P389</f>
        <v>0</v>
      </c>
      <c r="W350" s="229" t="str">
        <f t="shared" si="42"/>
        <v xml:space="preserve"> </v>
      </c>
      <c r="X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0" s="229" t="str">
        <f t="shared" si="43"/>
        <v xml:space="preserve"> </v>
      </c>
      <c r="Z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0" s="229" t="str">
        <f t="shared" si="44"/>
        <v xml:space="preserve"> </v>
      </c>
      <c r="AB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1" spans="1:28" s="135" customFormat="1" ht="25.5">
      <c r="A351" s="182" t="str">
        <f t="shared" ref="A351:A416" si="45">CONCATENATE(B351,C351,D351,E351,F351,G351)</f>
        <v>71060601034521</v>
      </c>
      <c r="B351" s="183" t="s">
        <v>439</v>
      </c>
      <c r="C351" s="132" t="s">
        <v>157</v>
      </c>
      <c r="D351" s="131" t="s">
        <v>157</v>
      </c>
      <c r="E351" s="130" t="s">
        <v>106</v>
      </c>
      <c r="F351" s="184" t="s">
        <v>442</v>
      </c>
      <c r="G351" s="129">
        <v>4521</v>
      </c>
      <c r="H351" s="15"/>
      <c r="I351" s="23"/>
      <c r="J351" s="24"/>
      <c r="K351" s="24"/>
      <c r="L351" s="28" t="s">
        <v>267</v>
      </c>
      <c r="M351" s="42">
        <v>4521</v>
      </c>
      <c r="N351" s="181">
        <f>+'havelvac 7.2'!N392+'havelvac 7.3'!N392+'havelvac 7.4'!N392+'havelvac 7.5'!N392+'havelvac 7.6'!N392+'havelvac 7.7'!N392+'havelvac 7.9'!N392+'havelvac 7.8'!N392+'havelvac 7.10'!N392+'havelvac 7.11'!N392+'havelvac 7.12'!N392+'havelvac 7.13'!N390</f>
        <v>0</v>
      </c>
      <c r="O351" s="181">
        <f>+'havelvac 7.2'!O392+'havelvac 7.3'!O392+'havelvac 7.4'!O392+'havelvac 7.5'!O392+'havelvac 7.6'!O392+'havelvac 7.7'!O392+'havelvac 7.9'!O392+'havelvac 7.8'!O392+'havelvac 7.10'!O392+'havelvac 7.11'!O392+'havelvac 7.12'!O392+'havelvac 7.13'!O390</f>
        <v>0</v>
      </c>
      <c r="P351" s="229" t="str">
        <f t="shared" si="39"/>
        <v xml:space="preserve"> </v>
      </c>
      <c r="Q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1" s="229" t="str">
        <f t="shared" si="40"/>
        <v xml:space="preserve"> </v>
      </c>
      <c r="S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1" s="229" t="str">
        <f t="shared" si="41"/>
        <v xml:space="preserve"> </v>
      </c>
      <c r="U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1" s="181">
        <f>+'havelvac 7.2'!P392+'havelvac 7.3'!P392+'havelvac 7.4'!P392+'havelvac 7.5'!P392+'havelvac 7.6'!P392+'havelvac 7.7'!P392+'havelvac 7.9'!P392+'havelvac 7.8'!P392+'havelvac 7.10'!P392+'havelvac 7.11'!P392+'havelvac 7.12'!P392+'havelvac 7.13'!P390</f>
        <v>0</v>
      </c>
      <c r="W351" s="229" t="str">
        <f t="shared" si="42"/>
        <v xml:space="preserve"> </v>
      </c>
      <c r="X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1" s="229" t="str">
        <f t="shared" si="43"/>
        <v xml:space="preserve"> </v>
      </c>
      <c r="Z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1" s="229" t="str">
        <f t="shared" si="44"/>
        <v xml:space="preserve"> </v>
      </c>
      <c r="AB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2" spans="1:28" s="135" customFormat="1" ht="25.5" hidden="1">
      <c r="A352" s="182" t="str">
        <f t="shared" si="45"/>
        <v>71060601034819</v>
      </c>
      <c r="B352" s="183" t="s">
        <v>439</v>
      </c>
      <c r="C352" s="132" t="s">
        <v>157</v>
      </c>
      <c r="D352" s="131" t="s">
        <v>157</v>
      </c>
      <c r="E352" s="130" t="s">
        <v>106</v>
      </c>
      <c r="F352" s="184" t="s">
        <v>442</v>
      </c>
      <c r="G352" s="129">
        <v>4819</v>
      </c>
      <c r="H352" s="15"/>
      <c r="I352" s="23"/>
      <c r="J352" s="24"/>
      <c r="K352" s="24"/>
      <c r="L352" s="28" t="s">
        <v>219</v>
      </c>
      <c r="M352" s="29">
        <v>4819</v>
      </c>
      <c r="N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7.13'!N391</f>
        <v>#REF!</v>
      </c>
      <c r="O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7.13'!O391</f>
        <v>#REF!</v>
      </c>
      <c r="P352" s="229" t="str">
        <f t="shared" si="39"/>
        <v xml:space="preserve"> </v>
      </c>
      <c r="Q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2" s="229" t="str">
        <f t="shared" si="40"/>
        <v xml:space="preserve"> </v>
      </c>
      <c r="S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2" s="229" t="str">
        <f t="shared" si="41"/>
        <v xml:space="preserve"> </v>
      </c>
      <c r="U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7.13'!P391</f>
        <v>#REF!</v>
      </c>
      <c r="W352" s="229" t="str">
        <f t="shared" si="42"/>
        <v xml:space="preserve"> </v>
      </c>
      <c r="X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2" s="229" t="str">
        <f t="shared" si="43"/>
        <v xml:space="preserve"> </v>
      </c>
      <c r="Z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2" s="229" t="str">
        <f t="shared" si="44"/>
        <v xml:space="preserve"> </v>
      </c>
      <c r="AB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3" spans="1:28" s="135" customFormat="1">
      <c r="A353" s="182" t="str">
        <f t="shared" si="45"/>
        <v>71060601035112</v>
      </c>
      <c r="B353" s="183" t="s">
        <v>439</v>
      </c>
      <c r="C353" s="132" t="s">
        <v>157</v>
      </c>
      <c r="D353" s="131" t="s">
        <v>157</v>
      </c>
      <c r="E353" s="130" t="s">
        <v>106</v>
      </c>
      <c r="F353" s="184" t="s">
        <v>442</v>
      </c>
      <c r="G353" s="129">
        <v>5112</v>
      </c>
      <c r="H353" s="23"/>
      <c r="I353" s="23"/>
      <c r="J353" s="24"/>
      <c r="K353" s="24"/>
      <c r="L353" s="28" t="s">
        <v>173</v>
      </c>
      <c r="M353" s="29">
        <v>5112</v>
      </c>
      <c r="N353" s="181">
        <f>+'havelvac 7.2'!N396+'havelvac 7.3'!N396+'havelvac 7.4'!N396+'havelvac 7.5'!N396+'havelvac 7.6'!N396+'havelvac 7.7'!N396+'havelvac 7.9'!N396+'havelvac 7.8'!N396+'havelvac 7.10'!N396+'havelvac 7.11'!N396+'havelvac 7.12'!N396+'havelvac 7.13'!N392</f>
        <v>0</v>
      </c>
      <c r="O353" s="181">
        <f>+'havelvac 7.2'!O396+'havelvac 7.3'!O396+'havelvac 7.4'!O396+'havelvac 7.5'!O396+'havelvac 7.6'!O396+'havelvac 7.7'!O396+'havelvac 7.9'!O396+'havelvac 7.8'!O396+'havelvac 7.10'!O396+'havelvac 7.11'!O396+'havelvac 7.12'!O396+'havelvac 7.13'!O392</f>
        <v>0</v>
      </c>
      <c r="P353" s="229" t="str">
        <f t="shared" si="39"/>
        <v xml:space="preserve"> </v>
      </c>
      <c r="Q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3" s="229" t="str">
        <f t="shared" si="40"/>
        <v xml:space="preserve"> </v>
      </c>
      <c r="S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3" s="229" t="str">
        <f t="shared" si="41"/>
        <v xml:space="preserve"> </v>
      </c>
      <c r="U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3" s="181">
        <f>+'havelvac 7.2'!P396+'havelvac 7.3'!P396+'havelvac 7.4'!P396+'havelvac 7.5'!P396+'havelvac 7.6'!P396+'havelvac 7.7'!P396+'havelvac 7.9'!P396+'havelvac 7.8'!P396+'havelvac 7.10'!P396+'havelvac 7.11'!P396+'havelvac 7.12'!P396+'havelvac 7.13'!P392</f>
        <v>0</v>
      </c>
      <c r="W353" s="229" t="str">
        <f t="shared" si="42"/>
        <v xml:space="preserve"> </v>
      </c>
      <c r="X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3" s="229" t="str">
        <f t="shared" si="43"/>
        <v xml:space="preserve"> </v>
      </c>
      <c r="Z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3" s="229" t="str">
        <f t="shared" si="44"/>
        <v xml:space="preserve"> </v>
      </c>
      <c r="AB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4" spans="1:28" s="135" customFormat="1">
      <c r="A354" s="182" t="str">
        <f t="shared" si="45"/>
        <v>71060601035113</v>
      </c>
      <c r="B354" s="183" t="s">
        <v>439</v>
      </c>
      <c r="C354" s="132" t="s">
        <v>157</v>
      </c>
      <c r="D354" s="131" t="s">
        <v>157</v>
      </c>
      <c r="E354" s="130" t="s">
        <v>106</v>
      </c>
      <c r="F354" s="184" t="s">
        <v>442</v>
      </c>
      <c r="G354" s="129">
        <v>5113</v>
      </c>
      <c r="H354" s="23"/>
      <c r="I354" s="23"/>
      <c r="J354" s="24"/>
      <c r="K354" s="24"/>
      <c r="L354" s="28" t="s">
        <v>174</v>
      </c>
      <c r="M354" s="29">
        <v>5113</v>
      </c>
      <c r="N354" s="181" t="e">
        <f>+'havelvac 7.2'!N397+'havelvac 7.3'!N397+'havelvac 7.4'!N397+'havelvac 7.5'!N397+'havelvac 7.6'!N397+'havelvac 7.7'!N397+'havelvac 7.9'!N397+'havelvac 7.8'!N397+'havelvac 7.10'!N397+'havelvac 7.11'!N397+'havelvac 7.12'!N397+'havelvac 7.13'!#REF!</f>
        <v>#REF!</v>
      </c>
      <c r="O354" s="181" t="e">
        <f>+'havelvac 7.2'!O397+'havelvac 7.3'!O397+'havelvac 7.4'!O397+'havelvac 7.5'!O397+'havelvac 7.6'!O397+'havelvac 7.7'!O397+'havelvac 7.9'!O397+'havelvac 7.8'!O397+'havelvac 7.10'!O397+'havelvac 7.11'!O397+'havelvac 7.12'!O397+'havelvac 7.13'!#REF!</f>
        <v>#REF!</v>
      </c>
      <c r="P354" s="229" t="str">
        <f t="shared" si="39"/>
        <v xml:space="preserve"> </v>
      </c>
      <c r="Q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4" s="229" t="str">
        <f t="shared" si="40"/>
        <v xml:space="preserve"> </v>
      </c>
      <c r="S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4" s="229" t="str">
        <f t="shared" si="41"/>
        <v xml:space="preserve"> </v>
      </c>
      <c r="U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4" s="181" t="e">
        <f>+'havelvac 7.2'!P397+'havelvac 7.3'!P397+'havelvac 7.4'!P397+'havelvac 7.5'!P397+'havelvac 7.6'!P397+'havelvac 7.7'!P397+'havelvac 7.9'!P397+'havelvac 7.8'!P397+'havelvac 7.10'!P397+'havelvac 7.11'!P397+'havelvac 7.12'!P397+'havelvac 7.13'!#REF!</f>
        <v>#REF!</v>
      </c>
      <c r="W354" s="229" t="str">
        <f t="shared" si="42"/>
        <v xml:space="preserve"> </v>
      </c>
      <c r="X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4" s="229" t="str">
        <f t="shared" si="43"/>
        <v xml:space="preserve"> </v>
      </c>
      <c r="Z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4" s="229" t="str">
        <f t="shared" si="44"/>
        <v xml:space="preserve"> </v>
      </c>
      <c r="AB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5" spans="1:28" s="135" customFormat="1">
      <c r="A355" s="182" t="str">
        <f t="shared" si="45"/>
        <v>71060601035129</v>
      </c>
      <c r="B355" s="183" t="s">
        <v>439</v>
      </c>
      <c r="C355" s="132" t="s">
        <v>157</v>
      </c>
      <c r="D355" s="131" t="s">
        <v>157</v>
      </c>
      <c r="E355" s="130" t="s">
        <v>106</v>
      </c>
      <c r="F355" s="184" t="s">
        <v>442</v>
      </c>
      <c r="G355" s="129">
        <v>5129</v>
      </c>
      <c r="H355" s="15"/>
      <c r="I355" s="23"/>
      <c r="J355" s="24"/>
      <c r="K355" s="24"/>
      <c r="L355" s="28" t="s">
        <v>268</v>
      </c>
      <c r="M355" s="42">
        <v>5129</v>
      </c>
      <c r="N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7.13'!N396</f>
        <v>#REF!</v>
      </c>
      <c r="O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7.13'!O396</f>
        <v>#REF!</v>
      </c>
      <c r="P355" s="229" t="str">
        <f t="shared" si="39"/>
        <v xml:space="preserve"> </v>
      </c>
      <c r="Q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5" s="229" t="str">
        <f t="shared" si="40"/>
        <v xml:space="preserve"> </v>
      </c>
      <c r="S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5" s="229" t="str">
        <f t="shared" si="41"/>
        <v xml:space="preserve"> </v>
      </c>
      <c r="U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7.13'!P396</f>
        <v>#REF!</v>
      </c>
      <c r="W355" s="229" t="str">
        <f t="shared" si="42"/>
        <v xml:space="preserve"> </v>
      </c>
      <c r="X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5" s="229" t="str">
        <f t="shared" si="43"/>
        <v xml:space="preserve"> </v>
      </c>
      <c r="Z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5" s="229" t="str">
        <f t="shared" si="44"/>
        <v xml:space="preserve"> </v>
      </c>
      <c r="AB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6" spans="1:28" s="196" customFormat="1" ht="27">
      <c r="A356" s="182" t="str">
        <f t="shared" si="45"/>
        <v>71060601040000</v>
      </c>
      <c r="B356" s="183" t="s">
        <v>439</v>
      </c>
      <c r="C356" s="132" t="s">
        <v>157</v>
      </c>
      <c r="D356" s="131" t="s">
        <v>157</v>
      </c>
      <c r="E356" s="130" t="s">
        <v>106</v>
      </c>
      <c r="F356" s="184" t="s">
        <v>155</v>
      </c>
      <c r="G356" s="185" t="s">
        <v>440</v>
      </c>
      <c r="H356" s="144"/>
      <c r="I356" s="145"/>
      <c r="J356" s="146"/>
      <c r="K356" s="146"/>
      <c r="L356" s="25" t="s">
        <v>269</v>
      </c>
      <c r="M356" s="26"/>
      <c r="N356" s="195">
        <f>+'havelvac 7.2'!N393+'havelvac 7.3'!N393+'havelvac 7.4'!N393+'havelvac 7.5'!N393+'havelvac 7.6'!N393+'havelvac 7.7'!N393+'havelvac 7.9'!N393+'havelvac 7.8'!N393+'havelvac 7.10'!N393+'havelvac 7.11'!N393+'havelvac 7.12'!N393+'havelvac 7.13'!N397</f>
        <v>0</v>
      </c>
      <c r="O356" s="195">
        <f>+'havelvac 7.2'!O393+'havelvac 7.3'!O393+'havelvac 7.4'!O393+'havelvac 7.5'!O393+'havelvac 7.6'!O393+'havelvac 7.7'!O393+'havelvac 7.9'!O393+'havelvac 7.8'!O393+'havelvac 7.10'!O393+'havelvac 7.11'!O393+'havelvac 7.12'!O393+'havelvac 7.13'!O397</f>
        <v>0</v>
      </c>
      <c r="P356" s="228" t="str">
        <f t="shared" si="39"/>
        <v xml:space="preserve"> </v>
      </c>
      <c r="Q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6" s="228" t="str">
        <f t="shared" si="40"/>
        <v xml:space="preserve"> </v>
      </c>
      <c r="S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6" s="228" t="str">
        <f t="shared" si="41"/>
        <v xml:space="preserve"> </v>
      </c>
      <c r="U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6" s="195">
        <f>+'havelvac 7.2'!P393+'havelvac 7.3'!P393+'havelvac 7.4'!P393+'havelvac 7.5'!P393+'havelvac 7.6'!P393+'havelvac 7.7'!P393+'havelvac 7.9'!P393+'havelvac 7.8'!P393+'havelvac 7.10'!P393+'havelvac 7.11'!P393+'havelvac 7.12'!P393+'havelvac 7.13'!P397</f>
        <v>0</v>
      </c>
      <c r="W356" s="228" t="str">
        <f t="shared" si="42"/>
        <v xml:space="preserve"> </v>
      </c>
      <c r="X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6" s="228" t="str">
        <f t="shared" si="43"/>
        <v xml:space="preserve"> </v>
      </c>
      <c r="Z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6" s="228" t="str">
        <f t="shared" si="44"/>
        <v xml:space="preserve"> </v>
      </c>
      <c r="AB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7" spans="1:28" s="135" customFormat="1" ht="25.5">
      <c r="A357" s="182" t="str">
        <f t="shared" si="45"/>
        <v>71060601044251</v>
      </c>
      <c r="B357" s="183" t="s">
        <v>439</v>
      </c>
      <c r="C357" s="132" t="s">
        <v>157</v>
      </c>
      <c r="D357" s="131" t="s">
        <v>157</v>
      </c>
      <c r="E357" s="130" t="s">
        <v>106</v>
      </c>
      <c r="F357" s="184" t="s">
        <v>155</v>
      </c>
      <c r="G357" s="129">
        <v>4251</v>
      </c>
      <c r="H357" s="23"/>
      <c r="I357" s="23"/>
      <c r="J357" s="24"/>
      <c r="K357" s="24"/>
      <c r="L357" s="28" t="s">
        <v>142</v>
      </c>
      <c r="M357" s="29">
        <v>4251</v>
      </c>
      <c r="N357" s="181" t="e">
        <f>+'havelvac 7.2'!N394+'havelvac 7.3'!N394+'havelvac 7.4'!N394+'havelvac 7.5'!N394+'havelvac 7.6'!N394+'havelvac 7.7'!N394+'havelvac 7.9'!N394+'havelvac 7.8'!N394+'havelvac 7.10'!N394+'havelvac 7.11'!N394+'havelvac 7.12'!N394+'havelvac 7.13'!#REF!</f>
        <v>#REF!</v>
      </c>
      <c r="O357" s="181" t="e">
        <f>+'havelvac 7.2'!O394+'havelvac 7.3'!O394+'havelvac 7.4'!O394+'havelvac 7.5'!O394+'havelvac 7.6'!O394+'havelvac 7.7'!O394+'havelvac 7.9'!O394+'havelvac 7.8'!O394+'havelvac 7.10'!O394+'havelvac 7.11'!O394+'havelvac 7.12'!O394+'havelvac 7.13'!#REF!</f>
        <v>#REF!</v>
      </c>
      <c r="P357" s="229" t="str">
        <f t="shared" si="39"/>
        <v xml:space="preserve"> </v>
      </c>
      <c r="Q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7" s="229" t="str">
        <f t="shared" si="40"/>
        <v xml:space="preserve"> </v>
      </c>
      <c r="S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7" s="229" t="str">
        <f t="shared" si="41"/>
        <v xml:space="preserve"> </v>
      </c>
      <c r="U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7" s="181" t="e">
        <f>+'havelvac 7.2'!P394+'havelvac 7.3'!P394+'havelvac 7.4'!P394+'havelvac 7.5'!P394+'havelvac 7.6'!P394+'havelvac 7.7'!P394+'havelvac 7.9'!P394+'havelvac 7.8'!P394+'havelvac 7.10'!P394+'havelvac 7.11'!P394+'havelvac 7.12'!P394+'havelvac 7.13'!#REF!</f>
        <v>#REF!</v>
      </c>
      <c r="W357" s="229" t="str">
        <f t="shared" si="42"/>
        <v xml:space="preserve"> </v>
      </c>
      <c r="X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7" s="229" t="str">
        <f t="shared" si="43"/>
        <v xml:space="preserve"> </v>
      </c>
      <c r="Z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7" s="229" t="str">
        <f t="shared" si="44"/>
        <v xml:space="preserve"> </v>
      </c>
      <c r="AB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8" spans="1:28" s="135" customFormat="1">
      <c r="A358" s="182" t="str">
        <f t="shared" si="45"/>
        <v>71060601044269</v>
      </c>
      <c r="B358" s="183" t="s">
        <v>439</v>
      </c>
      <c r="C358" s="132" t="s">
        <v>157</v>
      </c>
      <c r="D358" s="131" t="s">
        <v>157</v>
      </c>
      <c r="E358" s="130" t="s">
        <v>106</v>
      </c>
      <c r="F358" s="184" t="s">
        <v>155</v>
      </c>
      <c r="G358" s="129">
        <v>4269</v>
      </c>
      <c r="H358" s="15"/>
      <c r="I358" s="23"/>
      <c r="J358" s="24"/>
      <c r="K358" s="24"/>
      <c r="L358" s="28" t="s">
        <v>240</v>
      </c>
      <c r="M358" s="11">
        <v>4269</v>
      </c>
      <c r="N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7.13'!N393</f>
        <v>#REF!</v>
      </c>
      <c r="O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7.13'!O393</f>
        <v>#REF!</v>
      </c>
      <c r="P358" s="229" t="str">
        <f t="shared" si="39"/>
        <v xml:space="preserve"> </v>
      </c>
      <c r="Q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8" s="229" t="str">
        <f t="shared" si="40"/>
        <v xml:space="preserve"> </v>
      </c>
      <c r="S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8" s="229" t="str">
        <f t="shared" si="41"/>
        <v xml:space="preserve"> </v>
      </c>
      <c r="U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7.13'!P393</f>
        <v>#REF!</v>
      </c>
      <c r="W358" s="229" t="str">
        <f t="shared" si="42"/>
        <v xml:space="preserve"> </v>
      </c>
      <c r="X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8" s="229" t="str">
        <f t="shared" si="43"/>
        <v xml:space="preserve"> </v>
      </c>
      <c r="Z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8" s="229" t="str">
        <f t="shared" si="44"/>
        <v xml:space="preserve"> </v>
      </c>
      <c r="AB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9" spans="1:28" s="135" customFormat="1" ht="25.5">
      <c r="A359" s="182" t="str">
        <f t="shared" si="45"/>
        <v>71060601044521</v>
      </c>
      <c r="B359" s="183" t="s">
        <v>439</v>
      </c>
      <c r="C359" s="132" t="s">
        <v>157</v>
      </c>
      <c r="D359" s="131" t="s">
        <v>157</v>
      </c>
      <c r="E359" s="130" t="s">
        <v>106</v>
      </c>
      <c r="F359" s="184" t="s">
        <v>155</v>
      </c>
      <c r="G359" s="129">
        <v>4521</v>
      </c>
      <c r="H359" s="15"/>
      <c r="I359" s="23"/>
      <c r="J359" s="24"/>
      <c r="K359" s="24"/>
      <c r="L359" s="28" t="s">
        <v>267</v>
      </c>
      <c r="M359" s="11">
        <v>4521</v>
      </c>
      <c r="N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7.13'!N394</f>
        <v>#REF!</v>
      </c>
      <c r="O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7.13'!O394</f>
        <v>#REF!</v>
      </c>
      <c r="P359" s="229" t="str">
        <f t="shared" si="39"/>
        <v xml:space="preserve"> </v>
      </c>
      <c r="Q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9" s="229" t="str">
        <f t="shared" si="40"/>
        <v xml:space="preserve"> </v>
      </c>
      <c r="S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9" s="229" t="str">
        <f t="shared" si="41"/>
        <v xml:space="preserve"> </v>
      </c>
      <c r="U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7.13'!P394</f>
        <v>#REF!</v>
      </c>
      <c r="W359" s="229" t="str">
        <f t="shared" si="42"/>
        <v xml:space="preserve"> </v>
      </c>
      <c r="X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9" s="229" t="str">
        <f t="shared" si="43"/>
        <v xml:space="preserve"> </v>
      </c>
      <c r="Z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9" s="229" t="str">
        <f t="shared" si="44"/>
        <v xml:space="preserve"> </v>
      </c>
      <c r="AB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0" spans="1:28" s="135" customFormat="1" hidden="1">
      <c r="A360" s="182" t="str">
        <f t="shared" si="45"/>
        <v>71060601044639</v>
      </c>
      <c r="B360" s="183" t="s">
        <v>439</v>
      </c>
      <c r="C360" s="132" t="s">
        <v>157</v>
      </c>
      <c r="D360" s="131" t="s">
        <v>157</v>
      </c>
      <c r="E360" s="130" t="s">
        <v>106</v>
      </c>
      <c r="F360" s="184" t="s">
        <v>155</v>
      </c>
      <c r="G360" s="129">
        <v>4639</v>
      </c>
      <c r="H360" s="23"/>
      <c r="I360" s="23"/>
      <c r="J360" s="24"/>
      <c r="K360" s="24"/>
      <c r="L360" s="30" t="s">
        <v>211</v>
      </c>
      <c r="M360" s="46">
        <v>4639</v>
      </c>
      <c r="N360" s="181" t="e">
        <f>+'havelvac 7.2'!N398+'havelvac 7.3'!N398+'havelvac 7.4'!N398+'havelvac 7.5'!N398+'havelvac 7.6'!N398+'havelvac 7.7'!N398+'havelvac 7.9'!N398+'havelvac 7.8'!N398+'havelvac 7.10'!N398+'havelvac 7.11'!N398+'havelvac 7.12'!N398+'havelvac 7.13'!#REF!</f>
        <v>#REF!</v>
      </c>
      <c r="O360" s="181" t="e">
        <f>+'havelvac 7.2'!O398+'havelvac 7.3'!O398+'havelvac 7.4'!O398+'havelvac 7.5'!O398+'havelvac 7.6'!O398+'havelvac 7.7'!O398+'havelvac 7.9'!O398+'havelvac 7.8'!O398+'havelvac 7.10'!O398+'havelvac 7.11'!O398+'havelvac 7.12'!O398+'havelvac 7.13'!#REF!</f>
        <v>#REF!</v>
      </c>
      <c r="P360" s="229" t="str">
        <f t="shared" si="39"/>
        <v xml:space="preserve"> </v>
      </c>
      <c r="Q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0" s="229" t="str">
        <f t="shared" si="40"/>
        <v xml:space="preserve"> </v>
      </c>
      <c r="S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0" s="229" t="str">
        <f t="shared" si="41"/>
        <v xml:space="preserve"> </v>
      </c>
      <c r="U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0" s="181" t="e">
        <f>+'havelvac 7.2'!P398+'havelvac 7.3'!P398+'havelvac 7.4'!P398+'havelvac 7.5'!P398+'havelvac 7.6'!P398+'havelvac 7.7'!P398+'havelvac 7.9'!P398+'havelvac 7.8'!P398+'havelvac 7.10'!P398+'havelvac 7.11'!P398+'havelvac 7.12'!P398+'havelvac 7.13'!#REF!</f>
        <v>#REF!</v>
      </c>
      <c r="W360" s="229" t="str">
        <f t="shared" si="42"/>
        <v xml:space="preserve"> </v>
      </c>
      <c r="X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0" s="229" t="str">
        <f t="shared" si="43"/>
        <v xml:space="preserve"> </v>
      </c>
      <c r="Z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0" s="229" t="str">
        <f t="shared" si="44"/>
        <v xml:space="preserve"> </v>
      </c>
      <c r="AB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1" spans="1:28" s="135" customFormat="1" ht="25.5" hidden="1">
      <c r="A361" s="182" t="str">
        <f t="shared" si="45"/>
        <v>71060601044819</v>
      </c>
      <c r="B361" s="183" t="s">
        <v>439</v>
      </c>
      <c r="C361" s="132" t="s">
        <v>157</v>
      </c>
      <c r="D361" s="131" t="s">
        <v>157</v>
      </c>
      <c r="E361" s="130" t="s">
        <v>106</v>
      </c>
      <c r="F361" s="184" t="s">
        <v>155</v>
      </c>
      <c r="G361" s="185" t="s">
        <v>88</v>
      </c>
      <c r="H361" s="192"/>
      <c r="I361" s="192"/>
      <c r="J361" s="193"/>
      <c r="K361" s="194"/>
      <c r="L361" s="34" t="s">
        <v>219</v>
      </c>
      <c r="M361" s="10" t="s">
        <v>88</v>
      </c>
      <c r="N361" s="181" t="e">
        <f>+'havelvac 7.2'!N400+'havelvac 7.3'!N400+'havelvac 7.4'!N400+'havelvac 7.5'!N400+'havelvac 7.6'!N400+'havelvac 7.7'!N400+'havelvac 7.9'!N400+'havelvac 7.8'!N400+'havelvac 7.10'!N400+'havelvac 7.11'!N400+'havelvac 7.12'!N400+'havelvac 7.13'!#REF!</f>
        <v>#REF!</v>
      </c>
      <c r="O361" s="181" t="e">
        <f>+'havelvac 7.2'!O400+'havelvac 7.3'!O400+'havelvac 7.4'!O400+'havelvac 7.5'!O400+'havelvac 7.6'!O400+'havelvac 7.7'!O400+'havelvac 7.9'!O400+'havelvac 7.8'!O400+'havelvac 7.10'!O400+'havelvac 7.11'!O400+'havelvac 7.12'!O400+'havelvac 7.13'!#REF!</f>
        <v>#REF!</v>
      </c>
      <c r="P361" s="229" t="str">
        <f t="shared" si="39"/>
        <v xml:space="preserve"> </v>
      </c>
      <c r="Q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1" s="229" t="str">
        <f t="shared" si="40"/>
        <v xml:space="preserve"> </v>
      </c>
      <c r="S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1" s="229" t="str">
        <f t="shared" si="41"/>
        <v xml:space="preserve"> </v>
      </c>
      <c r="U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1" s="181" t="e">
        <f>+'havelvac 7.2'!P400+'havelvac 7.3'!P400+'havelvac 7.4'!P400+'havelvac 7.5'!P400+'havelvac 7.6'!P400+'havelvac 7.7'!P400+'havelvac 7.9'!P400+'havelvac 7.8'!P400+'havelvac 7.10'!P400+'havelvac 7.11'!P400+'havelvac 7.12'!P400+'havelvac 7.13'!#REF!</f>
        <v>#REF!</v>
      </c>
      <c r="W361" s="229" t="str">
        <f t="shared" si="42"/>
        <v xml:space="preserve"> </v>
      </c>
      <c r="X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1" s="229" t="str">
        <f t="shared" si="43"/>
        <v xml:space="preserve"> </v>
      </c>
      <c r="Z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1" s="229" t="str">
        <f t="shared" si="44"/>
        <v xml:space="preserve"> </v>
      </c>
      <c r="AB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2" spans="1:28" s="135" customFormat="1" hidden="1">
      <c r="A362" s="182" t="str">
        <f t="shared" si="45"/>
        <v>71060601045113</v>
      </c>
      <c r="B362" s="183" t="s">
        <v>439</v>
      </c>
      <c r="C362" s="132" t="s">
        <v>157</v>
      </c>
      <c r="D362" s="131" t="s">
        <v>157</v>
      </c>
      <c r="E362" s="130" t="s">
        <v>106</v>
      </c>
      <c r="F362" s="184" t="s">
        <v>155</v>
      </c>
      <c r="G362" s="129">
        <v>5113</v>
      </c>
      <c r="H362" s="23"/>
      <c r="I362" s="23"/>
      <c r="J362" s="24"/>
      <c r="K362" s="24"/>
      <c r="L362" s="28" t="s">
        <v>174</v>
      </c>
      <c r="M362" s="29">
        <v>5113</v>
      </c>
      <c r="N362" s="181">
        <f>+'havelvac 7.2'!N401+'havelvac 7.3'!N401+'havelvac 7.4'!N401+'havelvac 7.5'!N401+'havelvac 7.6'!N401+'havelvac 7.7'!N401+'havelvac 7.9'!N401+'havelvac 7.8'!N401+'havelvac 7.10'!N401+'havelvac 7.11'!N401+'havelvac 7.12'!N401+'havelvac 7.13'!N398</f>
        <v>0</v>
      </c>
      <c r="O362" s="181">
        <f>+'havelvac 7.2'!O401+'havelvac 7.3'!O401+'havelvac 7.4'!O401+'havelvac 7.5'!O401+'havelvac 7.6'!O401+'havelvac 7.7'!O401+'havelvac 7.9'!O401+'havelvac 7.8'!O401+'havelvac 7.10'!O401+'havelvac 7.11'!O401+'havelvac 7.12'!O401+'havelvac 7.13'!O398</f>
        <v>0</v>
      </c>
      <c r="P362" s="229" t="str">
        <f t="shared" si="39"/>
        <v xml:space="preserve"> </v>
      </c>
      <c r="Q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2" s="229" t="str">
        <f t="shared" si="40"/>
        <v xml:space="preserve"> </v>
      </c>
      <c r="S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2" s="229" t="str">
        <f t="shared" si="41"/>
        <v xml:space="preserve"> </v>
      </c>
      <c r="U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2" s="181">
        <f>+'havelvac 7.2'!P401+'havelvac 7.3'!P401+'havelvac 7.4'!P401+'havelvac 7.5'!P401+'havelvac 7.6'!P401+'havelvac 7.7'!P401+'havelvac 7.9'!P401+'havelvac 7.8'!P401+'havelvac 7.10'!P401+'havelvac 7.11'!P401+'havelvac 7.12'!P401+'havelvac 7.13'!P398</f>
        <v>0</v>
      </c>
      <c r="W362" s="229" t="str">
        <f t="shared" si="42"/>
        <v xml:space="preserve"> </v>
      </c>
      <c r="X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2" s="229" t="str">
        <f t="shared" si="43"/>
        <v xml:space="preserve"> </v>
      </c>
      <c r="Z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2" s="229" t="str">
        <f t="shared" si="44"/>
        <v xml:space="preserve"> </v>
      </c>
      <c r="AB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3" spans="1:28" s="196" customFormat="1" ht="13.5" hidden="1">
      <c r="A363" s="182" t="str">
        <f t="shared" si="45"/>
        <v>71060601050000</v>
      </c>
      <c r="B363" s="183" t="s">
        <v>439</v>
      </c>
      <c r="C363" s="132" t="s">
        <v>157</v>
      </c>
      <c r="D363" s="131" t="s">
        <v>157</v>
      </c>
      <c r="E363" s="130" t="s">
        <v>106</v>
      </c>
      <c r="F363" s="184" t="s">
        <v>149</v>
      </c>
      <c r="G363" s="185" t="s">
        <v>440</v>
      </c>
      <c r="H363" s="144"/>
      <c r="I363" s="145"/>
      <c r="J363" s="146"/>
      <c r="K363" s="146"/>
      <c r="L363" s="25" t="s">
        <v>270</v>
      </c>
      <c r="M363" s="26"/>
      <c r="N363" s="195">
        <f>+'havelvac 7.2'!N407+'havelvac 7.3'!N407+'havelvac 7.4'!N407+'havelvac 7.5'!N407+'havelvac 7.6'!N407+'havelvac 7.7'!N407+'havelvac 7.9'!N407+'havelvac 7.8'!N407+'havelvac 7.10'!N407+'havelvac 7.11'!N407+'havelvac 7.12'!N407+'havelvac 7.13'!N400</f>
        <v>0</v>
      </c>
      <c r="O363" s="195">
        <f>+'havelvac 7.2'!O407+'havelvac 7.3'!O407+'havelvac 7.4'!O407+'havelvac 7.5'!O407+'havelvac 7.6'!O407+'havelvac 7.7'!O407+'havelvac 7.9'!O407+'havelvac 7.8'!O407+'havelvac 7.10'!O407+'havelvac 7.11'!O407+'havelvac 7.12'!O407+'havelvac 7.13'!O400</f>
        <v>0</v>
      </c>
      <c r="P363" s="228" t="str">
        <f t="shared" si="39"/>
        <v xml:space="preserve"> </v>
      </c>
      <c r="Q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3" s="228" t="str">
        <f t="shared" si="40"/>
        <v xml:space="preserve"> </v>
      </c>
      <c r="S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3" s="228" t="str">
        <f t="shared" si="41"/>
        <v xml:space="preserve"> </v>
      </c>
      <c r="U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3" s="195">
        <f>+'havelvac 7.2'!P407+'havelvac 7.3'!P407+'havelvac 7.4'!P407+'havelvac 7.5'!P407+'havelvac 7.6'!P407+'havelvac 7.7'!P407+'havelvac 7.9'!P407+'havelvac 7.8'!P407+'havelvac 7.10'!P407+'havelvac 7.11'!P407+'havelvac 7.12'!P407+'havelvac 7.13'!P400</f>
        <v>0</v>
      </c>
      <c r="W363" s="228" t="str">
        <f t="shared" si="42"/>
        <v xml:space="preserve"> </v>
      </c>
      <c r="X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3" s="228" t="str">
        <f t="shared" si="43"/>
        <v xml:space="preserve"> </v>
      </c>
      <c r="Z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3" s="228" t="str">
        <f t="shared" si="44"/>
        <v xml:space="preserve"> </v>
      </c>
      <c r="AB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4" spans="1:28" s="135" customFormat="1" hidden="1">
      <c r="A364" s="182" t="str">
        <f t="shared" si="45"/>
        <v>71060601054861</v>
      </c>
      <c r="B364" s="183" t="s">
        <v>439</v>
      </c>
      <c r="C364" s="132" t="s">
        <v>157</v>
      </c>
      <c r="D364" s="131" t="s">
        <v>157</v>
      </c>
      <c r="E364" s="130" t="s">
        <v>106</v>
      </c>
      <c r="F364" s="184" t="s">
        <v>149</v>
      </c>
      <c r="G364" s="129">
        <v>4861</v>
      </c>
      <c r="H364" s="23"/>
      <c r="I364" s="23"/>
      <c r="J364" s="24"/>
      <c r="K364" s="24"/>
      <c r="L364" s="28" t="s">
        <v>134</v>
      </c>
      <c r="M364" s="29">
        <v>4861</v>
      </c>
      <c r="N364" s="181">
        <f>+'havelvac 7.2'!N408+'havelvac 7.3'!N408+'havelvac 7.4'!N408+'havelvac 7.5'!N408+'havelvac 7.6'!N408+'havelvac 7.7'!N408+'havelvac 7.9'!N408+'havelvac 7.8'!N408+'havelvac 7.10'!N408+'havelvac 7.11'!N408+'havelvac 7.12'!N408+'havelvac 7.13'!N401</f>
        <v>0</v>
      </c>
      <c r="O364" s="181">
        <f>+'havelvac 7.2'!O408+'havelvac 7.3'!O408+'havelvac 7.4'!O408+'havelvac 7.5'!O408+'havelvac 7.6'!O408+'havelvac 7.7'!O408+'havelvac 7.9'!O408+'havelvac 7.8'!O408+'havelvac 7.10'!O408+'havelvac 7.11'!O408+'havelvac 7.12'!O408+'havelvac 7.13'!O401</f>
        <v>0</v>
      </c>
      <c r="P364" s="229" t="str">
        <f t="shared" si="39"/>
        <v xml:space="preserve"> </v>
      </c>
      <c r="Q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4" s="229" t="str">
        <f t="shared" si="40"/>
        <v xml:space="preserve"> </v>
      </c>
      <c r="S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4" s="229" t="str">
        <f t="shared" si="41"/>
        <v xml:space="preserve"> </v>
      </c>
      <c r="U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4" s="181">
        <f>+'havelvac 7.2'!P408+'havelvac 7.3'!P408+'havelvac 7.4'!P408+'havelvac 7.5'!P408+'havelvac 7.6'!P408+'havelvac 7.7'!P408+'havelvac 7.9'!P408+'havelvac 7.8'!P408+'havelvac 7.10'!P408+'havelvac 7.11'!P408+'havelvac 7.12'!P408+'havelvac 7.13'!P401</f>
        <v>0</v>
      </c>
      <c r="W364" s="229" t="str">
        <f t="shared" si="42"/>
        <v xml:space="preserve"> </v>
      </c>
      <c r="X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4" s="229" t="str">
        <f t="shared" si="43"/>
        <v xml:space="preserve"> </v>
      </c>
      <c r="Z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4" s="229" t="str">
        <f t="shared" si="44"/>
        <v xml:space="preserve"> </v>
      </c>
      <c r="AB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5" spans="1:28" s="196" customFormat="1" ht="13.5" hidden="1">
      <c r="A365" s="182" t="str">
        <f t="shared" si="45"/>
        <v>71060601060000</v>
      </c>
      <c r="B365" s="183" t="s">
        <v>439</v>
      </c>
      <c r="C365" s="132" t="s">
        <v>157</v>
      </c>
      <c r="D365" s="131" t="s">
        <v>157</v>
      </c>
      <c r="E365" s="130" t="s">
        <v>106</v>
      </c>
      <c r="F365" s="184" t="s">
        <v>157</v>
      </c>
      <c r="G365" s="185" t="s">
        <v>440</v>
      </c>
      <c r="H365" s="144"/>
      <c r="I365" s="145"/>
      <c r="J365" s="146"/>
      <c r="K365" s="146"/>
      <c r="L365" s="25" t="s">
        <v>271</v>
      </c>
      <c r="M365" s="26"/>
      <c r="N365" s="195">
        <f>+'havelvac 7.2'!N409+'havelvac 7.3'!N409+'havelvac 7.4'!N409+'havelvac 7.5'!N409+'havelvac 7.6'!N409+'havelvac 7.7'!N409+'havelvac 7.9'!N409+'havelvac 7.8'!N409+'havelvac 7.10'!N409+'havelvac 7.11'!N409+'havelvac 7.12'!N409+'havelvac 7.13'!N407</f>
        <v>0</v>
      </c>
      <c r="O365" s="195">
        <f>+'havelvac 7.2'!O409+'havelvac 7.3'!O409+'havelvac 7.4'!O409+'havelvac 7.5'!O409+'havelvac 7.6'!O409+'havelvac 7.7'!O409+'havelvac 7.9'!O409+'havelvac 7.8'!O409+'havelvac 7.10'!O409+'havelvac 7.11'!O409+'havelvac 7.12'!O409+'havelvac 7.13'!O407</f>
        <v>0</v>
      </c>
      <c r="P365" s="228" t="str">
        <f t="shared" si="39"/>
        <v xml:space="preserve"> </v>
      </c>
      <c r="Q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5" s="228" t="str">
        <f t="shared" si="40"/>
        <v xml:space="preserve"> </v>
      </c>
      <c r="S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5" s="228" t="str">
        <f t="shared" si="41"/>
        <v xml:space="preserve"> </v>
      </c>
      <c r="U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5" s="195">
        <f>+'havelvac 7.2'!P409+'havelvac 7.3'!P409+'havelvac 7.4'!P409+'havelvac 7.5'!P409+'havelvac 7.6'!P409+'havelvac 7.7'!P409+'havelvac 7.9'!P409+'havelvac 7.8'!P409+'havelvac 7.10'!P409+'havelvac 7.11'!P409+'havelvac 7.12'!P409+'havelvac 7.13'!P407</f>
        <v>0</v>
      </c>
      <c r="W365" s="228" t="str">
        <f t="shared" si="42"/>
        <v xml:space="preserve"> </v>
      </c>
      <c r="X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5" s="228" t="str">
        <f t="shared" si="43"/>
        <v xml:space="preserve"> </v>
      </c>
      <c r="Z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5" s="228" t="str">
        <f t="shared" si="44"/>
        <v xml:space="preserve"> </v>
      </c>
      <c r="AB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6" spans="1:28" s="135" customFormat="1" ht="25.5" hidden="1">
      <c r="A366" s="182" t="str">
        <f t="shared" si="45"/>
        <v>71060601064638</v>
      </c>
      <c r="B366" s="183" t="s">
        <v>439</v>
      </c>
      <c r="C366" s="132" t="s">
        <v>157</v>
      </c>
      <c r="D366" s="131" t="s">
        <v>157</v>
      </c>
      <c r="E366" s="130" t="s">
        <v>106</v>
      </c>
      <c r="F366" s="184" t="s">
        <v>157</v>
      </c>
      <c r="G366" s="129">
        <v>4638</v>
      </c>
      <c r="H366" s="23"/>
      <c r="I366" s="23"/>
      <c r="J366" s="24"/>
      <c r="K366" s="24"/>
      <c r="L366" s="28" t="s">
        <v>241</v>
      </c>
      <c r="M366" s="29">
        <v>4638</v>
      </c>
      <c r="N366" s="181">
        <f>+'havelvac 7.2'!N410+'havelvac 7.3'!N410+'havelvac 7.4'!N410+'havelvac 7.5'!N410+'havelvac 7.6'!N410+'havelvac 7.7'!N410+'havelvac 7.9'!N410+'havelvac 7.8'!N410+'havelvac 7.10'!N410+'havelvac 7.11'!N410+'havelvac 7.12'!N410+'havelvac 7.13'!N408</f>
        <v>0</v>
      </c>
      <c r="O366" s="181">
        <f>+'havelvac 7.2'!O410+'havelvac 7.3'!O410+'havelvac 7.4'!O410+'havelvac 7.5'!O410+'havelvac 7.6'!O410+'havelvac 7.7'!O410+'havelvac 7.9'!O410+'havelvac 7.8'!O410+'havelvac 7.10'!O410+'havelvac 7.11'!O410+'havelvac 7.12'!O410+'havelvac 7.13'!O408</f>
        <v>0</v>
      </c>
      <c r="P366" s="229" t="str">
        <f t="shared" si="39"/>
        <v xml:space="preserve"> </v>
      </c>
      <c r="Q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6" s="229" t="str">
        <f t="shared" si="40"/>
        <v xml:space="preserve"> </v>
      </c>
      <c r="S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6" s="229" t="str">
        <f t="shared" si="41"/>
        <v xml:space="preserve"> </v>
      </c>
      <c r="U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6" s="181">
        <f>+'havelvac 7.2'!P410+'havelvac 7.3'!P410+'havelvac 7.4'!P410+'havelvac 7.5'!P410+'havelvac 7.6'!P410+'havelvac 7.7'!P410+'havelvac 7.9'!P410+'havelvac 7.8'!P410+'havelvac 7.10'!P410+'havelvac 7.11'!P410+'havelvac 7.12'!P410+'havelvac 7.13'!P408</f>
        <v>0</v>
      </c>
      <c r="W366" s="229" t="str">
        <f t="shared" si="42"/>
        <v xml:space="preserve"> </v>
      </c>
      <c r="X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6" s="229" t="str">
        <f t="shared" si="43"/>
        <v xml:space="preserve"> </v>
      </c>
      <c r="Z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6" s="229" t="str">
        <f t="shared" si="44"/>
        <v xml:space="preserve"> </v>
      </c>
      <c r="AB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7" spans="1:28" s="196" customFormat="1" ht="27" hidden="1">
      <c r="A367" s="182" t="str">
        <f t="shared" si="45"/>
        <v>71060601070000</v>
      </c>
      <c r="B367" s="183" t="s">
        <v>439</v>
      </c>
      <c r="C367" s="132" t="s">
        <v>157</v>
      </c>
      <c r="D367" s="131" t="s">
        <v>157</v>
      </c>
      <c r="E367" s="130" t="s">
        <v>106</v>
      </c>
      <c r="F367" s="184" t="s">
        <v>183</v>
      </c>
      <c r="G367" s="185" t="s">
        <v>440</v>
      </c>
      <c r="H367" s="144"/>
      <c r="I367" s="145"/>
      <c r="J367" s="146"/>
      <c r="K367" s="146"/>
      <c r="L367" s="25" t="s">
        <v>272</v>
      </c>
      <c r="M367" s="26"/>
      <c r="N367" s="195">
        <f>+'havelvac 7.2'!N411+'havelvac 7.3'!N411+'havelvac 7.4'!N411+'havelvac 7.5'!N411+'havelvac 7.6'!N411+'havelvac 7.7'!N411+'havelvac 7.9'!N411+'havelvac 7.8'!N411+'havelvac 7.10'!N411+'havelvac 7.11'!N411+'havelvac 7.12'!N411+'havelvac 7.13'!N409</f>
        <v>0</v>
      </c>
      <c r="O367" s="195">
        <f>+'havelvac 7.2'!O411+'havelvac 7.3'!O411+'havelvac 7.4'!O411+'havelvac 7.5'!O411+'havelvac 7.6'!O411+'havelvac 7.7'!O411+'havelvac 7.9'!O411+'havelvac 7.8'!O411+'havelvac 7.10'!O411+'havelvac 7.11'!O411+'havelvac 7.12'!O411+'havelvac 7.13'!O409</f>
        <v>0</v>
      </c>
      <c r="P367" s="228" t="str">
        <f t="shared" si="39"/>
        <v xml:space="preserve"> </v>
      </c>
      <c r="Q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7" s="228" t="str">
        <f t="shared" si="40"/>
        <v xml:space="preserve"> </v>
      </c>
      <c r="S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7" s="228" t="str">
        <f t="shared" si="41"/>
        <v xml:space="preserve"> </v>
      </c>
      <c r="U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7" s="195">
        <f>+'havelvac 7.2'!P411+'havelvac 7.3'!P411+'havelvac 7.4'!P411+'havelvac 7.5'!P411+'havelvac 7.6'!P411+'havelvac 7.7'!P411+'havelvac 7.9'!P411+'havelvac 7.8'!P411+'havelvac 7.10'!P411+'havelvac 7.11'!P411+'havelvac 7.12'!P411+'havelvac 7.13'!P409</f>
        <v>0</v>
      </c>
      <c r="W367" s="228" t="str">
        <f t="shared" si="42"/>
        <v xml:space="preserve"> </v>
      </c>
      <c r="X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7" s="228" t="str">
        <f t="shared" si="43"/>
        <v xml:space="preserve"> </v>
      </c>
      <c r="Z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7" s="228" t="str">
        <f t="shared" si="44"/>
        <v xml:space="preserve"> </v>
      </c>
      <c r="AB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8" spans="1:28" s="135" customFormat="1" ht="25.5" hidden="1">
      <c r="A368" s="182" t="str">
        <f t="shared" si="45"/>
        <v>71060601074251</v>
      </c>
      <c r="B368" s="183" t="s">
        <v>439</v>
      </c>
      <c r="C368" s="132" t="s">
        <v>157</v>
      </c>
      <c r="D368" s="131" t="s">
        <v>157</v>
      </c>
      <c r="E368" s="130" t="s">
        <v>106</v>
      </c>
      <c r="F368" s="184" t="s">
        <v>183</v>
      </c>
      <c r="G368" s="129">
        <v>4251</v>
      </c>
      <c r="H368" s="23"/>
      <c r="I368" s="23"/>
      <c r="J368" s="24"/>
      <c r="K368" s="24"/>
      <c r="L368" s="28" t="s">
        <v>142</v>
      </c>
      <c r="M368" s="29">
        <v>4251</v>
      </c>
      <c r="N368" s="181">
        <f>+'havelvac 7.2'!N300+'havelvac 7.3'!N300+'havelvac 7.4'!N300+'havelvac 7.5'!N300+'havelvac 7.6'!N300+'havelvac 7.7'!N300+'havelvac 7.9'!N300+'havelvac 7.8'!N300+'havelvac 7.10'!N300+'havelvac 7.11'!N300+'havelvac 7.12'!N300+'havelvac 7.13'!N410</f>
        <v>0</v>
      </c>
      <c r="O368" s="181">
        <f>+'havelvac 7.2'!O300+'havelvac 7.3'!O300+'havelvac 7.4'!O300+'havelvac 7.5'!O300+'havelvac 7.6'!O300+'havelvac 7.7'!O300+'havelvac 7.9'!O300+'havelvac 7.8'!O300+'havelvac 7.10'!O300+'havelvac 7.11'!O300+'havelvac 7.12'!O300+'havelvac 7.13'!O410</f>
        <v>0</v>
      </c>
      <c r="P368" s="229" t="str">
        <f t="shared" si="39"/>
        <v xml:space="preserve"> </v>
      </c>
      <c r="Q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8" s="229" t="str">
        <f t="shared" si="40"/>
        <v xml:space="preserve"> </v>
      </c>
      <c r="S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8" s="229" t="str">
        <f t="shared" si="41"/>
        <v xml:space="preserve"> </v>
      </c>
      <c r="U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8" s="181">
        <f>+'havelvac 7.2'!P300+'havelvac 7.3'!P300+'havelvac 7.4'!P300+'havelvac 7.5'!P300+'havelvac 7.6'!P300+'havelvac 7.7'!P300+'havelvac 7.9'!P300+'havelvac 7.8'!P300+'havelvac 7.10'!P300+'havelvac 7.11'!P300+'havelvac 7.12'!P300+'havelvac 7.13'!P410</f>
        <v>0</v>
      </c>
      <c r="W368" s="229" t="str">
        <f t="shared" si="42"/>
        <v xml:space="preserve"> </v>
      </c>
      <c r="X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8" s="229" t="str">
        <f t="shared" si="43"/>
        <v xml:space="preserve"> </v>
      </c>
      <c r="Z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8" s="229" t="str">
        <f t="shared" si="44"/>
        <v xml:space="preserve"> </v>
      </c>
      <c r="AB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9" spans="1:28" s="196" customFormat="1" ht="13.5">
      <c r="A369" s="182" t="str">
        <f t="shared" si="45"/>
        <v>71060601080000</v>
      </c>
      <c r="B369" s="183" t="s">
        <v>439</v>
      </c>
      <c r="C369" s="132" t="s">
        <v>157</v>
      </c>
      <c r="D369" s="131" t="s">
        <v>157</v>
      </c>
      <c r="E369" s="130" t="s">
        <v>106</v>
      </c>
      <c r="F369" s="184" t="s">
        <v>185</v>
      </c>
      <c r="G369" s="185" t="s">
        <v>440</v>
      </c>
      <c r="H369" s="144"/>
      <c r="I369" s="145"/>
      <c r="J369" s="146"/>
      <c r="K369" s="146"/>
      <c r="L369" s="25" t="s">
        <v>273</v>
      </c>
      <c r="M369" s="26"/>
      <c r="N369" s="195">
        <f>+'havelvac 7.2'!N301+'havelvac 7.3'!N301+'havelvac 7.4'!N301+'havelvac 7.5'!N301+'havelvac 7.6'!N301+'havelvac 7.7'!N301+'havelvac 7.9'!N301+'havelvac 7.8'!N301+'havelvac 7.10'!N301+'havelvac 7.11'!N301+'havelvac 7.12'!N301+'havelvac 7.13'!N411</f>
        <v>0</v>
      </c>
      <c r="O369" s="195">
        <f>+'havelvac 7.2'!O301+'havelvac 7.3'!O301+'havelvac 7.4'!O301+'havelvac 7.5'!O301+'havelvac 7.6'!O301+'havelvac 7.7'!O301+'havelvac 7.9'!O301+'havelvac 7.8'!O301+'havelvac 7.10'!O301+'havelvac 7.11'!O301+'havelvac 7.12'!O301+'havelvac 7.13'!O411</f>
        <v>0</v>
      </c>
      <c r="P369" s="228" t="str">
        <f t="shared" si="39"/>
        <v xml:space="preserve"> </v>
      </c>
      <c r="Q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9" s="228" t="str">
        <f t="shared" si="40"/>
        <v xml:space="preserve"> </v>
      </c>
      <c r="S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9" s="228" t="str">
        <f t="shared" si="41"/>
        <v xml:space="preserve"> </v>
      </c>
      <c r="U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9" s="195">
        <f>+'havelvac 7.2'!P301+'havelvac 7.3'!P301+'havelvac 7.4'!P301+'havelvac 7.5'!P301+'havelvac 7.6'!P301+'havelvac 7.7'!P301+'havelvac 7.9'!P301+'havelvac 7.8'!P301+'havelvac 7.10'!P301+'havelvac 7.11'!P301+'havelvac 7.12'!P301+'havelvac 7.13'!P411</f>
        <v>0</v>
      </c>
      <c r="W369" s="228" t="str">
        <f t="shared" si="42"/>
        <v xml:space="preserve"> </v>
      </c>
      <c r="X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9" s="228" t="str">
        <f t="shared" si="43"/>
        <v xml:space="preserve"> </v>
      </c>
      <c r="Z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9" s="228" t="str">
        <f t="shared" si="44"/>
        <v xml:space="preserve"> </v>
      </c>
      <c r="AB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0" spans="1:28" s="135" customFormat="1" ht="25.5">
      <c r="A370" s="182" t="str">
        <f t="shared" si="45"/>
        <v>71060601084251</v>
      </c>
      <c r="B370" s="183" t="s">
        <v>439</v>
      </c>
      <c r="C370" s="132" t="s">
        <v>157</v>
      </c>
      <c r="D370" s="131" t="s">
        <v>157</v>
      </c>
      <c r="E370" s="130" t="s">
        <v>106</v>
      </c>
      <c r="F370" s="184" t="s">
        <v>185</v>
      </c>
      <c r="G370" s="129">
        <v>4251</v>
      </c>
      <c r="H370" s="23"/>
      <c r="I370" s="23"/>
      <c r="J370" s="24"/>
      <c r="K370" s="24"/>
      <c r="L370" s="28" t="s">
        <v>142</v>
      </c>
      <c r="M370" s="29">
        <v>4251</v>
      </c>
      <c r="N370" s="181">
        <f>+'havelvac 7.2'!N302+'havelvac 7.3'!N302+'havelvac 7.4'!N302+'havelvac 7.5'!N302+'havelvac 7.6'!N302+'havelvac 7.7'!N302+'havelvac 7.9'!N302+'havelvac 7.8'!N302+'havelvac 7.10'!N302+'havelvac 7.11'!N302+'havelvac 7.12'!N302+'havelvac 7.13'!N300</f>
        <v>0</v>
      </c>
      <c r="O370" s="181">
        <f>+'havelvac 7.2'!O302+'havelvac 7.3'!O302+'havelvac 7.4'!O302+'havelvac 7.5'!O302+'havelvac 7.6'!O302+'havelvac 7.7'!O302+'havelvac 7.9'!O302+'havelvac 7.8'!O302+'havelvac 7.10'!O302+'havelvac 7.11'!O302+'havelvac 7.12'!O302+'havelvac 7.13'!O300</f>
        <v>0</v>
      </c>
      <c r="P370" s="229" t="str">
        <f t="shared" si="39"/>
        <v xml:space="preserve"> </v>
      </c>
      <c r="Q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0" s="229" t="str">
        <f t="shared" si="40"/>
        <v xml:space="preserve"> </v>
      </c>
      <c r="S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0" s="229" t="str">
        <f t="shared" si="41"/>
        <v xml:space="preserve"> </v>
      </c>
      <c r="U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0" s="181">
        <f>+'havelvac 7.2'!P302+'havelvac 7.3'!P302+'havelvac 7.4'!P302+'havelvac 7.5'!P302+'havelvac 7.6'!P302+'havelvac 7.7'!P302+'havelvac 7.9'!P302+'havelvac 7.8'!P302+'havelvac 7.10'!P302+'havelvac 7.11'!P302+'havelvac 7.12'!P302+'havelvac 7.13'!P300</f>
        <v>0</v>
      </c>
      <c r="W370" s="229" t="str">
        <f t="shared" si="42"/>
        <v xml:space="preserve"> </v>
      </c>
      <c r="X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0" s="229" t="str">
        <f t="shared" si="43"/>
        <v xml:space="preserve"> </v>
      </c>
      <c r="Z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0" s="229" t="str">
        <f t="shared" si="44"/>
        <v xml:space="preserve"> </v>
      </c>
      <c r="AB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1" spans="1:28" s="135" customFormat="1" hidden="1">
      <c r="A371" s="182" t="str">
        <f t="shared" si="45"/>
        <v>71060601085113</v>
      </c>
      <c r="B371" s="183" t="s">
        <v>439</v>
      </c>
      <c r="C371" s="132" t="s">
        <v>157</v>
      </c>
      <c r="D371" s="131" t="s">
        <v>157</v>
      </c>
      <c r="E371" s="130" t="s">
        <v>106</v>
      </c>
      <c r="F371" s="184" t="s">
        <v>185</v>
      </c>
      <c r="G371" s="129">
        <v>5113</v>
      </c>
      <c r="H371" s="23"/>
      <c r="I371" s="23"/>
      <c r="J371" s="24"/>
      <c r="K371" s="24"/>
      <c r="L371" s="28" t="s">
        <v>174</v>
      </c>
      <c r="M371" s="29">
        <v>5113</v>
      </c>
      <c r="N371" s="181">
        <f>+'havelvac 7.2'!N412+'havelvac 7.3'!N412+'havelvac 7.4'!N412+'havelvac 7.5'!N412+'havelvac 7.6'!N412+'havelvac 7.7'!N412+'havelvac 7.9'!N412+'havelvac 7.8'!N412+'havelvac 7.10'!N412+'havelvac 7.11'!N412+'havelvac 7.12'!N412+'havelvac 7.13'!N301</f>
        <v>0</v>
      </c>
      <c r="O371" s="181">
        <f>+'havelvac 7.2'!O412+'havelvac 7.3'!O412+'havelvac 7.4'!O412+'havelvac 7.5'!O412+'havelvac 7.6'!O412+'havelvac 7.7'!O412+'havelvac 7.9'!O412+'havelvac 7.8'!O412+'havelvac 7.10'!O412+'havelvac 7.11'!O412+'havelvac 7.12'!O412+'havelvac 7.13'!O301</f>
        <v>0</v>
      </c>
      <c r="P371" s="229" t="str">
        <f t="shared" si="39"/>
        <v xml:space="preserve"> </v>
      </c>
      <c r="Q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1" s="229" t="str">
        <f t="shared" si="40"/>
        <v xml:space="preserve"> </v>
      </c>
      <c r="S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1" s="229" t="str">
        <f t="shared" si="41"/>
        <v xml:space="preserve"> </v>
      </c>
      <c r="U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1" s="181">
        <f>+'havelvac 7.2'!P412+'havelvac 7.3'!P412+'havelvac 7.4'!P412+'havelvac 7.5'!P412+'havelvac 7.6'!P412+'havelvac 7.7'!P412+'havelvac 7.9'!P412+'havelvac 7.8'!P412+'havelvac 7.10'!P412+'havelvac 7.11'!P412+'havelvac 7.12'!P412+'havelvac 7.13'!P301</f>
        <v>0</v>
      </c>
      <c r="W371" s="229" t="str">
        <f t="shared" si="42"/>
        <v xml:space="preserve"> </v>
      </c>
      <c r="X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1" s="229" t="str">
        <f t="shared" si="43"/>
        <v xml:space="preserve"> </v>
      </c>
      <c r="Z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1" s="229" t="str">
        <f t="shared" si="44"/>
        <v xml:space="preserve"> </v>
      </c>
      <c r="AB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2" spans="1:28" s="196" customFormat="1" ht="13.5">
      <c r="A372" s="182" t="str">
        <f t="shared" si="45"/>
        <v>71060601090000</v>
      </c>
      <c r="B372" s="183" t="s">
        <v>439</v>
      </c>
      <c r="C372" s="132" t="s">
        <v>157</v>
      </c>
      <c r="D372" s="131" t="s">
        <v>157</v>
      </c>
      <c r="E372" s="130" t="s">
        <v>106</v>
      </c>
      <c r="F372" s="184" t="s">
        <v>187</v>
      </c>
      <c r="G372" s="185" t="s">
        <v>440</v>
      </c>
      <c r="H372" s="144"/>
      <c r="I372" s="145"/>
      <c r="J372" s="146"/>
      <c r="K372" s="146"/>
      <c r="L372" s="25" t="s">
        <v>274</v>
      </c>
      <c r="M372" s="26"/>
      <c r="N372" s="195">
        <f>+'havelvac 7.2'!N413+'havelvac 7.3'!N413+'havelvac 7.4'!N413+'havelvac 7.5'!N413+'havelvac 7.6'!N413+'havelvac 7.7'!N413+'havelvac 7.9'!N413+'havelvac 7.8'!N413+'havelvac 7.10'!N413+'havelvac 7.11'!N413+'havelvac 7.12'!N413+'havelvac 7.13'!N302</f>
        <v>0</v>
      </c>
      <c r="O372" s="195">
        <f>+'havelvac 7.2'!O413+'havelvac 7.3'!O413+'havelvac 7.4'!O413+'havelvac 7.5'!O413+'havelvac 7.6'!O413+'havelvac 7.7'!O413+'havelvac 7.9'!O413+'havelvac 7.8'!O413+'havelvac 7.10'!O413+'havelvac 7.11'!O413+'havelvac 7.12'!O413+'havelvac 7.13'!O302</f>
        <v>0</v>
      </c>
      <c r="P372" s="228" t="str">
        <f t="shared" si="39"/>
        <v xml:space="preserve"> </v>
      </c>
      <c r="Q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2" s="228" t="str">
        <f t="shared" si="40"/>
        <v xml:space="preserve"> </v>
      </c>
      <c r="S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2" s="228" t="str">
        <f t="shared" si="41"/>
        <v xml:space="preserve"> </v>
      </c>
      <c r="U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2" s="195">
        <f>+'havelvac 7.2'!P413+'havelvac 7.3'!P413+'havelvac 7.4'!P413+'havelvac 7.5'!P413+'havelvac 7.6'!P413+'havelvac 7.7'!P413+'havelvac 7.9'!P413+'havelvac 7.8'!P413+'havelvac 7.10'!P413+'havelvac 7.11'!P413+'havelvac 7.12'!P413+'havelvac 7.13'!P302</f>
        <v>0</v>
      </c>
      <c r="W372" s="228" t="str">
        <f t="shared" si="42"/>
        <v xml:space="preserve"> </v>
      </c>
      <c r="X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2" s="228" t="str">
        <f t="shared" si="43"/>
        <v xml:space="preserve"> </v>
      </c>
      <c r="Z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2" s="228" t="str">
        <f t="shared" si="44"/>
        <v xml:space="preserve"> </v>
      </c>
      <c r="AB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3" spans="1:28" s="135" customFormat="1" ht="25.5" hidden="1">
      <c r="A373" s="182" t="str">
        <f t="shared" si="45"/>
        <v>71060601094251</v>
      </c>
      <c r="B373" s="183" t="s">
        <v>439</v>
      </c>
      <c r="C373" s="132" t="s">
        <v>157</v>
      </c>
      <c r="D373" s="131" t="s">
        <v>157</v>
      </c>
      <c r="E373" s="130" t="s">
        <v>106</v>
      </c>
      <c r="F373" s="184" t="s">
        <v>187</v>
      </c>
      <c r="G373" s="129">
        <v>4251</v>
      </c>
      <c r="H373" s="23"/>
      <c r="I373" s="23"/>
      <c r="J373" s="24"/>
      <c r="K373" s="24"/>
      <c r="L373" s="28" t="s">
        <v>142</v>
      </c>
      <c r="M373" s="29">
        <v>4251</v>
      </c>
      <c r="N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7.13'!N412</f>
        <v>#REF!</v>
      </c>
      <c r="O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7.13'!O412</f>
        <v>#REF!</v>
      </c>
      <c r="P373" s="229" t="str">
        <f t="shared" si="39"/>
        <v xml:space="preserve"> </v>
      </c>
      <c r="Q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3" s="229" t="str">
        <f t="shared" si="40"/>
        <v xml:space="preserve"> </v>
      </c>
      <c r="S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3" s="229" t="str">
        <f t="shared" si="41"/>
        <v xml:space="preserve"> </v>
      </c>
      <c r="U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7.13'!P412</f>
        <v>#REF!</v>
      </c>
      <c r="W373" s="229" t="str">
        <f t="shared" si="42"/>
        <v xml:space="preserve"> </v>
      </c>
      <c r="X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3" s="229" t="str">
        <f t="shared" si="43"/>
        <v xml:space="preserve"> </v>
      </c>
      <c r="Z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3" s="229" t="str">
        <f t="shared" si="44"/>
        <v xml:space="preserve"> </v>
      </c>
      <c r="AB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4" spans="1:28" s="135" customFormat="1">
      <c r="A374" s="182" t="str">
        <f t="shared" si="45"/>
        <v>71060601095113</v>
      </c>
      <c r="B374" s="183" t="s">
        <v>439</v>
      </c>
      <c r="C374" s="132" t="s">
        <v>157</v>
      </c>
      <c r="D374" s="131" t="s">
        <v>157</v>
      </c>
      <c r="E374" s="130" t="s">
        <v>106</v>
      </c>
      <c r="F374" s="184" t="s">
        <v>187</v>
      </c>
      <c r="G374" s="129">
        <v>5113</v>
      </c>
      <c r="H374" s="15"/>
      <c r="I374" s="23"/>
      <c r="J374" s="24"/>
      <c r="K374" s="24"/>
      <c r="L374" s="28" t="s">
        <v>174</v>
      </c>
      <c r="M374" s="42">
        <v>5113</v>
      </c>
      <c r="N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7.13'!N413</f>
        <v>#REF!</v>
      </c>
      <c r="O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7.13'!O413</f>
        <v>#REF!</v>
      </c>
      <c r="P374" s="229" t="str">
        <f t="shared" si="39"/>
        <v xml:space="preserve"> </v>
      </c>
      <c r="Q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4" s="229" t="str">
        <f t="shared" si="40"/>
        <v xml:space="preserve"> </v>
      </c>
      <c r="S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4" s="229" t="str">
        <f t="shared" si="41"/>
        <v xml:space="preserve"> </v>
      </c>
      <c r="U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7.13'!P413</f>
        <v>#REF!</v>
      </c>
      <c r="W374" s="229" t="str">
        <f t="shared" si="42"/>
        <v xml:space="preserve"> </v>
      </c>
      <c r="X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4" s="229" t="str">
        <f t="shared" si="43"/>
        <v xml:space="preserve"> </v>
      </c>
      <c r="Z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4" s="229" t="str">
        <f t="shared" si="44"/>
        <v xml:space="preserve"> </v>
      </c>
      <c r="AB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5" spans="1:28" s="162" customFormat="1" hidden="1">
      <c r="A375" s="120" t="str">
        <f t="shared" si="45"/>
        <v>71070000000000</v>
      </c>
      <c r="B375" s="122" t="s">
        <v>439</v>
      </c>
      <c r="C375" s="115" t="s">
        <v>183</v>
      </c>
      <c r="D375" s="116" t="s">
        <v>441</v>
      </c>
      <c r="E375" s="125" t="s">
        <v>441</v>
      </c>
      <c r="F375" s="126" t="s">
        <v>441</v>
      </c>
      <c r="G375" s="127" t="s">
        <v>440</v>
      </c>
      <c r="H375" s="171">
        <v>2700</v>
      </c>
      <c r="I375" s="210" t="s">
        <v>183</v>
      </c>
      <c r="J375" s="211">
        <v>0</v>
      </c>
      <c r="K375" s="211">
        <v>0</v>
      </c>
      <c r="L375" s="160" t="s">
        <v>275</v>
      </c>
      <c r="M375" s="172"/>
      <c r="N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5" s="224" t="str">
        <f t="shared" si="39"/>
        <v xml:space="preserve"> </v>
      </c>
      <c r="Q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5" s="224" t="str">
        <f t="shared" si="40"/>
        <v xml:space="preserve"> </v>
      </c>
      <c r="S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5" s="224" t="str">
        <f t="shared" si="41"/>
        <v xml:space="preserve"> </v>
      </c>
      <c r="U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5" s="224" t="str">
        <f t="shared" si="42"/>
        <v xml:space="preserve"> </v>
      </c>
      <c r="X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5" s="224" t="str">
        <f t="shared" si="43"/>
        <v xml:space="preserve"> </v>
      </c>
      <c r="Z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5" s="224" t="str">
        <f t="shared" si="44"/>
        <v xml:space="preserve"> </v>
      </c>
      <c r="AB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6" spans="1:28" hidden="1">
      <c r="A376" s="120" t="str">
        <f t="shared" si="45"/>
        <v>71070000000001</v>
      </c>
      <c r="B376" s="122" t="s">
        <v>439</v>
      </c>
      <c r="C376" s="115" t="s">
        <v>183</v>
      </c>
      <c r="D376" s="116" t="s">
        <v>441</v>
      </c>
      <c r="E376" s="117" t="s">
        <v>441</v>
      </c>
      <c r="F376" s="118" t="s">
        <v>441</v>
      </c>
      <c r="G376" s="127" t="s">
        <v>96</v>
      </c>
      <c r="H376" s="23"/>
      <c r="I376" s="16"/>
      <c r="J376" s="17"/>
      <c r="K376" s="17"/>
      <c r="L376" s="28" t="s">
        <v>108</v>
      </c>
      <c r="M376" s="29"/>
      <c r="N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6" s="231" t="str">
        <f t="shared" si="39"/>
        <v xml:space="preserve"> </v>
      </c>
      <c r="Q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6" s="231" t="str">
        <f t="shared" si="40"/>
        <v xml:space="preserve"> </v>
      </c>
      <c r="S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6" s="231" t="str">
        <f t="shared" si="41"/>
        <v xml:space="preserve"> </v>
      </c>
      <c r="U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6" s="231" t="str">
        <f t="shared" si="42"/>
        <v xml:space="preserve"> </v>
      </c>
      <c r="X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6" s="231" t="str">
        <f t="shared" si="43"/>
        <v xml:space="preserve"> </v>
      </c>
      <c r="Z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6" s="231" t="str">
        <f t="shared" si="44"/>
        <v xml:space="preserve"> </v>
      </c>
      <c r="AB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7" spans="1:28" s="187" customFormat="1" ht="13.5" hidden="1">
      <c r="A377" s="182" t="str">
        <f t="shared" si="45"/>
        <v>71070100000000</v>
      </c>
      <c r="B377" s="183" t="s">
        <v>439</v>
      </c>
      <c r="C377" s="132" t="s">
        <v>183</v>
      </c>
      <c r="D377" s="131" t="s">
        <v>106</v>
      </c>
      <c r="E377" s="130" t="s">
        <v>441</v>
      </c>
      <c r="F377" s="184" t="s">
        <v>441</v>
      </c>
      <c r="G377" s="185" t="s">
        <v>440</v>
      </c>
      <c r="H377" s="173">
        <v>2710</v>
      </c>
      <c r="I377" s="164" t="s">
        <v>183</v>
      </c>
      <c r="J377" s="165">
        <v>1</v>
      </c>
      <c r="K377" s="165">
        <v>0</v>
      </c>
      <c r="L377" s="166" t="s">
        <v>276</v>
      </c>
      <c r="M377" s="174"/>
      <c r="N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7" s="226" t="str">
        <f t="shared" si="39"/>
        <v xml:space="preserve"> </v>
      </c>
      <c r="Q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7" s="226" t="str">
        <f t="shared" si="40"/>
        <v xml:space="preserve"> </v>
      </c>
      <c r="S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7" s="226" t="str">
        <f t="shared" si="41"/>
        <v xml:space="preserve"> </v>
      </c>
      <c r="U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7" s="226" t="str">
        <f t="shared" si="42"/>
        <v xml:space="preserve"> </v>
      </c>
      <c r="X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7" s="226" t="str">
        <f t="shared" si="43"/>
        <v xml:space="preserve"> </v>
      </c>
      <c r="Z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7" s="226" t="str">
        <f t="shared" si="44"/>
        <v xml:space="preserve"> </v>
      </c>
      <c r="AB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8" spans="1:28" s="135" customFormat="1" ht="12.75" hidden="1">
      <c r="A378" s="182" t="str">
        <f t="shared" si="45"/>
        <v>71070100000001</v>
      </c>
      <c r="B378" s="183" t="s">
        <v>439</v>
      </c>
      <c r="C378" s="132" t="s">
        <v>183</v>
      </c>
      <c r="D378" s="131" t="s">
        <v>106</v>
      </c>
      <c r="E378" s="130" t="s">
        <v>441</v>
      </c>
      <c r="F378" s="184" t="s">
        <v>441</v>
      </c>
      <c r="G378" s="185" t="s">
        <v>96</v>
      </c>
      <c r="H378" s="23"/>
      <c r="I378" s="16"/>
      <c r="J378" s="17"/>
      <c r="K378" s="17"/>
      <c r="L378" s="28" t="s">
        <v>110</v>
      </c>
      <c r="M378" s="29"/>
      <c r="N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8" s="225" t="str">
        <f t="shared" si="39"/>
        <v xml:space="preserve"> </v>
      </c>
      <c r="Q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8" s="225" t="str">
        <f t="shared" si="40"/>
        <v xml:space="preserve"> </v>
      </c>
      <c r="S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8" s="225" t="str">
        <f t="shared" si="41"/>
        <v xml:space="preserve"> </v>
      </c>
      <c r="U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8" s="225" t="str">
        <f t="shared" si="42"/>
        <v xml:space="preserve"> </v>
      </c>
      <c r="X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8" s="225" t="str">
        <f t="shared" si="43"/>
        <v xml:space="preserve"> </v>
      </c>
      <c r="Z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8" s="225" t="str">
        <f t="shared" si="44"/>
        <v xml:space="preserve"> </v>
      </c>
      <c r="AB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9" spans="1:28" s="191" customFormat="1" ht="12.75" hidden="1">
      <c r="A379" s="182" t="str">
        <f t="shared" si="45"/>
        <v>71070101000000</v>
      </c>
      <c r="B379" s="183" t="s">
        <v>439</v>
      </c>
      <c r="C379" s="132" t="s">
        <v>183</v>
      </c>
      <c r="D379" s="131" t="s">
        <v>106</v>
      </c>
      <c r="E379" s="130" t="s">
        <v>106</v>
      </c>
      <c r="F379" s="184" t="s">
        <v>441</v>
      </c>
      <c r="G379" s="185" t="s">
        <v>440</v>
      </c>
      <c r="H379" s="149">
        <v>2711</v>
      </c>
      <c r="I379" s="150" t="s">
        <v>183</v>
      </c>
      <c r="J379" s="151">
        <v>1</v>
      </c>
      <c r="K379" s="151">
        <v>1</v>
      </c>
      <c r="L379" s="152" t="s">
        <v>277</v>
      </c>
      <c r="M379" s="153"/>
      <c r="N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9" s="227" t="str">
        <f t="shared" si="39"/>
        <v xml:space="preserve"> </v>
      </c>
      <c r="Q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9" s="227" t="str">
        <f t="shared" si="40"/>
        <v xml:space="preserve"> </v>
      </c>
      <c r="S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9" s="227" t="str">
        <f t="shared" si="41"/>
        <v xml:space="preserve"> </v>
      </c>
      <c r="U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9" s="227" t="str">
        <f t="shared" si="42"/>
        <v xml:space="preserve"> </v>
      </c>
      <c r="X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9" s="227" t="str">
        <f t="shared" si="43"/>
        <v xml:space="preserve"> </v>
      </c>
      <c r="Z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9" s="227" t="str">
        <f t="shared" si="44"/>
        <v xml:space="preserve"> </v>
      </c>
      <c r="AB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0" spans="1:28" s="135" customFormat="1" ht="12.75" hidden="1">
      <c r="A380" s="182" t="str">
        <f t="shared" si="45"/>
        <v>71070101000001</v>
      </c>
      <c r="B380" s="183" t="s">
        <v>439</v>
      </c>
      <c r="C380" s="132" t="s">
        <v>183</v>
      </c>
      <c r="D380" s="131" t="s">
        <v>106</v>
      </c>
      <c r="E380" s="130" t="s">
        <v>106</v>
      </c>
      <c r="F380" s="184" t="s">
        <v>441</v>
      </c>
      <c r="G380" s="185" t="s">
        <v>96</v>
      </c>
      <c r="H380" s="23"/>
      <c r="I380" s="23"/>
      <c r="J380" s="24"/>
      <c r="K380" s="24"/>
      <c r="L380" s="28" t="s">
        <v>108</v>
      </c>
      <c r="M380" s="29"/>
      <c r="N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0" s="225" t="str">
        <f t="shared" si="39"/>
        <v xml:space="preserve"> </v>
      </c>
      <c r="Q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0" s="225" t="str">
        <f t="shared" si="40"/>
        <v xml:space="preserve"> </v>
      </c>
      <c r="S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0" s="225" t="str">
        <f t="shared" si="41"/>
        <v xml:space="preserve"> </v>
      </c>
      <c r="U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0" s="225" t="str">
        <f t="shared" si="42"/>
        <v xml:space="preserve"> </v>
      </c>
      <c r="X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0" s="225" t="str">
        <f t="shared" si="43"/>
        <v xml:space="preserve"> </v>
      </c>
      <c r="Z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0" s="225" t="str">
        <f t="shared" si="44"/>
        <v xml:space="preserve"> </v>
      </c>
      <c r="AB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1" spans="1:28" s="196" customFormat="1" ht="27" hidden="1">
      <c r="A381" s="182" t="str">
        <f t="shared" si="45"/>
        <v>71070101010000</v>
      </c>
      <c r="B381" s="183" t="s">
        <v>439</v>
      </c>
      <c r="C381" s="132" t="s">
        <v>183</v>
      </c>
      <c r="D381" s="131" t="s">
        <v>106</v>
      </c>
      <c r="E381" s="130" t="s">
        <v>106</v>
      </c>
      <c r="F381" s="184" t="s">
        <v>106</v>
      </c>
      <c r="G381" s="185" t="s">
        <v>440</v>
      </c>
      <c r="H381" s="144"/>
      <c r="I381" s="145"/>
      <c r="J381" s="146"/>
      <c r="K381" s="146"/>
      <c r="L381" s="25" t="s">
        <v>278</v>
      </c>
      <c r="M381" s="26"/>
      <c r="N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1" s="228" t="str">
        <f t="shared" si="39"/>
        <v xml:space="preserve"> </v>
      </c>
      <c r="Q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1" s="228" t="str">
        <f t="shared" si="40"/>
        <v xml:space="preserve"> </v>
      </c>
      <c r="S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1" s="228" t="str">
        <f t="shared" si="41"/>
        <v xml:space="preserve"> </v>
      </c>
      <c r="U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1" s="228" t="str">
        <f t="shared" si="42"/>
        <v xml:space="preserve"> </v>
      </c>
      <c r="X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1" s="228" t="str">
        <f t="shared" si="43"/>
        <v xml:space="preserve"> </v>
      </c>
      <c r="Z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1" s="228" t="str">
        <f t="shared" si="44"/>
        <v xml:space="preserve"> </v>
      </c>
      <c r="AB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2" spans="1:28" s="135" customFormat="1" hidden="1">
      <c r="A382" s="182" t="str">
        <f t="shared" si="45"/>
        <v>71070101015129</v>
      </c>
      <c r="B382" s="183" t="s">
        <v>439</v>
      </c>
      <c r="C382" s="132" t="s">
        <v>183</v>
      </c>
      <c r="D382" s="131" t="s">
        <v>106</v>
      </c>
      <c r="E382" s="130" t="s">
        <v>106</v>
      </c>
      <c r="F382" s="184" t="s">
        <v>106</v>
      </c>
      <c r="G382" s="129">
        <v>5129</v>
      </c>
      <c r="H382" s="23"/>
      <c r="I382" s="23"/>
      <c r="J382" s="24"/>
      <c r="K382" s="24"/>
      <c r="L382" s="28" t="s">
        <v>137</v>
      </c>
      <c r="M382" s="29">
        <v>5129</v>
      </c>
      <c r="N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2" s="229" t="str">
        <f t="shared" si="39"/>
        <v xml:space="preserve"> </v>
      </c>
      <c r="Q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2" s="229" t="str">
        <f t="shared" si="40"/>
        <v xml:space="preserve"> </v>
      </c>
      <c r="S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2" s="229" t="str">
        <f t="shared" si="41"/>
        <v xml:space="preserve"> </v>
      </c>
      <c r="U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2" s="229" t="str">
        <f t="shared" si="42"/>
        <v xml:space="preserve"> </v>
      </c>
      <c r="X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2" s="229" t="str">
        <f t="shared" si="43"/>
        <v xml:space="preserve"> </v>
      </c>
      <c r="Z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2" s="229" t="str">
        <f t="shared" si="44"/>
        <v xml:space="preserve"> </v>
      </c>
      <c r="AB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3" spans="1:28" s="187" customFormat="1" ht="13.5" hidden="1">
      <c r="A383" s="182" t="str">
        <f t="shared" si="45"/>
        <v>71070600000000</v>
      </c>
      <c r="B383" s="183" t="s">
        <v>439</v>
      </c>
      <c r="C383" s="132" t="s">
        <v>183</v>
      </c>
      <c r="D383" s="131" t="s">
        <v>157</v>
      </c>
      <c r="E383" s="130" t="s">
        <v>441</v>
      </c>
      <c r="F383" s="184" t="s">
        <v>441</v>
      </c>
      <c r="G383" s="185" t="s">
        <v>440</v>
      </c>
      <c r="H383" s="173">
        <v>2760</v>
      </c>
      <c r="I383" s="164" t="s">
        <v>183</v>
      </c>
      <c r="J383" s="165">
        <v>6</v>
      </c>
      <c r="K383" s="165">
        <v>0</v>
      </c>
      <c r="L383" s="166" t="s">
        <v>279</v>
      </c>
      <c r="M383" s="174"/>
      <c r="N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3" s="226" t="str">
        <f t="shared" si="39"/>
        <v xml:space="preserve"> </v>
      </c>
      <c r="Q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3" s="226" t="str">
        <f t="shared" si="40"/>
        <v xml:space="preserve"> </v>
      </c>
      <c r="S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3" s="226" t="str">
        <f t="shared" si="41"/>
        <v xml:space="preserve"> </v>
      </c>
      <c r="U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3" s="226" t="str">
        <f t="shared" si="42"/>
        <v xml:space="preserve"> </v>
      </c>
      <c r="X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3" s="226" t="str">
        <f t="shared" si="43"/>
        <v xml:space="preserve"> </v>
      </c>
      <c r="Z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3" s="226" t="str">
        <f t="shared" si="44"/>
        <v xml:space="preserve"> </v>
      </c>
      <c r="AB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4" spans="1:28" s="135" customFormat="1" ht="12.75" hidden="1">
      <c r="A384" s="182" t="str">
        <f t="shared" si="45"/>
        <v>71070600000001</v>
      </c>
      <c r="B384" s="183" t="s">
        <v>439</v>
      </c>
      <c r="C384" s="132" t="s">
        <v>183</v>
      </c>
      <c r="D384" s="131" t="s">
        <v>157</v>
      </c>
      <c r="E384" s="130" t="s">
        <v>441</v>
      </c>
      <c r="F384" s="184" t="s">
        <v>441</v>
      </c>
      <c r="G384" s="185" t="s">
        <v>96</v>
      </c>
      <c r="H384" s="23"/>
      <c r="I384" s="16"/>
      <c r="J384" s="17"/>
      <c r="K384" s="17"/>
      <c r="L384" s="28" t="s">
        <v>110</v>
      </c>
      <c r="M384" s="29"/>
      <c r="N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4" s="225" t="str">
        <f t="shared" si="39"/>
        <v xml:space="preserve"> </v>
      </c>
      <c r="Q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4" s="225" t="str">
        <f t="shared" si="40"/>
        <v xml:space="preserve"> </v>
      </c>
      <c r="S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4" s="225" t="str">
        <f t="shared" si="41"/>
        <v xml:space="preserve"> </v>
      </c>
      <c r="U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4" s="225" t="str">
        <f t="shared" si="42"/>
        <v xml:space="preserve"> </v>
      </c>
      <c r="X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4" s="225" t="str">
        <f t="shared" si="43"/>
        <v xml:space="preserve"> </v>
      </c>
      <c r="Z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4" s="225" t="str">
        <f t="shared" si="44"/>
        <v xml:space="preserve"> </v>
      </c>
      <c r="AB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5" spans="1:28" s="191" customFormat="1" ht="12.75" hidden="1">
      <c r="A385" s="182" t="str">
        <f t="shared" si="45"/>
        <v>71070601000000</v>
      </c>
      <c r="B385" s="183" t="s">
        <v>439</v>
      </c>
      <c r="C385" s="132" t="s">
        <v>183</v>
      </c>
      <c r="D385" s="131" t="s">
        <v>157</v>
      </c>
      <c r="E385" s="130" t="s">
        <v>106</v>
      </c>
      <c r="F385" s="184" t="s">
        <v>441</v>
      </c>
      <c r="G385" s="185" t="s">
        <v>440</v>
      </c>
      <c r="H385" s="149">
        <v>2761</v>
      </c>
      <c r="I385" s="150" t="s">
        <v>183</v>
      </c>
      <c r="J385" s="151">
        <v>6</v>
      </c>
      <c r="K385" s="151">
        <v>1</v>
      </c>
      <c r="L385" s="152" t="s">
        <v>280</v>
      </c>
      <c r="M385" s="153"/>
      <c r="N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5" s="227" t="str">
        <f t="shared" si="39"/>
        <v xml:space="preserve"> </v>
      </c>
      <c r="Q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5" s="227" t="str">
        <f t="shared" si="40"/>
        <v xml:space="preserve"> </v>
      </c>
      <c r="S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5" s="227" t="str">
        <f t="shared" si="41"/>
        <v xml:space="preserve"> </v>
      </c>
      <c r="U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5" s="227" t="str">
        <f t="shared" si="42"/>
        <v xml:space="preserve"> </v>
      </c>
      <c r="X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5" s="227" t="str">
        <f t="shared" si="43"/>
        <v xml:space="preserve"> </v>
      </c>
      <c r="Z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5" s="227" t="str">
        <f t="shared" si="44"/>
        <v xml:space="preserve"> </v>
      </c>
      <c r="AB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6" spans="1:28" s="135" customFormat="1" ht="12.75" hidden="1">
      <c r="A386" s="182" t="str">
        <f t="shared" si="45"/>
        <v>71070601000001</v>
      </c>
      <c r="B386" s="183" t="s">
        <v>439</v>
      </c>
      <c r="C386" s="132" t="s">
        <v>183</v>
      </c>
      <c r="D386" s="131" t="s">
        <v>157</v>
      </c>
      <c r="E386" s="130" t="s">
        <v>106</v>
      </c>
      <c r="F386" s="184" t="s">
        <v>441</v>
      </c>
      <c r="G386" s="185" t="s">
        <v>96</v>
      </c>
      <c r="H386" s="23"/>
      <c r="I386" s="23"/>
      <c r="J386" s="24"/>
      <c r="K386" s="24"/>
      <c r="L386" s="28" t="s">
        <v>108</v>
      </c>
      <c r="M386" s="29"/>
      <c r="N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6" s="225" t="str">
        <f t="shared" si="39"/>
        <v xml:space="preserve"> </v>
      </c>
      <c r="Q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6" s="225" t="str">
        <f t="shared" si="40"/>
        <v xml:space="preserve"> </v>
      </c>
      <c r="S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6" s="225" t="str">
        <f t="shared" si="41"/>
        <v xml:space="preserve"> </v>
      </c>
      <c r="U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6" s="225" t="str">
        <f t="shared" si="42"/>
        <v xml:space="preserve"> </v>
      </c>
      <c r="X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6" s="225" t="str">
        <f t="shared" si="43"/>
        <v xml:space="preserve"> </v>
      </c>
      <c r="Z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6" s="225" t="str">
        <f t="shared" si="44"/>
        <v xml:space="preserve"> </v>
      </c>
      <c r="AB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7" spans="1:28" s="196" customFormat="1" ht="13.5" hidden="1">
      <c r="A387" s="182" t="str">
        <f t="shared" si="45"/>
        <v>71070601010000</v>
      </c>
      <c r="B387" s="183" t="s">
        <v>439</v>
      </c>
      <c r="C387" s="132" t="s">
        <v>183</v>
      </c>
      <c r="D387" s="131" t="s">
        <v>157</v>
      </c>
      <c r="E387" s="130" t="s">
        <v>106</v>
      </c>
      <c r="F387" s="184" t="s">
        <v>106</v>
      </c>
      <c r="G387" s="185" t="s">
        <v>440</v>
      </c>
      <c r="H387" s="144"/>
      <c r="I387" s="145"/>
      <c r="J387" s="146"/>
      <c r="K387" s="146"/>
      <c r="L387" s="25" t="s">
        <v>281</v>
      </c>
      <c r="M387" s="26"/>
      <c r="N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7" s="228" t="str">
        <f t="shared" si="39"/>
        <v xml:space="preserve"> </v>
      </c>
      <c r="Q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7" s="228" t="str">
        <f t="shared" si="40"/>
        <v xml:space="preserve"> </v>
      </c>
      <c r="S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7" s="228" t="str">
        <f t="shared" si="41"/>
        <v xml:space="preserve"> </v>
      </c>
      <c r="U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7" s="228" t="str">
        <f t="shared" si="42"/>
        <v xml:space="preserve"> </v>
      </c>
      <c r="X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7" s="228" t="str">
        <f t="shared" si="43"/>
        <v xml:space="preserve"> </v>
      </c>
      <c r="Z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7" s="228" t="str">
        <f t="shared" si="44"/>
        <v xml:space="preserve"> </v>
      </c>
      <c r="AB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8" spans="1:28" s="135" customFormat="1" hidden="1">
      <c r="A388" s="182" t="str">
        <f t="shared" si="45"/>
        <v>71070601014639</v>
      </c>
      <c r="B388" s="183" t="s">
        <v>439</v>
      </c>
      <c r="C388" s="132" t="s">
        <v>183</v>
      </c>
      <c r="D388" s="131" t="s">
        <v>157</v>
      </c>
      <c r="E388" s="130" t="s">
        <v>106</v>
      </c>
      <c r="F388" s="184" t="s">
        <v>106</v>
      </c>
      <c r="G388" s="129">
        <v>4639</v>
      </c>
      <c r="H388" s="23"/>
      <c r="I388" s="23"/>
      <c r="J388" s="24"/>
      <c r="K388" s="24"/>
      <c r="L388" s="28" t="s">
        <v>167</v>
      </c>
      <c r="M388" s="29">
        <v>4639</v>
      </c>
      <c r="N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8" s="229" t="str">
        <f t="shared" si="39"/>
        <v xml:space="preserve"> </v>
      </c>
      <c r="Q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8" s="229" t="str">
        <f t="shared" si="40"/>
        <v xml:space="preserve"> </v>
      </c>
      <c r="S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8" s="229" t="str">
        <f t="shared" si="41"/>
        <v xml:space="preserve"> </v>
      </c>
      <c r="U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8" s="229" t="str">
        <f t="shared" si="42"/>
        <v xml:space="preserve"> </v>
      </c>
      <c r="X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8" s="229" t="str">
        <f t="shared" si="43"/>
        <v xml:space="preserve"> </v>
      </c>
      <c r="Z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8" s="229" t="str">
        <f t="shared" si="44"/>
        <v xml:space="preserve"> </v>
      </c>
      <c r="AB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9" spans="1:28" s="135" customFormat="1" hidden="1">
      <c r="A389" s="182" t="str">
        <f t="shared" si="45"/>
        <v>71070601015113</v>
      </c>
      <c r="B389" s="183" t="s">
        <v>439</v>
      </c>
      <c r="C389" s="132" t="s">
        <v>183</v>
      </c>
      <c r="D389" s="131" t="s">
        <v>157</v>
      </c>
      <c r="E389" s="130" t="s">
        <v>106</v>
      </c>
      <c r="F389" s="184" t="s">
        <v>106</v>
      </c>
      <c r="G389" s="129">
        <v>5113</v>
      </c>
      <c r="H389" s="23"/>
      <c r="I389" s="23"/>
      <c r="J389" s="24"/>
      <c r="K389" s="24"/>
      <c r="L389" s="27" t="s">
        <v>174</v>
      </c>
      <c r="M389" s="10">
        <v>5113</v>
      </c>
      <c r="N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9" s="229" t="str">
        <f t="shared" si="39"/>
        <v xml:space="preserve"> </v>
      </c>
      <c r="Q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9" s="229" t="str">
        <f t="shared" si="40"/>
        <v xml:space="preserve"> </v>
      </c>
      <c r="S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9" s="229" t="str">
        <f t="shared" si="41"/>
        <v xml:space="preserve"> </v>
      </c>
      <c r="U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9" s="229" t="str">
        <f t="shared" si="42"/>
        <v xml:space="preserve"> </v>
      </c>
      <c r="X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9" s="229" t="str">
        <f t="shared" si="43"/>
        <v xml:space="preserve"> </v>
      </c>
      <c r="Z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9" s="229" t="str">
        <f t="shared" si="44"/>
        <v xml:space="preserve"> </v>
      </c>
      <c r="AB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0" spans="1:28" s="196" customFormat="1" ht="13.5" hidden="1">
      <c r="A390" s="182" t="str">
        <f t="shared" si="45"/>
        <v>71070601020000</v>
      </c>
      <c r="B390" s="183" t="s">
        <v>439</v>
      </c>
      <c r="C390" s="132" t="s">
        <v>183</v>
      </c>
      <c r="D390" s="131" t="s">
        <v>157</v>
      </c>
      <c r="E390" s="130" t="s">
        <v>106</v>
      </c>
      <c r="F390" s="184" t="s">
        <v>140</v>
      </c>
      <c r="G390" s="185" t="s">
        <v>440</v>
      </c>
      <c r="H390" s="144"/>
      <c r="I390" s="145"/>
      <c r="J390" s="146"/>
      <c r="K390" s="146"/>
      <c r="L390" s="25" t="s">
        <v>282</v>
      </c>
      <c r="M390" s="26"/>
      <c r="N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0" s="228" t="str">
        <f t="shared" si="39"/>
        <v xml:space="preserve"> </v>
      </c>
      <c r="Q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0" s="228" t="str">
        <f t="shared" si="40"/>
        <v xml:space="preserve"> </v>
      </c>
      <c r="S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0" s="228" t="str">
        <f t="shared" si="41"/>
        <v xml:space="preserve"> </v>
      </c>
      <c r="U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0" s="228" t="str">
        <f t="shared" si="42"/>
        <v xml:space="preserve"> </v>
      </c>
      <c r="X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0" s="228" t="str">
        <f t="shared" si="43"/>
        <v xml:space="preserve"> </v>
      </c>
      <c r="Z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0" s="228" t="str">
        <f t="shared" si="44"/>
        <v xml:space="preserve"> </v>
      </c>
      <c r="AB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1" spans="1:28" s="135" customFormat="1" hidden="1">
      <c r="A391" s="182" t="str">
        <f t="shared" si="45"/>
        <v>71070601024241</v>
      </c>
      <c r="B391" s="183" t="s">
        <v>439</v>
      </c>
      <c r="C391" s="132" t="s">
        <v>183</v>
      </c>
      <c r="D391" s="131" t="s">
        <v>157</v>
      </c>
      <c r="E391" s="130" t="s">
        <v>106</v>
      </c>
      <c r="F391" s="184" t="s">
        <v>140</v>
      </c>
      <c r="G391" s="129">
        <v>4241</v>
      </c>
      <c r="H391" s="23"/>
      <c r="I391" s="23"/>
      <c r="J391" s="24"/>
      <c r="K391" s="24"/>
      <c r="L391" s="27" t="s">
        <v>126</v>
      </c>
      <c r="M391" s="10">
        <v>4241</v>
      </c>
      <c r="N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1" s="229" t="str">
        <f t="shared" si="39"/>
        <v xml:space="preserve"> </v>
      </c>
      <c r="Q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1" s="229" t="str">
        <f t="shared" si="40"/>
        <v xml:space="preserve"> </v>
      </c>
      <c r="S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1" s="229" t="str">
        <f t="shared" si="41"/>
        <v xml:space="preserve"> </v>
      </c>
      <c r="U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1" s="229" t="str">
        <f t="shared" si="42"/>
        <v xml:space="preserve"> </v>
      </c>
      <c r="X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1" s="229" t="str">
        <f t="shared" si="43"/>
        <v xml:space="preserve"> </v>
      </c>
      <c r="Z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1" s="229" t="str">
        <f t="shared" si="44"/>
        <v xml:space="preserve"> </v>
      </c>
      <c r="AB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2" spans="1:28" s="196" customFormat="1" ht="27" hidden="1">
      <c r="A392" s="182" t="str">
        <f t="shared" si="45"/>
        <v>71070601030000</v>
      </c>
      <c r="B392" s="183" t="s">
        <v>439</v>
      </c>
      <c r="C392" s="132" t="s">
        <v>183</v>
      </c>
      <c r="D392" s="131" t="s">
        <v>157</v>
      </c>
      <c r="E392" s="130" t="s">
        <v>106</v>
      </c>
      <c r="F392" s="184" t="s">
        <v>442</v>
      </c>
      <c r="G392" s="185" t="s">
        <v>440</v>
      </c>
      <c r="H392" s="145"/>
      <c r="I392" s="145"/>
      <c r="J392" s="146"/>
      <c r="K392" s="146"/>
      <c r="L392" s="25" t="s">
        <v>283</v>
      </c>
      <c r="M392" s="26"/>
      <c r="N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2" s="228" t="str">
        <f t="shared" si="39"/>
        <v xml:space="preserve"> </v>
      </c>
      <c r="Q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2" s="228" t="str">
        <f t="shared" si="40"/>
        <v xml:space="preserve"> </v>
      </c>
      <c r="S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2" s="228" t="str">
        <f t="shared" si="41"/>
        <v xml:space="preserve"> </v>
      </c>
      <c r="U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2" s="228" t="str">
        <f t="shared" si="42"/>
        <v xml:space="preserve"> </v>
      </c>
      <c r="X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2" s="228" t="str">
        <f t="shared" si="43"/>
        <v xml:space="preserve"> </v>
      </c>
      <c r="Z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2" s="228" t="str">
        <f t="shared" si="44"/>
        <v xml:space="preserve"> </v>
      </c>
      <c r="AB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3" spans="1:28" s="135" customFormat="1" hidden="1">
      <c r="A393" s="182" t="str">
        <f t="shared" si="45"/>
        <v>71070601034639</v>
      </c>
      <c r="B393" s="183" t="s">
        <v>439</v>
      </c>
      <c r="C393" s="132" t="s">
        <v>183</v>
      </c>
      <c r="D393" s="131" t="s">
        <v>157</v>
      </c>
      <c r="E393" s="130" t="s">
        <v>106</v>
      </c>
      <c r="F393" s="184" t="s">
        <v>442</v>
      </c>
      <c r="G393" s="129">
        <v>4639</v>
      </c>
      <c r="H393" s="23"/>
      <c r="I393" s="23"/>
      <c r="J393" s="24"/>
      <c r="K393" s="24"/>
      <c r="L393" s="28" t="s">
        <v>167</v>
      </c>
      <c r="M393" s="29">
        <v>4639</v>
      </c>
      <c r="N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3" s="229" t="str">
        <f t="shared" si="39"/>
        <v xml:space="preserve"> </v>
      </c>
      <c r="Q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3" s="229" t="str">
        <f t="shared" si="40"/>
        <v xml:space="preserve"> </v>
      </c>
      <c r="S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3" s="229" t="str">
        <f t="shared" si="41"/>
        <v xml:space="preserve"> </v>
      </c>
      <c r="U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3" s="229" t="str">
        <f t="shared" si="42"/>
        <v xml:space="preserve"> </v>
      </c>
      <c r="X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3" s="229" t="str">
        <f t="shared" si="43"/>
        <v xml:space="preserve"> </v>
      </c>
      <c r="Z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3" s="229" t="str">
        <f t="shared" si="44"/>
        <v xml:space="preserve"> </v>
      </c>
      <c r="AB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4" spans="1:28" s="135" customFormat="1" hidden="1">
      <c r="A394" s="182">
        <v>71070601035221</v>
      </c>
      <c r="B394" s="183" t="s">
        <v>439</v>
      </c>
      <c r="C394" s="132" t="s">
        <v>183</v>
      </c>
      <c r="D394" s="131" t="s">
        <v>157</v>
      </c>
      <c r="E394" s="130" t="s">
        <v>106</v>
      </c>
      <c r="F394" s="184" t="s">
        <v>442</v>
      </c>
      <c r="G394" s="129" t="s">
        <v>579</v>
      </c>
      <c r="H394" s="23"/>
      <c r="I394" s="23"/>
      <c r="J394" s="24"/>
      <c r="K394" s="24"/>
      <c r="L394" s="28" t="s">
        <v>428</v>
      </c>
      <c r="M394" s="29">
        <v>5221</v>
      </c>
      <c r="N394" s="181"/>
      <c r="O394" s="181"/>
      <c r="P394" s="229" t="str">
        <f t="shared" si="39"/>
        <v xml:space="preserve"> </v>
      </c>
      <c r="Q394" s="181"/>
      <c r="R394" s="229" t="str">
        <f t="shared" si="40"/>
        <v xml:space="preserve"> </v>
      </c>
      <c r="S394" s="181"/>
      <c r="T394" s="229" t="str">
        <f t="shared" si="41"/>
        <v xml:space="preserve"> </v>
      </c>
      <c r="U394" s="181"/>
      <c r="V394" s="181"/>
      <c r="W394" s="229" t="str">
        <f t="shared" si="42"/>
        <v xml:space="preserve"> </v>
      </c>
      <c r="X394" s="181"/>
      <c r="Y394" s="229" t="str">
        <f t="shared" si="43"/>
        <v xml:space="preserve"> </v>
      </c>
      <c r="Z394" s="181"/>
      <c r="AA394" s="229" t="str">
        <f t="shared" si="44"/>
        <v xml:space="preserve"> </v>
      </c>
      <c r="AB394" s="181"/>
    </row>
    <row r="395" spans="1:28" s="135" customFormat="1" ht="25.5" hidden="1">
      <c r="A395" s="182" t="str">
        <f t="shared" si="45"/>
        <v>71070601034819</v>
      </c>
      <c r="B395" s="183" t="s">
        <v>439</v>
      </c>
      <c r="C395" s="132" t="s">
        <v>183</v>
      </c>
      <c r="D395" s="131" t="s">
        <v>157</v>
      </c>
      <c r="E395" s="130" t="s">
        <v>106</v>
      </c>
      <c r="F395" s="184" t="s">
        <v>442</v>
      </c>
      <c r="G395" s="185" t="s">
        <v>88</v>
      </c>
      <c r="H395" s="192"/>
      <c r="I395" s="192"/>
      <c r="J395" s="193"/>
      <c r="K395" s="194"/>
      <c r="L395" s="34" t="s">
        <v>219</v>
      </c>
      <c r="M395" s="10" t="s">
        <v>88</v>
      </c>
      <c r="N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5" s="229" t="str">
        <f t="shared" si="39"/>
        <v xml:space="preserve"> </v>
      </c>
      <c r="Q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5" s="229" t="str">
        <f t="shared" si="40"/>
        <v xml:space="preserve"> </v>
      </c>
      <c r="S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5" s="229" t="str">
        <f t="shared" si="41"/>
        <v xml:space="preserve"> </v>
      </c>
      <c r="U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5" s="229" t="str">
        <f t="shared" si="42"/>
        <v xml:space="preserve"> </v>
      </c>
      <c r="X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5" s="229" t="str">
        <f t="shared" si="43"/>
        <v xml:space="preserve"> </v>
      </c>
      <c r="Z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5" s="229" t="str">
        <f t="shared" si="44"/>
        <v xml:space="preserve"> </v>
      </c>
      <c r="AB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6" spans="1:28" s="162" customFormat="1">
      <c r="A396" s="120" t="str">
        <f t="shared" si="45"/>
        <v>71080000000000</v>
      </c>
      <c r="B396" s="122" t="s">
        <v>439</v>
      </c>
      <c r="C396" s="115" t="s">
        <v>185</v>
      </c>
      <c r="D396" s="116" t="s">
        <v>441</v>
      </c>
      <c r="E396" s="125" t="s">
        <v>441</v>
      </c>
      <c r="F396" s="126" t="s">
        <v>441</v>
      </c>
      <c r="G396" s="127" t="s">
        <v>440</v>
      </c>
      <c r="H396" s="171">
        <v>2800</v>
      </c>
      <c r="I396" s="210" t="s">
        <v>185</v>
      </c>
      <c r="J396" s="211">
        <v>0</v>
      </c>
      <c r="K396" s="211">
        <v>0</v>
      </c>
      <c r="L396" s="160" t="s">
        <v>284</v>
      </c>
      <c r="M396" s="172"/>
      <c r="N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6" s="224" t="str">
        <f t="shared" si="39"/>
        <v xml:space="preserve"> </v>
      </c>
      <c r="Q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6" s="224" t="str">
        <f t="shared" si="40"/>
        <v xml:space="preserve"> </v>
      </c>
      <c r="S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6" s="224" t="str">
        <f t="shared" si="41"/>
        <v xml:space="preserve"> </v>
      </c>
      <c r="U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6" s="224" t="str">
        <f t="shared" si="42"/>
        <v xml:space="preserve"> </v>
      </c>
      <c r="X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6" s="224" t="str">
        <f t="shared" si="43"/>
        <v xml:space="preserve"> </v>
      </c>
      <c r="Z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6" s="224" t="str">
        <f t="shared" si="44"/>
        <v xml:space="preserve"> </v>
      </c>
      <c r="AB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7" spans="1:28" s="135" customFormat="1" ht="12.75">
      <c r="A397" s="182" t="str">
        <f t="shared" si="45"/>
        <v>71080000000001</v>
      </c>
      <c r="B397" s="183" t="s">
        <v>439</v>
      </c>
      <c r="C397" s="132" t="s">
        <v>185</v>
      </c>
      <c r="D397" s="131" t="s">
        <v>441</v>
      </c>
      <c r="E397" s="130" t="s">
        <v>441</v>
      </c>
      <c r="F397" s="184" t="s">
        <v>441</v>
      </c>
      <c r="G397" s="185" t="s">
        <v>96</v>
      </c>
      <c r="H397" s="23"/>
      <c r="I397" s="16"/>
      <c r="J397" s="17"/>
      <c r="K397" s="17"/>
      <c r="L397" s="28" t="s">
        <v>108</v>
      </c>
      <c r="M397" s="29"/>
      <c r="N397" s="188" t="e">
        <f>+'havelvac 7.2'!N418+'havelvac 7.3'!N418+'havelvac 7.4'!N418+'havelvac 7.5'!N418+'havelvac 7.6'!N418+'havelvac 7.7'!N418+'havelvac 7.9'!N418+'havelvac 7.8'!N418+'havelvac 7.10'!N418+'havelvac 7.11'!N418+'havelvac 7.12'!N418+'havelvac 7.13'!#REF!</f>
        <v>#REF!</v>
      </c>
      <c r="O397" s="188" t="e">
        <f>+'havelvac 7.2'!O418+'havelvac 7.3'!O418+'havelvac 7.4'!O418+'havelvac 7.5'!O418+'havelvac 7.6'!O418+'havelvac 7.7'!O418+'havelvac 7.9'!O418+'havelvac 7.8'!O418+'havelvac 7.10'!O418+'havelvac 7.11'!O418+'havelvac 7.12'!O418+'havelvac 7.13'!#REF!</f>
        <v>#REF!</v>
      </c>
      <c r="P397" s="225" t="str">
        <f t="shared" si="39"/>
        <v xml:space="preserve"> </v>
      </c>
      <c r="Q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7" s="225" t="str">
        <f t="shared" si="40"/>
        <v xml:space="preserve"> </v>
      </c>
      <c r="S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7" s="225" t="str">
        <f t="shared" si="41"/>
        <v xml:space="preserve"> </v>
      </c>
      <c r="U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7" s="188" t="e">
        <f>+'havelvac 7.2'!P418+'havelvac 7.3'!P418+'havelvac 7.4'!P418+'havelvac 7.5'!P418+'havelvac 7.6'!P418+'havelvac 7.7'!P418+'havelvac 7.9'!P418+'havelvac 7.8'!P418+'havelvac 7.10'!P418+'havelvac 7.11'!P418+'havelvac 7.12'!P418+'havelvac 7.13'!#REF!</f>
        <v>#REF!</v>
      </c>
      <c r="W397" s="225" t="str">
        <f t="shared" si="42"/>
        <v xml:space="preserve"> </v>
      </c>
      <c r="X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7" s="225" t="str">
        <f t="shared" si="43"/>
        <v xml:space="preserve"> </v>
      </c>
      <c r="Z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7" s="225" t="str">
        <f t="shared" si="44"/>
        <v xml:space="preserve"> </v>
      </c>
      <c r="AB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8" spans="1:28" s="187" customFormat="1" ht="13.5">
      <c r="A398" s="182" t="str">
        <f t="shared" si="45"/>
        <v>71080100000000</v>
      </c>
      <c r="B398" s="183" t="s">
        <v>439</v>
      </c>
      <c r="C398" s="132" t="s">
        <v>185</v>
      </c>
      <c r="D398" s="131" t="s">
        <v>106</v>
      </c>
      <c r="E398" s="130" t="s">
        <v>441</v>
      </c>
      <c r="F398" s="184" t="s">
        <v>441</v>
      </c>
      <c r="G398" s="185" t="s">
        <v>440</v>
      </c>
      <c r="H398" s="173">
        <v>2810</v>
      </c>
      <c r="I398" s="164" t="s">
        <v>185</v>
      </c>
      <c r="J398" s="165">
        <v>1</v>
      </c>
      <c r="K398" s="165">
        <v>0</v>
      </c>
      <c r="L398" s="166" t="s">
        <v>285</v>
      </c>
      <c r="M398" s="174"/>
      <c r="N398" s="186" t="e">
        <f>+'havelvac 7.2'!N419+'havelvac 7.3'!N419+'havelvac 7.4'!N419+'havelvac 7.5'!N419+'havelvac 7.6'!N419+'havelvac 7.7'!N419+'havelvac 7.9'!N419+'havelvac 7.8'!N419+'havelvac 7.10'!N419+'havelvac 7.11'!N419+'havelvac 7.12'!N419+'havelvac 7.13'!#REF!</f>
        <v>#REF!</v>
      </c>
      <c r="O398" s="186" t="e">
        <f>+'havelvac 7.2'!O419+'havelvac 7.3'!O419+'havelvac 7.4'!O419+'havelvac 7.5'!O419+'havelvac 7.6'!O419+'havelvac 7.7'!O419+'havelvac 7.9'!O419+'havelvac 7.8'!O419+'havelvac 7.10'!O419+'havelvac 7.11'!O419+'havelvac 7.12'!O419+'havelvac 7.13'!#REF!</f>
        <v>#REF!</v>
      </c>
      <c r="P398" s="226" t="str">
        <f t="shared" si="39"/>
        <v xml:space="preserve"> </v>
      </c>
      <c r="Q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8" s="226" t="str">
        <f t="shared" si="40"/>
        <v xml:space="preserve"> </v>
      </c>
      <c r="S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8" s="226" t="str">
        <f t="shared" si="41"/>
        <v xml:space="preserve"> </v>
      </c>
      <c r="U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8" s="186" t="e">
        <f>+'havelvac 7.2'!P419+'havelvac 7.3'!P419+'havelvac 7.4'!P419+'havelvac 7.5'!P419+'havelvac 7.6'!P419+'havelvac 7.7'!P419+'havelvac 7.9'!P419+'havelvac 7.8'!P419+'havelvac 7.10'!P419+'havelvac 7.11'!P419+'havelvac 7.12'!P419+'havelvac 7.13'!#REF!</f>
        <v>#REF!</v>
      </c>
      <c r="W398" s="226" t="str">
        <f t="shared" si="42"/>
        <v xml:space="preserve"> </v>
      </c>
      <c r="X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8" s="226" t="str">
        <f t="shared" si="43"/>
        <v xml:space="preserve"> </v>
      </c>
      <c r="Z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8" s="226" t="str">
        <f t="shared" si="44"/>
        <v xml:space="preserve"> </v>
      </c>
      <c r="AB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9" spans="1:28" s="135" customFormat="1" ht="12.75">
      <c r="A399" s="182" t="str">
        <f t="shared" si="45"/>
        <v>71080100000001</v>
      </c>
      <c r="B399" s="183" t="s">
        <v>439</v>
      </c>
      <c r="C399" s="132" t="s">
        <v>185</v>
      </c>
      <c r="D399" s="131" t="s">
        <v>106</v>
      </c>
      <c r="E399" s="130" t="s">
        <v>441</v>
      </c>
      <c r="F399" s="184" t="s">
        <v>441</v>
      </c>
      <c r="G399" s="185" t="s">
        <v>96</v>
      </c>
      <c r="H399" s="23"/>
      <c r="I399" s="16"/>
      <c r="J399" s="17"/>
      <c r="K399" s="17"/>
      <c r="L399" s="28" t="s">
        <v>110</v>
      </c>
      <c r="M399" s="29"/>
      <c r="N399" s="188">
        <f>+'havelvac 7.2'!N420+'havelvac 7.3'!N420+'havelvac 7.4'!N420+'havelvac 7.5'!N420+'havelvac 7.6'!N420+'havelvac 7.7'!N420+'havelvac 7.9'!N420+'havelvac 7.8'!N420+'havelvac 7.10'!N420+'havelvac 7.11'!N420+'havelvac 7.12'!N420+'havelvac 7.13'!N418</f>
        <v>0</v>
      </c>
      <c r="O399" s="188">
        <f>+'havelvac 7.2'!O420+'havelvac 7.3'!O420+'havelvac 7.4'!O420+'havelvac 7.5'!O420+'havelvac 7.6'!O420+'havelvac 7.7'!O420+'havelvac 7.9'!O420+'havelvac 7.8'!O420+'havelvac 7.10'!O420+'havelvac 7.11'!O420+'havelvac 7.12'!O420+'havelvac 7.13'!O418</f>
        <v>0</v>
      </c>
      <c r="P399" s="225" t="str">
        <f t="shared" si="39"/>
        <v xml:space="preserve"> </v>
      </c>
      <c r="Q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9" s="225" t="str">
        <f t="shared" si="40"/>
        <v xml:space="preserve"> </v>
      </c>
      <c r="S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9" s="225" t="str">
        <f t="shared" si="41"/>
        <v xml:space="preserve"> </v>
      </c>
      <c r="U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9" s="188">
        <f>+'havelvac 7.2'!P420+'havelvac 7.3'!P420+'havelvac 7.4'!P420+'havelvac 7.5'!P420+'havelvac 7.6'!P420+'havelvac 7.7'!P420+'havelvac 7.9'!P420+'havelvac 7.8'!P420+'havelvac 7.10'!P420+'havelvac 7.11'!P420+'havelvac 7.12'!P420+'havelvac 7.13'!P418</f>
        <v>0</v>
      </c>
      <c r="W399" s="225" t="str">
        <f t="shared" si="42"/>
        <v xml:space="preserve"> </v>
      </c>
      <c r="X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9" s="225" t="str">
        <f t="shared" si="43"/>
        <v xml:space="preserve"> </v>
      </c>
      <c r="Z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9" s="225" t="str">
        <f t="shared" si="44"/>
        <v xml:space="preserve"> </v>
      </c>
      <c r="AB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0" spans="1:28" s="191" customFormat="1" ht="12.75">
      <c r="A400" s="182" t="str">
        <f t="shared" si="45"/>
        <v>71080101000000</v>
      </c>
      <c r="B400" s="183" t="s">
        <v>439</v>
      </c>
      <c r="C400" s="132" t="s">
        <v>185</v>
      </c>
      <c r="D400" s="131" t="s">
        <v>106</v>
      </c>
      <c r="E400" s="130" t="s">
        <v>106</v>
      </c>
      <c r="F400" s="184" t="s">
        <v>441</v>
      </c>
      <c r="G400" s="185" t="s">
        <v>440</v>
      </c>
      <c r="H400" s="149">
        <v>2811</v>
      </c>
      <c r="I400" s="150" t="s">
        <v>185</v>
      </c>
      <c r="J400" s="151">
        <v>1</v>
      </c>
      <c r="K400" s="151">
        <v>1</v>
      </c>
      <c r="L400" s="152" t="s">
        <v>285</v>
      </c>
      <c r="M400" s="153"/>
      <c r="N400" s="190">
        <f>+'havelvac 7.2'!N421+'havelvac 7.3'!N421+'havelvac 7.4'!N421+'havelvac 7.5'!N421+'havelvac 7.6'!N421+'havelvac 7.7'!N421+'havelvac 7.9'!N421+'havelvac 7.8'!N421+'havelvac 7.10'!N421+'havelvac 7.11'!N421+'havelvac 7.12'!N421+'havelvac 7.13'!N419</f>
        <v>0</v>
      </c>
      <c r="O400" s="190">
        <f>+'havelvac 7.2'!O421+'havelvac 7.3'!O421+'havelvac 7.4'!O421+'havelvac 7.5'!O421+'havelvac 7.6'!O421+'havelvac 7.7'!O421+'havelvac 7.9'!O421+'havelvac 7.8'!O421+'havelvac 7.10'!O421+'havelvac 7.11'!O421+'havelvac 7.12'!O421+'havelvac 7.13'!O419</f>
        <v>0</v>
      </c>
      <c r="P400" s="227" t="str">
        <f t="shared" ref="P400:P463" si="46">IFERROR(Q400/O400, " ")</f>
        <v xml:space="preserve"> </v>
      </c>
      <c r="Q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0" s="227" t="str">
        <f t="shared" ref="R400:R463" si="47">IFERROR(S400/O400, " ")</f>
        <v xml:space="preserve"> </v>
      </c>
      <c r="S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0" s="227" t="str">
        <f t="shared" ref="T400:T463" si="48">IFERROR(U400/O400, " ")</f>
        <v xml:space="preserve"> </v>
      </c>
      <c r="U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0" s="190">
        <f>+'havelvac 7.2'!P421+'havelvac 7.3'!P421+'havelvac 7.4'!P421+'havelvac 7.5'!P421+'havelvac 7.6'!P421+'havelvac 7.7'!P421+'havelvac 7.9'!P421+'havelvac 7.8'!P421+'havelvac 7.10'!P421+'havelvac 7.11'!P421+'havelvac 7.12'!P421+'havelvac 7.13'!P419</f>
        <v>0</v>
      </c>
      <c r="W400" s="227" t="str">
        <f t="shared" ref="W400:W463" si="49">IFERROR(X400/V400, " ")</f>
        <v xml:space="preserve"> </v>
      </c>
      <c r="X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0" s="227" t="str">
        <f t="shared" ref="Y400:Y463" si="50">IFERROR(Z400/V400, " ")</f>
        <v xml:space="preserve"> </v>
      </c>
      <c r="Z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0" s="227" t="str">
        <f t="shared" ref="AA400:AA463" si="51">IFERROR(AB400/V400, " ")</f>
        <v xml:space="preserve"> </v>
      </c>
      <c r="AB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1" spans="1:28" s="135" customFormat="1" ht="12.75">
      <c r="A401" s="182" t="str">
        <f t="shared" si="45"/>
        <v>71080101000001</v>
      </c>
      <c r="B401" s="183" t="s">
        <v>439</v>
      </c>
      <c r="C401" s="132" t="s">
        <v>185</v>
      </c>
      <c r="D401" s="131" t="s">
        <v>106</v>
      </c>
      <c r="E401" s="130" t="s">
        <v>106</v>
      </c>
      <c r="F401" s="184" t="s">
        <v>441</v>
      </c>
      <c r="G401" s="185" t="s">
        <v>96</v>
      </c>
      <c r="H401" s="23"/>
      <c r="I401" s="23"/>
      <c r="J401" s="24"/>
      <c r="K401" s="24"/>
      <c r="L401" s="28" t="s">
        <v>108</v>
      </c>
      <c r="M401" s="29"/>
      <c r="N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7.13'!N420</f>
        <v>#REF!</v>
      </c>
      <c r="O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7.13'!O420</f>
        <v>#REF!</v>
      </c>
      <c r="P401" s="225" t="str">
        <f t="shared" si="46"/>
        <v xml:space="preserve"> </v>
      </c>
      <c r="Q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1" s="225" t="str">
        <f t="shared" si="47"/>
        <v xml:space="preserve"> </v>
      </c>
      <c r="S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1" s="225" t="str">
        <f t="shared" si="48"/>
        <v xml:space="preserve"> </v>
      </c>
      <c r="U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7.13'!P420</f>
        <v>#REF!</v>
      </c>
      <c r="W401" s="225" t="str">
        <f t="shared" si="49"/>
        <v xml:space="preserve"> </v>
      </c>
      <c r="X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1" s="225" t="str">
        <f t="shared" si="50"/>
        <v xml:space="preserve"> </v>
      </c>
      <c r="Z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1" s="225" t="str">
        <f t="shared" si="51"/>
        <v xml:space="preserve"> </v>
      </c>
      <c r="AB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2" spans="1:28" s="196" customFormat="1" ht="13.5">
      <c r="A402" s="182" t="str">
        <f t="shared" si="45"/>
        <v>71080101010000</v>
      </c>
      <c r="B402" s="183" t="s">
        <v>439</v>
      </c>
      <c r="C402" s="132" t="s">
        <v>185</v>
      </c>
      <c r="D402" s="131" t="s">
        <v>106</v>
      </c>
      <c r="E402" s="130" t="s">
        <v>106</v>
      </c>
      <c r="F402" s="184" t="s">
        <v>106</v>
      </c>
      <c r="G402" s="185" t="s">
        <v>440</v>
      </c>
      <c r="H402" s="144"/>
      <c r="I402" s="145"/>
      <c r="J402" s="146"/>
      <c r="K402" s="146"/>
      <c r="L402" s="25" t="s">
        <v>286</v>
      </c>
      <c r="M402" s="26"/>
      <c r="N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7.13'!N421</f>
        <v>#REF!</v>
      </c>
      <c r="O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7.13'!O421</f>
        <v>#REF!</v>
      </c>
      <c r="P402" s="228" t="str">
        <f t="shared" si="46"/>
        <v xml:space="preserve"> </v>
      </c>
      <c r="Q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2" s="228" t="str">
        <f t="shared" si="47"/>
        <v xml:space="preserve"> </v>
      </c>
      <c r="S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2" s="228" t="str">
        <f t="shared" si="48"/>
        <v xml:space="preserve"> </v>
      </c>
      <c r="U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7.13'!P421</f>
        <v>#REF!</v>
      </c>
      <c r="W402" s="228" t="str">
        <f t="shared" si="49"/>
        <v xml:space="preserve"> </v>
      </c>
      <c r="X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2" s="228" t="str">
        <f t="shared" si="50"/>
        <v xml:space="preserve"> </v>
      </c>
      <c r="Z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2" s="228" t="str">
        <f t="shared" si="51"/>
        <v xml:space="preserve"> </v>
      </c>
      <c r="AB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3" spans="1:28" s="135" customFormat="1">
      <c r="A403" s="182" t="str">
        <f t="shared" si="45"/>
        <v>71080101014239</v>
      </c>
      <c r="B403" s="183" t="s">
        <v>439</v>
      </c>
      <c r="C403" s="132" t="s">
        <v>185</v>
      </c>
      <c r="D403" s="131" t="s">
        <v>106</v>
      </c>
      <c r="E403" s="130" t="s">
        <v>106</v>
      </c>
      <c r="F403" s="184" t="s">
        <v>106</v>
      </c>
      <c r="G403" s="129">
        <v>4239</v>
      </c>
      <c r="H403" s="15"/>
      <c r="I403" s="23"/>
      <c r="J403" s="24"/>
      <c r="K403" s="24"/>
      <c r="L403" s="27" t="s">
        <v>125</v>
      </c>
      <c r="M403" s="29">
        <v>4239</v>
      </c>
      <c r="N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3" s="229" t="str">
        <f t="shared" si="46"/>
        <v xml:space="preserve"> </v>
      </c>
      <c r="Q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3" s="229" t="str">
        <f t="shared" si="47"/>
        <v xml:space="preserve"> </v>
      </c>
      <c r="S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3" s="229" t="str">
        <f t="shared" si="48"/>
        <v xml:space="preserve"> </v>
      </c>
      <c r="U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3" s="229" t="str">
        <f t="shared" si="49"/>
        <v xml:space="preserve"> </v>
      </c>
      <c r="X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3" s="229" t="str">
        <f t="shared" si="50"/>
        <v xml:space="preserve"> </v>
      </c>
      <c r="Z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3" s="229" t="str">
        <f t="shared" si="51"/>
        <v xml:space="preserve"> </v>
      </c>
      <c r="AB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4" spans="1:28" s="135" customFormat="1" hidden="1">
      <c r="A404" s="182" t="str">
        <f t="shared" si="45"/>
        <v>71080101014639</v>
      </c>
      <c r="B404" s="183" t="s">
        <v>439</v>
      </c>
      <c r="C404" s="132" t="s">
        <v>185</v>
      </c>
      <c r="D404" s="131" t="s">
        <v>106</v>
      </c>
      <c r="E404" s="130" t="s">
        <v>106</v>
      </c>
      <c r="F404" s="184" t="s">
        <v>106</v>
      </c>
      <c r="G404" s="129">
        <v>4639</v>
      </c>
      <c r="H404" s="23"/>
      <c r="I404" s="16"/>
      <c r="J404" s="17"/>
      <c r="K404" s="17"/>
      <c r="L404" s="28" t="s">
        <v>167</v>
      </c>
      <c r="M404" s="29">
        <v>4639</v>
      </c>
      <c r="N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4" s="229" t="str">
        <f t="shared" si="46"/>
        <v xml:space="preserve"> </v>
      </c>
      <c r="Q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4" s="229" t="str">
        <f t="shared" si="47"/>
        <v xml:space="preserve"> </v>
      </c>
      <c r="S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4" s="229" t="str">
        <f t="shared" si="48"/>
        <v xml:space="preserve"> </v>
      </c>
      <c r="U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4" s="229" t="str">
        <f t="shared" si="49"/>
        <v xml:space="preserve"> </v>
      </c>
      <c r="X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4" s="229" t="str">
        <f t="shared" si="50"/>
        <v xml:space="preserve"> </v>
      </c>
      <c r="Z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4" s="229" t="str">
        <f t="shared" si="51"/>
        <v xml:space="preserve"> </v>
      </c>
      <c r="AB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5" spans="1:28" s="196" customFormat="1" ht="27">
      <c r="A405" s="182" t="str">
        <f t="shared" si="45"/>
        <v>71080101020000</v>
      </c>
      <c r="B405" s="183" t="s">
        <v>439</v>
      </c>
      <c r="C405" s="132" t="s">
        <v>185</v>
      </c>
      <c r="D405" s="131" t="s">
        <v>106</v>
      </c>
      <c r="E405" s="130" t="s">
        <v>106</v>
      </c>
      <c r="F405" s="184" t="s">
        <v>140</v>
      </c>
      <c r="G405" s="185" t="s">
        <v>440</v>
      </c>
      <c r="H405" s="144"/>
      <c r="I405" s="145"/>
      <c r="J405" s="146"/>
      <c r="K405" s="146"/>
      <c r="L405" s="25" t="s">
        <v>287</v>
      </c>
      <c r="M405" s="26"/>
      <c r="N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5" s="228" t="str">
        <f t="shared" si="46"/>
        <v xml:space="preserve"> </v>
      </c>
      <c r="Q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5" s="228" t="str">
        <f t="shared" si="47"/>
        <v xml:space="preserve"> </v>
      </c>
      <c r="S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5" s="228" t="str">
        <f t="shared" si="48"/>
        <v xml:space="preserve"> </v>
      </c>
      <c r="U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5" s="228" t="str">
        <f t="shared" si="49"/>
        <v xml:space="preserve"> </v>
      </c>
      <c r="X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5" s="228" t="str">
        <f t="shared" si="50"/>
        <v xml:space="preserve"> </v>
      </c>
      <c r="Z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5" s="228" t="str">
        <f t="shared" si="51"/>
        <v xml:space="preserve"> </v>
      </c>
      <c r="AB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6" spans="1:28" s="135" customFormat="1" ht="25.5" hidden="1">
      <c r="A406" s="182" t="str">
        <f t="shared" si="45"/>
        <v>71080101024251</v>
      </c>
      <c r="B406" s="183" t="s">
        <v>439</v>
      </c>
      <c r="C406" s="132" t="s">
        <v>185</v>
      </c>
      <c r="D406" s="131" t="s">
        <v>106</v>
      </c>
      <c r="E406" s="130" t="s">
        <v>106</v>
      </c>
      <c r="F406" s="184" t="s">
        <v>140</v>
      </c>
      <c r="G406" s="129">
        <v>4251</v>
      </c>
      <c r="H406" s="15"/>
      <c r="I406" s="23"/>
      <c r="J406" s="24"/>
      <c r="K406" s="24"/>
      <c r="L406" s="28" t="s">
        <v>142</v>
      </c>
      <c r="M406" s="11">
        <v>4251</v>
      </c>
      <c r="N406" s="181" t="e">
        <f>+'havelvac 7.2'!N424+'havelvac 7.3'!N424+'havelvac 7.4'!N424+'havelvac 7.5'!N424+'havelvac 7.6'!N424+'havelvac 7.7'!N424+'havelvac 7.9'!N424+'havelvac 7.8'!N424+'havelvac 7.10'!N424+'havelvac 7.11'!N424+'havelvac 7.12'!N424+'havelvac 7.13'!#REF!</f>
        <v>#REF!</v>
      </c>
      <c r="O406" s="181" t="e">
        <f>+'havelvac 7.2'!O424+'havelvac 7.3'!O424+'havelvac 7.4'!O424+'havelvac 7.5'!O424+'havelvac 7.6'!O424+'havelvac 7.7'!O424+'havelvac 7.9'!O424+'havelvac 7.8'!O424+'havelvac 7.10'!O424+'havelvac 7.11'!O424+'havelvac 7.12'!O424+'havelvac 7.13'!#REF!</f>
        <v>#REF!</v>
      </c>
      <c r="P406" s="229" t="str">
        <f t="shared" si="46"/>
        <v xml:space="preserve"> </v>
      </c>
      <c r="Q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6" s="229" t="str">
        <f t="shared" si="47"/>
        <v xml:space="preserve"> </v>
      </c>
      <c r="S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6" s="229" t="str">
        <f t="shared" si="48"/>
        <v xml:space="preserve"> </v>
      </c>
      <c r="U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6" s="181" t="e">
        <f>+'havelvac 7.2'!P424+'havelvac 7.3'!P424+'havelvac 7.4'!P424+'havelvac 7.5'!P424+'havelvac 7.6'!P424+'havelvac 7.7'!P424+'havelvac 7.9'!P424+'havelvac 7.8'!P424+'havelvac 7.10'!P424+'havelvac 7.11'!P424+'havelvac 7.12'!P424+'havelvac 7.13'!#REF!</f>
        <v>#REF!</v>
      </c>
      <c r="W406" s="229" t="str">
        <f t="shared" si="49"/>
        <v xml:space="preserve"> </v>
      </c>
      <c r="X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6" s="229" t="str">
        <f t="shared" si="50"/>
        <v xml:space="preserve"> </v>
      </c>
      <c r="Z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6" s="229" t="str">
        <f t="shared" si="51"/>
        <v xml:space="preserve"> </v>
      </c>
      <c r="AB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7" spans="1:28" s="135" customFormat="1" hidden="1">
      <c r="A407" s="182" t="str">
        <f t="shared" si="45"/>
        <v>71080101024639</v>
      </c>
      <c r="B407" s="183" t="s">
        <v>439</v>
      </c>
      <c r="C407" s="132" t="s">
        <v>185</v>
      </c>
      <c r="D407" s="131" t="s">
        <v>106</v>
      </c>
      <c r="E407" s="130" t="s">
        <v>106</v>
      </c>
      <c r="F407" s="184" t="s">
        <v>140</v>
      </c>
      <c r="G407" s="129">
        <v>4639</v>
      </c>
      <c r="H407" s="23"/>
      <c r="I407" s="16"/>
      <c r="J407" s="17"/>
      <c r="K407" s="17"/>
      <c r="L407" s="28" t="s">
        <v>167</v>
      </c>
      <c r="M407" s="29">
        <v>4639</v>
      </c>
      <c r="N407" s="181" t="e">
        <f>+'havelvac 7.2'!N425+'havelvac 7.3'!N425+'havelvac 7.4'!N425+'havelvac 7.5'!N425+'havelvac 7.6'!N425+'havelvac 7.7'!N425+'havelvac 7.9'!N425+'havelvac 7.8'!N425+'havelvac 7.10'!N425+'havelvac 7.11'!N425+'havelvac 7.12'!N425+'havelvac 7.13'!#REF!</f>
        <v>#REF!</v>
      </c>
      <c r="O407" s="181" t="e">
        <f>+'havelvac 7.2'!O425+'havelvac 7.3'!O425+'havelvac 7.4'!O425+'havelvac 7.5'!O425+'havelvac 7.6'!O425+'havelvac 7.7'!O425+'havelvac 7.9'!O425+'havelvac 7.8'!O425+'havelvac 7.10'!O425+'havelvac 7.11'!O425+'havelvac 7.12'!O425+'havelvac 7.13'!#REF!</f>
        <v>#REF!</v>
      </c>
      <c r="P407" s="229" t="str">
        <f t="shared" si="46"/>
        <v xml:space="preserve"> </v>
      </c>
      <c r="Q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7" s="229" t="str">
        <f t="shared" si="47"/>
        <v xml:space="preserve"> </v>
      </c>
      <c r="S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7" s="229" t="str">
        <f t="shared" si="48"/>
        <v xml:space="preserve"> </v>
      </c>
      <c r="U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7" s="181" t="e">
        <f>+'havelvac 7.2'!P425+'havelvac 7.3'!P425+'havelvac 7.4'!P425+'havelvac 7.5'!P425+'havelvac 7.6'!P425+'havelvac 7.7'!P425+'havelvac 7.9'!P425+'havelvac 7.8'!P425+'havelvac 7.10'!P425+'havelvac 7.11'!P425+'havelvac 7.12'!P425+'havelvac 7.13'!#REF!</f>
        <v>#REF!</v>
      </c>
      <c r="W407" s="229" t="str">
        <f t="shared" si="49"/>
        <v xml:space="preserve"> </v>
      </c>
      <c r="X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7" s="229" t="str">
        <f t="shared" si="50"/>
        <v xml:space="preserve"> </v>
      </c>
      <c r="Z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7" s="229" t="str">
        <f t="shared" si="51"/>
        <v xml:space="preserve"> </v>
      </c>
      <c r="AB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8" spans="1:28" s="135" customFormat="1" ht="25.5" hidden="1">
      <c r="A408" s="182" t="str">
        <f t="shared" si="45"/>
        <v>71080101024819</v>
      </c>
      <c r="B408" s="183" t="s">
        <v>439</v>
      </c>
      <c r="C408" s="132" t="s">
        <v>185</v>
      </c>
      <c r="D408" s="131" t="s">
        <v>106</v>
      </c>
      <c r="E408" s="130" t="s">
        <v>106</v>
      </c>
      <c r="F408" s="184" t="s">
        <v>140</v>
      </c>
      <c r="G408" s="129">
        <v>4819</v>
      </c>
      <c r="H408" s="23"/>
      <c r="I408" s="16"/>
      <c r="J408" s="17"/>
      <c r="K408" s="17"/>
      <c r="L408" s="27" t="s">
        <v>219</v>
      </c>
      <c r="M408" s="10">
        <v>4819</v>
      </c>
      <c r="N408" s="181">
        <f>+'havelvac 7.2'!N426+'havelvac 7.3'!N426+'havelvac 7.4'!N426+'havelvac 7.5'!N426+'havelvac 7.6'!N426+'havelvac 7.7'!N426+'havelvac 7.9'!N426+'havelvac 7.8'!N426+'havelvac 7.10'!N426+'havelvac 7.11'!N426+'havelvac 7.12'!N426+'havelvac 7.13'!N424</f>
        <v>0</v>
      </c>
      <c r="O408" s="181">
        <f>+'havelvac 7.2'!O426+'havelvac 7.3'!O426+'havelvac 7.4'!O426+'havelvac 7.5'!O426+'havelvac 7.6'!O426+'havelvac 7.7'!O426+'havelvac 7.9'!O426+'havelvac 7.8'!O426+'havelvac 7.10'!O426+'havelvac 7.11'!O426+'havelvac 7.12'!O426+'havelvac 7.13'!O424</f>
        <v>0</v>
      </c>
      <c r="P408" s="229" t="str">
        <f t="shared" si="46"/>
        <v xml:space="preserve"> </v>
      </c>
      <c r="Q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8" s="229" t="str">
        <f t="shared" si="47"/>
        <v xml:space="preserve"> </v>
      </c>
      <c r="S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8" s="229" t="str">
        <f t="shared" si="48"/>
        <v xml:space="preserve"> </v>
      </c>
      <c r="U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8" s="181">
        <f>+'havelvac 7.2'!P426+'havelvac 7.3'!P426+'havelvac 7.4'!P426+'havelvac 7.5'!P426+'havelvac 7.6'!P426+'havelvac 7.7'!P426+'havelvac 7.9'!P426+'havelvac 7.8'!P426+'havelvac 7.10'!P426+'havelvac 7.11'!P426+'havelvac 7.12'!P426+'havelvac 7.13'!P424</f>
        <v>0</v>
      </c>
      <c r="W408" s="229" t="str">
        <f t="shared" si="49"/>
        <v xml:space="preserve"> </v>
      </c>
      <c r="X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8" s="229" t="str">
        <f t="shared" si="50"/>
        <v xml:space="preserve"> </v>
      </c>
      <c r="Z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8" s="229" t="str">
        <f t="shared" si="51"/>
        <v xml:space="preserve"> </v>
      </c>
      <c r="AB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9" spans="1:28" s="135" customFormat="1">
      <c r="A409" s="182" t="str">
        <f t="shared" si="45"/>
        <v>71080101025112</v>
      </c>
      <c r="B409" s="183" t="s">
        <v>439</v>
      </c>
      <c r="C409" s="132" t="s">
        <v>185</v>
      </c>
      <c r="D409" s="131" t="s">
        <v>106</v>
      </c>
      <c r="E409" s="130" t="s">
        <v>106</v>
      </c>
      <c r="F409" s="184" t="s">
        <v>140</v>
      </c>
      <c r="G409" s="129">
        <v>5112</v>
      </c>
      <c r="H409" s="23"/>
      <c r="I409" s="16"/>
      <c r="J409" s="17"/>
      <c r="K409" s="17"/>
      <c r="L409" s="28" t="s">
        <v>173</v>
      </c>
      <c r="M409" s="29">
        <v>5112</v>
      </c>
      <c r="N409" s="181">
        <f>+'havelvac 7.2'!N427+'havelvac 7.3'!N427+'havelvac 7.4'!N427+'havelvac 7.5'!N427+'havelvac 7.6'!N427+'havelvac 7.7'!N427+'havelvac 7.9'!N427+'havelvac 7.8'!N427+'havelvac 7.10'!N427+'havelvac 7.11'!N427+'havelvac 7.12'!N427+'havelvac 7.13'!N425</f>
        <v>0</v>
      </c>
      <c r="O409" s="181">
        <f>+'havelvac 7.2'!O427+'havelvac 7.3'!O427+'havelvac 7.4'!O427+'havelvac 7.5'!O427+'havelvac 7.6'!O427+'havelvac 7.7'!O427+'havelvac 7.9'!O427+'havelvac 7.8'!O427+'havelvac 7.10'!O427+'havelvac 7.11'!O427+'havelvac 7.12'!O427+'havelvac 7.13'!O425</f>
        <v>0</v>
      </c>
      <c r="P409" s="229" t="str">
        <f t="shared" si="46"/>
        <v xml:space="preserve"> </v>
      </c>
      <c r="Q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9" s="229" t="str">
        <f t="shared" si="47"/>
        <v xml:space="preserve"> </v>
      </c>
      <c r="S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9" s="229" t="str">
        <f t="shared" si="48"/>
        <v xml:space="preserve"> </v>
      </c>
      <c r="U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9" s="181">
        <f>+'havelvac 7.2'!P427+'havelvac 7.3'!P427+'havelvac 7.4'!P427+'havelvac 7.5'!P427+'havelvac 7.6'!P427+'havelvac 7.7'!P427+'havelvac 7.9'!P427+'havelvac 7.8'!P427+'havelvac 7.10'!P427+'havelvac 7.11'!P427+'havelvac 7.12'!P427+'havelvac 7.13'!P425</f>
        <v>0</v>
      </c>
      <c r="W409" s="229" t="str">
        <f t="shared" si="49"/>
        <v xml:space="preserve"> </v>
      </c>
      <c r="X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9" s="229" t="str">
        <f t="shared" si="50"/>
        <v xml:space="preserve"> </v>
      </c>
      <c r="Z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9" s="229" t="str">
        <f t="shared" si="51"/>
        <v xml:space="preserve"> </v>
      </c>
      <c r="AB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0" spans="1:28" s="135" customFormat="1" hidden="1">
      <c r="A410" s="182" t="str">
        <f t="shared" si="45"/>
        <v>71080101025113</v>
      </c>
      <c r="B410" s="183" t="s">
        <v>439</v>
      </c>
      <c r="C410" s="132" t="s">
        <v>185</v>
      </c>
      <c r="D410" s="131" t="s">
        <v>106</v>
      </c>
      <c r="E410" s="130" t="s">
        <v>106</v>
      </c>
      <c r="F410" s="184" t="s">
        <v>140</v>
      </c>
      <c r="G410" s="129">
        <v>5113</v>
      </c>
      <c r="H410" s="23"/>
      <c r="I410" s="16"/>
      <c r="J410" s="17"/>
      <c r="K410" s="17"/>
      <c r="L410" s="28" t="s">
        <v>174</v>
      </c>
      <c r="M410" s="29">
        <v>5113</v>
      </c>
      <c r="N410" s="181">
        <f>+'havelvac 7.2'!N428+'havelvac 7.3'!N428+'havelvac 7.4'!N428+'havelvac 7.5'!N428+'havelvac 7.6'!N428+'havelvac 7.7'!N428+'havelvac 7.9'!N428+'havelvac 7.8'!N428+'havelvac 7.10'!N428+'havelvac 7.11'!N428+'havelvac 7.12'!N428+'havelvac 7.13'!N426</f>
        <v>0</v>
      </c>
      <c r="O410" s="181">
        <f>+'havelvac 7.2'!O428+'havelvac 7.3'!O428+'havelvac 7.4'!O428+'havelvac 7.5'!O428+'havelvac 7.6'!O428+'havelvac 7.7'!O428+'havelvac 7.9'!O428+'havelvac 7.8'!O428+'havelvac 7.10'!O428+'havelvac 7.11'!O428+'havelvac 7.12'!O428+'havelvac 7.13'!O426</f>
        <v>0</v>
      </c>
      <c r="P410" s="229" t="str">
        <f t="shared" si="46"/>
        <v xml:space="preserve"> </v>
      </c>
      <c r="Q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0" s="229" t="str">
        <f t="shared" si="47"/>
        <v xml:space="preserve"> </v>
      </c>
      <c r="S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0" s="229" t="str">
        <f t="shared" si="48"/>
        <v xml:space="preserve"> </v>
      </c>
      <c r="U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0" s="181">
        <f>+'havelvac 7.2'!P428+'havelvac 7.3'!P428+'havelvac 7.4'!P428+'havelvac 7.5'!P428+'havelvac 7.6'!P428+'havelvac 7.7'!P428+'havelvac 7.9'!P428+'havelvac 7.8'!P428+'havelvac 7.10'!P428+'havelvac 7.11'!P428+'havelvac 7.12'!P428+'havelvac 7.13'!P426</f>
        <v>0</v>
      </c>
      <c r="W410" s="229" t="str">
        <f t="shared" si="49"/>
        <v xml:space="preserve"> </v>
      </c>
      <c r="X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0" s="229" t="str">
        <f t="shared" si="50"/>
        <v xml:space="preserve"> </v>
      </c>
      <c r="Z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0" s="229" t="str">
        <f t="shared" si="51"/>
        <v xml:space="preserve"> </v>
      </c>
      <c r="AB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1" spans="1:28" s="196" customFormat="1" ht="13.5" hidden="1">
      <c r="A411" s="182" t="str">
        <f t="shared" si="45"/>
        <v>71080101030000</v>
      </c>
      <c r="B411" s="183" t="s">
        <v>439</v>
      </c>
      <c r="C411" s="132" t="s">
        <v>185</v>
      </c>
      <c r="D411" s="131" t="s">
        <v>106</v>
      </c>
      <c r="E411" s="130" t="s">
        <v>106</v>
      </c>
      <c r="F411" s="184" t="s">
        <v>442</v>
      </c>
      <c r="G411" s="185" t="s">
        <v>440</v>
      </c>
      <c r="H411" s="144"/>
      <c r="I411" s="145"/>
      <c r="J411" s="146"/>
      <c r="K411" s="146"/>
      <c r="L411" s="25" t="s">
        <v>288</v>
      </c>
      <c r="M411" s="26"/>
      <c r="N411" s="195">
        <f>+'havelvac 7.2'!N429+'havelvac 7.3'!N429+'havelvac 7.4'!N429+'havelvac 7.5'!N429+'havelvac 7.6'!N429+'havelvac 7.7'!N429+'havelvac 7.9'!N429+'havelvac 7.8'!N429+'havelvac 7.10'!N429+'havelvac 7.11'!N429+'havelvac 7.12'!N429+'havelvac 7.13'!N427</f>
        <v>0</v>
      </c>
      <c r="O411" s="195">
        <f>+'havelvac 7.2'!O429+'havelvac 7.3'!O429+'havelvac 7.4'!O429+'havelvac 7.5'!O429+'havelvac 7.6'!O429+'havelvac 7.7'!O429+'havelvac 7.9'!O429+'havelvac 7.8'!O429+'havelvac 7.10'!O429+'havelvac 7.11'!O429+'havelvac 7.12'!O429+'havelvac 7.13'!O427</f>
        <v>0</v>
      </c>
      <c r="P411" s="228" t="str">
        <f t="shared" si="46"/>
        <v xml:space="preserve"> </v>
      </c>
      <c r="Q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1" s="228" t="str">
        <f t="shared" si="47"/>
        <v xml:space="preserve"> </v>
      </c>
      <c r="S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1" s="228" t="str">
        <f t="shared" si="48"/>
        <v xml:space="preserve"> </v>
      </c>
      <c r="U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1" s="195">
        <f>+'havelvac 7.2'!P429+'havelvac 7.3'!P429+'havelvac 7.4'!P429+'havelvac 7.5'!P429+'havelvac 7.6'!P429+'havelvac 7.7'!P429+'havelvac 7.9'!P429+'havelvac 7.8'!P429+'havelvac 7.10'!P429+'havelvac 7.11'!P429+'havelvac 7.12'!P429+'havelvac 7.13'!P427</f>
        <v>0</v>
      </c>
      <c r="W411" s="228" t="str">
        <f t="shared" si="49"/>
        <v xml:space="preserve"> </v>
      </c>
      <c r="X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1" s="228" t="str">
        <f t="shared" si="50"/>
        <v xml:space="preserve"> </v>
      </c>
      <c r="Z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1" s="228" t="str">
        <f t="shared" si="51"/>
        <v xml:space="preserve"> </v>
      </c>
      <c r="AB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2" spans="1:28" s="135" customFormat="1" hidden="1">
      <c r="A412" s="182">
        <v>71080101035121</v>
      </c>
      <c r="B412" s="183" t="s">
        <v>439</v>
      </c>
      <c r="C412" s="132" t="s">
        <v>185</v>
      </c>
      <c r="D412" s="131" t="s">
        <v>106</v>
      </c>
      <c r="E412" s="130" t="s">
        <v>106</v>
      </c>
      <c r="F412" s="184" t="s">
        <v>442</v>
      </c>
      <c r="G412" s="129" t="s">
        <v>580</v>
      </c>
      <c r="H412" s="23"/>
      <c r="I412" s="16"/>
      <c r="J412" s="17"/>
      <c r="K412" s="17"/>
      <c r="L412" s="28" t="s">
        <v>423</v>
      </c>
      <c r="M412" s="29">
        <v>5121</v>
      </c>
      <c r="N412" s="181"/>
      <c r="O412" s="181"/>
      <c r="P412" s="229" t="str">
        <f t="shared" si="46"/>
        <v xml:space="preserve"> </v>
      </c>
      <c r="Q412" s="181"/>
      <c r="R412" s="229" t="str">
        <f t="shared" si="47"/>
        <v xml:space="preserve"> </v>
      </c>
      <c r="S412" s="181"/>
      <c r="T412" s="229" t="str">
        <f t="shared" si="48"/>
        <v xml:space="preserve"> </v>
      </c>
      <c r="U412" s="181"/>
      <c r="V412" s="181"/>
      <c r="W412" s="229" t="str">
        <f t="shared" si="49"/>
        <v xml:space="preserve"> </v>
      </c>
      <c r="X412" s="181"/>
      <c r="Y412" s="229" t="str">
        <f t="shared" si="50"/>
        <v xml:space="preserve"> </v>
      </c>
      <c r="Z412" s="181"/>
      <c r="AA412" s="229" t="str">
        <f t="shared" si="51"/>
        <v xml:space="preserve"> </v>
      </c>
      <c r="AB412" s="181"/>
    </row>
    <row r="413" spans="1:28" s="135" customFormat="1" ht="12.75" hidden="1">
      <c r="A413" s="182" t="str">
        <f t="shared" si="45"/>
        <v>71080101034239</v>
      </c>
      <c r="B413" s="183" t="s">
        <v>439</v>
      </c>
      <c r="C413" s="132" t="s">
        <v>185</v>
      </c>
      <c r="D413" s="131" t="s">
        <v>106</v>
      </c>
      <c r="E413" s="130" t="s">
        <v>106</v>
      </c>
      <c r="F413" s="184" t="s">
        <v>442</v>
      </c>
      <c r="G413" s="129">
        <v>4239</v>
      </c>
      <c r="H413" s="23"/>
      <c r="I413" s="16"/>
      <c r="J413" s="17"/>
      <c r="K413" s="17"/>
      <c r="L413" s="27" t="s">
        <v>125</v>
      </c>
      <c r="M413" s="10">
        <v>4239</v>
      </c>
      <c r="N413" s="188">
        <f>+'havelvac 7.2'!N430+'havelvac 7.3'!N430+'havelvac 7.4'!N430+'havelvac 7.5'!N430+'havelvac 7.6'!N430+'havelvac 7.7'!N430+'havelvac 7.9'!N430+'havelvac 7.8'!N430+'havelvac 7.10'!N430+'havelvac 7.11'!N430+'havelvac 7.12'!N430+'havelvac 7.13'!N428</f>
        <v>0</v>
      </c>
      <c r="O413" s="188">
        <f>+'havelvac 7.2'!O430+'havelvac 7.3'!O430+'havelvac 7.4'!O430+'havelvac 7.5'!O430+'havelvac 7.6'!O430+'havelvac 7.7'!O430+'havelvac 7.9'!O430+'havelvac 7.8'!O430+'havelvac 7.10'!O430+'havelvac 7.11'!O430+'havelvac 7.12'!O430+'havelvac 7.13'!O428</f>
        <v>0</v>
      </c>
      <c r="P413" s="225" t="str">
        <f t="shared" si="46"/>
        <v xml:space="preserve"> </v>
      </c>
      <c r="Q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3" s="225" t="str">
        <f t="shared" si="47"/>
        <v xml:space="preserve"> </v>
      </c>
      <c r="S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3" s="225" t="str">
        <f t="shared" si="48"/>
        <v xml:space="preserve"> </v>
      </c>
      <c r="U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3" s="188">
        <f>+'havelvac 7.2'!P430+'havelvac 7.3'!P430+'havelvac 7.4'!P430+'havelvac 7.5'!P430+'havelvac 7.6'!P430+'havelvac 7.7'!P430+'havelvac 7.9'!P430+'havelvac 7.8'!P430+'havelvac 7.10'!P430+'havelvac 7.11'!P430+'havelvac 7.12'!P430+'havelvac 7.13'!P428</f>
        <v>0</v>
      </c>
      <c r="W413" s="225" t="str">
        <f t="shared" si="49"/>
        <v xml:space="preserve"> </v>
      </c>
      <c r="X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3" s="225" t="str">
        <f t="shared" si="50"/>
        <v xml:space="preserve"> </v>
      </c>
      <c r="Z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3" s="225" t="str">
        <f t="shared" si="51"/>
        <v xml:space="preserve"> </v>
      </c>
      <c r="AB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4" spans="1:28" s="187" customFormat="1" ht="13.5">
      <c r="A414" s="182" t="str">
        <f t="shared" si="45"/>
        <v>71080200000000</v>
      </c>
      <c r="B414" s="183" t="s">
        <v>439</v>
      </c>
      <c r="C414" s="132" t="s">
        <v>185</v>
      </c>
      <c r="D414" s="131" t="s">
        <v>140</v>
      </c>
      <c r="E414" s="130" t="s">
        <v>441</v>
      </c>
      <c r="F414" s="184" t="s">
        <v>441</v>
      </c>
      <c r="G414" s="185" t="s">
        <v>440</v>
      </c>
      <c r="H414" s="173">
        <v>2820</v>
      </c>
      <c r="I414" s="164" t="s">
        <v>185</v>
      </c>
      <c r="J414" s="165">
        <v>2</v>
      </c>
      <c r="K414" s="165">
        <v>0</v>
      </c>
      <c r="L414" s="166" t="s">
        <v>289</v>
      </c>
      <c r="M414" s="174"/>
      <c r="N414" s="186">
        <f>+'havelvac 7.2'!N432+'havelvac 7.3'!N432+'havelvac 7.4'!N432+'havelvac 7.5'!N432+'havelvac 7.6'!N432+'havelvac 7.7'!N432+'havelvac 7.9'!N432+'havelvac 7.8'!N432+'havelvac 7.10'!N432+'havelvac 7.11'!N432+'havelvac 7.12'!N432+'havelvac 7.13'!N430</f>
        <v>0</v>
      </c>
      <c r="O414" s="186">
        <f>+'havelvac 7.2'!O432+'havelvac 7.3'!O432+'havelvac 7.4'!O432+'havelvac 7.5'!O432+'havelvac 7.6'!O432+'havelvac 7.7'!O432+'havelvac 7.9'!O432+'havelvac 7.8'!O432+'havelvac 7.10'!O432+'havelvac 7.11'!O432+'havelvac 7.12'!O432+'havelvac 7.13'!O430</f>
        <v>0</v>
      </c>
      <c r="P414" s="226" t="str">
        <f t="shared" si="46"/>
        <v xml:space="preserve"> </v>
      </c>
      <c r="Q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4" s="226" t="str">
        <f t="shared" si="47"/>
        <v xml:space="preserve"> </v>
      </c>
      <c r="S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4" s="226" t="str">
        <f t="shared" si="48"/>
        <v xml:space="preserve"> </v>
      </c>
      <c r="U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4" s="186">
        <f>+'havelvac 7.2'!P432+'havelvac 7.3'!P432+'havelvac 7.4'!P432+'havelvac 7.5'!P432+'havelvac 7.6'!P432+'havelvac 7.7'!P432+'havelvac 7.9'!P432+'havelvac 7.8'!P432+'havelvac 7.10'!P432+'havelvac 7.11'!P432+'havelvac 7.12'!P432+'havelvac 7.13'!P430</f>
        <v>0</v>
      </c>
      <c r="W414" s="226" t="str">
        <f t="shared" si="49"/>
        <v xml:space="preserve"> </v>
      </c>
      <c r="X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4" s="226" t="str">
        <f t="shared" si="50"/>
        <v xml:space="preserve"> </v>
      </c>
      <c r="Z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4" s="226" t="str">
        <f t="shared" si="51"/>
        <v xml:space="preserve"> </v>
      </c>
      <c r="AB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5" spans="1:28" s="135" customFormat="1" ht="12.75">
      <c r="A415" s="182" t="str">
        <f t="shared" si="45"/>
        <v>71080200000001</v>
      </c>
      <c r="B415" s="183" t="s">
        <v>439</v>
      </c>
      <c r="C415" s="132" t="s">
        <v>185</v>
      </c>
      <c r="D415" s="131" t="s">
        <v>140</v>
      </c>
      <c r="E415" s="130" t="s">
        <v>441</v>
      </c>
      <c r="F415" s="184" t="s">
        <v>441</v>
      </c>
      <c r="G415" s="185" t="s">
        <v>96</v>
      </c>
      <c r="H415" s="23"/>
      <c r="I415" s="16"/>
      <c r="J415" s="17"/>
      <c r="K415" s="17"/>
      <c r="L415" s="28" t="s">
        <v>110</v>
      </c>
      <c r="M415" s="29"/>
      <c r="N415" s="188">
        <f>+'havelvac 7.2'!N433+'havelvac 7.3'!N433+'havelvac 7.4'!N433+'havelvac 7.5'!N433+'havelvac 7.6'!N433+'havelvac 7.7'!N433+'havelvac 7.9'!N433+'havelvac 7.8'!N433+'havelvac 7.10'!N433+'havelvac 7.11'!N433+'havelvac 7.12'!N433+'havelvac 7.13'!N431</f>
        <v>0</v>
      </c>
      <c r="O415" s="188">
        <f>+'havelvac 7.2'!O433+'havelvac 7.3'!O433+'havelvac 7.4'!O433+'havelvac 7.5'!O433+'havelvac 7.6'!O433+'havelvac 7.7'!O433+'havelvac 7.9'!O433+'havelvac 7.8'!O433+'havelvac 7.10'!O433+'havelvac 7.11'!O433+'havelvac 7.12'!O433+'havelvac 7.13'!O431</f>
        <v>0</v>
      </c>
      <c r="P415" s="225" t="str">
        <f t="shared" si="46"/>
        <v xml:space="preserve"> </v>
      </c>
      <c r="Q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5" s="225" t="str">
        <f t="shared" si="47"/>
        <v xml:space="preserve"> </v>
      </c>
      <c r="S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5" s="225" t="str">
        <f t="shared" si="48"/>
        <v xml:space="preserve"> </v>
      </c>
      <c r="U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5" s="188">
        <f>+'havelvac 7.2'!P433+'havelvac 7.3'!P433+'havelvac 7.4'!P433+'havelvac 7.5'!P433+'havelvac 7.6'!P433+'havelvac 7.7'!P433+'havelvac 7.9'!P433+'havelvac 7.8'!P433+'havelvac 7.10'!P433+'havelvac 7.11'!P433+'havelvac 7.12'!P433+'havelvac 7.13'!P431</f>
        <v>0</v>
      </c>
      <c r="W415" s="225" t="str">
        <f t="shared" si="49"/>
        <v xml:space="preserve"> </v>
      </c>
      <c r="X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5" s="225" t="str">
        <f t="shared" si="50"/>
        <v xml:space="preserve"> </v>
      </c>
      <c r="Z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5" s="225" t="str">
        <f t="shared" si="51"/>
        <v xml:space="preserve"> </v>
      </c>
      <c r="AB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6" spans="1:28" s="191" customFormat="1" ht="12.75">
      <c r="A416" s="182" t="str">
        <f t="shared" si="45"/>
        <v>71080201000000</v>
      </c>
      <c r="B416" s="183" t="s">
        <v>439</v>
      </c>
      <c r="C416" s="132" t="s">
        <v>185</v>
      </c>
      <c r="D416" s="131" t="s">
        <v>140</v>
      </c>
      <c r="E416" s="130" t="s">
        <v>106</v>
      </c>
      <c r="F416" s="184" t="s">
        <v>441</v>
      </c>
      <c r="G416" s="185" t="s">
        <v>440</v>
      </c>
      <c r="H416" s="149">
        <v>2821</v>
      </c>
      <c r="I416" s="150" t="s">
        <v>185</v>
      </c>
      <c r="J416" s="151">
        <v>2</v>
      </c>
      <c r="K416" s="151">
        <v>1</v>
      </c>
      <c r="L416" s="152" t="s">
        <v>290</v>
      </c>
      <c r="M416" s="153"/>
      <c r="N416" s="190">
        <f>+'havelvac 7.2'!N434+'havelvac 7.3'!N434+'havelvac 7.4'!N434+'havelvac 7.5'!N434+'havelvac 7.6'!N434+'havelvac 7.7'!N434+'havelvac 7.9'!N434+'havelvac 7.8'!N434+'havelvac 7.10'!N434+'havelvac 7.11'!N434+'havelvac 7.12'!N434+'havelvac 7.13'!N432</f>
        <v>0</v>
      </c>
      <c r="O416" s="190">
        <f>+'havelvac 7.2'!O434+'havelvac 7.3'!O434+'havelvac 7.4'!O434+'havelvac 7.5'!O434+'havelvac 7.6'!O434+'havelvac 7.7'!O434+'havelvac 7.9'!O434+'havelvac 7.8'!O434+'havelvac 7.10'!O434+'havelvac 7.11'!O434+'havelvac 7.12'!O434+'havelvac 7.13'!O432</f>
        <v>0</v>
      </c>
      <c r="P416" s="227" t="str">
        <f t="shared" si="46"/>
        <v xml:space="preserve"> </v>
      </c>
      <c r="Q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6" s="227" t="str">
        <f t="shared" si="47"/>
        <v xml:space="preserve"> </v>
      </c>
      <c r="S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6" s="227" t="str">
        <f t="shared" si="48"/>
        <v xml:space="preserve"> </v>
      </c>
      <c r="U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6" s="190">
        <f>+'havelvac 7.2'!P434+'havelvac 7.3'!P434+'havelvac 7.4'!P434+'havelvac 7.5'!P434+'havelvac 7.6'!P434+'havelvac 7.7'!P434+'havelvac 7.9'!P434+'havelvac 7.8'!P434+'havelvac 7.10'!P434+'havelvac 7.11'!P434+'havelvac 7.12'!P434+'havelvac 7.13'!P432</f>
        <v>0</v>
      </c>
      <c r="W416" s="227" t="str">
        <f t="shared" si="49"/>
        <v xml:space="preserve"> </v>
      </c>
      <c r="X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6" s="227" t="str">
        <f t="shared" si="50"/>
        <v xml:space="preserve"> </v>
      </c>
      <c r="Z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6" s="227" t="str">
        <f t="shared" si="51"/>
        <v xml:space="preserve"> </v>
      </c>
      <c r="AB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7" spans="1:28" s="135" customFormat="1" ht="12.75">
      <c r="A417" s="182" t="str">
        <f t="shared" ref="A417:A480" si="52">CONCATENATE(B417,C417,D417,E417,F417,G417)</f>
        <v>71080201000001</v>
      </c>
      <c r="B417" s="183" t="s">
        <v>439</v>
      </c>
      <c r="C417" s="132" t="s">
        <v>185</v>
      </c>
      <c r="D417" s="131" t="s">
        <v>140</v>
      </c>
      <c r="E417" s="130" t="s">
        <v>106</v>
      </c>
      <c r="F417" s="184" t="s">
        <v>441</v>
      </c>
      <c r="G417" s="185" t="s">
        <v>96</v>
      </c>
      <c r="H417" s="23"/>
      <c r="I417" s="23"/>
      <c r="J417" s="24"/>
      <c r="K417" s="24"/>
      <c r="L417" s="28" t="s">
        <v>108</v>
      </c>
      <c r="M417" s="29"/>
      <c r="N417" s="188">
        <f>+'havelvac 7.2'!N422+'havelvac 7.3'!N422+'havelvac 7.4'!N422+'havelvac 7.5'!N422+'havelvac 7.6'!N422+'havelvac 7.7'!N422+'havelvac 7.9'!N422+'havelvac 7.8'!N422+'havelvac 7.10'!N422+'havelvac 7.11'!N422+'havelvac 7.12'!N422+'havelvac 7.13'!N433</f>
        <v>0</v>
      </c>
      <c r="O417" s="188">
        <f>+'havelvac 7.2'!O422+'havelvac 7.3'!O422+'havelvac 7.4'!O422+'havelvac 7.5'!O422+'havelvac 7.6'!O422+'havelvac 7.7'!O422+'havelvac 7.9'!O422+'havelvac 7.8'!O422+'havelvac 7.10'!O422+'havelvac 7.11'!O422+'havelvac 7.12'!O422+'havelvac 7.13'!O433</f>
        <v>0</v>
      </c>
      <c r="P417" s="225" t="str">
        <f t="shared" si="46"/>
        <v xml:space="preserve"> </v>
      </c>
      <c r="Q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7" s="225" t="str">
        <f t="shared" si="47"/>
        <v xml:space="preserve"> </v>
      </c>
      <c r="S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7" s="225" t="str">
        <f t="shared" si="48"/>
        <v xml:space="preserve"> </v>
      </c>
      <c r="U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7" s="188">
        <f>+'havelvac 7.2'!P422+'havelvac 7.3'!P422+'havelvac 7.4'!P422+'havelvac 7.5'!P422+'havelvac 7.6'!P422+'havelvac 7.7'!P422+'havelvac 7.9'!P422+'havelvac 7.8'!P422+'havelvac 7.10'!P422+'havelvac 7.11'!P422+'havelvac 7.12'!P422+'havelvac 7.13'!P433</f>
        <v>0</v>
      </c>
      <c r="W417" s="225" t="str">
        <f t="shared" si="49"/>
        <v xml:space="preserve"> </v>
      </c>
      <c r="X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7" s="225" t="str">
        <f t="shared" si="50"/>
        <v xml:space="preserve"> </v>
      </c>
      <c r="Z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7" s="225" t="str">
        <f t="shared" si="51"/>
        <v xml:space="preserve"> </v>
      </c>
      <c r="AB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8" spans="1:28" s="196" customFormat="1" ht="13.5">
      <c r="A418" s="182" t="str">
        <f t="shared" si="52"/>
        <v>71080201010000</v>
      </c>
      <c r="B418" s="183" t="s">
        <v>439</v>
      </c>
      <c r="C418" s="132" t="s">
        <v>185</v>
      </c>
      <c r="D418" s="131" t="s">
        <v>140</v>
      </c>
      <c r="E418" s="130" t="s">
        <v>106</v>
      </c>
      <c r="F418" s="184" t="s">
        <v>106</v>
      </c>
      <c r="G418" s="185" t="s">
        <v>440</v>
      </c>
      <c r="H418" s="144"/>
      <c r="I418" s="145"/>
      <c r="J418" s="146"/>
      <c r="K418" s="146"/>
      <c r="L418" s="25" t="s">
        <v>291</v>
      </c>
      <c r="M418" s="26"/>
      <c r="N418" s="195">
        <f>+'havelvac 7.2'!N423+'havelvac 7.3'!N423+'havelvac 7.4'!N423+'havelvac 7.5'!N423+'havelvac 7.6'!N423+'havelvac 7.7'!N423+'havelvac 7.9'!N423+'havelvac 7.8'!N423+'havelvac 7.10'!N423+'havelvac 7.11'!N423+'havelvac 7.12'!N423+'havelvac 7.13'!N434</f>
        <v>0</v>
      </c>
      <c r="O418" s="195">
        <f>+'havelvac 7.2'!O423+'havelvac 7.3'!O423+'havelvac 7.4'!O423+'havelvac 7.5'!O423+'havelvac 7.6'!O423+'havelvac 7.7'!O423+'havelvac 7.9'!O423+'havelvac 7.8'!O423+'havelvac 7.10'!O423+'havelvac 7.11'!O423+'havelvac 7.12'!O423+'havelvac 7.13'!O434</f>
        <v>0</v>
      </c>
      <c r="P418" s="228" t="str">
        <f t="shared" si="46"/>
        <v xml:space="preserve"> </v>
      </c>
      <c r="Q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8" s="228" t="str">
        <f t="shared" si="47"/>
        <v xml:space="preserve"> </v>
      </c>
      <c r="S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8" s="228" t="str">
        <f t="shared" si="48"/>
        <v xml:space="preserve"> </v>
      </c>
      <c r="U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8" s="195">
        <f>+'havelvac 7.2'!P423+'havelvac 7.3'!P423+'havelvac 7.4'!P423+'havelvac 7.5'!P423+'havelvac 7.6'!P423+'havelvac 7.7'!P423+'havelvac 7.9'!P423+'havelvac 7.8'!P423+'havelvac 7.10'!P423+'havelvac 7.11'!P423+'havelvac 7.12'!P423+'havelvac 7.13'!P434</f>
        <v>0</v>
      </c>
      <c r="W418" s="228" t="str">
        <f t="shared" si="49"/>
        <v xml:space="preserve"> </v>
      </c>
      <c r="X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8" s="228" t="str">
        <f t="shared" si="50"/>
        <v xml:space="preserve"> </v>
      </c>
      <c r="Z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8" s="228" t="str">
        <f t="shared" si="51"/>
        <v xml:space="preserve"> </v>
      </c>
      <c r="AB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9" spans="1:28" s="135" customFormat="1" ht="25.5">
      <c r="A419" s="182" t="str">
        <f t="shared" si="52"/>
        <v>71080201014511</v>
      </c>
      <c r="B419" s="183" t="s">
        <v>439</v>
      </c>
      <c r="C419" s="132" t="s">
        <v>185</v>
      </c>
      <c r="D419" s="131" t="s">
        <v>140</v>
      </c>
      <c r="E419" s="130" t="s">
        <v>106</v>
      </c>
      <c r="F419" s="184" t="s">
        <v>106</v>
      </c>
      <c r="G419" s="129">
        <v>4511</v>
      </c>
      <c r="H419" s="23"/>
      <c r="I419" s="16"/>
      <c r="J419" s="17"/>
      <c r="K419" s="17"/>
      <c r="L419" s="27" t="s">
        <v>217</v>
      </c>
      <c r="M419" s="10">
        <v>4511</v>
      </c>
      <c r="N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7.13'!N422</f>
        <v>#REF!</v>
      </c>
      <c r="O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7.13'!O422</f>
        <v>#REF!</v>
      </c>
      <c r="P419" s="229" t="str">
        <f t="shared" si="46"/>
        <v xml:space="preserve"> </v>
      </c>
      <c r="Q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9" s="229" t="str">
        <f t="shared" si="47"/>
        <v xml:space="preserve"> </v>
      </c>
      <c r="S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9" s="229" t="str">
        <f t="shared" si="48"/>
        <v xml:space="preserve"> </v>
      </c>
      <c r="U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7.13'!P422</f>
        <v>#REF!</v>
      </c>
      <c r="W419" s="229" t="str">
        <f t="shared" si="49"/>
        <v xml:space="preserve"> </v>
      </c>
      <c r="X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9" s="229" t="str">
        <f t="shared" si="50"/>
        <v xml:space="preserve"> </v>
      </c>
      <c r="Z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9" s="229" t="str">
        <f t="shared" si="51"/>
        <v xml:space="preserve"> </v>
      </c>
      <c r="AB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0" spans="1:28" s="196" customFormat="1" ht="13.5" hidden="1">
      <c r="A420" s="182" t="str">
        <f t="shared" si="52"/>
        <v>71080201020000</v>
      </c>
      <c r="B420" s="183" t="s">
        <v>439</v>
      </c>
      <c r="C420" s="132" t="s">
        <v>185</v>
      </c>
      <c r="D420" s="131" t="s">
        <v>140</v>
      </c>
      <c r="E420" s="130" t="s">
        <v>106</v>
      </c>
      <c r="F420" s="184" t="s">
        <v>140</v>
      </c>
      <c r="G420" s="185" t="s">
        <v>440</v>
      </c>
      <c r="H420" s="144"/>
      <c r="I420" s="145"/>
      <c r="J420" s="146"/>
      <c r="K420" s="146"/>
      <c r="L420" s="25" t="s">
        <v>292</v>
      </c>
      <c r="M420" s="26"/>
      <c r="N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7.13'!N423</f>
        <v>#REF!</v>
      </c>
      <c r="O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7.13'!O423</f>
        <v>#REF!</v>
      </c>
      <c r="P420" s="228" t="str">
        <f t="shared" si="46"/>
        <v xml:space="preserve"> </v>
      </c>
      <c r="Q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0" s="228" t="str">
        <f t="shared" si="47"/>
        <v xml:space="preserve"> </v>
      </c>
      <c r="S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0" s="228" t="str">
        <f t="shared" si="48"/>
        <v xml:space="preserve"> </v>
      </c>
      <c r="U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7.13'!P423</f>
        <v>#REF!</v>
      </c>
      <c r="W420" s="228" t="str">
        <f t="shared" si="49"/>
        <v xml:space="preserve"> </v>
      </c>
      <c r="X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0" s="228" t="str">
        <f t="shared" si="50"/>
        <v xml:space="preserve"> </v>
      </c>
      <c r="Z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0" s="228" t="str">
        <f t="shared" si="51"/>
        <v xml:space="preserve"> </v>
      </c>
      <c r="AB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1" spans="1:28" s="135" customFormat="1" hidden="1">
      <c r="A421" s="182" t="str">
        <f t="shared" si="52"/>
        <v>71080201025113</v>
      </c>
      <c r="B421" s="183" t="s">
        <v>439</v>
      </c>
      <c r="C421" s="132" t="s">
        <v>185</v>
      </c>
      <c r="D421" s="131" t="s">
        <v>140</v>
      </c>
      <c r="E421" s="130" t="s">
        <v>106</v>
      </c>
      <c r="F421" s="184" t="s">
        <v>140</v>
      </c>
      <c r="G421" s="129">
        <v>5113</v>
      </c>
      <c r="H421" s="23"/>
      <c r="I421" s="16"/>
      <c r="J421" s="17"/>
      <c r="K421" s="17"/>
      <c r="L421" s="27" t="s">
        <v>174</v>
      </c>
      <c r="M421" s="10">
        <v>5113</v>
      </c>
      <c r="N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1" s="229" t="str">
        <f t="shared" si="46"/>
        <v xml:space="preserve"> </v>
      </c>
      <c r="Q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1" s="229" t="str">
        <f t="shared" si="47"/>
        <v xml:space="preserve"> </v>
      </c>
      <c r="S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1" s="229" t="str">
        <f t="shared" si="48"/>
        <v xml:space="preserve"> </v>
      </c>
      <c r="U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1" s="229" t="str">
        <f t="shared" si="49"/>
        <v xml:space="preserve"> </v>
      </c>
      <c r="X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1" s="229" t="str">
        <f t="shared" si="50"/>
        <v xml:space="preserve"> </v>
      </c>
      <c r="Z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1" s="229" t="str">
        <f t="shared" si="51"/>
        <v xml:space="preserve"> </v>
      </c>
      <c r="AB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2" spans="1:28" s="191" customFormat="1" ht="12.75" hidden="1">
      <c r="A422" s="182" t="str">
        <f t="shared" si="52"/>
        <v>71080202000000</v>
      </c>
      <c r="B422" s="183" t="s">
        <v>439</v>
      </c>
      <c r="C422" s="132" t="s">
        <v>185</v>
      </c>
      <c r="D422" s="131" t="s">
        <v>140</v>
      </c>
      <c r="E422" s="130" t="s">
        <v>140</v>
      </c>
      <c r="F422" s="184" t="s">
        <v>441</v>
      </c>
      <c r="G422" s="185" t="s">
        <v>440</v>
      </c>
      <c r="H422" s="149">
        <v>2821</v>
      </c>
      <c r="I422" s="150" t="s">
        <v>185</v>
      </c>
      <c r="J422" s="151">
        <v>2</v>
      </c>
      <c r="K422" s="151">
        <v>2</v>
      </c>
      <c r="L422" s="152" t="s">
        <v>293</v>
      </c>
      <c r="M422" s="153"/>
      <c r="N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2" s="227" t="str">
        <f t="shared" si="46"/>
        <v xml:space="preserve"> </v>
      </c>
      <c r="Q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2" s="227" t="str">
        <f t="shared" si="47"/>
        <v xml:space="preserve"> </v>
      </c>
      <c r="S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2" s="227" t="str">
        <f t="shared" si="48"/>
        <v xml:space="preserve"> </v>
      </c>
      <c r="U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2" s="227" t="str">
        <f t="shared" si="49"/>
        <v xml:space="preserve"> </v>
      </c>
      <c r="X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2" s="227" t="str">
        <f t="shared" si="50"/>
        <v xml:space="preserve"> </v>
      </c>
      <c r="Z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2" s="227" t="str">
        <f t="shared" si="51"/>
        <v xml:space="preserve"> </v>
      </c>
      <c r="AB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3" spans="1:28" s="135" customFormat="1" ht="12.75" hidden="1">
      <c r="A423" s="182" t="str">
        <f t="shared" si="52"/>
        <v>71080202000001</v>
      </c>
      <c r="B423" s="183" t="s">
        <v>439</v>
      </c>
      <c r="C423" s="132" t="s">
        <v>185</v>
      </c>
      <c r="D423" s="131" t="s">
        <v>140</v>
      </c>
      <c r="E423" s="130" t="s">
        <v>140</v>
      </c>
      <c r="F423" s="184" t="s">
        <v>441</v>
      </c>
      <c r="G423" s="185" t="s">
        <v>96</v>
      </c>
      <c r="H423" s="23"/>
      <c r="I423" s="23"/>
      <c r="J423" s="24"/>
      <c r="K423" s="24"/>
      <c r="L423" s="28" t="s">
        <v>108</v>
      </c>
      <c r="M423" s="29"/>
      <c r="N423" s="188" t="e">
        <f>+'havelvac 7.2'!N93+'havelvac 7.3'!N93+'havelvac 7.4'!N93+'havelvac 7.5'!N93+'havelvac 7.6'!N93+'havelvac 7.7'!N93+'havelvac 7.9'!N93+'havelvac 7.8'!N93+'havelvac 7.10'!N93+'havelvac 7.11'!N93+'havelvac 7.12'!N93+'havelvac 7.13'!#REF!</f>
        <v>#REF!</v>
      </c>
      <c r="O423" s="188" t="e">
        <f>+'havelvac 7.2'!O93+'havelvac 7.3'!O93+'havelvac 7.4'!O93+'havelvac 7.5'!O93+'havelvac 7.6'!O93+'havelvac 7.7'!O93+'havelvac 7.9'!O93+'havelvac 7.8'!O93+'havelvac 7.10'!O93+'havelvac 7.11'!O93+'havelvac 7.12'!O93+'havelvac 7.13'!#REF!</f>
        <v>#REF!</v>
      </c>
      <c r="P423" s="225" t="str">
        <f t="shared" si="46"/>
        <v xml:space="preserve"> </v>
      </c>
      <c r="Q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3" s="225" t="str">
        <f t="shared" si="47"/>
        <v xml:space="preserve"> </v>
      </c>
      <c r="S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3" s="225" t="str">
        <f t="shared" si="48"/>
        <v xml:space="preserve"> </v>
      </c>
      <c r="U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3" s="188" t="e">
        <f>+'havelvac 7.2'!P93+'havelvac 7.3'!P93+'havelvac 7.4'!P93+'havelvac 7.5'!P93+'havelvac 7.6'!P93+'havelvac 7.7'!P93+'havelvac 7.9'!P93+'havelvac 7.8'!P93+'havelvac 7.10'!P93+'havelvac 7.11'!P93+'havelvac 7.12'!P93+'havelvac 7.13'!#REF!</f>
        <v>#REF!</v>
      </c>
      <c r="W423" s="225" t="str">
        <f t="shared" si="49"/>
        <v xml:space="preserve"> </v>
      </c>
      <c r="X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3" s="225" t="str">
        <f t="shared" si="50"/>
        <v xml:space="preserve"> </v>
      </c>
      <c r="Z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3" s="225" t="str">
        <f t="shared" si="51"/>
        <v xml:space="preserve"> </v>
      </c>
      <c r="AB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4" spans="1:28" s="196" customFormat="1" ht="13.5" hidden="1">
      <c r="A424" s="182" t="str">
        <f t="shared" si="52"/>
        <v>71080202010000</v>
      </c>
      <c r="B424" s="183" t="s">
        <v>439</v>
      </c>
      <c r="C424" s="132" t="s">
        <v>185</v>
      </c>
      <c r="D424" s="131" t="s">
        <v>140</v>
      </c>
      <c r="E424" s="130" t="s">
        <v>140</v>
      </c>
      <c r="F424" s="184" t="s">
        <v>106</v>
      </c>
      <c r="G424" s="185" t="s">
        <v>440</v>
      </c>
      <c r="H424" s="144"/>
      <c r="I424" s="145"/>
      <c r="J424" s="146"/>
      <c r="K424" s="146"/>
      <c r="L424" s="25" t="s">
        <v>294</v>
      </c>
      <c r="M424" s="26"/>
      <c r="N424" s="195" t="e">
        <f>+'havelvac 7.2'!N94+'havelvac 7.3'!N94+'havelvac 7.4'!N94+'havelvac 7.5'!N94+'havelvac 7.6'!N94+'havelvac 7.7'!N94+'havelvac 7.9'!N94+'havelvac 7.8'!N94+'havelvac 7.10'!N94+'havelvac 7.11'!N94+'havelvac 7.12'!N94+'havelvac 7.13'!#REF!</f>
        <v>#REF!</v>
      </c>
      <c r="O424" s="195" t="e">
        <f>+'havelvac 7.2'!O94+'havelvac 7.3'!O94+'havelvac 7.4'!O94+'havelvac 7.5'!O94+'havelvac 7.6'!O94+'havelvac 7.7'!O94+'havelvac 7.9'!O94+'havelvac 7.8'!O94+'havelvac 7.10'!O94+'havelvac 7.11'!O94+'havelvac 7.12'!O94+'havelvac 7.13'!#REF!</f>
        <v>#REF!</v>
      </c>
      <c r="P424" s="228" t="str">
        <f t="shared" si="46"/>
        <v xml:space="preserve"> </v>
      </c>
      <c r="Q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4" s="228" t="str">
        <f t="shared" si="47"/>
        <v xml:space="preserve"> </v>
      </c>
      <c r="S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4" s="228" t="str">
        <f t="shared" si="48"/>
        <v xml:space="preserve"> </v>
      </c>
      <c r="U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4" s="195" t="e">
        <f>+'havelvac 7.2'!P94+'havelvac 7.3'!P94+'havelvac 7.4'!P94+'havelvac 7.5'!P94+'havelvac 7.6'!P94+'havelvac 7.7'!P94+'havelvac 7.9'!P94+'havelvac 7.8'!P94+'havelvac 7.10'!P94+'havelvac 7.11'!P94+'havelvac 7.12'!P94+'havelvac 7.13'!#REF!</f>
        <v>#REF!</v>
      </c>
      <c r="W424" s="228" t="str">
        <f t="shared" si="49"/>
        <v xml:space="preserve"> </v>
      </c>
      <c r="X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4" s="228" t="str">
        <f t="shared" si="50"/>
        <v xml:space="preserve"> </v>
      </c>
      <c r="Z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4" s="228" t="str">
        <f t="shared" si="51"/>
        <v xml:space="preserve"> </v>
      </c>
      <c r="AB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5" spans="1:28" s="135" customFormat="1" ht="25.5" hidden="1">
      <c r="A425" s="182" t="str">
        <f t="shared" si="52"/>
        <v>71080202014511</v>
      </c>
      <c r="B425" s="183" t="s">
        <v>439</v>
      </c>
      <c r="C425" s="132" t="s">
        <v>185</v>
      </c>
      <c r="D425" s="131" t="s">
        <v>140</v>
      </c>
      <c r="E425" s="130" t="s">
        <v>140</v>
      </c>
      <c r="F425" s="184" t="s">
        <v>106</v>
      </c>
      <c r="G425" s="129">
        <v>4511</v>
      </c>
      <c r="H425" s="23"/>
      <c r="I425" s="23"/>
      <c r="J425" s="24"/>
      <c r="K425" s="24"/>
      <c r="L425" s="27" t="s">
        <v>217</v>
      </c>
      <c r="M425" s="10">
        <v>4511</v>
      </c>
      <c r="N425" s="181">
        <f>+'havelvac 7.2'!N435+'havelvac 7.3'!N435+'havelvac 7.4'!N435+'havelvac 7.5'!N435+'havelvac 7.6'!N435+'havelvac 7.7'!N435+'havelvac 7.9'!N435+'havelvac 7.8'!N435+'havelvac 7.10'!N435+'havelvac 7.11'!N435+'havelvac 7.12'!N435+'havelvac 7.13'!N93</f>
        <v>0</v>
      </c>
      <c r="O425" s="181">
        <f>+'havelvac 7.2'!O435+'havelvac 7.3'!O435+'havelvac 7.4'!O435+'havelvac 7.5'!O435+'havelvac 7.6'!O435+'havelvac 7.7'!O435+'havelvac 7.9'!O435+'havelvac 7.8'!O435+'havelvac 7.10'!O435+'havelvac 7.11'!O435+'havelvac 7.12'!O435+'havelvac 7.13'!O93</f>
        <v>0</v>
      </c>
      <c r="P425" s="229" t="str">
        <f t="shared" si="46"/>
        <v xml:space="preserve"> </v>
      </c>
      <c r="Q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5" s="229" t="str">
        <f t="shared" si="47"/>
        <v xml:space="preserve"> </v>
      </c>
      <c r="S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5" s="229" t="str">
        <f t="shared" si="48"/>
        <v xml:space="preserve"> </v>
      </c>
      <c r="U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5" s="181">
        <f>+'havelvac 7.2'!P435+'havelvac 7.3'!P435+'havelvac 7.4'!P435+'havelvac 7.5'!P435+'havelvac 7.6'!P435+'havelvac 7.7'!P435+'havelvac 7.9'!P435+'havelvac 7.8'!P435+'havelvac 7.10'!P435+'havelvac 7.11'!P435+'havelvac 7.12'!P435+'havelvac 7.13'!P93</f>
        <v>0</v>
      </c>
      <c r="W425" s="229" t="str">
        <f t="shared" si="49"/>
        <v xml:space="preserve"> </v>
      </c>
      <c r="X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5" s="229" t="str">
        <f t="shared" si="50"/>
        <v xml:space="preserve"> </v>
      </c>
      <c r="Z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5" s="229" t="str">
        <f t="shared" si="51"/>
        <v xml:space="preserve"> </v>
      </c>
      <c r="AB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6" spans="1:28" s="196" customFormat="1" ht="13.5" hidden="1">
      <c r="A426" s="182" t="str">
        <f t="shared" si="52"/>
        <v>71080202020000</v>
      </c>
      <c r="B426" s="183" t="s">
        <v>439</v>
      </c>
      <c r="C426" s="132" t="s">
        <v>185</v>
      </c>
      <c r="D426" s="131" t="s">
        <v>140</v>
      </c>
      <c r="E426" s="130" t="s">
        <v>140</v>
      </c>
      <c r="F426" s="184" t="s">
        <v>140</v>
      </c>
      <c r="G426" s="185" t="s">
        <v>440</v>
      </c>
      <c r="H426" s="144"/>
      <c r="I426" s="145"/>
      <c r="J426" s="146"/>
      <c r="K426" s="146"/>
      <c r="L426" s="25" t="s">
        <v>295</v>
      </c>
      <c r="M426" s="26"/>
      <c r="N426" s="195">
        <f>+'havelvac 7.2'!N436+'havelvac 7.3'!N436+'havelvac 7.4'!N436+'havelvac 7.5'!N436+'havelvac 7.6'!N436+'havelvac 7.7'!N436+'havelvac 7.9'!N436+'havelvac 7.8'!N436+'havelvac 7.10'!N436+'havelvac 7.11'!N436+'havelvac 7.12'!N436+'havelvac 7.13'!N94</f>
        <v>0</v>
      </c>
      <c r="O426" s="195">
        <f>+'havelvac 7.2'!O436+'havelvac 7.3'!O436+'havelvac 7.4'!O436+'havelvac 7.5'!O436+'havelvac 7.6'!O436+'havelvac 7.7'!O436+'havelvac 7.9'!O436+'havelvac 7.8'!O436+'havelvac 7.10'!O436+'havelvac 7.11'!O436+'havelvac 7.12'!O436+'havelvac 7.13'!O94</f>
        <v>0</v>
      </c>
      <c r="P426" s="228" t="str">
        <f t="shared" si="46"/>
        <v xml:space="preserve"> </v>
      </c>
      <c r="Q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6" s="228" t="str">
        <f t="shared" si="47"/>
        <v xml:space="preserve"> </v>
      </c>
      <c r="S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6" s="228" t="str">
        <f t="shared" si="48"/>
        <v xml:space="preserve"> </v>
      </c>
      <c r="U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6" s="195">
        <f>+'havelvac 7.2'!P436+'havelvac 7.3'!P436+'havelvac 7.4'!P436+'havelvac 7.5'!P436+'havelvac 7.6'!P436+'havelvac 7.7'!P436+'havelvac 7.9'!P436+'havelvac 7.8'!P436+'havelvac 7.10'!P436+'havelvac 7.11'!P436+'havelvac 7.12'!P436+'havelvac 7.13'!P94</f>
        <v>0</v>
      </c>
      <c r="W426" s="228" t="str">
        <f t="shared" si="49"/>
        <v xml:space="preserve"> </v>
      </c>
      <c r="X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6" s="228" t="str">
        <f t="shared" si="50"/>
        <v xml:space="preserve"> </v>
      </c>
      <c r="Z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6" s="228" t="str">
        <f t="shared" si="51"/>
        <v xml:space="preserve"> </v>
      </c>
      <c r="AB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7" spans="1:28" s="135" customFormat="1" hidden="1">
      <c r="A427" s="182" t="str">
        <f t="shared" si="52"/>
        <v>71080202024639</v>
      </c>
      <c r="B427" s="183" t="s">
        <v>439</v>
      </c>
      <c r="C427" s="132" t="s">
        <v>185</v>
      </c>
      <c r="D427" s="131" t="s">
        <v>140</v>
      </c>
      <c r="E427" s="130" t="s">
        <v>140</v>
      </c>
      <c r="F427" s="184" t="s">
        <v>140</v>
      </c>
      <c r="G427" s="185" t="s">
        <v>86</v>
      </c>
      <c r="H427" s="192"/>
      <c r="I427" s="192"/>
      <c r="J427" s="193"/>
      <c r="K427" s="194"/>
      <c r="L427" s="34" t="s">
        <v>167</v>
      </c>
      <c r="M427" s="10" t="s">
        <v>86</v>
      </c>
      <c r="N427" s="181">
        <f>+'havelvac 7.2'!N437+'havelvac 7.3'!N437+'havelvac 7.4'!N437+'havelvac 7.5'!N437+'havelvac 7.6'!N437+'havelvac 7.7'!N437+'havelvac 7.9'!N437+'havelvac 7.8'!N437+'havelvac 7.10'!N437+'havelvac 7.11'!N437+'havelvac 7.12'!N437+'havelvac 7.13'!N435</f>
        <v>0</v>
      </c>
      <c r="O427" s="181">
        <f>+'havelvac 7.2'!O437+'havelvac 7.3'!O437+'havelvac 7.4'!O437+'havelvac 7.5'!O437+'havelvac 7.6'!O437+'havelvac 7.7'!O437+'havelvac 7.9'!O437+'havelvac 7.8'!O437+'havelvac 7.10'!O437+'havelvac 7.11'!O437+'havelvac 7.12'!O437+'havelvac 7.13'!O435</f>
        <v>0</v>
      </c>
      <c r="P427" s="229" t="str">
        <f t="shared" si="46"/>
        <v xml:space="preserve"> </v>
      </c>
      <c r="Q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7" s="229" t="str">
        <f t="shared" si="47"/>
        <v xml:space="preserve"> </v>
      </c>
      <c r="S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7" s="229" t="str">
        <f t="shared" si="48"/>
        <v xml:space="preserve"> </v>
      </c>
      <c r="U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7" s="181">
        <f>+'havelvac 7.2'!P437+'havelvac 7.3'!P437+'havelvac 7.4'!P437+'havelvac 7.5'!P437+'havelvac 7.6'!P437+'havelvac 7.7'!P437+'havelvac 7.9'!P437+'havelvac 7.8'!P437+'havelvac 7.10'!P437+'havelvac 7.11'!P437+'havelvac 7.12'!P437+'havelvac 7.13'!P435</f>
        <v>0</v>
      </c>
      <c r="W427" s="229" t="str">
        <f t="shared" si="49"/>
        <v xml:space="preserve"> </v>
      </c>
      <c r="X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7" s="229" t="str">
        <f t="shared" si="50"/>
        <v xml:space="preserve"> </v>
      </c>
      <c r="Z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7" s="229" t="str">
        <f t="shared" si="51"/>
        <v xml:space="preserve"> </v>
      </c>
      <c r="AB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8" spans="1:28" s="135" customFormat="1" hidden="1">
      <c r="A428" s="182" t="str">
        <f t="shared" si="52"/>
        <v>71080202025113</v>
      </c>
      <c r="B428" s="183" t="s">
        <v>439</v>
      </c>
      <c r="C428" s="132" t="s">
        <v>185</v>
      </c>
      <c r="D428" s="131" t="s">
        <v>140</v>
      </c>
      <c r="E428" s="130" t="s">
        <v>140</v>
      </c>
      <c r="F428" s="184" t="s">
        <v>140</v>
      </c>
      <c r="G428" s="129">
        <v>5113</v>
      </c>
      <c r="H428" s="23"/>
      <c r="I428" s="23"/>
      <c r="J428" s="24"/>
      <c r="K428" s="24"/>
      <c r="L428" s="30" t="s">
        <v>143</v>
      </c>
      <c r="M428" s="46">
        <v>5113</v>
      </c>
      <c r="N428" s="181">
        <f>+'havelvac 7.2'!N438+'havelvac 7.3'!N438+'havelvac 7.4'!N438+'havelvac 7.5'!N438+'havelvac 7.6'!N438+'havelvac 7.7'!N438+'havelvac 7.9'!N438+'havelvac 7.8'!N438+'havelvac 7.10'!N438+'havelvac 7.11'!N438+'havelvac 7.12'!N438+'havelvac 7.13'!N436</f>
        <v>0</v>
      </c>
      <c r="O428" s="181">
        <f>+'havelvac 7.2'!O438+'havelvac 7.3'!O438+'havelvac 7.4'!O438+'havelvac 7.5'!O438+'havelvac 7.6'!O438+'havelvac 7.7'!O438+'havelvac 7.9'!O438+'havelvac 7.8'!O438+'havelvac 7.10'!O438+'havelvac 7.11'!O438+'havelvac 7.12'!O438+'havelvac 7.13'!O436</f>
        <v>0</v>
      </c>
      <c r="P428" s="229" t="str">
        <f t="shared" si="46"/>
        <v xml:space="preserve"> </v>
      </c>
      <c r="Q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8" s="229" t="str">
        <f t="shared" si="47"/>
        <v xml:space="preserve"> </v>
      </c>
      <c r="S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8" s="229" t="str">
        <f t="shared" si="48"/>
        <v xml:space="preserve"> </v>
      </c>
      <c r="U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8" s="181">
        <f>+'havelvac 7.2'!P438+'havelvac 7.3'!P438+'havelvac 7.4'!P438+'havelvac 7.5'!P438+'havelvac 7.6'!P438+'havelvac 7.7'!P438+'havelvac 7.9'!P438+'havelvac 7.8'!P438+'havelvac 7.10'!P438+'havelvac 7.11'!P438+'havelvac 7.12'!P438+'havelvac 7.13'!P436</f>
        <v>0</v>
      </c>
      <c r="W428" s="229" t="str">
        <f t="shared" si="49"/>
        <v xml:space="preserve"> </v>
      </c>
      <c r="X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8" s="229" t="str">
        <f t="shared" si="50"/>
        <v xml:space="preserve"> </v>
      </c>
      <c r="Z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8" s="229" t="str">
        <f t="shared" si="51"/>
        <v xml:space="preserve"> </v>
      </c>
      <c r="AB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9" spans="1:28" s="191" customFormat="1" ht="12.75">
      <c r="A429" s="182" t="str">
        <f t="shared" si="52"/>
        <v>71080203000000</v>
      </c>
      <c r="B429" s="183" t="s">
        <v>439</v>
      </c>
      <c r="C429" s="132" t="s">
        <v>185</v>
      </c>
      <c r="D429" s="131" t="s">
        <v>140</v>
      </c>
      <c r="E429" s="130" t="s">
        <v>442</v>
      </c>
      <c r="F429" s="184" t="s">
        <v>441</v>
      </c>
      <c r="G429" s="185" t="s">
        <v>440</v>
      </c>
      <c r="H429" s="149">
        <v>2823</v>
      </c>
      <c r="I429" s="150" t="s">
        <v>185</v>
      </c>
      <c r="J429" s="151">
        <v>2</v>
      </c>
      <c r="K429" s="151">
        <v>3</v>
      </c>
      <c r="L429" s="152" t="s">
        <v>296</v>
      </c>
      <c r="M429" s="153"/>
      <c r="N429" s="190">
        <f>+'havelvac 7.2'!N439+'havelvac 7.3'!N439+'havelvac 7.4'!N439+'havelvac 7.5'!N439+'havelvac 7.6'!N439+'havelvac 7.7'!N439+'havelvac 7.9'!N439+'havelvac 7.8'!N439+'havelvac 7.10'!N439+'havelvac 7.11'!N439+'havelvac 7.12'!N439+'havelvac 7.13'!N437</f>
        <v>0</v>
      </c>
      <c r="O429" s="190">
        <f>+'havelvac 7.2'!O439+'havelvac 7.3'!O439+'havelvac 7.4'!O439+'havelvac 7.5'!O439+'havelvac 7.6'!O439+'havelvac 7.7'!O439+'havelvac 7.9'!O439+'havelvac 7.8'!O439+'havelvac 7.10'!O439+'havelvac 7.11'!O439+'havelvac 7.12'!O439+'havelvac 7.13'!O437</f>
        <v>0</v>
      </c>
      <c r="P429" s="227" t="str">
        <f t="shared" si="46"/>
        <v xml:space="preserve"> </v>
      </c>
      <c r="Q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9" s="227" t="str">
        <f t="shared" si="47"/>
        <v xml:space="preserve"> </v>
      </c>
      <c r="S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9" s="227" t="str">
        <f t="shared" si="48"/>
        <v xml:space="preserve"> </v>
      </c>
      <c r="U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9" s="190">
        <f>+'havelvac 7.2'!P439+'havelvac 7.3'!P439+'havelvac 7.4'!P439+'havelvac 7.5'!P439+'havelvac 7.6'!P439+'havelvac 7.7'!P439+'havelvac 7.9'!P439+'havelvac 7.8'!P439+'havelvac 7.10'!P439+'havelvac 7.11'!P439+'havelvac 7.12'!P439+'havelvac 7.13'!P437</f>
        <v>0</v>
      </c>
      <c r="W429" s="227" t="str">
        <f t="shared" si="49"/>
        <v xml:space="preserve"> </v>
      </c>
      <c r="X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9" s="227" t="str">
        <f t="shared" si="50"/>
        <v xml:space="preserve"> </v>
      </c>
      <c r="Z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9" s="227" t="str">
        <f t="shared" si="51"/>
        <v xml:space="preserve"> </v>
      </c>
      <c r="AB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0" spans="1:28" s="135" customFormat="1" ht="12.75">
      <c r="A430" s="182" t="str">
        <f t="shared" si="52"/>
        <v>71080203000001</v>
      </c>
      <c r="B430" s="183" t="s">
        <v>439</v>
      </c>
      <c r="C430" s="132" t="s">
        <v>185</v>
      </c>
      <c r="D430" s="131" t="s">
        <v>140</v>
      </c>
      <c r="E430" s="130" t="s">
        <v>442</v>
      </c>
      <c r="F430" s="184" t="s">
        <v>441</v>
      </c>
      <c r="G430" s="185" t="s">
        <v>96</v>
      </c>
      <c r="H430" s="23"/>
      <c r="I430" s="23"/>
      <c r="J430" s="24"/>
      <c r="K430" s="24"/>
      <c r="L430" s="28" t="s">
        <v>108</v>
      </c>
      <c r="M430" s="29"/>
      <c r="N430" s="188">
        <f>+'havelvac 7.2'!N440+'havelvac 7.3'!N440+'havelvac 7.4'!N440+'havelvac 7.5'!N440+'havelvac 7.6'!N440+'havelvac 7.7'!N440+'havelvac 7.9'!N440+'havelvac 7.8'!N440+'havelvac 7.10'!N440+'havelvac 7.11'!N440+'havelvac 7.12'!N440+'havelvac 7.13'!N438</f>
        <v>0</v>
      </c>
      <c r="O430" s="188">
        <f>+'havelvac 7.2'!O440+'havelvac 7.3'!O440+'havelvac 7.4'!O440+'havelvac 7.5'!O440+'havelvac 7.6'!O440+'havelvac 7.7'!O440+'havelvac 7.9'!O440+'havelvac 7.8'!O440+'havelvac 7.10'!O440+'havelvac 7.11'!O440+'havelvac 7.12'!O440+'havelvac 7.13'!O438</f>
        <v>0</v>
      </c>
      <c r="P430" s="225" t="str">
        <f t="shared" si="46"/>
        <v xml:space="preserve"> </v>
      </c>
      <c r="Q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0" s="225" t="str">
        <f t="shared" si="47"/>
        <v xml:space="preserve"> </v>
      </c>
      <c r="S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0" s="225" t="str">
        <f t="shared" si="48"/>
        <v xml:space="preserve"> </v>
      </c>
      <c r="U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0" s="188">
        <f>+'havelvac 7.2'!P440+'havelvac 7.3'!P440+'havelvac 7.4'!P440+'havelvac 7.5'!P440+'havelvac 7.6'!P440+'havelvac 7.7'!P440+'havelvac 7.9'!P440+'havelvac 7.8'!P440+'havelvac 7.10'!P440+'havelvac 7.11'!P440+'havelvac 7.12'!P440+'havelvac 7.13'!P438</f>
        <v>0</v>
      </c>
      <c r="W430" s="225" t="str">
        <f t="shared" si="49"/>
        <v xml:space="preserve"> </v>
      </c>
      <c r="X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0" s="225" t="str">
        <f t="shared" si="50"/>
        <v xml:space="preserve"> </v>
      </c>
      <c r="Z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0" s="225" t="str">
        <f t="shared" si="51"/>
        <v xml:space="preserve"> </v>
      </c>
      <c r="AB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1" spans="1:28" s="196" customFormat="1" ht="27">
      <c r="A431" s="182" t="str">
        <f t="shared" si="52"/>
        <v>71080203010000</v>
      </c>
      <c r="B431" s="183" t="s">
        <v>439</v>
      </c>
      <c r="C431" s="132" t="s">
        <v>185</v>
      </c>
      <c r="D431" s="131" t="s">
        <v>140</v>
      </c>
      <c r="E431" s="130" t="s">
        <v>442</v>
      </c>
      <c r="F431" s="184" t="s">
        <v>106</v>
      </c>
      <c r="G431" s="185" t="s">
        <v>440</v>
      </c>
      <c r="H431" s="144"/>
      <c r="I431" s="145"/>
      <c r="J431" s="146"/>
      <c r="K431" s="146"/>
      <c r="L431" s="25" t="s">
        <v>297</v>
      </c>
      <c r="M431" s="26"/>
      <c r="N431" s="195">
        <f>+'havelvac 7.2'!N441+'havelvac 7.3'!N441+'havelvac 7.4'!N441+'havelvac 7.5'!N441+'havelvac 7.6'!N441+'havelvac 7.7'!N441+'havelvac 7.9'!N441+'havelvac 7.8'!N441+'havelvac 7.10'!N441+'havelvac 7.11'!N441+'havelvac 7.12'!N441+'havelvac 7.13'!N439</f>
        <v>0</v>
      </c>
      <c r="O431" s="195">
        <f>+'havelvac 7.2'!O441+'havelvac 7.3'!O441+'havelvac 7.4'!O441+'havelvac 7.5'!O441+'havelvac 7.6'!O441+'havelvac 7.7'!O441+'havelvac 7.9'!O441+'havelvac 7.8'!O441+'havelvac 7.10'!O441+'havelvac 7.11'!O441+'havelvac 7.12'!O441+'havelvac 7.13'!O439</f>
        <v>0</v>
      </c>
      <c r="P431" s="228" t="str">
        <f t="shared" si="46"/>
        <v xml:space="preserve"> </v>
      </c>
      <c r="Q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1" s="228" t="str">
        <f t="shared" si="47"/>
        <v xml:space="preserve"> </v>
      </c>
      <c r="S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1" s="228" t="str">
        <f t="shared" si="48"/>
        <v xml:space="preserve"> </v>
      </c>
      <c r="U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1" s="195">
        <f>+'havelvac 7.2'!P441+'havelvac 7.3'!P441+'havelvac 7.4'!P441+'havelvac 7.5'!P441+'havelvac 7.6'!P441+'havelvac 7.7'!P441+'havelvac 7.9'!P441+'havelvac 7.8'!P441+'havelvac 7.10'!P441+'havelvac 7.11'!P441+'havelvac 7.12'!P441+'havelvac 7.13'!P439</f>
        <v>0</v>
      </c>
      <c r="W431" s="228" t="str">
        <f t="shared" si="49"/>
        <v xml:space="preserve"> </v>
      </c>
      <c r="X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1" s="228" t="str">
        <f t="shared" si="50"/>
        <v xml:space="preserve"> </v>
      </c>
      <c r="Z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1" s="228" t="str">
        <f t="shared" si="51"/>
        <v xml:space="preserve"> </v>
      </c>
      <c r="AB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2" spans="1:28" s="135" customFormat="1" ht="25.5">
      <c r="A432" s="182" t="str">
        <f t="shared" si="52"/>
        <v>71080203014511</v>
      </c>
      <c r="B432" s="183" t="s">
        <v>439</v>
      </c>
      <c r="C432" s="132" t="s">
        <v>185</v>
      </c>
      <c r="D432" s="131" t="s">
        <v>140</v>
      </c>
      <c r="E432" s="130" t="s">
        <v>442</v>
      </c>
      <c r="F432" s="184" t="s">
        <v>106</v>
      </c>
      <c r="G432" s="129">
        <v>4511</v>
      </c>
      <c r="H432" s="15"/>
      <c r="I432" s="23"/>
      <c r="J432" s="24"/>
      <c r="K432" s="24"/>
      <c r="L432" s="27" t="s">
        <v>217</v>
      </c>
      <c r="M432" s="31">
        <v>4511</v>
      </c>
      <c r="N432" s="181">
        <f>+'havelvac 7.2'!N442+'havelvac 7.3'!N442+'havelvac 7.4'!N442+'havelvac 7.5'!N442+'havelvac 7.6'!N442+'havelvac 7.7'!N442+'havelvac 7.9'!N442+'havelvac 7.8'!N442+'havelvac 7.10'!N442+'havelvac 7.11'!N442+'havelvac 7.12'!N442+'havelvac 7.13'!N440</f>
        <v>0</v>
      </c>
      <c r="O432" s="181">
        <f>+'havelvac 7.2'!O442+'havelvac 7.3'!O442+'havelvac 7.4'!O442+'havelvac 7.5'!O442+'havelvac 7.6'!O442+'havelvac 7.7'!O442+'havelvac 7.9'!O442+'havelvac 7.8'!O442+'havelvac 7.10'!O442+'havelvac 7.11'!O442+'havelvac 7.12'!O442+'havelvac 7.13'!O440</f>
        <v>0</v>
      </c>
      <c r="P432" s="229" t="str">
        <f t="shared" si="46"/>
        <v xml:space="preserve"> </v>
      </c>
      <c r="Q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2" s="229" t="str">
        <f t="shared" si="47"/>
        <v xml:space="preserve"> </v>
      </c>
      <c r="S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2" s="229" t="str">
        <f t="shared" si="48"/>
        <v xml:space="preserve"> </v>
      </c>
      <c r="U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2" s="181">
        <f>+'havelvac 7.2'!P442+'havelvac 7.3'!P442+'havelvac 7.4'!P442+'havelvac 7.5'!P442+'havelvac 7.6'!P442+'havelvac 7.7'!P442+'havelvac 7.9'!P442+'havelvac 7.8'!P442+'havelvac 7.10'!P442+'havelvac 7.11'!P442+'havelvac 7.12'!P442+'havelvac 7.13'!P440</f>
        <v>0</v>
      </c>
      <c r="W432" s="229" t="str">
        <f t="shared" si="49"/>
        <v xml:space="preserve"> </v>
      </c>
      <c r="X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2" s="229" t="str">
        <f t="shared" si="50"/>
        <v xml:space="preserve"> </v>
      </c>
      <c r="Z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2" s="229" t="str">
        <f t="shared" si="51"/>
        <v xml:space="preserve"> </v>
      </c>
      <c r="AB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3" spans="1:28" s="196" customFormat="1" ht="13.5" hidden="1">
      <c r="A433" s="182" t="str">
        <f t="shared" si="52"/>
        <v>71080203020000</v>
      </c>
      <c r="B433" s="183" t="s">
        <v>439</v>
      </c>
      <c r="C433" s="132" t="s">
        <v>185</v>
      </c>
      <c r="D433" s="131" t="s">
        <v>140</v>
      </c>
      <c r="E433" s="130" t="s">
        <v>442</v>
      </c>
      <c r="F433" s="184" t="s">
        <v>140</v>
      </c>
      <c r="G433" s="185" t="s">
        <v>440</v>
      </c>
      <c r="H433" s="144"/>
      <c r="I433" s="145"/>
      <c r="J433" s="146"/>
      <c r="K433" s="146"/>
      <c r="L433" s="25" t="s">
        <v>298</v>
      </c>
      <c r="M433" s="26"/>
      <c r="N433" s="195">
        <f>+'havelvac 7.2'!N443+'havelvac 7.3'!N443+'havelvac 7.4'!N443+'havelvac 7.5'!N443+'havelvac 7.6'!N443+'havelvac 7.7'!N443+'havelvac 7.9'!N443+'havelvac 7.8'!N443+'havelvac 7.10'!N443+'havelvac 7.11'!N443+'havelvac 7.12'!N443+'havelvac 7.13'!N441</f>
        <v>0</v>
      </c>
      <c r="O433" s="195">
        <f>+'havelvac 7.2'!O443+'havelvac 7.3'!O443+'havelvac 7.4'!O443+'havelvac 7.5'!O443+'havelvac 7.6'!O443+'havelvac 7.7'!O443+'havelvac 7.9'!O443+'havelvac 7.8'!O443+'havelvac 7.10'!O443+'havelvac 7.11'!O443+'havelvac 7.12'!O443+'havelvac 7.13'!O441</f>
        <v>0</v>
      </c>
      <c r="P433" s="228" t="str">
        <f t="shared" si="46"/>
        <v xml:space="preserve"> </v>
      </c>
      <c r="Q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3" s="228" t="str">
        <f t="shared" si="47"/>
        <v xml:space="preserve"> </v>
      </c>
      <c r="S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3" s="228" t="str">
        <f t="shared" si="48"/>
        <v xml:space="preserve"> </v>
      </c>
      <c r="U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3" s="195">
        <f>+'havelvac 7.2'!P443+'havelvac 7.3'!P443+'havelvac 7.4'!P443+'havelvac 7.5'!P443+'havelvac 7.6'!P443+'havelvac 7.7'!P443+'havelvac 7.9'!P443+'havelvac 7.8'!P443+'havelvac 7.10'!P443+'havelvac 7.11'!P443+'havelvac 7.12'!P443+'havelvac 7.13'!P441</f>
        <v>0</v>
      </c>
      <c r="W433" s="228" t="str">
        <f t="shared" si="49"/>
        <v xml:space="preserve"> </v>
      </c>
      <c r="X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3" s="228" t="str">
        <f t="shared" si="50"/>
        <v xml:space="preserve"> </v>
      </c>
      <c r="Z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3" s="228" t="str">
        <f t="shared" si="51"/>
        <v xml:space="preserve"> </v>
      </c>
      <c r="AB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4" spans="1:28" s="135" customFormat="1" hidden="1">
      <c r="A434" s="182" t="str">
        <f t="shared" si="52"/>
        <v>71080203025113</v>
      </c>
      <c r="B434" s="183" t="s">
        <v>439</v>
      </c>
      <c r="C434" s="132" t="s">
        <v>185</v>
      </c>
      <c r="D434" s="131" t="s">
        <v>140</v>
      </c>
      <c r="E434" s="130" t="s">
        <v>442</v>
      </c>
      <c r="F434" s="184" t="s">
        <v>140</v>
      </c>
      <c r="G434" s="129">
        <v>5113</v>
      </c>
      <c r="H434" s="23"/>
      <c r="I434" s="23"/>
      <c r="J434" s="24"/>
      <c r="K434" s="24"/>
      <c r="L434" s="30" t="s">
        <v>143</v>
      </c>
      <c r="M434" s="46">
        <v>5113</v>
      </c>
      <c r="N434" s="181">
        <f>+'havelvac 7.2'!N444+'havelvac 7.3'!N444+'havelvac 7.4'!N444+'havelvac 7.5'!N444+'havelvac 7.6'!N444+'havelvac 7.7'!N444+'havelvac 7.9'!N444+'havelvac 7.8'!N444+'havelvac 7.10'!N444+'havelvac 7.11'!N444+'havelvac 7.12'!N444+'havelvac 7.13'!N442</f>
        <v>0</v>
      </c>
      <c r="O434" s="181">
        <f>+'havelvac 7.2'!O444+'havelvac 7.3'!O444+'havelvac 7.4'!O444+'havelvac 7.5'!O444+'havelvac 7.6'!O444+'havelvac 7.7'!O444+'havelvac 7.9'!O444+'havelvac 7.8'!O444+'havelvac 7.10'!O444+'havelvac 7.11'!O444+'havelvac 7.12'!O444+'havelvac 7.13'!O442</f>
        <v>0</v>
      </c>
      <c r="P434" s="229" t="str">
        <f t="shared" si="46"/>
        <v xml:space="preserve"> </v>
      </c>
      <c r="Q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4" s="229" t="str">
        <f t="shared" si="47"/>
        <v xml:space="preserve"> </v>
      </c>
      <c r="S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4" s="229" t="str">
        <f t="shared" si="48"/>
        <v xml:space="preserve"> </v>
      </c>
      <c r="U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4" s="181">
        <f>+'havelvac 7.2'!P444+'havelvac 7.3'!P444+'havelvac 7.4'!P444+'havelvac 7.5'!P444+'havelvac 7.6'!P444+'havelvac 7.7'!P444+'havelvac 7.9'!P444+'havelvac 7.8'!P444+'havelvac 7.10'!P444+'havelvac 7.11'!P444+'havelvac 7.12'!P444+'havelvac 7.13'!P442</f>
        <v>0</v>
      </c>
      <c r="W434" s="229" t="str">
        <f t="shared" si="49"/>
        <v xml:space="preserve"> </v>
      </c>
      <c r="X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4" s="229" t="str">
        <f t="shared" si="50"/>
        <v xml:space="preserve"> </v>
      </c>
      <c r="Z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4" s="229" t="str">
        <f t="shared" si="51"/>
        <v xml:space="preserve"> </v>
      </c>
      <c r="AB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5" spans="1:28" s="135" customFormat="1" hidden="1">
      <c r="A435" s="182" t="str">
        <f t="shared" si="52"/>
        <v>71080203025129</v>
      </c>
      <c r="B435" s="183" t="s">
        <v>439</v>
      </c>
      <c r="C435" s="132" t="s">
        <v>185</v>
      </c>
      <c r="D435" s="131" t="s">
        <v>140</v>
      </c>
      <c r="E435" s="130" t="s">
        <v>442</v>
      </c>
      <c r="F435" s="184" t="s">
        <v>140</v>
      </c>
      <c r="G435" s="129">
        <v>5129</v>
      </c>
      <c r="H435" s="23"/>
      <c r="I435" s="23"/>
      <c r="J435" s="24"/>
      <c r="K435" s="24"/>
      <c r="L435" s="27" t="s">
        <v>137</v>
      </c>
      <c r="M435" s="10">
        <v>5129</v>
      </c>
      <c r="N435" s="181">
        <f>+'havelvac 7.2'!N445+'havelvac 7.3'!N445+'havelvac 7.4'!N445+'havelvac 7.5'!N445+'havelvac 7.6'!N445+'havelvac 7.7'!N445+'havelvac 7.9'!N445+'havelvac 7.8'!N445+'havelvac 7.10'!N445+'havelvac 7.11'!N445+'havelvac 7.12'!N445+'havelvac 7.13'!N443</f>
        <v>0</v>
      </c>
      <c r="O435" s="181">
        <f>+'havelvac 7.2'!O445+'havelvac 7.3'!O445+'havelvac 7.4'!O445+'havelvac 7.5'!O445+'havelvac 7.6'!O445+'havelvac 7.7'!O445+'havelvac 7.9'!O445+'havelvac 7.8'!O445+'havelvac 7.10'!O445+'havelvac 7.11'!O445+'havelvac 7.12'!O445+'havelvac 7.13'!O443</f>
        <v>0</v>
      </c>
      <c r="P435" s="229" t="str">
        <f t="shared" si="46"/>
        <v xml:space="preserve"> </v>
      </c>
      <c r="Q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5" s="229" t="str">
        <f t="shared" si="47"/>
        <v xml:space="preserve"> </v>
      </c>
      <c r="S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5" s="229" t="str">
        <f t="shared" si="48"/>
        <v xml:space="preserve"> </v>
      </c>
      <c r="U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5" s="181">
        <f>+'havelvac 7.2'!P445+'havelvac 7.3'!P445+'havelvac 7.4'!P445+'havelvac 7.5'!P445+'havelvac 7.6'!P445+'havelvac 7.7'!P445+'havelvac 7.9'!P445+'havelvac 7.8'!P445+'havelvac 7.10'!P445+'havelvac 7.11'!P445+'havelvac 7.12'!P445+'havelvac 7.13'!P443</f>
        <v>0</v>
      </c>
      <c r="W435" s="229" t="str">
        <f t="shared" si="49"/>
        <v xml:space="preserve"> </v>
      </c>
      <c r="X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5" s="229" t="str">
        <f t="shared" si="50"/>
        <v xml:space="preserve"> </v>
      </c>
      <c r="Z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5" s="229" t="str">
        <f t="shared" si="51"/>
        <v xml:space="preserve"> </v>
      </c>
      <c r="AB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6" spans="1:28" s="191" customFormat="1" ht="12.75">
      <c r="A436" s="182" t="str">
        <f t="shared" si="52"/>
        <v>71080204000000</v>
      </c>
      <c r="B436" s="183" t="s">
        <v>439</v>
      </c>
      <c r="C436" s="132" t="s">
        <v>185</v>
      </c>
      <c r="D436" s="131" t="s">
        <v>140</v>
      </c>
      <c r="E436" s="130" t="s">
        <v>155</v>
      </c>
      <c r="F436" s="184" t="s">
        <v>441</v>
      </c>
      <c r="G436" s="185" t="s">
        <v>440</v>
      </c>
      <c r="H436" s="149">
        <v>2824</v>
      </c>
      <c r="I436" s="150" t="s">
        <v>185</v>
      </c>
      <c r="J436" s="151">
        <v>2</v>
      </c>
      <c r="K436" s="151">
        <v>4</v>
      </c>
      <c r="L436" s="152" t="s">
        <v>299</v>
      </c>
      <c r="M436" s="153"/>
      <c r="N436" s="190">
        <f>+'havelvac 7.2'!N446+'havelvac 7.3'!N446+'havelvac 7.4'!N446+'havelvac 7.5'!N446+'havelvac 7.6'!N446+'havelvac 7.7'!N446+'havelvac 7.9'!N446+'havelvac 7.8'!N446+'havelvac 7.10'!N446+'havelvac 7.11'!N446+'havelvac 7.12'!N446+'havelvac 7.13'!N444</f>
        <v>0</v>
      </c>
      <c r="O436" s="190">
        <f>+'havelvac 7.2'!O446+'havelvac 7.3'!O446+'havelvac 7.4'!O446+'havelvac 7.5'!O446+'havelvac 7.6'!O446+'havelvac 7.7'!O446+'havelvac 7.9'!O446+'havelvac 7.8'!O446+'havelvac 7.10'!O446+'havelvac 7.11'!O446+'havelvac 7.12'!O446+'havelvac 7.13'!O444</f>
        <v>0</v>
      </c>
      <c r="P436" s="227" t="str">
        <f t="shared" si="46"/>
        <v xml:space="preserve"> </v>
      </c>
      <c r="Q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6" s="227" t="str">
        <f t="shared" si="47"/>
        <v xml:space="preserve"> </v>
      </c>
      <c r="S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6" s="227" t="str">
        <f t="shared" si="48"/>
        <v xml:space="preserve"> </v>
      </c>
      <c r="U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6" s="190">
        <f>+'havelvac 7.2'!P446+'havelvac 7.3'!P446+'havelvac 7.4'!P446+'havelvac 7.5'!P446+'havelvac 7.6'!P446+'havelvac 7.7'!P446+'havelvac 7.9'!P446+'havelvac 7.8'!P446+'havelvac 7.10'!P446+'havelvac 7.11'!P446+'havelvac 7.12'!P446+'havelvac 7.13'!P444</f>
        <v>0</v>
      </c>
      <c r="W436" s="227" t="str">
        <f t="shared" si="49"/>
        <v xml:space="preserve"> </v>
      </c>
      <c r="X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6" s="227" t="str">
        <f t="shared" si="50"/>
        <v xml:space="preserve"> </v>
      </c>
      <c r="Z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6" s="227" t="str">
        <f t="shared" si="51"/>
        <v xml:space="preserve"> </v>
      </c>
      <c r="AB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7" spans="1:28" s="135" customFormat="1" ht="12.75">
      <c r="A437" s="182" t="str">
        <f t="shared" si="52"/>
        <v>71080204000001</v>
      </c>
      <c r="B437" s="183" t="s">
        <v>439</v>
      </c>
      <c r="C437" s="132" t="s">
        <v>185</v>
      </c>
      <c r="D437" s="131" t="s">
        <v>140</v>
      </c>
      <c r="E437" s="130" t="s">
        <v>155</v>
      </c>
      <c r="F437" s="184" t="s">
        <v>441</v>
      </c>
      <c r="G437" s="185" t="s">
        <v>96</v>
      </c>
      <c r="H437" s="23"/>
      <c r="I437" s="23"/>
      <c r="J437" s="24"/>
      <c r="K437" s="24"/>
      <c r="L437" s="28" t="s">
        <v>108</v>
      </c>
      <c r="M437" s="29"/>
      <c r="N437" s="188">
        <f>+'havelvac 7.2'!N447+'havelvac 7.3'!N447+'havelvac 7.4'!N447+'havelvac 7.5'!N447+'havelvac 7.6'!N447+'havelvac 7.7'!N447+'havelvac 7.9'!N447+'havelvac 7.8'!N447+'havelvac 7.10'!N447+'havelvac 7.11'!N447+'havelvac 7.12'!N447+'havelvac 7.13'!N445</f>
        <v>0</v>
      </c>
      <c r="O437" s="188">
        <f>+'havelvac 7.2'!O447+'havelvac 7.3'!O447+'havelvac 7.4'!O447+'havelvac 7.5'!O447+'havelvac 7.6'!O447+'havelvac 7.7'!O447+'havelvac 7.9'!O447+'havelvac 7.8'!O447+'havelvac 7.10'!O447+'havelvac 7.11'!O447+'havelvac 7.12'!O447+'havelvac 7.13'!O445</f>
        <v>0</v>
      </c>
      <c r="P437" s="225" t="str">
        <f t="shared" si="46"/>
        <v xml:space="preserve"> </v>
      </c>
      <c r="Q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7" s="225" t="str">
        <f t="shared" si="47"/>
        <v xml:space="preserve"> </v>
      </c>
      <c r="S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7" s="225" t="str">
        <f t="shared" si="48"/>
        <v xml:space="preserve"> </v>
      </c>
      <c r="U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7" s="188">
        <f>+'havelvac 7.2'!P447+'havelvac 7.3'!P447+'havelvac 7.4'!P447+'havelvac 7.5'!P447+'havelvac 7.6'!P447+'havelvac 7.7'!P447+'havelvac 7.9'!P447+'havelvac 7.8'!P447+'havelvac 7.10'!P447+'havelvac 7.11'!P447+'havelvac 7.12'!P447+'havelvac 7.13'!P445</f>
        <v>0</v>
      </c>
      <c r="W437" s="225" t="str">
        <f t="shared" si="49"/>
        <v xml:space="preserve"> </v>
      </c>
      <c r="X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7" s="225" t="str">
        <f t="shared" si="50"/>
        <v xml:space="preserve"> </v>
      </c>
      <c r="Z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7" s="225" t="str">
        <f t="shared" si="51"/>
        <v xml:space="preserve"> </v>
      </c>
      <c r="AB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8" spans="1:28" s="196" customFormat="1" ht="13.5">
      <c r="A438" s="182" t="str">
        <f t="shared" si="52"/>
        <v>71080204010000</v>
      </c>
      <c r="B438" s="183" t="s">
        <v>439</v>
      </c>
      <c r="C438" s="132" t="s">
        <v>185</v>
      </c>
      <c r="D438" s="131" t="s">
        <v>140</v>
      </c>
      <c r="E438" s="130" t="s">
        <v>155</v>
      </c>
      <c r="F438" s="184" t="s">
        <v>106</v>
      </c>
      <c r="G438" s="185" t="s">
        <v>440</v>
      </c>
      <c r="H438" s="144"/>
      <c r="I438" s="145"/>
      <c r="J438" s="146"/>
      <c r="K438" s="146"/>
      <c r="L438" s="25" t="s">
        <v>300</v>
      </c>
      <c r="M438" s="26"/>
      <c r="N438" s="195">
        <f>+'havelvac 7.2'!N448+'havelvac 7.3'!N448+'havelvac 7.4'!N448+'havelvac 7.5'!N448+'havelvac 7.6'!N448+'havelvac 7.7'!N448+'havelvac 7.9'!N448+'havelvac 7.8'!N448+'havelvac 7.10'!N448+'havelvac 7.11'!N448+'havelvac 7.12'!N448+'havelvac 7.13'!N446</f>
        <v>0</v>
      </c>
      <c r="O438" s="195">
        <f>+'havelvac 7.2'!O448+'havelvac 7.3'!O448+'havelvac 7.4'!O448+'havelvac 7.5'!O448+'havelvac 7.6'!O448+'havelvac 7.7'!O448+'havelvac 7.9'!O448+'havelvac 7.8'!O448+'havelvac 7.10'!O448+'havelvac 7.11'!O448+'havelvac 7.12'!O448+'havelvac 7.13'!O446</f>
        <v>0</v>
      </c>
      <c r="P438" s="228" t="str">
        <f t="shared" si="46"/>
        <v xml:space="preserve"> </v>
      </c>
      <c r="Q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8" s="228" t="str">
        <f t="shared" si="47"/>
        <v xml:space="preserve"> </v>
      </c>
      <c r="S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8" s="228" t="str">
        <f t="shared" si="48"/>
        <v xml:space="preserve"> </v>
      </c>
      <c r="U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8" s="195">
        <f>+'havelvac 7.2'!P448+'havelvac 7.3'!P448+'havelvac 7.4'!P448+'havelvac 7.5'!P448+'havelvac 7.6'!P448+'havelvac 7.7'!P448+'havelvac 7.9'!P448+'havelvac 7.8'!P448+'havelvac 7.10'!P448+'havelvac 7.11'!P448+'havelvac 7.12'!P448+'havelvac 7.13'!P446</f>
        <v>0</v>
      </c>
      <c r="W438" s="228" t="str">
        <f t="shared" si="49"/>
        <v xml:space="preserve"> </v>
      </c>
      <c r="X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8" s="228" t="str">
        <f t="shared" si="50"/>
        <v xml:space="preserve"> </v>
      </c>
      <c r="Z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8" s="228" t="str">
        <f t="shared" si="51"/>
        <v xml:space="preserve"> </v>
      </c>
      <c r="AB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9" spans="1:28" s="135" customFormat="1">
      <c r="A439" s="182" t="str">
        <f t="shared" si="52"/>
        <v>71080204014216</v>
      </c>
      <c r="B439" s="183" t="s">
        <v>439</v>
      </c>
      <c r="C439" s="132" t="s">
        <v>185</v>
      </c>
      <c r="D439" s="131" t="s">
        <v>140</v>
      </c>
      <c r="E439" s="130" t="s">
        <v>155</v>
      </c>
      <c r="F439" s="184" t="s">
        <v>106</v>
      </c>
      <c r="G439" s="129">
        <v>4216</v>
      </c>
      <c r="H439" s="15"/>
      <c r="I439" s="23"/>
      <c r="J439" s="24"/>
      <c r="K439" s="24"/>
      <c r="L439" s="28" t="s">
        <v>118</v>
      </c>
      <c r="M439" s="42">
        <v>4216</v>
      </c>
      <c r="N439" s="181">
        <f>+'havelvac 7.2'!N449+'havelvac 7.3'!N449+'havelvac 7.4'!N449+'havelvac 7.5'!N449+'havelvac 7.6'!N449+'havelvac 7.7'!N449+'havelvac 7.9'!N449+'havelvac 7.8'!N449+'havelvac 7.10'!N449+'havelvac 7.11'!N449+'havelvac 7.12'!N449+'havelvac 7.13'!N447</f>
        <v>0</v>
      </c>
      <c r="O439" s="181">
        <f>+'havelvac 7.2'!O449+'havelvac 7.3'!O449+'havelvac 7.4'!O449+'havelvac 7.5'!O449+'havelvac 7.6'!O449+'havelvac 7.7'!O449+'havelvac 7.9'!O449+'havelvac 7.8'!O449+'havelvac 7.10'!O449+'havelvac 7.11'!O449+'havelvac 7.12'!O449+'havelvac 7.13'!O447</f>
        <v>0</v>
      </c>
      <c r="P439" s="229" t="str">
        <f t="shared" si="46"/>
        <v xml:space="preserve"> </v>
      </c>
      <c r="Q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9" s="229" t="str">
        <f t="shared" si="47"/>
        <v xml:space="preserve"> </v>
      </c>
      <c r="S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9" s="229" t="str">
        <f t="shared" si="48"/>
        <v xml:space="preserve"> </v>
      </c>
      <c r="U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9" s="181">
        <f>+'havelvac 7.2'!P449+'havelvac 7.3'!P449+'havelvac 7.4'!P449+'havelvac 7.5'!P449+'havelvac 7.6'!P449+'havelvac 7.7'!P449+'havelvac 7.9'!P449+'havelvac 7.8'!P449+'havelvac 7.10'!P449+'havelvac 7.11'!P449+'havelvac 7.12'!P449+'havelvac 7.13'!P447</f>
        <v>0</v>
      </c>
      <c r="W439" s="229" t="str">
        <f t="shared" si="49"/>
        <v xml:space="preserve"> </v>
      </c>
      <c r="X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9" s="229" t="str">
        <f t="shared" si="50"/>
        <v xml:space="preserve"> </v>
      </c>
      <c r="Z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9" s="229" t="str">
        <f t="shared" si="51"/>
        <v xml:space="preserve"> </v>
      </c>
      <c r="AB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0" spans="1:28" s="135" customFormat="1">
      <c r="A440" s="182" t="str">
        <f t="shared" si="52"/>
        <v>71080204014239</v>
      </c>
      <c r="B440" s="183" t="s">
        <v>439</v>
      </c>
      <c r="C440" s="132" t="s">
        <v>185</v>
      </c>
      <c r="D440" s="131" t="s">
        <v>140</v>
      </c>
      <c r="E440" s="130" t="s">
        <v>155</v>
      </c>
      <c r="F440" s="184" t="s">
        <v>106</v>
      </c>
      <c r="G440" s="129">
        <v>4239</v>
      </c>
      <c r="H440" s="15"/>
      <c r="I440" s="23"/>
      <c r="J440" s="24"/>
      <c r="K440" s="24"/>
      <c r="L440" s="27" t="s">
        <v>125</v>
      </c>
      <c r="M440" s="29">
        <v>4239</v>
      </c>
      <c r="N440" s="181">
        <f>+'havelvac 7.2'!N450+'havelvac 7.3'!N450+'havelvac 7.4'!N450+'havelvac 7.5'!N450+'havelvac 7.6'!N450+'havelvac 7.7'!N450+'havelvac 7.9'!N450+'havelvac 7.8'!N450+'havelvac 7.10'!N450+'havelvac 7.11'!N450+'havelvac 7.12'!N450+'havelvac 7.13'!N448</f>
        <v>0</v>
      </c>
      <c r="O440" s="181">
        <f>+'havelvac 7.2'!O450+'havelvac 7.3'!O450+'havelvac 7.4'!O450+'havelvac 7.5'!O450+'havelvac 7.6'!O450+'havelvac 7.7'!O450+'havelvac 7.9'!O450+'havelvac 7.8'!O450+'havelvac 7.10'!O450+'havelvac 7.11'!O450+'havelvac 7.12'!O450+'havelvac 7.13'!O448</f>
        <v>0</v>
      </c>
      <c r="P440" s="229" t="str">
        <f t="shared" si="46"/>
        <v xml:space="preserve"> </v>
      </c>
      <c r="Q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0" s="229" t="str">
        <f t="shared" si="47"/>
        <v xml:space="preserve"> </v>
      </c>
      <c r="S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0" s="229" t="str">
        <f t="shared" si="48"/>
        <v xml:space="preserve"> </v>
      </c>
      <c r="U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0" s="181">
        <f>+'havelvac 7.2'!P450+'havelvac 7.3'!P450+'havelvac 7.4'!P450+'havelvac 7.5'!P450+'havelvac 7.6'!P450+'havelvac 7.7'!P450+'havelvac 7.9'!P450+'havelvac 7.8'!P450+'havelvac 7.10'!P450+'havelvac 7.11'!P450+'havelvac 7.12'!P450+'havelvac 7.13'!P448</f>
        <v>0</v>
      </c>
      <c r="W440" s="229" t="str">
        <f t="shared" si="49"/>
        <v xml:space="preserve"> </v>
      </c>
      <c r="X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0" s="229" t="str">
        <f t="shared" si="50"/>
        <v xml:space="preserve"> </v>
      </c>
      <c r="Z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0" s="229" t="str">
        <f t="shared" si="51"/>
        <v xml:space="preserve"> </v>
      </c>
      <c r="AB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1" spans="1:28" s="135" customFormat="1" hidden="1">
      <c r="A441" s="182" t="str">
        <f t="shared" si="52"/>
        <v>71080204014269</v>
      </c>
      <c r="B441" s="198" t="s">
        <v>439</v>
      </c>
      <c r="C441" s="132" t="s">
        <v>185</v>
      </c>
      <c r="D441" s="131" t="s">
        <v>140</v>
      </c>
      <c r="E441" s="130" t="s">
        <v>155</v>
      </c>
      <c r="F441" s="184" t="s">
        <v>106</v>
      </c>
      <c r="G441" s="129">
        <v>4269</v>
      </c>
      <c r="H441" s="189"/>
      <c r="I441" s="192"/>
      <c r="J441" s="199"/>
      <c r="K441" s="200"/>
      <c r="L441" s="201" t="s">
        <v>240</v>
      </c>
      <c r="M441" s="11">
        <v>4269</v>
      </c>
      <c r="N441" s="181">
        <f>+'havelvac 7.2'!N451+'havelvac 7.3'!N451+'havelvac 7.4'!N451+'havelvac 7.5'!N451+'havelvac 7.6'!N451+'havelvac 7.7'!N451+'havelvac 7.9'!N451+'havelvac 7.8'!N451+'havelvac 7.10'!N451+'havelvac 7.11'!N451+'havelvac 7.12'!N451+'havelvac 7.13'!N449</f>
        <v>0</v>
      </c>
      <c r="O441" s="181">
        <f>+'havelvac 7.2'!O451+'havelvac 7.3'!O451+'havelvac 7.4'!O451+'havelvac 7.5'!O451+'havelvac 7.6'!O451+'havelvac 7.7'!O451+'havelvac 7.9'!O451+'havelvac 7.8'!O451+'havelvac 7.10'!O451+'havelvac 7.11'!O451+'havelvac 7.12'!O451+'havelvac 7.13'!O449</f>
        <v>0</v>
      </c>
      <c r="P441" s="229" t="str">
        <f t="shared" si="46"/>
        <v xml:space="preserve"> </v>
      </c>
      <c r="Q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1" s="229" t="str">
        <f t="shared" si="47"/>
        <v xml:space="preserve"> </v>
      </c>
      <c r="S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1" s="229" t="str">
        <f t="shared" si="48"/>
        <v xml:space="preserve"> </v>
      </c>
      <c r="U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1" s="181">
        <f>+'havelvac 7.2'!P451+'havelvac 7.3'!P451+'havelvac 7.4'!P451+'havelvac 7.5'!P451+'havelvac 7.6'!P451+'havelvac 7.7'!P451+'havelvac 7.9'!P451+'havelvac 7.8'!P451+'havelvac 7.10'!P451+'havelvac 7.11'!P451+'havelvac 7.12'!P451+'havelvac 7.13'!P449</f>
        <v>0</v>
      </c>
      <c r="W441" s="229" t="str">
        <f t="shared" si="49"/>
        <v xml:space="preserve"> </v>
      </c>
      <c r="X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1" s="229" t="str">
        <f t="shared" si="50"/>
        <v xml:space="preserve"> </v>
      </c>
      <c r="Z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1" s="229" t="str">
        <f t="shared" si="51"/>
        <v xml:space="preserve"> </v>
      </c>
      <c r="AB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2" spans="1:28" s="135" customFormat="1" hidden="1">
      <c r="A442" s="182" t="str">
        <f t="shared" si="52"/>
        <v>71080204014639</v>
      </c>
      <c r="B442" s="183" t="s">
        <v>439</v>
      </c>
      <c r="C442" s="132" t="s">
        <v>185</v>
      </c>
      <c r="D442" s="131" t="s">
        <v>140</v>
      </c>
      <c r="E442" s="130" t="s">
        <v>155</v>
      </c>
      <c r="F442" s="184" t="s">
        <v>106</v>
      </c>
      <c r="G442" s="129">
        <v>4639</v>
      </c>
      <c r="H442" s="23"/>
      <c r="I442" s="23"/>
      <c r="J442" s="24"/>
      <c r="K442" s="24"/>
      <c r="L442" s="34" t="s">
        <v>167</v>
      </c>
      <c r="M442" s="11">
        <v>4639</v>
      </c>
      <c r="N442" s="181">
        <f>+'havelvac 7.2'!N452+'havelvac 7.3'!N452+'havelvac 7.4'!N452+'havelvac 7.5'!N452+'havelvac 7.6'!N452+'havelvac 7.7'!N452+'havelvac 7.9'!N452+'havelvac 7.8'!N452+'havelvac 7.10'!N452+'havelvac 7.11'!N452+'havelvac 7.12'!N452+'havelvac 7.13'!N450</f>
        <v>0</v>
      </c>
      <c r="O442" s="181">
        <f>+'havelvac 7.2'!O452+'havelvac 7.3'!O452+'havelvac 7.4'!O452+'havelvac 7.5'!O452+'havelvac 7.6'!O452+'havelvac 7.7'!O452+'havelvac 7.9'!O452+'havelvac 7.8'!O452+'havelvac 7.10'!O452+'havelvac 7.11'!O452+'havelvac 7.12'!O452+'havelvac 7.13'!O450</f>
        <v>0</v>
      </c>
      <c r="P442" s="229" t="str">
        <f t="shared" si="46"/>
        <v xml:space="preserve"> </v>
      </c>
      <c r="Q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2" s="229" t="str">
        <f t="shared" si="47"/>
        <v xml:space="preserve"> </v>
      </c>
      <c r="S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2" s="229" t="str">
        <f t="shared" si="48"/>
        <v xml:space="preserve"> </v>
      </c>
      <c r="U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2" s="181">
        <f>+'havelvac 7.2'!P452+'havelvac 7.3'!P452+'havelvac 7.4'!P452+'havelvac 7.5'!P452+'havelvac 7.6'!P452+'havelvac 7.7'!P452+'havelvac 7.9'!P452+'havelvac 7.8'!P452+'havelvac 7.10'!P452+'havelvac 7.11'!P452+'havelvac 7.12'!P452+'havelvac 7.13'!P450</f>
        <v>0</v>
      </c>
      <c r="W442" s="229" t="str">
        <f t="shared" si="49"/>
        <v xml:space="preserve"> </v>
      </c>
      <c r="X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2" s="229" t="str">
        <f t="shared" si="50"/>
        <v xml:space="preserve"> </v>
      </c>
      <c r="Z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2" s="229" t="str">
        <f t="shared" si="51"/>
        <v xml:space="preserve"> </v>
      </c>
      <c r="AB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3" spans="1:28" s="135" customFormat="1" ht="25.5" hidden="1">
      <c r="A443" s="182" t="str">
        <f t="shared" si="52"/>
        <v>71080204014819</v>
      </c>
      <c r="B443" s="183" t="s">
        <v>439</v>
      </c>
      <c r="C443" s="132" t="s">
        <v>185</v>
      </c>
      <c r="D443" s="131" t="s">
        <v>140</v>
      </c>
      <c r="E443" s="130" t="s">
        <v>155</v>
      </c>
      <c r="F443" s="184" t="s">
        <v>106</v>
      </c>
      <c r="G443" s="185" t="s">
        <v>88</v>
      </c>
      <c r="H443" s="192"/>
      <c r="I443" s="192"/>
      <c r="J443" s="193"/>
      <c r="K443" s="194"/>
      <c r="L443" s="34" t="s">
        <v>219</v>
      </c>
      <c r="M443" s="10" t="s">
        <v>88</v>
      </c>
      <c r="N443" s="181">
        <f>+'havelvac 7.2'!N453+'havelvac 7.3'!N453+'havelvac 7.4'!N453+'havelvac 7.5'!N453+'havelvac 7.6'!N453+'havelvac 7.7'!N453+'havelvac 7.9'!N453+'havelvac 7.8'!N453+'havelvac 7.10'!N453+'havelvac 7.11'!N453+'havelvac 7.12'!N453+'havelvac 7.13'!N451</f>
        <v>0</v>
      </c>
      <c r="O443" s="181">
        <f>+'havelvac 7.2'!O453+'havelvac 7.3'!O453+'havelvac 7.4'!O453+'havelvac 7.5'!O453+'havelvac 7.6'!O453+'havelvac 7.7'!O453+'havelvac 7.9'!O453+'havelvac 7.8'!O453+'havelvac 7.10'!O453+'havelvac 7.11'!O453+'havelvac 7.12'!O453+'havelvac 7.13'!O451</f>
        <v>0</v>
      </c>
      <c r="P443" s="229" t="str">
        <f t="shared" si="46"/>
        <v xml:space="preserve"> </v>
      </c>
      <c r="Q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3" s="229" t="str">
        <f t="shared" si="47"/>
        <v xml:space="preserve"> </v>
      </c>
      <c r="S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3" s="229" t="str">
        <f t="shared" si="48"/>
        <v xml:space="preserve"> </v>
      </c>
      <c r="U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3" s="181">
        <f>+'havelvac 7.2'!P453+'havelvac 7.3'!P453+'havelvac 7.4'!P453+'havelvac 7.5'!P453+'havelvac 7.6'!P453+'havelvac 7.7'!P453+'havelvac 7.9'!P453+'havelvac 7.8'!P453+'havelvac 7.10'!P453+'havelvac 7.11'!P453+'havelvac 7.12'!P453+'havelvac 7.13'!P451</f>
        <v>0</v>
      </c>
      <c r="W443" s="229" t="str">
        <f t="shared" si="49"/>
        <v xml:space="preserve"> </v>
      </c>
      <c r="X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3" s="229" t="str">
        <f t="shared" si="50"/>
        <v xml:space="preserve"> </v>
      </c>
      <c r="Z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3" s="229" t="str">
        <f t="shared" si="51"/>
        <v xml:space="preserve"> </v>
      </c>
      <c r="AB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4" spans="1:28" s="196" customFormat="1" ht="13.5" hidden="1">
      <c r="A444" s="182" t="str">
        <f t="shared" si="52"/>
        <v>71080204020000</v>
      </c>
      <c r="B444" s="183" t="s">
        <v>439</v>
      </c>
      <c r="C444" s="132" t="s">
        <v>185</v>
      </c>
      <c r="D444" s="131" t="s">
        <v>140</v>
      </c>
      <c r="E444" s="130" t="s">
        <v>155</v>
      </c>
      <c r="F444" s="184" t="s">
        <v>140</v>
      </c>
      <c r="G444" s="185" t="s">
        <v>440</v>
      </c>
      <c r="H444" s="144"/>
      <c r="I444" s="145"/>
      <c r="J444" s="146"/>
      <c r="K444" s="146"/>
      <c r="L444" s="25" t="s">
        <v>301</v>
      </c>
      <c r="M444" s="26"/>
      <c r="N444" s="195">
        <f>+'havelvac 7.2'!N454+'havelvac 7.3'!N454+'havelvac 7.4'!N454+'havelvac 7.5'!N454+'havelvac 7.6'!N454+'havelvac 7.7'!N454+'havelvac 7.9'!N454+'havelvac 7.8'!N454+'havelvac 7.10'!N454+'havelvac 7.11'!N454+'havelvac 7.12'!N454+'havelvac 7.13'!N452</f>
        <v>0</v>
      </c>
      <c r="O444" s="195">
        <f>+'havelvac 7.2'!O454+'havelvac 7.3'!O454+'havelvac 7.4'!O454+'havelvac 7.5'!O454+'havelvac 7.6'!O454+'havelvac 7.7'!O454+'havelvac 7.9'!O454+'havelvac 7.8'!O454+'havelvac 7.10'!O454+'havelvac 7.11'!O454+'havelvac 7.12'!O454+'havelvac 7.13'!O452</f>
        <v>0</v>
      </c>
      <c r="P444" s="228" t="str">
        <f t="shared" si="46"/>
        <v xml:space="preserve"> </v>
      </c>
      <c r="Q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4" s="228" t="str">
        <f t="shared" si="47"/>
        <v xml:space="preserve"> </v>
      </c>
      <c r="S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4" s="228" t="str">
        <f t="shared" si="48"/>
        <v xml:space="preserve"> </v>
      </c>
      <c r="U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4" s="195">
        <f>+'havelvac 7.2'!P454+'havelvac 7.3'!P454+'havelvac 7.4'!P454+'havelvac 7.5'!P454+'havelvac 7.6'!P454+'havelvac 7.7'!P454+'havelvac 7.9'!P454+'havelvac 7.8'!P454+'havelvac 7.10'!P454+'havelvac 7.11'!P454+'havelvac 7.12'!P454+'havelvac 7.13'!P452</f>
        <v>0</v>
      </c>
      <c r="W444" s="228" t="str">
        <f t="shared" si="49"/>
        <v xml:space="preserve"> </v>
      </c>
      <c r="X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4" s="228" t="str">
        <f t="shared" si="50"/>
        <v xml:space="preserve"> </v>
      </c>
      <c r="Z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4" s="228" t="str">
        <f t="shared" si="51"/>
        <v xml:space="preserve"> </v>
      </c>
      <c r="AB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5" spans="1:28" s="135" customFormat="1" ht="25.5" hidden="1">
      <c r="A445" s="182" t="str">
        <f t="shared" si="52"/>
        <v>71080204024511</v>
      </c>
      <c r="B445" s="183" t="s">
        <v>439</v>
      </c>
      <c r="C445" s="132" t="s">
        <v>185</v>
      </c>
      <c r="D445" s="131" t="s">
        <v>140</v>
      </c>
      <c r="E445" s="130" t="s">
        <v>155</v>
      </c>
      <c r="F445" s="184" t="s">
        <v>140</v>
      </c>
      <c r="G445" s="129">
        <v>4511</v>
      </c>
      <c r="H445" s="23"/>
      <c r="I445" s="23"/>
      <c r="J445" s="24"/>
      <c r="K445" s="24"/>
      <c r="L445" s="27" t="s">
        <v>217</v>
      </c>
      <c r="M445" s="10">
        <v>4511</v>
      </c>
      <c r="N445" s="181">
        <f>+'havelvac 7.2'!N455+'havelvac 7.3'!N455+'havelvac 7.4'!N455+'havelvac 7.5'!N455+'havelvac 7.6'!N455+'havelvac 7.7'!N455+'havelvac 7.9'!N455+'havelvac 7.8'!N455+'havelvac 7.10'!N455+'havelvac 7.11'!N455+'havelvac 7.12'!N455+'havelvac 7.13'!N453</f>
        <v>0</v>
      </c>
      <c r="O445" s="181">
        <f>+'havelvac 7.2'!O455+'havelvac 7.3'!O455+'havelvac 7.4'!O455+'havelvac 7.5'!O455+'havelvac 7.6'!O455+'havelvac 7.7'!O455+'havelvac 7.9'!O455+'havelvac 7.8'!O455+'havelvac 7.10'!O455+'havelvac 7.11'!O455+'havelvac 7.12'!O455+'havelvac 7.13'!O453</f>
        <v>0</v>
      </c>
      <c r="P445" s="229" t="str">
        <f t="shared" si="46"/>
        <v xml:space="preserve"> </v>
      </c>
      <c r="Q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5" s="229" t="str">
        <f t="shared" si="47"/>
        <v xml:space="preserve"> </v>
      </c>
      <c r="S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5" s="229" t="str">
        <f t="shared" si="48"/>
        <v xml:space="preserve"> </v>
      </c>
      <c r="U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5" s="181">
        <f>+'havelvac 7.2'!P455+'havelvac 7.3'!P455+'havelvac 7.4'!P455+'havelvac 7.5'!P455+'havelvac 7.6'!P455+'havelvac 7.7'!P455+'havelvac 7.9'!P455+'havelvac 7.8'!P455+'havelvac 7.10'!P455+'havelvac 7.11'!P455+'havelvac 7.12'!P455+'havelvac 7.13'!P453</f>
        <v>0</v>
      </c>
      <c r="W445" s="229" t="str">
        <f t="shared" si="49"/>
        <v xml:space="preserve"> </v>
      </c>
      <c r="X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5" s="229" t="str">
        <f t="shared" si="50"/>
        <v xml:space="preserve"> </v>
      </c>
      <c r="Z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5" s="229" t="str">
        <f t="shared" si="51"/>
        <v xml:space="preserve"> </v>
      </c>
      <c r="AB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6" spans="1:28" s="196" customFormat="1" ht="13.5" hidden="1">
      <c r="A446" s="182" t="str">
        <f t="shared" si="52"/>
        <v>71080204030000</v>
      </c>
      <c r="B446" s="183" t="s">
        <v>439</v>
      </c>
      <c r="C446" s="132" t="s">
        <v>185</v>
      </c>
      <c r="D446" s="131" t="s">
        <v>140</v>
      </c>
      <c r="E446" s="130" t="s">
        <v>155</v>
      </c>
      <c r="F446" s="184" t="s">
        <v>442</v>
      </c>
      <c r="G446" s="185" t="s">
        <v>440</v>
      </c>
      <c r="H446" s="144"/>
      <c r="I446" s="145"/>
      <c r="J446" s="146"/>
      <c r="K446" s="146"/>
      <c r="L446" s="25" t="s">
        <v>302</v>
      </c>
      <c r="M446" s="26"/>
      <c r="N446" s="195">
        <f>+'havelvac 7.2'!N456+'havelvac 7.3'!N456+'havelvac 7.4'!N456+'havelvac 7.5'!N456+'havelvac 7.6'!N456+'havelvac 7.7'!N456+'havelvac 7.9'!N456+'havelvac 7.8'!N456+'havelvac 7.10'!N456+'havelvac 7.11'!N456+'havelvac 7.12'!N456+'havelvac 7.13'!N454</f>
        <v>0</v>
      </c>
      <c r="O446" s="195">
        <f>+'havelvac 7.2'!O456+'havelvac 7.3'!O456+'havelvac 7.4'!O456+'havelvac 7.5'!O456+'havelvac 7.6'!O456+'havelvac 7.7'!O456+'havelvac 7.9'!O456+'havelvac 7.8'!O456+'havelvac 7.10'!O456+'havelvac 7.11'!O456+'havelvac 7.12'!O456+'havelvac 7.13'!O454</f>
        <v>0</v>
      </c>
      <c r="P446" s="228" t="str">
        <f t="shared" si="46"/>
        <v xml:space="preserve"> </v>
      </c>
      <c r="Q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6" s="228" t="str">
        <f t="shared" si="47"/>
        <v xml:space="preserve"> </v>
      </c>
      <c r="S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6" s="228" t="str">
        <f t="shared" si="48"/>
        <v xml:space="preserve"> </v>
      </c>
      <c r="U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6" s="195">
        <f>+'havelvac 7.2'!P456+'havelvac 7.3'!P456+'havelvac 7.4'!P456+'havelvac 7.5'!P456+'havelvac 7.6'!P456+'havelvac 7.7'!P456+'havelvac 7.9'!P456+'havelvac 7.8'!P456+'havelvac 7.10'!P456+'havelvac 7.11'!P456+'havelvac 7.12'!P456+'havelvac 7.13'!P454</f>
        <v>0</v>
      </c>
      <c r="W446" s="228" t="str">
        <f t="shared" si="49"/>
        <v xml:space="preserve"> </v>
      </c>
      <c r="X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6" s="228" t="str">
        <f t="shared" si="50"/>
        <v xml:space="preserve"> </v>
      </c>
      <c r="Z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6" s="228" t="str">
        <f t="shared" si="51"/>
        <v xml:space="preserve"> </v>
      </c>
      <c r="AB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7" spans="1:28" s="135" customFormat="1" hidden="1">
      <c r="A447" s="182" t="str">
        <f t="shared" si="52"/>
        <v>71080204035113</v>
      </c>
      <c r="B447" s="183" t="s">
        <v>439</v>
      </c>
      <c r="C447" s="132" t="s">
        <v>185</v>
      </c>
      <c r="D447" s="131" t="s">
        <v>140</v>
      </c>
      <c r="E447" s="130" t="s">
        <v>155</v>
      </c>
      <c r="F447" s="184" t="s">
        <v>442</v>
      </c>
      <c r="G447" s="129">
        <v>5113</v>
      </c>
      <c r="H447" s="23"/>
      <c r="I447" s="23"/>
      <c r="J447" s="24"/>
      <c r="K447" s="24"/>
      <c r="L447" s="30" t="s">
        <v>143</v>
      </c>
      <c r="M447" s="46">
        <v>5113</v>
      </c>
      <c r="N447" s="181">
        <f>+'havelvac 7.2'!N457+'havelvac 7.3'!N457+'havelvac 7.4'!N457+'havelvac 7.5'!N457+'havelvac 7.6'!N457+'havelvac 7.7'!N457+'havelvac 7.9'!N457+'havelvac 7.8'!N457+'havelvac 7.10'!N457+'havelvac 7.11'!N457+'havelvac 7.12'!N457+'havelvac 7.13'!N455</f>
        <v>0</v>
      </c>
      <c r="O447" s="181">
        <f>+'havelvac 7.2'!O457+'havelvac 7.3'!O457+'havelvac 7.4'!O457+'havelvac 7.5'!O457+'havelvac 7.6'!O457+'havelvac 7.7'!O457+'havelvac 7.9'!O457+'havelvac 7.8'!O457+'havelvac 7.10'!O457+'havelvac 7.11'!O457+'havelvac 7.12'!O457+'havelvac 7.13'!O455</f>
        <v>0</v>
      </c>
      <c r="P447" s="229" t="str">
        <f t="shared" si="46"/>
        <v xml:space="preserve"> </v>
      </c>
      <c r="Q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7" s="229" t="str">
        <f t="shared" si="47"/>
        <v xml:space="preserve"> </v>
      </c>
      <c r="S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7" s="229" t="str">
        <f t="shared" si="48"/>
        <v xml:space="preserve"> </v>
      </c>
      <c r="U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7" s="181">
        <f>+'havelvac 7.2'!P457+'havelvac 7.3'!P457+'havelvac 7.4'!P457+'havelvac 7.5'!P457+'havelvac 7.6'!P457+'havelvac 7.7'!P457+'havelvac 7.9'!P457+'havelvac 7.8'!P457+'havelvac 7.10'!P457+'havelvac 7.11'!P457+'havelvac 7.12'!P457+'havelvac 7.13'!P455</f>
        <v>0</v>
      </c>
      <c r="W447" s="229" t="str">
        <f t="shared" si="49"/>
        <v xml:space="preserve"> </v>
      </c>
      <c r="X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7" s="229" t="str">
        <f t="shared" si="50"/>
        <v xml:space="preserve"> </v>
      </c>
      <c r="Z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7" s="229" t="str">
        <f t="shared" si="51"/>
        <v xml:space="preserve"> </v>
      </c>
      <c r="AB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8" spans="1:28" s="191" customFormat="1" ht="12.75">
      <c r="A448" s="182" t="str">
        <f t="shared" si="52"/>
        <v>71080205000000</v>
      </c>
      <c r="B448" s="183" t="s">
        <v>439</v>
      </c>
      <c r="C448" s="132" t="s">
        <v>185</v>
      </c>
      <c r="D448" s="131" t="s">
        <v>140</v>
      </c>
      <c r="E448" s="130" t="s">
        <v>149</v>
      </c>
      <c r="F448" s="184" t="s">
        <v>441</v>
      </c>
      <c r="G448" s="185" t="s">
        <v>440</v>
      </c>
      <c r="H448" s="149">
        <v>2825</v>
      </c>
      <c r="I448" s="150" t="s">
        <v>185</v>
      </c>
      <c r="J448" s="151">
        <v>2</v>
      </c>
      <c r="K448" s="151">
        <v>5</v>
      </c>
      <c r="L448" s="152" t="s">
        <v>303</v>
      </c>
      <c r="M448" s="153"/>
      <c r="N448" s="190">
        <f>+'havelvac 7.2'!N458+'havelvac 7.3'!N458+'havelvac 7.4'!N458+'havelvac 7.5'!N458+'havelvac 7.6'!N458+'havelvac 7.7'!N458+'havelvac 7.9'!N458+'havelvac 7.8'!N458+'havelvac 7.10'!N458+'havelvac 7.11'!N458+'havelvac 7.12'!N458+'havelvac 7.13'!N456</f>
        <v>0</v>
      </c>
      <c r="O448" s="190">
        <f>+'havelvac 7.2'!O458+'havelvac 7.3'!O458+'havelvac 7.4'!O458+'havelvac 7.5'!O458+'havelvac 7.6'!O458+'havelvac 7.7'!O458+'havelvac 7.9'!O458+'havelvac 7.8'!O458+'havelvac 7.10'!O458+'havelvac 7.11'!O458+'havelvac 7.12'!O458+'havelvac 7.13'!O456</f>
        <v>0</v>
      </c>
      <c r="P448" s="227" t="str">
        <f t="shared" si="46"/>
        <v xml:space="preserve"> </v>
      </c>
      <c r="Q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8" s="227" t="str">
        <f t="shared" si="47"/>
        <v xml:space="preserve"> </v>
      </c>
      <c r="S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8" s="227" t="str">
        <f t="shared" si="48"/>
        <v xml:space="preserve"> </v>
      </c>
      <c r="U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8" s="190">
        <f>+'havelvac 7.2'!P458+'havelvac 7.3'!P458+'havelvac 7.4'!P458+'havelvac 7.5'!P458+'havelvac 7.6'!P458+'havelvac 7.7'!P458+'havelvac 7.9'!P458+'havelvac 7.8'!P458+'havelvac 7.10'!P458+'havelvac 7.11'!P458+'havelvac 7.12'!P458+'havelvac 7.13'!P456</f>
        <v>0</v>
      </c>
      <c r="W448" s="227" t="str">
        <f t="shared" si="49"/>
        <v xml:space="preserve"> </v>
      </c>
      <c r="X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8" s="227" t="str">
        <f t="shared" si="50"/>
        <v xml:space="preserve"> </v>
      </c>
      <c r="Z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8" s="227" t="str">
        <f t="shared" si="51"/>
        <v xml:space="preserve"> </v>
      </c>
      <c r="AB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9" spans="1:28" s="135" customFormat="1" ht="12.75">
      <c r="A449" s="182" t="str">
        <f t="shared" si="52"/>
        <v>71080205000001</v>
      </c>
      <c r="B449" s="183" t="s">
        <v>439</v>
      </c>
      <c r="C449" s="132" t="s">
        <v>185</v>
      </c>
      <c r="D449" s="131" t="s">
        <v>140</v>
      </c>
      <c r="E449" s="130" t="s">
        <v>149</v>
      </c>
      <c r="F449" s="184" t="s">
        <v>441</v>
      </c>
      <c r="G449" s="185" t="s">
        <v>96</v>
      </c>
      <c r="H449" s="23"/>
      <c r="I449" s="23"/>
      <c r="J449" s="24"/>
      <c r="K449" s="24"/>
      <c r="L449" s="28" t="s">
        <v>108</v>
      </c>
      <c r="M449" s="29"/>
      <c r="N449" s="188">
        <f>+'havelvac 7.2'!N459+'havelvac 7.3'!N459+'havelvac 7.4'!N459+'havelvac 7.5'!N459+'havelvac 7.6'!N459+'havelvac 7.7'!N459+'havelvac 7.9'!N459+'havelvac 7.8'!N459+'havelvac 7.10'!N459+'havelvac 7.11'!N459+'havelvac 7.12'!N459+'havelvac 7.13'!N457</f>
        <v>0</v>
      </c>
      <c r="O449" s="188">
        <f>+'havelvac 7.2'!O459+'havelvac 7.3'!O459+'havelvac 7.4'!O459+'havelvac 7.5'!O459+'havelvac 7.6'!O459+'havelvac 7.7'!O459+'havelvac 7.9'!O459+'havelvac 7.8'!O459+'havelvac 7.10'!O459+'havelvac 7.11'!O459+'havelvac 7.12'!O459+'havelvac 7.13'!O457</f>
        <v>0</v>
      </c>
      <c r="P449" s="225" t="str">
        <f t="shared" si="46"/>
        <v xml:space="preserve"> </v>
      </c>
      <c r="Q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9" s="225" t="str">
        <f t="shared" si="47"/>
        <v xml:space="preserve"> </v>
      </c>
      <c r="S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9" s="225" t="str">
        <f t="shared" si="48"/>
        <v xml:space="preserve"> </v>
      </c>
      <c r="U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9" s="188">
        <f>+'havelvac 7.2'!P459+'havelvac 7.3'!P459+'havelvac 7.4'!P459+'havelvac 7.5'!P459+'havelvac 7.6'!P459+'havelvac 7.7'!P459+'havelvac 7.9'!P459+'havelvac 7.8'!P459+'havelvac 7.10'!P459+'havelvac 7.11'!P459+'havelvac 7.12'!P459+'havelvac 7.13'!P457</f>
        <v>0</v>
      </c>
      <c r="W449" s="225" t="str">
        <f t="shared" si="49"/>
        <v xml:space="preserve"> </v>
      </c>
      <c r="X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9" s="225" t="str">
        <f t="shared" si="50"/>
        <v xml:space="preserve"> </v>
      </c>
      <c r="Z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9" s="225" t="str">
        <f t="shared" si="51"/>
        <v xml:space="preserve"> </v>
      </c>
      <c r="AB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0" spans="1:28" s="196" customFormat="1" ht="13.5">
      <c r="A450" s="182" t="str">
        <f t="shared" si="52"/>
        <v>71080205010000</v>
      </c>
      <c r="B450" s="183" t="s">
        <v>439</v>
      </c>
      <c r="C450" s="132" t="s">
        <v>185</v>
      </c>
      <c r="D450" s="131" t="s">
        <v>140</v>
      </c>
      <c r="E450" s="130" t="s">
        <v>149</v>
      </c>
      <c r="F450" s="184" t="s">
        <v>106</v>
      </c>
      <c r="G450" s="185" t="s">
        <v>440</v>
      </c>
      <c r="H450" s="144"/>
      <c r="I450" s="145"/>
      <c r="J450" s="146"/>
      <c r="K450" s="146"/>
      <c r="L450" s="25" t="s">
        <v>304</v>
      </c>
      <c r="M450" s="26"/>
      <c r="N450" s="195">
        <f>+'havelvac 7.2'!N460+'havelvac 7.3'!N460+'havelvac 7.4'!N460+'havelvac 7.5'!N460+'havelvac 7.6'!N460+'havelvac 7.7'!N460+'havelvac 7.9'!N460+'havelvac 7.8'!N460+'havelvac 7.10'!N460+'havelvac 7.11'!N460+'havelvac 7.12'!N460+'havelvac 7.13'!N458</f>
        <v>0</v>
      </c>
      <c r="O450" s="195">
        <f>+'havelvac 7.2'!O460+'havelvac 7.3'!O460+'havelvac 7.4'!O460+'havelvac 7.5'!O460+'havelvac 7.6'!O460+'havelvac 7.7'!O460+'havelvac 7.9'!O460+'havelvac 7.8'!O460+'havelvac 7.10'!O460+'havelvac 7.11'!O460+'havelvac 7.12'!O460+'havelvac 7.13'!O458</f>
        <v>0</v>
      </c>
      <c r="P450" s="228" t="str">
        <f t="shared" si="46"/>
        <v xml:space="preserve"> </v>
      </c>
      <c r="Q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0" s="228" t="str">
        <f t="shared" si="47"/>
        <v xml:space="preserve"> </v>
      </c>
      <c r="S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0" s="228" t="str">
        <f t="shared" si="48"/>
        <v xml:space="preserve"> </v>
      </c>
      <c r="U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0" s="195">
        <f>+'havelvac 7.2'!P460+'havelvac 7.3'!P460+'havelvac 7.4'!P460+'havelvac 7.5'!P460+'havelvac 7.6'!P460+'havelvac 7.7'!P460+'havelvac 7.9'!P460+'havelvac 7.8'!P460+'havelvac 7.10'!P460+'havelvac 7.11'!P460+'havelvac 7.12'!P460+'havelvac 7.13'!P458</f>
        <v>0</v>
      </c>
      <c r="W450" s="228" t="str">
        <f t="shared" si="49"/>
        <v xml:space="preserve"> </v>
      </c>
      <c r="X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0" s="228" t="str">
        <f t="shared" si="50"/>
        <v xml:space="preserve"> </v>
      </c>
      <c r="Z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0" s="228" t="str">
        <f t="shared" si="51"/>
        <v xml:space="preserve"> </v>
      </c>
      <c r="AB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1" spans="1:28" s="135" customFormat="1" ht="25.5">
      <c r="A451" s="182" t="str">
        <f t="shared" si="52"/>
        <v>71080205014511</v>
      </c>
      <c r="B451" s="183" t="s">
        <v>439</v>
      </c>
      <c r="C451" s="132" t="s">
        <v>185</v>
      </c>
      <c r="D451" s="131" t="s">
        <v>140</v>
      </c>
      <c r="E451" s="130" t="s">
        <v>149</v>
      </c>
      <c r="F451" s="184" t="s">
        <v>106</v>
      </c>
      <c r="G451" s="129">
        <v>4511</v>
      </c>
      <c r="H451" s="23"/>
      <c r="I451" s="23"/>
      <c r="J451" s="24"/>
      <c r="K451" s="24"/>
      <c r="L451" s="27" t="s">
        <v>217</v>
      </c>
      <c r="M451" s="10">
        <v>4511</v>
      </c>
      <c r="N451" s="181">
        <f>+'havelvac 7.2'!N461+'havelvac 7.3'!N461+'havelvac 7.4'!N461+'havelvac 7.5'!N461+'havelvac 7.6'!N461+'havelvac 7.7'!N461+'havelvac 7.9'!N461+'havelvac 7.8'!N461+'havelvac 7.10'!N461+'havelvac 7.11'!N461+'havelvac 7.12'!N461+'havelvac 7.13'!N459</f>
        <v>0</v>
      </c>
      <c r="O451" s="181">
        <f>+'havelvac 7.2'!O461+'havelvac 7.3'!O461+'havelvac 7.4'!O461+'havelvac 7.5'!O461+'havelvac 7.6'!O461+'havelvac 7.7'!O461+'havelvac 7.9'!O461+'havelvac 7.8'!O461+'havelvac 7.10'!O461+'havelvac 7.11'!O461+'havelvac 7.12'!O461+'havelvac 7.13'!O459</f>
        <v>0</v>
      </c>
      <c r="P451" s="229" t="str">
        <f t="shared" si="46"/>
        <v xml:space="preserve"> </v>
      </c>
      <c r="Q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1" s="229" t="str">
        <f t="shared" si="47"/>
        <v xml:space="preserve"> </v>
      </c>
      <c r="S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1" s="229" t="str">
        <f t="shared" si="48"/>
        <v xml:space="preserve"> </v>
      </c>
      <c r="U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1" s="181">
        <f>+'havelvac 7.2'!P461+'havelvac 7.3'!P461+'havelvac 7.4'!P461+'havelvac 7.5'!P461+'havelvac 7.6'!P461+'havelvac 7.7'!P461+'havelvac 7.9'!P461+'havelvac 7.8'!P461+'havelvac 7.10'!P461+'havelvac 7.11'!P461+'havelvac 7.12'!P461+'havelvac 7.13'!P459</f>
        <v>0</v>
      </c>
      <c r="W451" s="229" t="str">
        <f t="shared" si="49"/>
        <v xml:space="preserve"> </v>
      </c>
      <c r="X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1" s="229" t="str">
        <f t="shared" si="50"/>
        <v xml:space="preserve"> </v>
      </c>
      <c r="Z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1" s="229" t="str">
        <f t="shared" si="51"/>
        <v xml:space="preserve"> </v>
      </c>
      <c r="AB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2" spans="1:28" s="196" customFormat="1" ht="13.5" hidden="1">
      <c r="A452" s="182" t="str">
        <f t="shared" si="52"/>
        <v>71080205020000</v>
      </c>
      <c r="B452" s="183" t="s">
        <v>439</v>
      </c>
      <c r="C452" s="132" t="s">
        <v>185</v>
      </c>
      <c r="D452" s="131" t="s">
        <v>140</v>
      </c>
      <c r="E452" s="130" t="s">
        <v>149</v>
      </c>
      <c r="F452" s="184" t="s">
        <v>140</v>
      </c>
      <c r="G452" s="185" t="s">
        <v>440</v>
      </c>
      <c r="H452" s="144"/>
      <c r="I452" s="145"/>
      <c r="J452" s="146"/>
      <c r="K452" s="146"/>
      <c r="L452" s="25" t="s">
        <v>305</v>
      </c>
      <c r="M452" s="26"/>
      <c r="N452" s="195">
        <f>+'havelvac 7.2'!N462+'havelvac 7.3'!N462+'havelvac 7.4'!N462+'havelvac 7.5'!N462+'havelvac 7.6'!N462+'havelvac 7.7'!N462+'havelvac 7.9'!N462+'havelvac 7.8'!N462+'havelvac 7.10'!N462+'havelvac 7.11'!N462+'havelvac 7.12'!N462+'havelvac 7.13'!N460</f>
        <v>0</v>
      </c>
      <c r="O452" s="195">
        <f>+'havelvac 7.2'!O462+'havelvac 7.3'!O462+'havelvac 7.4'!O462+'havelvac 7.5'!O462+'havelvac 7.6'!O462+'havelvac 7.7'!O462+'havelvac 7.9'!O462+'havelvac 7.8'!O462+'havelvac 7.10'!O462+'havelvac 7.11'!O462+'havelvac 7.12'!O462+'havelvac 7.13'!O460</f>
        <v>0</v>
      </c>
      <c r="P452" s="228" t="str">
        <f t="shared" si="46"/>
        <v xml:space="preserve"> </v>
      </c>
      <c r="Q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2" s="228" t="str">
        <f t="shared" si="47"/>
        <v xml:space="preserve"> </v>
      </c>
      <c r="S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2" s="228" t="str">
        <f t="shared" si="48"/>
        <v xml:space="preserve"> </v>
      </c>
      <c r="U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2" s="195">
        <f>+'havelvac 7.2'!P462+'havelvac 7.3'!P462+'havelvac 7.4'!P462+'havelvac 7.5'!P462+'havelvac 7.6'!P462+'havelvac 7.7'!P462+'havelvac 7.9'!P462+'havelvac 7.8'!P462+'havelvac 7.10'!P462+'havelvac 7.11'!P462+'havelvac 7.12'!P462+'havelvac 7.13'!P460</f>
        <v>0</v>
      </c>
      <c r="W452" s="228" t="str">
        <f t="shared" si="49"/>
        <v xml:space="preserve"> </v>
      </c>
      <c r="X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2" s="228" t="str">
        <f t="shared" si="50"/>
        <v xml:space="preserve"> </v>
      </c>
      <c r="Z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2" s="228" t="str">
        <f t="shared" si="51"/>
        <v xml:space="preserve"> </v>
      </c>
      <c r="AB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3" spans="1:28" s="135" customFormat="1" ht="25.5" hidden="1">
      <c r="A453" s="182" t="str">
        <f t="shared" si="52"/>
        <v>71080205024511</v>
      </c>
      <c r="B453" s="183" t="s">
        <v>439</v>
      </c>
      <c r="C453" s="132" t="s">
        <v>185</v>
      </c>
      <c r="D453" s="131" t="s">
        <v>140</v>
      </c>
      <c r="E453" s="130" t="s">
        <v>149</v>
      </c>
      <c r="F453" s="184" t="s">
        <v>140</v>
      </c>
      <c r="G453" s="129">
        <v>4511</v>
      </c>
      <c r="H453" s="23"/>
      <c r="I453" s="23"/>
      <c r="J453" s="24"/>
      <c r="K453" s="24"/>
      <c r="L453" s="27" t="s">
        <v>217</v>
      </c>
      <c r="M453" s="10">
        <v>4511</v>
      </c>
      <c r="N453" s="181">
        <f>+'havelvac 7.2'!N463+'havelvac 7.3'!N463+'havelvac 7.4'!N463+'havelvac 7.5'!N463+'havelvac 7.6'!N463+'havelvac 7.7'!N463+'havelvac 7.9'!N463+'havelvac 7.8'!N463+'havelvac 7.10'!N463+'havelvac 7.11'!N463+'havelvac 7.12'!N463+'havelvac 7.13'!N461</f>
        <v>0</v>
      </c>
      <c r="O453" s="181">
        <f>+'havelvac 7.2'!O463+'havelvac 7.3'!O463+'havelvac 7.4'!O463+'havelvac 7.5'!O463+'havelvac 7.6'!O463+'havelvac 7.7'!O463+'havelvac 7.9'!O463+'havelvac 7.8'!O463+'havelvac 7.10'!O463+'havelvac 7.11'!O463+'havelvac 7.12'!O463+'havelvac 7.13'!O461</f>
        <v>0</v>
      </c>
      <c r="P453" s="229" t="str">
        <f t="shared" si="46"/>
        <v xml:space="preserve"> </v>
      </c>
      <c r="Q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3" s="229" t="str">
        <f t="shared" si="47"/>
        <v xml:space="preserve"> </v>
      </c>
      <c r="S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3" s="229" t="str">
        <f t="shared" si="48"/>
        <v xml:space="preserve"> </v>
      </c>
      <c r="U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3" s="181">
        <f>+'havelvac 7.2'!P463+'havelvac 7.3'!P463+'havelvac 7.4'!P463+'havelvac 7.5'!P463+'havelvac 7.6'!P463+'havelvac 7.7'!P463+'havelvac 7.9'!P463+'havelvac 7.8'!P463+'havelvac 7.10'!P463+'havelvac 7.11'!P463+'havelvac 7.12'!P463+'havelvac 7.13'!P461</f>
        <v>0</v>
      </c>
      <c r="W453" s="229" t="str">
        <f t="shared" si="49"/>
        <v xml:space="preserve"> </v>
      </c>
      <c r="X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3" s="229" t="str">
        <f t="shared" si="50"/>
        <v xml:space="preserve"> </v>
      </c>
      <c r="Z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3" s="229" t="str">
        <f t="shared" si="51"/>
        <v xml:space="preserve"> </v>
      </c>
      <c r="AB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4" spans="1:28" s="191" customFormat="1" ht="25.5">
      <c r="A454" s="182" t="str">
        <f t="shared" si="52"/>
        <v>71080207000000</v>
      </c>
      <c r="B454" s="183" t="s">
        <v>439</v>
      </c>
      <c r="C454" s="132" t="s">
        <v>185</v>
      </c>
      <c r="D454" s="131" t="s">
        <v>140</v>
      </c>
      <c r="E454" s="130" t="s">
        <v>183</v>
      </c>
      <c r="F454" s="184" t="s">
        <v>441</v>
      </c>
      <c r="G454" s="185" t="s">
        <v>440</v>
      </c>
      <c r="H454" s="149">
        <v>2827</v>
      </c>
      <c r="I454" s="150" t="s">
        <v>185</v>
      </c>
      <c r="J454" s="151">
        <v>2</v>
      </c>
      <c r="K454" s="151">
        <v>7</v>
      </c>
      <c r="L454" s="152" t="s">
        <v>306</v>
      </c>
      <c r="M454" s="153"/>
      <c r="N454" s="190">
        <f>+'havelvac 7.2'!N467+'havelvac 7.3'!N467+'havelvac 7.4'!N467+'havelvac 7.5'!N467+'havelvac 7.6'!N467+'havelvac 7.7'!N467+'havelvac 7.9'!N467+'havelvac 7.8'!N467+'havelvac 7.10'!N467+'havelvac 7.11'!N467+'havelvac 7.12'!N467+'havelvac 7.13'!N462</f>
        <v>0</v>
      </c>
      <c r="O454" s="190">
        <f>+'havelvac 7.2'!O467+'havelvac 7.3'!O467+'havelvac 7.4'!O467+'havelvac 7.5'!O467+'havelvac 7.6'!O467+'havelvac 7.7'!O467+'havelvac 7.9'!O467+'havelvac 7.8'!O467+'havelvac 7.10'!O467+'havelvac 7.11'!O467+'havelvac 7.12'!O467+'havelvac 7.13'!O462</f>
        <v>0</v>
      </c>
      <c r="P454" s="227" t="str">
        <f t="shared" si="46"/>
        <v xml:space="preserve"> </v>
      </c>
      <c r="Q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4" s="227" t="str">
        <f t="shared" si="47"/>
        <v xml:space="preserve"> </v>
      </c>
      <c r="S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4" s="227" t="str">
        <f t="shared" si="48"/>
        <v xml:space="preserve"> </v>
      </c>
      <c r="U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4" s="190">
        <f>+'havelvac 7.2'!P467+'havelvac 7.3'!P467+'havelvac 7.4'!P467+'havelvac 7.5'!P467+'havelvac 7.6'!P467+'havelvac 7.7'!P467+'havelvac 7.9'!P467+'havelvac 7.8'!P467+'havelvac 7.10'!P467+'havelvac 7.11'!P467+'havelvac 7.12'!P467+'havelvac 7.13'!P462</f>
        <v>0</v>
      </c>
      <c r="W454" s="227" t="str">
        <f t="shared" si="49"/>
        <v xml:space="preserve"> </v>
      </c>
      <c r="X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4" s="227" t="str">
        <f t="shared" si="50"/>
        <v xml:space="preserve"> </v>
      </c>
      <c r="Z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4" s="227" t="str">
        <f t="shared" si="51"/>
        <v xml:space="preserve"> </v>
      </c>
      <c r="AB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5" spans="1:28" s="135" customFormat="1" ht="12.75">
      <c r="A455" s="182" t="str">
        <f t="shared" si="52"/>
        <v>71080207000001</v>
      </c>
      <c r="B455" s="183" t="s">
        <v>439</v>
      </c>
      <c r="C455" s="132" t="s">
        <v>185</v>
      </c>
      <c r="D455" s="131" t="s">
        <v>140</v>
      </c>
      <c r="E455" s="130" t="s">
        <v>183</v>
      </c>
      <c r="F455" s="184" t="s">
        <v>441</v>
      </c>
      <c r="G455" s="185" t="s">
        <v>96</v>
      </c>
      <c r="H455" s="23"/>
      <c r="I455" s="23"/>
      <c r="J455" s="24"/>
      <c r="K455" s="24"/>
      <c r="L455" s="28" t="s">
        <v>108</v>
      </c>
      <c r="M455" s="29"/>
      <c r="N455" s="188">
        <f>+'havelvac 7.2'!N468+'havelvac 7.3'!N468+'havelvac 7.4'!N468+'havelvac 7.5'!N468+'havelvac 7.6'!N468+'havelvac 7.7'!N468+'havelvac 7.9'!N468+'havelvac 7.8'!N468+'havelvac 7.10'!N468+'havelvac 7.11'!N468+'havelvac 7.12'!N468+'havelvac 7.13'!N463</f>
        <v>0</v>
      </c>
      <c r="O455" s="188">
        <f>+'havelvac 7.2'!O468+'havelvac 7.3'!O468+'havelvac 7.4'!O468+'havelvac 7.5'!O468+'havelvac 7.6'!O468+'havelvac 7.7'!O468+'havelvac 7.9'!O468+'havelvac 7.8'!O468+'havelvac 7.10'!O468+'havelvac 7.11'!O468+'havelvac 7.12'!O468+'havelvac 7.13'!O463</f>
        <v>0</v>
      </c>
      <c r="P455" s="225" t="str">
        <f t="shared" si="46"/>
        <v xml:space="preserve"> </v>
      </c>
      <c r="Q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5" s="225" t="str">
        <f t="shared" si="47"/>
        <v xml:space="preserve"> </v>
      </c>
      <c r="S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5" s="225" t="str">
        <f t="shared" si="48"/>
        <v xml:space="preserve"> </v>
      </c>
      <c r="U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5" s="188">
        <f>+'havelvac 7.2'!P468+'havelvac 7.3'!P468+'havelvac 7.4'!P468+'havelvac 7.5'!P468+'havelvac 7.6'!P468+'havelvac 7.7'!P468+'havelvac 7.9'!P468+'havelvac 7.8'!P468+'havelvac 7.10'!P468+'havelvac 7.11'!P468+'havelvac 7.12'!P468+'havelvac 7.13'!P463</f>
        <v>0</v>
      </c>
      <c r="W455" s="225" t="str">
        <f t="shared" si="49"/>
        <v xml:space="preserve"> </v>
      </c>
      <c r="X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5" s="225" t="str">
        <f t="shared" si="50"/>
        <v xml:space="preserve"> </v>
      </c>
      <c r="Z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5" s="225" t="str">
        <f t="shared" si="51"/>
        <v xml:space="preserve"> </v>
      </c>
      <c r="AB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6" spans="1:28" s="196" customFormat="1" ht="13.5">
      <c r="A456" s="182" t="str">
        <f t="shared" si="52"/>
        <v>71080207010000</v>
      </c>
      <c r="B456" s="183" t="s">
        <v>439</v>
      </c>
      <c r="C456" s="132" t="s">
        <v>185</v>
      </c>
      <c r="D456" s="131" t="s">
        <v>140</v>
      </c>
      <c r="E456" s="130" t="s">
        <v>183</v>
      </c>
      <c r="F456" s="184" t="s">
        <v>106</v>
      </c>
      <c r="G456" s="185" t="s">
        <v>440</v>
      </c>
      <c r="H456" s="144"/>
      <c r="I456" s="145"/>
      <c r="J456" s="146"/>
      <c r="K456" s="146"/>
      <c r="L456" s="25" t="s">
        <v>307</v>
      </c>
      <c r="M456" s="26"/>
      <c r="N456" s="195">
        <f>+'havelvac 7.2'!N469+'havelvac 7.3'!N469+'havelvac 7.4'!N469+'havelvac 7.5'!N469+'havelvac 7.6'!N469+'havelvac 7.7'!N469+'havelvac 7.9'!N469+'havelvac 7.8'!N469+'havelvac 7.10'!N469+'havelvac 7.11'!N469+'havelvac 7.12'!N469+'havelvac 7.13'!N467</f>
        <v>0</v>
      </c>
      <c r="O456" s="195">
        <f>+'havelvac 7.2'!O469+'havelvac 7.3'!O469+'havelvac 7.4'!O469+'havelvac 7.5'!O469+'havelvac 7.6'!O469+'havelvac 7.7'!O469+'havelvac 7.9'!O469+'havelvac 7.8'!O469+'havelvac 7.10'!O469+'havelvac 7.11'!O469+'havelvac 7.12'!O469+'havelvac 7.13'!O467</f>
        <v>0</v>
      </c>
      <c r="P456" s="228" t="str">
        <f t="shared" si="46"/>
        <v xml:space="preserve"> </v>
      </c>
      <c r="Q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6" s="228" t="str">
        <f t="shared" si="47"/>
        <v xml:space="preserve"> </v>
      </c>
      <c r="S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6" s="228" t="str">
        <f t="shared" si="48"/>
        <v xml:space="preserve"> </v>
      </c>
      <c r="U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6" s="195">
        <f>+'havelvac 7.2'!P469+'havelvac 7.3'!P469+'havelvac 7.4'!P469+'havelvac 7.5'!P469+'havelvac 7.6'!P469+'havelvac 7.7'!P469+'havelvac 7.9'!P469+'havelvac 7.8'!P469+'havelvac 7.10'!P469+'havelvac 7.11'!P469+'havelvac 7.12'!P469+'havelvac 7.13'!P467</f>
        <v>0</v>
      </c>
      <c r="W456" s="228" t="str">
        <f t="shared" si="49"/>
        <v xml:space="preserve"> </v>
      </c>
      <c r="X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6" s="228" t="str">
        <f t="shared" si="50"/>
        <v xml:space="preserve"> </v>
      </c>
      <c r="Z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6" s="228" t="str">
        <f t="shared" si="51"/>
        <v xml:space="preserve"> </v>
      </c>
      <c r="AB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7" spans="1:28" s="135" customFormat="1">
      <c r="A457" s="182" t="str">
        <f t="shared" si="52"/>
        <v>71080207014239</v>
      </c>
      <c r="B457" s="183" t="s">
        <v>439</v>
      </c>
      <c r="C457" s="132" t="s">
        <v>185</v>
      </c>
      <c r="D457" s="131" t="s">
        <v>140</v>
      </c>
      <c r="E457" s="130" t="s">
        <v>183</v>
      </c>
      <c r="F457" s="184" t="s">
        <v>106</v>
      </c>
      <c r="G457" s="129">
        <v>4239</v>
      </c>
      <c r="H457" s="15"/>
      <c r="I457" s="23"/>
      <c r="J457" s="24"/>
      <c r="K457" s="24"/>
      <c r="L457" s="27" t="s">
        <v>125</v>
      </c>
      <c r="M457" s="29">
        <v>4239</v>
      </c>
      <c r="N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7.13'!N468</f>
        <v>#REF!</v>
      </c>
      <c r="O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7.13'!O468</f>
        <v>#REF!</v>
      </c>
      <c r="P457" s="229" t="str">
        <f t="shared" si="46"/>
        <v xml:space="preserve"> </v>
      </c>
      <c r="Q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7" s="229" t="str">
        <f t="shared" si="47"/>
        <v xml:space="preserve"> </v>
      </c>
      <c r="S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7" s="229" t="str">
        <f t="shared" si="48"/>
        <v xml:space="preserve"> </v>
      </c>
      <c r="U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7.13'!P468</f>
        <v>#REF!</v>
      </c>
      <c r="W457" s="229" t="str">
        <f t="shared" si="49"/>
        <v xml:space="preserve"> </v>
      </c>
      <c r="X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7" s="229" t="str">
        <f t="shared" si="50"/>
        <v xml:space="preserve"> </v>
      </c>
      <c r="Z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7" s="229" t="str">
        <f t="shared" si="51"/>
        <v xml:space="preserve"> </v>
      </c>
      <c r="AB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8" spans="1:28" s="135" customFormat="1" ht="25.5">
      <c r="A458" s="182" t="str">
        <f t="shared" si="52"/>
        <v>71080207014251</v>
      </c>
      <c r="B458" s="183" t="s">
        <v>439</v>
      </c>
      <c r="C458" s="132" t="s">
        <v>185</v>
      </c>
      <c r="D458" s="131" t="s">
        <v>140</v>
      </c>
      <c r="E458" s="130" t="s">
        <v>183</v>
      </c>
      <c r="F458" s="184" t="s">
        <v>106</v>
      </c>
      <c r="G458" s="129">
        <v>4251</v>
      </c>
      <c r="H458" s="23"/>
      <c r="I458" s="23"/>
      <c r="J458" s="24"/>
      <c r="K458" s="24"/>
      <c r="L458" s="28" t="s">
        <v>142</v>
      </c>
      <c r="M458" s="29">
        <v>4251</v>
      </c>
      <c r="N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7.13'!N469</f>
        <v>#REF!</v>
      </c>
      <c r="O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7.13'!O469</f>
        <v>#REF!</v>
      </c>
      <c r="P458" s="229" t="str">
        <f t="shared" si="46"/>
        <v xml:space="preserve"> </v>
      </c>
      <c r="Q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8" s="229" t="str">
        <f t="shared" si="47"/>
        <v xml:space="preserve"> </v>
      </c>
      <c r="S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8" s="229" t="str">
        <f t="shared" si="48"/>
        <v xml:space="preserve"> </v>
      </c>
      <c r="U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7.13'!P469</f>
        <v>#REF!</v>
      </c>
      <c r="W458" s="229" t="str">
        <f t="shared" si="49"/>
        <v xml:space="preserve"> </v>
      </c>
      <c r="X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8" s="229" t="str">
        <f t="shared" si="50"/>
        <v xml:space="preserve"> </v>
      </c>
      <c r="Z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8" s="229" t="str">
        <f t="shared" si="51"/>
        <v xml:space="preserve"> </v>
      </c>
      <c r="AB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9" spans="1:28" s="187" customFormat="1" ht="27" hidden="1">
      <c r="A459" s="182" t="str">
        <f t="shared" si="52"/>
        <v>71080300000000</v>
      </c>
      <c r="B459" s="183" t="s">
        <v>439</v>
      </c>
      <c r="C459" s="132" t="s">
        <v>185</v>
      </c>
      <c r="D459" s="131" t="s">
        <v>442</v>
      </c>
      <c r="E459" s="130" t="s">
        <v>441</v>
      </c>
      <c r="F459" s="184" t="s">
        <v>441</v>
      </c>
      <c r="G459" s="185" t="s">
        <v>440</v>
      </c>
      <c r="H459" s="173" t="s">
        <v>308</v>
      </c>
      <c r="I459" s="164" t="s">
        <v>185</v>
      </c>
      <c r="J459" s="165">
        <v>3</v>
      </c>
      <c r="K459" s="165">
        <v>0</v>
      </c>
      <c r="L459" s="166" t="s">
        <v>309</v>
      </c>
      <c r="M459" s="174"/>
      <c r="N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59" s="226" t="str">
        <f t="shared" si="46"/>
        <v xml:space="preserve"> </v>
      </c>
      <c r="Q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9" s="226" t="str">
        <f t="shared" si="47"/>
        <v xml:space="preserve"> </v>
      </c>
      <c r="S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9" s="226" t="str">
        <f t="shared" si="48"/>
        <v xml:space="preserve"> </v>
      </c>
      <c r="U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59" s="226" t="str">
        <f t="shared" si="49"/>
        <v xml:space="preserve"> </v>
      </c>
      <c r="X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9" s="226" t="str">
        <f t="shared" si="50"/>
        <v xml:space="preserve"> </v>
      </c>
      <c r="Z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9" s="226" t="str">
        <f t="shared" si="51"/>
        <v xml:space="preserve"> </v>
      </c>
      <c r="AB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0" spans="1:28" s="135" customFormat="1" ht="12.75" hidden="1">
      <c r="A460" s="182" t="str">
        <f t="shared" si="52"/>
        <v>71080300000001</v>
      </c>
      <c r="B460" s="183" t="s">
        <v>439</v>
      </c>
      <c r="C460" s="132" t="s">
        <v>185</v>
      </c>
      <c r="D460" s="131" t="s">
        <v>442</v>
      </c>
      <c r="E460" s="130" t="s">
        <v>441</v>
      </c>
      <c r="F460" s="184" t="s">
        <v>441</v>
      </c>
      <c r="G460" s="185" t="s">
        <v>96</v>
      </c>
      <c r="H460" s="23"/>
      <c r="I460" s="16"/>
      <c r="J460" s="17"/>
      <c r="K460" s="17"/>
      <c r="L460" s="28" t="s">
        <v>110</v>
      </c>
      <c r="M460" s="29"/>
      <c r="N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0" s="225" t="str">
        <f t="shared" si="46"/>
        <v xml:space="preserve"> </v>
      </c>
      <c r="Q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0" s="225" t="str">
        <f t="shared" si="47"/>
        <v xml:space="preserve"> </v>
      </c>
      <c r="S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0" s="225" t="str">
        <f t="shared" si="48"/>
        <v xml:space="preserve"> </v>
      </c>
      <c r="U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0" s="225" t="str">
        <f t="shared" si="49"/>
        <v xml:space="preserve"> </v>
      </c>
      <c r="X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0" s="225" t="str">
        <f t="shared" si="50"/>
        <v xml:space="preserve"> </v>
      </c>
      <c r="Z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0" s="225" t="str">
        <f t="shared" si="51"/>
        <v xml:space="preserve"> </v>
      </c>
      <c r="AB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1" spans="1:28" s="191" customFormat="1" ht="12.75" hidden="1">
      <c r="A461" s="182" t="str">
        <f t="shared" si="52"/>
        <v>71080301000000</v>
      </c>
      <c r="B461" s="183" t="s">
        <v>439</v>
      </c>
      <c r="C461" s="132" t="s">
        <v>185</v>
      </c>
      <c r="D461" s="131" t="s">
        <v>442</v>
      </c>
      <c r="E461" s="130" t="s">
        <v>106</v>
      </c>
      <c r="F461" s="184" t="s">
        <v>441</v>
      </c>
      <c r="G461" s="185" t="s">
        <v>440</v>
      </c>
      <c r="H461" s="149" t="s">
        <v>310</v>
      </c>
      <c r="I461" s="150" t="s">
        <v>185</v>
      </c>
      <c r="J461" s="151">
        <v>3</v>
      </c>
      <c r="K461" s="151">
        <v>1</v>
      </c>
      <c r="L461" s="152" t="s">
        <v>311</v>
      </c>
      <c r="M461" s="153"/>
      <c r="N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1" s="227" t="str">
        <f t="shared" si="46"/>
        <v xml:space="preserve"> </v>
      </c>
      <c r="Q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1" s="227" t="str">
        <f t="shared" si="47"/>
        <v xml:space="preserve"> </v>
      </c>
      <c r="S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1" s="227" t="str">
        <f t="shared" si="48"/>
        <v xml:space="preserve"> </v>
      </c>
      <c r="U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1" s="227" t="str">
        <f t="shared" si="49"/>
        <v xml:space="preserve"> </v>
      </c>
      <c r="X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1" s="227" t="str">
        <f t="shared" si="50"/>
        <v xml:space="preserve"> </v>
      </c>
      <c r="Z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1" s="227" t="str">
        <f t="shared" si="51"/>
        <v xml:space="preserve"> </v>
      </c>
      <c r="AB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2" spans="1:28" s="135" customFormat="1" ht="12.75" hidden="1">
      <c r="A462" s="182" t="str">
        <f t="shared" si="52"/>
        <v>71080301000001</v>
      </c>
      <c r="B462" s="183" t="s">
        <v>439</v>
      </c>
      <c r="C462" s="132" t="s">
        <v>185</v>
      </c>
      <c r="D462" s="131" t="s">
        <v>442</v>
      </c>
      <c r="E462" s="130" t="s">
        <v>106</v>
      </c>
      <c r="F462" s="184" t="s">
        <v>441</v>
      </c>
      <c r="G462" s="185" t="s">
        <v>96</v>
      </c>
      <c r="H462" s="23"/>
      <c r="I462" s="23"/>
      <c r="J462" s="24"/>
      <c r="K462" s="24"/>
      <c r="L462" s="28" t="s">
        <v>108</v>
      </c>
      <c r="M462" s="29"/>
      <c r="N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2" s="225" t="str">
        <f t="shared" si="46"/>
        <v xml:space="preserve"> </v>
      </c>
      <c r="Q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2" s="225" t="str">
        <f t="shared" si="47"/>
        <v xml:space="preserve"> </v>
      </c>
      <c r="S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2" s="225" t="str">
        <f t="shared" si="48"/>
        <v xml:space="preserve"> </v>
      </c>
      <c r="U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2" s="225" t="str">
        <f t="shared" si="49"/>
        <v xml:space="preserve"> </v>
      </c>
      <c r="X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2" s="225" t="str">
        <f t="shared" si="50"/>
        <v xml:space="preserve"> </v>
      </c>
      <c r="Z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2" s="225" t="str">
        <f t="shared" si="51"/>
        <v xml:space="preserve"> </v>
      </c>
      <c r="AB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3" spans="1:28" s="196" customFormat="1" ht="13.5" hidden="1">
      <c r="A463" s="182" t="str">
        <f t="shared" si="52"/>
        <v>71080301010000</v>
      </c>
      <c r="B463" s="183" t="s">
        <v>439</v>
      </c>
      <c r="C463" s="132" t="s">
        <v>185</v>
      </c>
      <c r="D463" s="131" t="s">
        <v>442</v>
      </c>
      <c r="E463" s="130" t="s">
        <v>106</v>
      </c>
      <c r="F463" s="184" t="s">
        <v>106</v>
      </c>
      <c r="G463" s="185" t="s">
        <v>440</v>
      </c>
      <c r="H463" s="144"/>
      <c r="I463" s="145"/>
      <c r="J463" s="146"/>
      <c r="K463" s="146"/>
      <c r="L463" s="25" t="s">
        <v>312</v>
      </c>
      <c r="M463" s="26"/>
      <c r="N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3" s="228" t="str">
        <f t="shared" si="46"/>
        <v xml:space="preserve"> </v>
      </c>
      <c r="Q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3" s="228" t="str">
        <f t="shared" si="47"/>
        <v xml:space="preserve"> </v>
      </c>
      <c r="S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3" s="228" t="str">
        <f t="shared" si="48"/>
        <v xml:space="preserve"> </v>
      </c>
      <c r="U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3" s="228" t="str">
        <f t="shared" si="49"/>
        <v xml:space="preserve"> </v>
      </c>
      <c r="X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3" s="228" t="str">
        <f t="shared" si="50"/>
        <v xml:space="preserve"> </v>
      </c>
      <c r="Z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3" s="228" t="str">
        <f t="shared" si="51"/>
        <v xml:space="preserve"> </v>
      </c>
      <c r="AB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4" spans="1:28" s="135" customFormat="1" hidden="1">
      <c r="A464" s="182" t="str">
        <f t="shared" si="52"/>
        <v>71080301014241</v>
      </c>
      <c r="B464" s="183" t="s">
        <v>439</v>
      </c>
      <c r="C464" s="132" t="s">
        <v>185</v>
      </c>
      <c r="D464" s="131" t="s">
        <v>442</v>
      </c>
      <c r="E464" s="130" t="s">
        <v>106</v>
      </c>
      <c r="F464" s="184" t="s">
        <v>106</v>
      </c>
      <c r="G464" s="129">
        <v>4241</v>
      </c>
      <c r="H464" s="23"/>
      <c r="I464" s="23"/>
      <c r="J464" s="24"/>
      <c r="K464" s="24"/>
      <c r="L464" s="27" t="s">
        <v>126</v>
      </c>
      <c r="M464" s="10">
        <v>4241</v>
      </c>
      <c r="N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4" s="229" t="str">
        <f t="shared" ref="P464:P527" si="53">IFERROR(Q464/O464, " ")</f>
        <v xml:space="preserve"> </v>
      </c>
      <c r="Q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4" s="229" t="str">
        <f t="shared" ref="R464:R527" si="54">IFERROR(S464/O464, " ")</f>
        <v xml:space="preserve"> </v>
      </c>
      <c r="S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4" s="229" t="str">
        <f t="shared" ref="T464:T527" si="55">IFERROR(U464/O464, " ")</f>
        <v xml:space="preserve"> </v>
      </c>
      <c r="U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4" s="229" t="str">
        <f t="shared" ref="W464:W527" si="56">IFERROR(X464/V464, " ")</f>
        <v xml:space="preserve"> </v>
      </c>
      <c r="X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4" s="229" t="str">
        <f t="shared" ref="Y464:Y527" si="57">IFERROR(Z464/V464, " ")</f>
        <v xml:space="preserve"> </v>
      </c>
      <c r="Z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4" s="229" t="str">
        <f t="shared" ref="AA464:AA527" si="58">IFERROR(AB464/V464, " ")</f>
        <v xml:space="preserve"> </v>
      </c>
      <c r="AB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5" spans="1:28" s="187" customFormat="1" ht="13.5" hidden="1">
      <c r="A465" s="182" t="str">
        <f t="shared" si="52"/>
        <v>71080400000000</v>
      </c>
      <c r="B465" s="183" t="s">
        <v>439</v>
      </c>
      <c r="C465" s="132" t="s">
        <v>185</v>
      </c>
      <c r="D465" s="131" t="s">
        <v>155</v>
      </c>
      <c r="E465" s="130" t="s">
        <v>441</v>
      </c>
      <c r="F465" s="184" t="s">
        <v>441</v>
      </c>
      <c r="G465" s="185" t="s">
        <v>440</v>
      </c>
      <c r="H465" s="173">
        <v>2840</v>
      </c>
      <c r="I465" s="164" t="s">
        <v>185</v>
      </c>
      <c r="J465" s="165">
        <v>4</v>
      </c>
      <c r="K465" s="165">
        <v>0</v>
      </c>
      <c r="L465" s="166" t="s">
        <v>313</v>
      </c>
      <c r="M465" s="174"/>
      <c r="N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5" s="226" t="str">
        <f t="shared" si="53"/>
        <v xml:space="preserve"> </v>
      </c>
      <c r="Q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5" s="226" t="str">
        <f t="shared" si="54"/>
        <v xml:space="preserve"> </v>
      </c>
      <c r="S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5" s="226" t="str">
        <f t="shared" si="55"/>
        <v xml:space="preserve"> </v>
      </c>
      <c r="U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5" s="226" t="str">
        <f t="shared" si="56"/>
        <v xml:space="preserve"> </v>
      </c>
      <c r="X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5" s="226" t="str">
        <f t="shared" si="57"/>
        <v xml:space="preserve"> </v>
      </c>
      <c r="Z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5" s="226" t="str">
        <f t="shared" si="58"/>
        <v xml:space="preserve"> </v>
      </c>
      <c r="AB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6" spans="1:28" s="135" customFormat="1" ht="12.75" hidden="1">
      <c r="A466" s="182" t="str">
        <f t="shared" si="52"/>
        <v>71080400000001</v>
      </c>
      <c r="B466" s="183" t="s">
        <v>439</v>
      </c>
      <c r="C466" s="132" t="s">
        <v>185</v>
      </c>
      <c r="D466" s="131" t="s">
        <v>155</v>
      </c>
      <c r="E466" s="130" t="s">
        <v>441</v>
      </c>
      <c r="F466" s="184" t="s">
        <v>441</v>
      </c>
      <c r="G466" s="185" t="s">
        <v>96</v>
      </c>
      <c r="H466" s="23"/>
      <c r="I466" s="16"/>
      <c r="J466" s="17"/>
      <c r="K466" s="17"/>
      <c r="L466" s="28" t="s">
        <v>110</v>
      </c>
      <c r="M466" s="29"/>
      <c r="N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6" s="225" t="str">
        <f t="shared" si="53"/>
        <v xml:space="preserve"> </v>
      </c>
      <c r="Q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6" s="225" t="str">
        <f t="shared" si="54"/>
        <v xml:space="preserve"> </v>
      </c>
      <c r="S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6" s="225" t="str">
        <f t="shared" si="55"/>
        <v xml:space="preserve"> </v>
      </c>
      <c r="U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6" s="225" t="str">
        <f t="shared" si="56"/>
        <v xml:space="preserve"> </v>
      </c>
      <c r="X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6" s="225" t="str">
        <f t="shared" si="57"/>
        <v xml:space="preserve"> </v>
      </c>
      <c r="Z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6" s="225" t="str">
        <f t="shared" si="58"/>
        <v xml:space="preserve"> </v>
      </c>
      <c r="AB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7" spans="1:28" s="191" customFormat="1" ht="12.75" hidden="1">
      <c r="A467" s="182" t="str">
        <f t="shared" si="52"/>
        <v>71080403000000</v>
      </c>
      <c r="B467" s="183" t="s">
        <v>439</v>
      </c>
      <c r="C467" s="132" t="s">
        <v>185</v>
      </c>
      <c r="D467" s="131" t="s">
        <v>155</v>
      </c>
      <c r="E467" s="130" t="s">
        <v>442</v>
      </c>
      <c r="F467" s="184" t="s">
        <v>441</v>
      </c>
      <c r="G467" s="185" t="s">
        <v>440</v>
      </c>
      <c r="H467" s="149">
        <v>2843</v>
      </c>
      <c r="I467" s="150" t="s">
        <v>185</v>
      </c>
      <c r="J467" s="151">
        <v>4</v>
      </c>
      <c r="K467" s="151">
        <v>3</v>
      </c>
      <c r="L467" s="152" t="s">
        <v>313</v>
      </c>
      <c r="M467" s="153"/>
      <c r="N467" s="190" t="e">
        <f>+'havelvac 7.2'!N470+'havelvac 7.3'!N470+'havelvac 7.4'!N470+'havelvac 7.5'!N470+'havelvac 7.6'!N470+'havelvac 7.7'!N470+'havelvac 7.9'!N470+'havelvac 7.8'!N470+'havelvac 7.10'!N470+'havelvac 7.11'!N470+'havelvac 7.12'!N470+'havelvac 7.13'!#REF!</f>
        <v>#REF!</v>
      </c>
      <c r="O467" s="190" t="e">
        <f>+'havelvac 7.2'!O470+'havelvac 7.3'!O470+'havelvac 7.4'!O470+'havelvac 7.5'!O470+'havelvac 7.6'!O470+'havelvac 7.7'!O470+'havelvac 7.9'!O470+'havelvac 7.8'!O470+'havelvac 7.10'!O470+'havelvac 7.11'!O470+'havelvac 7.12'!O470+'havelvac 7.13'!#REF!</f>
        <v>#REF!</v>
      </c>
      <c r="P467" s="227" t="str">
        <f t="shared" si="53"/>
        <v xml:space="preserve"> </v>
      </c>
      <c r="Q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7" s="227" t="str">
        <f t="shared" si="54"/>
        <v xml:space="preserve"> </v>
      </c>
      <c r="S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7" s="227" t="str">
        <f t="shared" si="55"/>
        <v xml:space="preserve"> </v>
      </c>
      <c r="U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7" s="190" t="e">
        <f>+'havelvac 7.2'!P470+'havelvac 7.3'!P470+'havelvac 7.4'!P470+'havelvac 7.5'!P470+'havelvac 7.6'!P470+'havelvac 7.7'!P470+'havelvac 7.9'!P470+'havelvac 7.8'!P470+'havelvac 7.10'!P470+'havelvac 7.11'!P470+'havelvac 7.12'!P470+'havelvac 7.13'!#REF!</f>
        <v>#REF!</v>
      </c>
      <c r="W467" s="227" t="str">
        <f t="shared" si="56"/>
        <v xml:space="preserve"> </v>
      </c>
      <c r="X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7" s="227" t="str">
        <f t="shared" si="57"/>
        <v xml:space="preserve"> </v>
      </c>
      <c r="Z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7" s="227" t="str">
        <f t="shared" si="58"/>
        <v xml:space="preserve"> </v>
      </c>
      <c r="AB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8" spans="1:28" s="135" customFormat="1" ht="12.75" hidden="1">
      <c r="A468" s="182" t="str">
        <f t="shared" si="52"/>
        <v>71080403000001</v>
      </c>
      <c r="B468" s="183" t="s">
        <v>439</v>
      </c>
      <c r="C468" s="132" t="s">
        <v>185</v>
      </c>
      <c r="D468" s="131" t="s">
        <v>155</v>
      </c>
      <c r="E468" s="130" t="s">
        <v>442</v>
      </c>
      <c r="F468" s="184" t="s">
        <v>441</v>
      </c>
      <c r="G468" s="185" t="s">
        <v>96</v>
      </c>
      <c r="H468" s="23"/>
      <c r="I468" s="23"/>
      <c r="J468" s="24"/>
      <c r="K468" s="24"/>
      <c r="L468" s="28" t="s">
        <v>108</v>
      </c>
      <c r="M468" s="29"/>
      <c r="N468" s="188" t="e">
        <f>+'havelvac 7.2'!N471+'havelvac 7.3'!N471+'havelvac 7.4'!N471+'havelvac 7.5'!N471+'havelvac 7.6'!N471+'havelvac 7.7'!N471+'havelvac 7.9'!N471+'havelvac 7.8'!N471+'havelvac 7.10'!N471+'havelvac 7.11'!N471+'havelvac 7.12'!N471+'havelvac 7.13'!#REF!</f>
        <v>#REF!</v>
      </c>
      <c r="O468" s="188" t="e">
        <f>+'havelvac 7.2'!O471+'havelvac 7.3'!O471+'havelvac 7.4'!O471+'havelvac 7.5'!O471+'havelvac 7.6'!O471+'havelvac 7.7'!O471+'havelvac 7.9'!O471+'havelvac 7.8'!O471+'havelvac 7.10'!O471+'havelvac 7.11'!O471+'havelvac 7.12'!O471+'havelvac 7.13'!#REF!</f>
        <v>#REF!</v>
      </c>
      <c r="P468" s="225" t="str">
        <f t="shared" si="53"/>
        <v xml:space="preserve"> </v>
      </c>
      <c r="Q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8" s="225" t="str">
        <f t="shared" si="54"/>
        <v xml:space="preserve"> </v>
      </c>
      <c r="S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8" s="225" t="str">
        <f t="shared" si="55"/>
        <v xml:space="preserve"> </v>
      </c>
      <c r="U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8" s="188" t="e">
        <f>+'havelvac 7.2'!P471+'havelvac 7.3'!P471+'havelvac 7.4'!P471+'havelvac 7.5'!P471+'havelvac 7.6'!P471+'havelvac 7.7'!P471+'havelvac 7.9'!P471+'havelvac 7.8'!P471+'havelvac 7.10'!P471+'havelvac 7.11'!P471+'havelvac 7.12'!P471+'havelvac 7.13'!#REF!</f>
        <v>#REF!</v>
      </c>
      <c r="W468" s="225" t="str">
        <f t="shared" si="56"/>
        <v xml:space="preserve"> </v>
      </c>
      <c r="X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8" s="225" t="str">
        <f t="shared" si="57"/>
        <v xml:space="preserve"> </v>
      </c>
      <c r="Z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8" s="225" t="str">
        <f t="shared" si="58"/>
        <v xml:space="preserve"> </v>
      </c>
      <c r="AB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9" spans="1:28" s="196" customFormat="1" ht="13.5" hidden="1">
      <c r="A469" s="182" t="str">
        <f t="shared" si="52"/>
        <v>71080403010000</v>
      </c>
      <c r="B469" s="183" t="s">
        <v>439</v>
      </c>
      <c r="C469" s="132" t="s">
        <v>185</v>
      </c>
      <c r="D469" s="131" t="s">
        <v>155</v>
      </c>
      <c r="E469" s="130" t="s">
        <v>442</v>
      </c>
      <c r="F469" s="184" t="s">
        <v>106</v>
      </c>
      <c r="G469" s="185" t="s">
        <v>440</v>
      </c>
      <c r="H469" s="144"/>
      <c r="I469" s="145"/>
      <c r="J469" s="146"/>
      <c r="K469" s="146"/>
      <c r="L469" s="25" t="s">
        <v>314</v>
      </c>
      <c r="M469" s="26"/>
      <c r="N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7.13'!N470</f>
        <v>#REF!</v>
      </c>
      <c r="O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7.13'!O470</f>
        <v>#REF!</v>
      </c>
      <c r="P469" s="228" t="str">
        <f t="shared" si="53"/>
        <v xml:space="preserve"> </v>
      </c>
      <c r="Q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9" s="228" t="str">
        <f t="shared" si="54"/>
        <v xml:space="preserve"> </v>
      </c>
      <c r="S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9" s="228" t="str">
        <f t="shared" si="55"/>
        <v xml:space="preserve"> </v>
      </c>
      <c r="U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7.13'!P470</f>
        <v>#REF!</v>
      </c>
      <c r="W469" s="228" t="str">
        <f t="shared" si="56"/>
        <v xml:space="preserve"> </v>
      </c>
      <c r="X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9" s="228" t="str">
        <f t="shared" si="57"/>
        <v xml:space="preserve"> </v>
      </c>
      <c r="Z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9" s="228" t="str">
        <f t="shared" si="58"/>
        <v xml:space="preserve"> </v>
      </c>
      <c r="AB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0" spans="1:28" s="135" customFormat="1" ht="25.5" hidden="1">
      <c r="A470" s="182" t="str">
        <f t="shared" si="52"/>
        <v>71080403014819</v>
      </c>
      <c r="B470" s="183" t="s">
        <v>439</v>
      </c>
      <c r="C470" s="132" t="s">
        <v>185</v>
      </c>
      <c r="D470" s="131" t="s">
        <v>155</v>
      </c>
      <c r="E470" s="130" t="s">
        <v>442</v>
      </c>
      <c r="F470" s="184" t="s">
        <v>106</v>
      </c>
      <c r="G470" s="129">
        <v>4819</v>
      </c>
      <c r="H470" s="23"/>
      <c r="I470" s="23"/>
      <c r="J470" s="24"/>
      <c r="K470" s="24"/>
      <c r="L470" s="28" t="s">
        <v>219</v>
      </c>
      <c r="M470" s="29">
        <v>4819</v>
      </c>
      <c r="N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7.13'!N471</f>
        <v>#REF!</v>
      </c>
      <c r="O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7.13'!O471</f>
        <v>#REF!</v>
      </c>
      <c r="P470" s="229" t="str">
        <f t="shared" si="53"/>
        <v xml:space="preserve"> </v>
      </c>
      <c r="Q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0" s="229" t="str">
        <f t="shared" si="54"/>
        <v xml:space="preserve"> </v>
      </c>
      <c r="S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0" s="229" t="str">
        <f t="shared" si="55"/>
        <v xml:space="preserve"> </v>
      </c>
      <c r="U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7.13'!P471</f>
        <v>#REF!</v>
      </c>
      <c r="W470" s="229" t="str">
        <f t="shared" si="56"/>
        <v xml:space="preserve"> </v>
      </c>
      <c r="X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0" s="229" t="str">
        <f t="shared" si="57"/>
        <v xml:space="preserve"> </v>
      </c>
      <c r="Z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0" s="229" t="str">
        <f t="shared" si="58"/>
        <v xml:space="preserve"> </v>
      </c>
      <c r="AB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1" spans="1:28" s="162" customFormat="1">
      <c r="A471" s="120" t="str">
        <f t="shared" si="52"/>
        <v>71090000000000</v>
      </c>
      <c r="B471" s="122" t="s">
        <v>439</v>
      </c>
      <c r="C471" s="115" t="s">
        <v>187</v>
      </c>
      <c r="D471" s="116" t="s">
        <v>441</v>
      </c>
      <c r="E471" s="125" t="s">
        <v>441</v>
      </c>
      <c r="F471" s="126" t="s">
        <v>441</v>
      </c>
      <c r="G471" s="127" t="s">
        <v>440</v>
      </c>
      <c r="H471" s="171">
        <v>2900</v>
      </c>
      <c r="I471" s="210" t="s">
        <v>187</v>
      </c>
      <c r="J471" s="211">
        <v>0</v>
      </c>
      <c r="K471" s="211">
        <v>0</v>
      </c>
      <c r="L471" s="160" t="s">
        <v>315</v>
      </c>
      <c r="M471" s="172"/>
      <c r="N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1" s="224" t="str">
        <f t="shared" si="53"/>
        <v xml:space="preserve"> </v>
      </c>
      <c r="Q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1" s="224" t="str">
        <f t="shared" si="54"/>
        <v xml:space="preserve"> </v>
      </c>
      <c r="S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1" s="224" t="str">
        <f t="shared" si="55"/>
        <v xml:space="preserve"> </v>
      </c>
      <c r="U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1" s="224" t="str">
        <f t="shared" si="56"/>
        <v xml:space="preserve"> </v>
      </c>
      <c r="X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1" s="224" t="str">
        <f t="shared" si="57"/>
        <v xml:space="preserve"> </v>
      </c>
      <c r="Z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1" s="224" t="str">
        <f t="shared" si="58"/>
        <v xml:space="preserve"> </v>
      </c>
      <c r="AB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2" spans="1:28">
      <c r="A472" s="120" t="str">
        <f t="shared" si="52"/>
        <v>71090000000001</v>
      </c>
      <c r="B472" s="122" t="s">
        <v>439</v>
      </c>
      <c r="C472" s="115" t="s">
        <v>187</v>
      </c>
      <c r="D472" s="116" t="s">
        <v>441</v>
      </c>
      <c r="E472" s="117" t="s">
        <v>441</v>
      </c>
      <c r="F472" s="118" t="s">
        <v>441</v>
      </c>
      <c r="G472" s="127" t="s">
        <v>96</v>
      </c>
      <c r="H472" s="23"/>
      <c r="I472" s="16"/>
      <c r="J472" s="17"/>
      <c r="K472" s="17"/>
      <c r="L472" s="28" t="s">
        <v>108</v>
      </c>
      <c r="M472" s="29"/>
      <c r="N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2" s="231" t="str">
        <f t="shared" si="53"/>
        <v xml:space="preserve"> </v>
      </c>
      <c r="Q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2" s="231" t="str">
        <f t="shared" si="54"/>
        <v xml:space="preserve"> </v>
      </c>
      <c r="S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2" s="231" t="str">
        <f t="shared" si="55"/>
        <v xml:space="preserve"> </v>
      </c>
      <c r="U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2" s="231" t="str">
        <f t="shared" si="56"/>
        <v xml:space="preserve"> </v>
      </c>
      <c r="X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2" s="231" t="str">
        <f t="shared" si="57"/>
        <v xml:space="preserve"> </v>
      </c>
      <c r="Z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2" s="231" t="str">
        <f t="shared" si="58"/>
        <v xml:space="preserve"> </v>
      </c>
      <c r="AB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3" spans="1:28" s="187" customFormat="1" ht="13.5">
      <c r="A473" s="182" t="str">
        <f t="shared" si="52"/>
        <v>71090100000000</v>
      </c>
      <c r="B473" s="183" t="s">
        <v>439</v>
      </c>
      <c r="C473" s="132" t="s">
        <v>187</v>
      </c>
      <c r="D473" s="131" t="s">
        <v>106</v>
      </c>
      <c r="E473" s="130" t="s">
        <v>441</v>
      </c>
      <c r="F473" s="184" t="s">
        <v>441</v>
      </c>
      <c r="G473" s="185" t="s">
        <v>440</v>
      </c>
      <c r="H473" s="173">
        <v>2910</v>
      </c>
      <c r="I473" s="164" t="s">
        <v>187</v>
      </c>
      <c r="J473" s="165">
        <v>1</v>
      </c>
      <c r="K473" s="165">
        <v>0</v>
      </c>
      <c r="L473" s="166" t="s">
        <v>316</v>
      </c>
      <c r="M473" s="174"/>
      <c r="N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3" s="226" t="str">
        <f t="shared" si="53"/>
        <v xml:space="preserve"> </v>
      </c>
      <c r="Q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3" s="226" t="str">
        <f t="shared" si="54"/>
        <v xml:space="preserve"> </v>
      </c>
      <c r="S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3" s="226" t="str">
        <f t="shared" si="55"/>
        <v xml:space="preserve"> </v>
      </c>
      <c r="U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3" s="226" t="str">
        <f t="shared" si="56"/>
        <v xml:space="preserve"> </v>
      </c>
      <c r="X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3" s="226" t="str">
        <f t="shared" si="57"/>
        <v xml:space="preserve"> </v>
      </c>
      <c r="Z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3" s="226" t="str">
        <f t="shared" si="58"/>
        <v xml:space="preserve"> </v>
      </c>
      <c r="AB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4" spans="1:28" s="135" customFormat="1" ht="12.75">
      <c r="A474" s="182" t="str">
        <f t="shared" si="52"/>
        <v>71090100000001</v>
      </c>
      <c r="B474" s="183" t="s">
        <v>439</v>
      </c>
      <c r="C474" s="132" t="s">
        <v>187</v>
      </c>
      <c r="D474" s="131" t="s">
        <v>106</v>
      </c>
      <c r="E474" s="130" t="s">
        <v>441</v>
      </c>
      <c r="F474" s="184" t="s">
        <v>441</v>
      </c>
      <c r="G474" s="185" t="s">
        <v>96</v>
      </c>
      <c r="H474" s="23"/>
      <c r="I474" s="16"/>
      <c r="J474" s="17"/>
      <c r="K474" s="17"/>
      <c r="L474" s="28" t="s">
        <v>110</v>
      </c>
      <c r="M474" s="29"/>
      <c r="N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4" s="225" t="str">
        <f t="shared" si="53"/>
        <v xml:space="preserve"> </v>
      </c>
      <c r="Q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4" s="225" t="str">
        <f t="shared" si="54"/>
        <v xml:space="preserve"> </v>
      </c>
      <c r="S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4" s="225" t="str">
        <f t="shared" si="55"/>
        <v xml:space="preserve"> </v>
      </c>
      <c r="U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4" s="225" t="str">
        <f t="shared" si="56"/>
        <v xml:space="preserve"> </v>
      </c>
      <c r="X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4" s="225" t="str">
        <f t="shared" si="57"/>
        <v xml:space="preserve"> </v>
      </c>
      <c r="Z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4" s="225" t="str">
        <f t="shared" si="58"/>
        <v xml:space="preserve"> </v>
      </c>
      <c r="AB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5" spans="1:28" s="191" customFormat="1" ht="12.75">
      <c r="A475" s="182" t="str">
        <f t="shared" si="52"/>
        <v>71090101000000</v>
      </c>
      <c r="B475" s="183" t="s">
        <v>439</v>
      </c>
      <c r="C475" s="132" t="s">
        <v>187</v>
      </c>
      <c r="D475" s="131" t="s">
        <v>106</v>
      </c>
      <c r="E475" s="130" t="s">
        <v>106</v>
      </c>
      <c r="F475" s="184" t="s">
        <v>441</v>
      </c>
      <c r="G475" s="185" t="s">
        <v>440</v>
      </c>
      <c r="H475" s="149">
        <v>2911</v>
      </c>
      <c r="I475" s="150" t="s">
        <v>187</v>
      </c>
      <c r="J475" s="151">
        <v>1</v>
      </c>
      <c r="K475" s="151">
        <v>1</v>
      </c>
      <c r="L475" s="152" t="s">
        <v>317</v>
      </c>
      <c r="M475" s="153"/>
      <c r="N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5" s="227" t="str">
        <f t="shared" si="53"/>
        <v xml:space="preserve"> </v>
      </c>
      <c r="Q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5" s="227" t="str">
        <f t="shared" si="54"/>
        <v xml:space="preserve"> </v>
      </c>
      <c r="S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5" s="227" t="str">
        <f t="shared" si="55"/>
        <v xml:space="preserve"> </v>
      </c>
      <c r="U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5" s="227" t="str">
        <f t="shared" si="56"/>
        <v xml:space="preserve"> </v>
      </c>
      <c r="X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5" s="227" t="str">
        <f t="shared" si="57"/>
        <v xml:space="preserve"> </v>
      </c>
      <c r="Z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5" s="227" t="str">
        <f t="shared" si="58"/>
        <v xml:space="preserve"> </v>
      </c>
      <c r="AB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6" spans="1:28" s="135" customFormat="1" ht="12.75">
      <c r="A476" s="182" t="str">
        <f t="shared" si="52"/>
        <v>71090101000001</v>
      </c>
      <c r="B476" s="183" t="s">
        <v>439</v>
      </c>
      <c r="C476" s="132" t="s">
        <v>187</v>
      </c>
      <c r="D476" s="131" t="s">
        <v>106</v>
      </c>
      <c r="E476" s="130" t="s">
        <v>106</v>
      </c>
      <c r="F476" s="184" t="s">
        <v>441</v>
      </c>
      <c r="G476" s="185" t="s">
        <v>96</v>
      </c>
      <c r="H476" s="23"/>
      <c r="I476" s="23"/>
      <c r="J476" s="24"/>
      <c r="K476" s="24"/>
      <c r="L476" s="28" t="s">
        <v>108</v>
      </c>
      <c r="M476" s="29"/>
      <c r="N476" s="188" t="e">
        <f>+'havelvac 7.2'!N472+'havelvac 7.3'!N472+'havelvac 7.4'!N472+'havelvac 7.5'!N472+'havelvac 7.6'!N472+'havelvac 7.7'!N472+'havelvac 7.9'!N472+'havelvac 7.8'!N472+'havelvac 7.10'!N472+'havelvac 7.11'!N472+'havelvac 7.12'!N472+'havelvac 7.13'!#REF!</f>
        <v>#REF!</v>
      </c>
      <c r="O476" s="188" t="e">
        <f>+'havelvac 7.2'!O472+'havelvac 7.3'!O472+'havelvac 7.4'!O472+'havelvac 7.5'!O472+'havelvac 7.6'!O472+'havelvac 7.7'!O472+'havelvac 7.9'!O472+'havelvac 7.8'!O472+'havelvac 7.10'!O472+'havelvac 7.11'!O472+'havelvac 7.12'!O472+'havelvac 7.13'!#REF!</f>
        <v>#REF!</v>
      </c>
      <c r="P476" s="225" t="str">
        <f t="shared" si="53"/>
        <v xml:space="preserve"> </v>
      </c>
      <c r="Q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6" s="225" t="str">
        <f t="shared" si="54"/>
        <v xml:space="preserve"> </v>
      </c>
      <c r="S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6" s="225" t="str">
        <f t="shared" si="55"/>
        <v xml:space="preserve"> </v>
      </c>
      <c r="U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6" s="188" t="e">
        <f>+'havelvac 7.2'!P472+'havelvac 7.3'!P472+'havelvac 7.4'!P472+'havelvac 7.5'!P472+'havelvac 7.6'!P472+'havelvac 7.7'!P472+'havelvac 7.9'!P472+'havelvac 7.8'!P472+'havelvac 7.10'!P472+'havelvac 7.11'!P472+'havelvac 7.12'!P472+'havelvac 7.13'!#REF!</f>
        <v>#REF!</v>
      </c>
      <c r="W476" s="225" t="str">
        <f t="shared" si="56"/>
        <v xml:space="preserve"> </v>
      </c>
      <c r="X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6" s="225" t="str">
        <f t="shared" si="57"/>
        <v xml:space="preserve"> </v>
      </c>
      <c r="Z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6" s="225" t="str">
        <f t="shared" si="58"/>
        <v xml:space="preserve"> </v>
      </c>
      <c r="AB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7" spans="1:28" s="196" customFormat="1" ht="13.5">
      <c r="A477" s="182" t="str">
        <f t="shared" si="52"/>
        <v>71090101010000</v>
      </c>
      <c r="B477" s="183" t="s">
        <v>439</v>
      </c>
      <c r="C477" s="132" t="s">
        <v>187</v>
      </c>
      <c r="D477" s="131" t="s">
        <v>106</v>
      </c>
      <c r="E477" s="130" t="s">
        <v>106</v>
      </c>
      <c r="F477" s="184" t="s">
        <v>106</v>
      </c>
      <c r="G477" s="185" t="s">
        <v>440</v>
      </c>
      <c r="H477" s="144"/>
      <c r="I477" s="145"/>
      <c r="J477" s="146"/>
      <c r="K477" s="146"/>
      <c r="L477" s="25" t="s">
        <v>318</v>
      </c>
      <c r="M477" s="26"/>
      <c r="N477" s="195" t="e">
        <f>+'havelvac 7.2'!N473+'havelvac 7.3'!N473+'havelvac 7.4'!N473+'havelvac 7.5'!N473+'havelvac 7.6'!N473+'havelvac 7.7'!N473+'havelvac 7.9'!N473+'havelvac 7.8'!N473+'havelvac 7.10'!N473+'havelvac 7.11'!N473+'havelvac 7.12'!N473+'havelvac 7.13'!#REF!</f>
        <v>#REF!</v>
      </c>
      <c r="O477" s="195" t="e">
        <f>+'havelvac 7.2'!O473+'havelvac 7.3'!O473+'havelvac 7.4'!O473+'havelvac 7.5'!O473+'havelvac 7.6'!O473+'havelvac 7.7'!O473+'havelvac 7.9'!O473+'havelvac 7.8'!O473+'havelvac 7.10'!O473+'havelvac 7.11'!O473+'havelvac 7.12'!O473+'havelvac 7.13'!#REF!</f>
        <v>#REF!</v>
      </c>
      <c r="P477" s="228" t="str">
        <f t="shared" si="53"/>
        <v xml:space="preserve"> </v>
      </c>
      <c r="Q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7" s="228" t="str">
        <f t="shared" si="54"/>
        <v xml:space="preserve"> </v>
      </c>
      <c r="S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7" s="228" t="str">
        <f t="shared" si="55"/>
        <v xml:space="preserve"> </v>
      </c>
      <c r="U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7" s="195" t="e">
        <f>+'havelvac 7.2'!P473+'havelvac 7.3'!P473+'havelvac 7.4'!P473+'havelvac 7.5'!P473+'havelvac 7.6'!P473+'havelvac 7.7'!P473+'havelvac 7.9'!P473+'havelvac 7.8'!P473+'havelvac 7.10'!P473+'havelvac 7.11'!P473+'havelvac 7.12'!P473+'havelvac 7.13'!#REF!</f>
        <v>#REF!</v>
      </c>
      <c r="W477" s="228" t="str">
        <f t="shared" si="56"/>
        <v xml:space="preserve"> </v>
      </c>
      <c r="X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7" s="228" t="str">
        <f t="shared" si="57"/>
        <v xml:space="preserve"> </v>
      </c>
      <c r="Z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7" s="228" t="str">
        <f t="shared" si="58"/>
        <v xml:space="preserve"> </v>
      </c>
      <c r="AB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8" spans="1:28" s="135" customFormat="1" hidden="1">
      <c r="A478" s="182" t="str">
        <f t="shared" si="52"/>
        <v>71090101014239</v>
      </c>
      <c r="B478" s="183" t="s">
        <v>439</v>
      </c>
      <c r="C478" s="132" t="s">
        <v>187</v>
      </c>
      <c r="D478" s="131" t="s">
        <v>106</v>
      </c>
      <c r="E478" s="130" t="s">
        <v>106</v>
      </c>
      <c r="F478" s="184" t="s">
        <v>106</v>
      </c>
      <c r="G478" s="129">
        <v>4239</v>
      </c>
      <c r="H478" s="23"/>
      <c r="I478" s="16"/>
      <c r="J478" s="17"/>
      <c r="K478" s="17"/>
      <c r="L478" s="27" t="s">
        <v>125</v>
      </c>
      <c r="M478" s="10">
        <v>4239</v>
      </c>
      <c r="N478" s="181">
        <f>+'havelvac 7.2'!N474+'havelvac 7.3'!N474+'havelvac 7.4'!N474+'havelvac 7.5'!N474+'havelvac 7.6'!N474+'havelvac 7.7'!N474+'havelvac 7.9'!N474+'havelvac 7.8'!N474+'havelvac 7.10'!N474+'havelvac 7.11'!N474+'havelvac 7.12'!N474+'havelvac 7.13'!N472</f>
        <v>0</v>
      </c>
      <c r="O478" s="181">
        <f>+'havelvac 7.2'!O474+'havelvac 7.3'!O474+'havelvac 7.4'!O474+'havelvac 7.5'!O474+'havelvac 7.6'!O474+'havelvac 7.7'!O474+'havelvac 7.9'!O474+'havelvac 7.8'!O474+'havelvac 7.10'!O474+'havelvac 7.11'!O474+'havelvac 7.12'!O474+'havelvac 7.13'!O472</f>
        <v>0</v>
      </c>
      <c r="P478" s="229" t="str">
        <f t="shared" si="53"/>
        <v xml:space="preserve"> </v>
      </c>
      <c r="Q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8" s="229" t="str">
        <f t="shared" si="54"/>
        <v xml:space="preserve"> </v>
      </c>
      <c r="S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8" s="229" t="str">
        <f t="shared" si="55"/>
        <v xml:space="preserve"> </v>
      </c>
      <c r="U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8" s="181">
        <f>+'havelvac 7.2'!P474+'havelvac 7.3'!P474+'havelvac 7.4'!P474+'havelvac 7.5'!P474+'havelvac 7.6'!P474+'havelvac 7.7'!P474+'havelvac 7.9'!P474+'havelvac 7.8'!P474+'havelvac 7.10'!P474+'havelvac 7.11'!P474+'havelvac 7.12'!P474+'havelvac 7.13'!P472</f>
        <v>0</v>
      </c>
      <c r="W478" s="229" t="str">
        <f t="shared" si="56"/>
        <v xml:space="preserve"> </v>
      </c>
      <c r="X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8" s="229" t="str">
        <f t="shared" si="57"/>
        <v xml:space="preserve"> </v>
      </c>
      <c r="Z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8" s="229" t="str">
        <f t="shared" si="58"/>
        <v xml:space="preserve"> </v>
      </c>
      <c r="AB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9" spans="1:28" s="135" customFormat="1" ht="25.5">
      <c r="A479" s="182" t="str">
        <f t="shared" si="52"/>
        <v>71090101014511</v>
      </c>
      <c r="B479" s="183" t="s">
        <v>439</v>
      </c>
      <c r="C479" s="132" t="s">
        <v>187</v>
      </c>
      <c r="D479" s="131" t="s">
        <v>106</v>
      </c>
      <c r="E479" s="130" t="s">
        <v>106</v>
      </c>
      <c r="F479" s="184" t="s">
        <v>106</v>
      </c>
      <c r="G479" s="129">
        <v>4511</v>
      </c>
      <c r="H479" s="23"/>
      <c r="I479" s="16"/>
      <c r="J479" s="17"/>
      <c r="K479" s="17"/>
      <c r="L479" s="27" t="s">
        <v>217</v>
      </c>
      <c r="M479" s="10">
        <v>4511</v>
      </c>
      <c r="N479" s="181">
        <f>+'havelvac 7.2'!N475+'havelvac 7.3'!N475+'havelvac 7.4'!N475+'havelvac 7.5'!N475+'havelvac 7.6'!N475+'havelvac 7.7'!N475+'havelvac 7.9'!N475+'havelvac 7.8'!N475+'havelvac 7.10'!N475+'havelvac 7.11'!N475+'havelvac 7.12'!N475+'havelvac 7.13'!N473</f>
        <v>0</v>
      </c>
      <c r="O479" s="181">
        <f>+'havelvac 7.2'!O475+'havelvac 7.3'!O475+'havelvac 7.4'!O475+'havelvac 7.5'!O475+'havelvac 7.6'!O475+'havelvac 7.7'!O475+'havelvac 7.9'!O475+'havelvac 7.8'!O475+'havelvac 7.10'!O475+'havelvac 7.11'!O475+'havelvac 7.12'!O475+'havelvac 7.13'!O473</f>
        <v>0</v>
      </c>
      <c r="P479" s="229" t="str">
        <f t="shared" si="53"/>
        <v xml:space="preserve"> </v>
      </c>
      <c r="Q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9" s="229" t="str">
        <f t="shared" si="54"/>
        <v xml:space="preserve"> </v>
      </c>
      <c r="S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9" s="229" t="str">
        <f t="shared" si="55"/>
        <v xml:space="preserve"> </v>
      </c>
      <c r="U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9" s="181">
        <f>+'havelvac 7.2'!P475+'havelvac 7.3'!P475+'havelvac 7.4'!P475+'havelvac 7.5'!P475+'havelvac 7.6'!P475+'havelvac 7.7'!P475+'havelvac 7.9'!P475+'havelvac 7.8'!P475+'havelvac 7.10'!P475+'havelvac 7.11'!P475+'havelvac 7.12'!P475+'havelvac 7.13'!P473</f>
        <v>0</v>
      </c>
      <c r="W479" s="229" t="str">
        <f t="shared" si="56"/>
        <v xml:space="preserve"> </v>
      </c>
      <c r="X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9" s="229" t="str">
        <f t="shared" si="57"/>
        <v xml:space="preserve"> </v>
      </c>
      <c r="Z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9" s="229" t="str">
        <f t="shared" si="58"/>
        <v xml:space="preserve"> </v>
      </c>
      <c r="AB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0" spans="1:28" s="196" customFormat="1" ht="27" hidden="1">
      <c r="A480" s="182" t="str">
        <f t="shared" si="52"/>
        <v>71090101020000</v>
      </c>
      <c r="B480" s="183" t="s">
        <v>439</v>
      </c>
      <c r="C480" s="132" t="s">
        <v>187</v>
      </c>
      <c r="D480" s="131" t="s">
        <v>106</v>
      </c>
      <c r="E480" s="130" t="s">
        <v>106</v>
      </c>
      <c r="F480" s="184" t="s">
        <v>140</v>
      </c>
      <c r="G480" s="185" t="s">
        <v>440</v>
      </c>
      <c r="H480" s="144"/>
      <c r="I480" s="145"/>
      <c r="J480" s="146"/>
      <c r="K480" s="146"/>
      <c r="L480" s="25" t="s">
        <v>319</v>
      </c>
      <c r="M480" s="26"/>
      <c r="N480" s="195">
        <f>+'havelvac 7.2'!N476+'havelvac 7.3'!N476+'havelvac 7.4'!N476+'havelvac 7.5'!N476+'havelvac 7.6'!N476+'havelvac 7.7'!N476+'havelvac 7.9'!N476+'havelvac 7.8'!N476+'havelvac 7.10'!N476+'havelvac 7.11'!N476+'havelvac 7.12'!N476+'havelvac 7.13'!N474</f>
        <v>0</v>
      </c>
      <c r="O480" s="195">
        <f>+'havelvac 7.2'!O476+'havelvac 7.3'!O476+'havelvac 7.4'!O476+'havelvac 7.5'!O476+'havelvac 7.6'!O476+'havelvac 7.7'!O476+'havelvac 7.9'!O476+'havelvac 7.8'!O476+'havelvac 7.10'!O476+'havelvac 7.11'!O476+'havelvac 7.12'!O476+'havelvac 7.13'!O474</f>
        <v>0</v>
      </c>
      <c r="P480" s="228" t="str">
        <f t="shared" si="53"/>
        <v xml:space="preserve"> </v>
      </c>
      <c r="Q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0" s="228" t="str">
        <f t="shared" si="54"/>
        <v xml:space="preserve"> </v>
      </c>
      <c r="S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0" s="228" t="str">
        <f t="shared" si="55"/>
        <v xml:space="preserve"> </v>
      </c>
      <c r="U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0" s="195">
        <f>+'havelvac 7.2'!P476+'havelvac 7.3'!P476+'havelvac 7.4'!P476+'havelvac 7.5'!P476+'havelvac 7.6'!P476+'havelvac 7.7'!P476+'havelvac 7.9'!P476+'havelvac 7.8'!P476+'havelvac 7.10'!P476+'havelvac 7.11'!P476+'havelvac 7.12'!P476+'havelvac 7.13'!P474</f>
        <v>0</v>
      </c>
      <c r="W480" s="228" t="str">
        <f t="shared" si="56"/>
        <v xml:space="preserve"> </v>
      </c>
      <c r="X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0" s="228" t="str">
        <f t="shared" si="57"/>
        <v xml:space="preserve"> </v>
      </c>
      <c r="Z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0" s="228" t="str">
        <f t="shared" si="58"/>
        <v xml:space="preserve"> </v>
      </c>
      <c r="AB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1" spans="1:255" s="135" customFormat="1" hidden="1">
      <c r="A481" s="182" t="str">
        <f t="shared" ref="A481:A544" si="59">CONCATENATE(B481,C481,D481,E481,F481,G481)</f>
        <v>71090101025129</v>
      </c>
      <c r="B481" s="183" t="s">
        <v>439</v>
      </c>
      <c r="C481" s="132" t="s">
        <v>187</v>
      </c>
      <c r="D481" s="131" t="s">
        <v>106</v>
      </c>
      <c r="E481" s="130" t="s">
        <v>106</v>
      </c>
      <c r="F481" s="184" t="s">
        <v>140</v>
      </c>
      <c r="G481" s="129">
        <v>5129</v>
      </c>
      <c r="H481" s="23"/>
      <c r="I481" s="23"/>
      <c r="J481" s="24"/>
      <c r="K481" s="24"/>
      <c r="L481" s="27" t="s">
        <v>137</v>
      </c>
      <c r="M481" s="10">
        <v>5129</v>
      </c>
      <c r="N481" s="181">
        <f>+'havelvac 7.2'!N477+'havelvac 7.3'!N477+'havelvac 7.4'!N477+'havelvac 7.5'!N477+'havelvac 7.6'!N477+'havelvac 7.7'!N477+'havelvac 7.9'!N477+'havelvac 7.8'!N477+'havelvac 7.10'!N477+'havelvac 7.11'!N477+'havelvac 7.12'!N477+'havelvac 7.13'!N475</f>
        <v>0</v>
      </c>
      <c r="O481" s="181">
        <f>+'havelvac 7.2'!O477+'havelvac 7.3'!O477+'havelvac 7.4'!O477+'havelvac 7.5'!O477+'havelvac 7.6'!O477+'havelvac 7.7'!O477+'havelvac 7.9'!O477+'havelvac 7.8'!O477+'havelvac 7.10'!O477+'havelvac 7.11'!O477+'havelvac 7.12'!O477+'havelvac 7.13'!O475</f>
        <v>0</v>
      </c>
      <c r="P481" s="229" t="str">
        <f t="shared" si="53"/>
        <v xml:space="preserve"> </v>
      </c>
      <c r="Q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1" s="229" t="str">
        <f t="shared" si="54"/>
        <v xml:space="preserve"> </v>
      </c>
      <c r="S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1" s="229" t="str">
        <f t="shared" si="55"/>
        <v xml:space="preserve"> </v>
      </c>
      <c r="U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1" s="181">
        <f>+'havelvac 7.2'!P477+'havelvac 7.3'!P477+'havelvac 7.4'!P477+'havelvac 7.5'!P477+'havelvac 7.6'!P477+'havelvac 7.7'!P477+'havelvac 7.9'!P477+'havelvac 7.8'!P477+'havelvac 7.10'!P477+'havelvac 7.11'!P477+'havelvac 7.12'!P477+'havelvac 7.13'!P475</f>
        <v>0</v>
      </c>
      <c r="W481" s="229" t="str">
        <f t="shared" si="56"/>
        <v xml:space="preserve"> </v>
      </c>
      <c r="X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1" s="229" t="str">
        <f t="shared" si="57"/>
        <v xml:space="preserve"> </v>
      </c>
      <c r="Z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1" s="229" t="str">
        <f t="shared" si="58"/>
        <v xml:space="preserve"> </v>
      </c>
      <c r="AB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2" spans="1:255" s="196" customFormat="1" ht="27" hidden="1">
      <c r="A482" s="182" t="str">
        <f t="shared" si="59"/>
        <v>71090101030000</v>
      </c>
      <c r="B482" s="183" t="s">
        <v>439</v>
      </c>
      <c r="C482" s="132" t="s">
        <v>187</v>
      </c>
      <c r="D482" s="131" t="s">
        <v>106</v>
      </c>
      <c r="E482" s="130" t="s">
        <v>106</v>
      </c>
      <c r="F482" s="184" t="s">
        <v>442</v>
      </c>
      <c r="G482" s="185" t="s">
        <v>440</v>
      </c>
      <c r="H482" s="144"/>
      <c r="I482" s="145"/>
      <c r="J482" s="146"/>
      <c r="K482" s="146"/>
      <c r="L482" s="25" t="s">
        <v>320</v>
      </c>
      <c r="M482" s="26"/>
      <c r="N482" s="195">
        <f>+'havelvac 7.2'!N478+'havelvac 7.3'!N478+'havelvac 7.4'!N478+'havelvac 7.5'!N478+'havelvac 7.6'!N478+'havelvac 7.7'!N478+'havelvac 7.9'!N478+'havelvac 7.8'!N478+'havelvac 7.10'!N478+'havelvac 7.11'!N478+'havelvac 7.12'!N478+'havelvac 7.13'!N476</f>
        <v>0</v>
      </c>
      <c r="O482" s="195">
        <f>+'havelvac 7.2'!O478+'havelvac 7.3'!O478+'havelvac 7.4'!O478+'havelvac 7.5'!O478+'havelvac 7.6'!O478+'havelvac 7.7'!O478+'havelvac 7.9'!O478+'havelvac 7.8'!O478+'havelvac 7.10'!O478+'havelvac 7.11'!O478+'havelvac 7.12'!O478+'havelvac 7.13'!O476</f>
        <v>0</v>
      </c>
      <c r="P482" s="228" t="str">
        <f t="shared" si="53"/>
        <v xml:space="preserve"> </v>
      </c>
      <c r="Q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2" s="228" t="str">
        <f t="shared" si="54"/>
        <v xml:space="preserve"> </v>
      </c>
      <c r="S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2" s="228" t="str">
        <f t="shared" si="55"/>
        <v xml:space="preserve"> </v>
      </c>
      <c r="U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2" s="195">
        <f>+'havelvac 7.2'!P478+'havelvac 7.3'!P478+'havelvac 7.4'!P478+'havelvac 7.5'!P478+'havelvac 7.6'!P478+'havelvac 7.7'!P478+'havelvac 7.9'!P478+'havelvac 7.8'!P478+'havelvac 7.10'!P478+'havelvac 7.11'!P478+'havelvac 7.12'!P478+'havelvac 7.13'!P476</f>
        <v>0</v>
      </c>
      <c r="W482" s="228" t="str">
        <f t="shared" si="56"/>
        <v xml:space="preserve"> </v>
      </c>
      <c r="X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2" s="228" t="str">
        <f t="shared" si="57"/>
        <v xml:space="preserve"> </v>
      </c>
      <c r="Z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2" s="228" t="str">
        <f t="shared" si="58"/>
        <v xml:space="preserve"> </v>
      </c>
      <c r="AB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3" spans="1:255" s="135" customFormat="1" hidden="1">
      <c r="A483" s="182" t="str">
        <f t="shared" si="59"/>
        <v>71090101034239</v>
      </c>
      <c r="B483" s="183" t="s">
        <v>439</v>
      </c>
      <c r="C483" s="132" t="s">
        <v>187</v>
      </c>
      <c r="D483" s="131" t="s">
        <v>106</v>
      </c>
      <c r="E483" s="130" t="s">
        <v>106</v>
      </c>
      <c r="F483" s="184" t="s">
        <v>442</v>
      </c>
      <c r="G483" s="129">
        <v>4239</v>
      </c>
      <c r="H483" s="23"/>
      <c r="I483" s="23"/>
      <c r="J483" s="24"/>
      <c r="K483" s="24"/>
      <c r="L483" s="27" t="s">
        <v>125</v>
      </c>
      <c r="M483" s="10">
        <v>4239</v>
      </c>
      <c r="N483" s="181">
        <f>+'havelvac 7.2'!N479+'havelvac 7.3'!N479+'havelvac 7.4'!N479+'havelvac 7.5'!N479+'havelvac 7.6'!N479+'havelvac 7.7'!N479+'havelvac 7.9'!N479+'havelvac 7.8'!N479+'havelvac 7.10'!N479+'havelvac 7.11'!N479+'havelvac 7.12'!N479+'havelvac 7.13'!N477</f>
        <v>0</v>
      </c>
      <c r="O483" s="181">
        <f>+'havelvac 7.2'!O479+'havelvac 7.3'!O479+'havelvac 7.4'!O479+'havelvac 7.5'!O479+'havelvac 7.6'!O479+'havelvac 7.7'!O479+'havelvac 7.9'!O479+'havelvac 7.8'!O479+'havelvac 7.10'!O479+'havelvac 7.11'!O479+'havelvac 7.12'!O479+'havelvac 7.13'!O477</f>
        <v>0</v>
      </c>
      <c r="P483" s="229" t="str">
        <f t="shared" si="53"/>
        <v xml:space="preserve"> </v>
      </c>
      <c r="Q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3" s="229" t="str">
        <f t="shared" si="54"/>
        <v xml:space="preserve"> </v>
      </c>
      <c r="S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3" s="229" t="str">
        <f t="shared" si="55"/>
        <v xml:space="preserve"> </v>
      </c>
      <c r="U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3" s="181">
        <f>+'havelvac 7.2'!P479+'havelvac 7.3'!P479+'havelvac 7.4'!P479+'havelvac 7.5'!P479+'havelvac 7.6'!P479+'havelvac 7.7'!P479+'havelvac 7.9'!P479+'havelvac 7.8'!P479+'havelvac 7.10'!P479+'havelvac 7.11'!P479+'havelvac 7.12'!P479+'havelvac 7.13'!P477</f>
        <v>0</v>
      </c>
      <c r="W483" s="229" t="str">
        <f t="shared" si="56"/>
        <v xml:space="preserve"> </v>
      </c>
      <c r="X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3" s="229" t="str">
        <f t="shared" si="57"/>
        <v xml:space="preserve"> </v>
      </c>
      <c r="Z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3" s="229" t="str">
        <f t="shared" si="58"/>
        <v xml:space="preserve"> </v>
      </c>
      <c r="AB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4" spans="1:255" s="197" customFormat="1" ht="25.5" hidden="1">
      <c r="A484" s="182" t="str">
        <f t="shared" si="59"/>
        <v>71090101034511</v>
      </c>
      <c r="B484" s="183" t="s">
        <v>439</v>
      </c>
      <c r="C484" s="132" t="s">
        <v>187</v>
      </c>
      <c r="D484" s="131" t="s">
        <v>106</v>
      </c>
      <c r="E484" s="130" t="s">
        <v>106</v>
      </c>
      <c r="F484" s="184" t="s">
        <v>442</v>
      </c>
      <c r="G484" s="185" t="s">
        <v>83</v>
      </c>
      <c r="H484" s="192"/>
      <c r="I484" s="192"/>
      <c r="J484" s="193"/>
      <c r="K484" s="194"/>
      <c r="L484" s="34" t="s">
        <v>217</v>
      </c>
      <c r="M484" s="10" t="s">
        <v>83</v>
      </c>
      <c r="N484" s="181">
        <f>+'havelvac 7.2'!N480+'havelvac 7.3'!N480+'havelvac 7.4'!N480+'havelvac 7.5'!N480+'havelvac 7.6'!N480+'havelvac 7.7'!N480+'havelvac 7.9'!N480+'havelvac 7.8'!N480+'havelvac 7.10'!N480+'havelvac 7.11'!N480+'havelvac 7.12'!N480+'havelvac 7.13'!N478</f>
        <v>0</v>
      </c>
      <c r="O484" s="181">
        <f>+'havelvac 7.2'!O480+'havelvac 7.3'!O480+'havelvac 7.4'!O480+'havelvac 7.5'!O480+'havelvac 7.6'!O480+'havelvac 7.7'!O480+'havelvac 7.9'!O480+'havelvac 7.8'!O480+'havelvac 7.10'!O480+'havelvac 7.11'!O480+'havelvac 7.12'!O480+'havelvac 7.13'!O478</f>
        <v>0</v>
      </c>
      <c r="P484" s="229" t="str">
        <f t="shared" si="53"/>
        <v xml:space="preserve"> </v>
      </c>
      <c r="Q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4" s="229" t="str">
        <f t="shared" si="54"/>
        <v xml:space="preserve"> </v>
      </c>
      <c r="S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4" s="229" t="str">
        <f t="shared" si="55"/>
        <v xml:space="preserve"> </v>
      </c>
      <c r="U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4" s="181">
        <f>+'havelvac 7.2'!P480+'havelvac 7.3'!P480+'havelvac 7.4'!P480+'havelvac 7.5'!P480+'havelvac 7.6'!P480+'havelvac 7.7'!P480+'havelvac 7.9'!P480+'havelvac 7.8'!P480+'havelvac 7.10'!P480+'havelvac 7.11'!P480+'havelvac 7.12'!P480+'havelvac 7.13'!P478</f>
        <v>0</v>
      </c>
      <c r="W484" s="229" t="str">
        <f t="shared" si="56"/>
        <v xml:space="preserve"> </v>
      </c>
      <c r="X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4" s="229" t="str">
        <f t="shared" si="57"/>
        <v xml:space="preserve"> </v>
      </c>
      <c r="Z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4" s="229" t="str">
        <f t="shared" si="58"/>
        <v xml:space="preserve"> </v>
      </c>
      <c r="AB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C484" s="135"/>
      <c r="AD484" s="135"/>
      <c r="AE484" s="135"/>
      <c r="AF484" s="135"/>
      <c r="AG484" s="135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  <c r="AV484" s="135"/>
      <c r="AW484" s="135"/>
      <c r="AX484" s="135"/>
      <c r="AY484" s="135"/>
      <c r="AZ484" s="135"/>
      <c r="BA484" s="135"/>
      <c r="BB484" s="135"/>
      <c r="BC484" s="135"/>
      <c r="BD484" s="135"/>
      <c r="BE484" s="135"/>
      <c r="BF484" s="135"/>
      <c r="BG484" s="135"/>
      <c r="BH484" s="135"/>
      <c r="BI484" s="135"/>
      <c r="BJ484" s="135"/>
      <c r="BK484" s="135"/>
      <c r="BL484" s="135"/>
      <c r="BM484" s="135"/>
      <c r="BN484" s="135"/>
      <c r="BO484" s="135"/>
      <c r="BP484" s="135"/>
      <c r="BQ484" s="135"/>
      <c r="BR484" s="135"/>
      <c r="BS484" s="135"/>
      <c r="BT484" s="135"/>
      <c r="BU484" s="135"/>
      <c r="BV484" s="135"/>
      <c r="BW484" s="135"/>
      <c r="BX484" s="135"/>
      <c r="BY484" s="135"/>
      <c r="BZ484" s="135"/>
      <c r="CA484" s="135"/>
      <c r="CB484" s="135"/>
      <c r="CC484" s="135"/>
      <c r="CD484" s="135"/>
      <c r="CE484" s="135"/>
      <c r="CF484" s="135"/>
      <c r="CG484" s="135"/>
      <c r="CH484" s="135"/>
      <c r="CI484" s="135"/>
      <c r="CJ484" s="135"/>
      <c r="CK484" s="135"/>
      <c r="CL484" s="135"/>
      <c r="CM484" s="135"/>
      <c r="CN484" s="135"/>
      <c r="CO484" s="135"/>
      <c r="CP484" s="135"/>
      <c r="CQ484" s="135"/>
      <c r="CR484" s="135"/>
      <c r="CS484" s="135"/>
      <c r="CT484" s="135"/>
      <c r="CU484" s="135"/>
      <c r="CV484" s="135"/>
      <c r="CW484" s="135"/>
      <c r="CX484" s="135"/>
      <c r="CY484" s="135"/>
      <c r="CZ484" s="135"/>
      <c r="DA484" s="135"/>
      <c r="DB484" s="135"/>
      <c r="DC484" s="135"/>
      <c r="DD484" s="135"/>
      <c r="DE484" s="135"/>
      <c r="DF484" s="135"/>
      <c r="DG484" s="135"/>
      <c r="DH484" s="135"/>
      <c r="DI484" s="135"/>
      <c r="DJ484" s="135"/>
      <c r="DK484" s="135"/>
      <c r="DL484" s="135"/>
      <c r="DM484" s="135"/>
      <c r="DN484" s="135"/>
      <c r="DO484" s="135"/>
      <c r="DP484" s="135"/>
      <c r="DQ484" s="135"/>
      <c r="DR484" s="135"/>
      <c r="DS484" s="135"/>
      <c r="DT484" s="135"/>
      <c r="DU484" s="135"/>
      <c r="DV484" s="135"/>
      <c r="DW484" s="135"/>
      <c r="DX484" s="135"/>
      <c r="DY484" s="135"/>
      <c r="DZ484" s="135"/>
      <c r="EA484" s="135"/>
      <c r="EB484" s="135"/>
      <c r="EC484" s="135"/>
      <c r="ED484" s="135"/>
      <c r="EE484" s="135"/>
      <c r="EF484" s="135"/>
      <c r="EG484" s="135"/>
      <c r="EH484" s="135"/>
      <c r="EI484" s="135"/>
      <c r="EJ484" s="135"/>
      <c r="EK484" s="135"/>
      <c r="EL484" s="135"/>
      <c r="EM484" s="135"/>
      <c r="EN484" s="135"/>
      <c r="EO484" s="135"/>
      <c r="EP484" s="135"/>
      <c r="EQ484" s="135"/>
      <c r="ER484" s="135"/>
      <c r="ES484" s="135"/>
      <c r="ET484" s="135"/>
      <c r="EU484" s="135"/>
      <c r="EV484" s="135"/>
      <c r="EW484" s="135"/>
      <c r="EX484" s="135"/>
      <c r="EY484" s="135"/>
      <c r="EZ484" s="135"/>
      <c r="FA484" s="135"/>
      <c r="FB484" s="135"/>
      <c r="FC484" s="135"/>
      <c r="FD484" s="135"/>
      <c r="FE484" s="135"/>
      <c r="FF484" s="135"/>
      <c r="FG484" s="135"/>
      <c r="FH484" s="135"/>
      <c r="FI484" s="135"/>
      <c r="FJ484" s="135"/>
      <c r="FK484" s="135"/>
      <c r="FL484" s="135"/>
      <c r="FM484" s="135"/>
      <c r="FN484" s="135"/>
      <c r="FO484" s="135"/>
      <c r="FP484" s="135"/>
      <c r="FQ484" s="135"/>
      <c r="FR484" s="135"/>
      <c r="FS484" s="135"/>
      <c r="FT484" s="135"/>
      <c r="FU484" s="135"/>
      <c r="FV484" s="135"/>
      <c r="FW484" s="135"/>
      <c r="FX484" s="135"/>
      <c r="FY484" s="135"/>
      <c r="FZ484" s="135"/>
      <c r="GA484" s="135"/>
      <c r="GB484" s="135"/>
      <c r="GC484" s="135"/>
      <c r="GD484" s="135"/>
      <c r="GE484" s="135"/>
      <c r="GF484" s="135"/>
      <c r="GG484" s="135"/>
      <c r="GH484" s="135"/>
      <c r="GI484" s="135"/>
      <c r="GJ484" s="135"/>
      <c r="GK484" s="135"/>
      <c r="GL484" s="135"/>
      <c r="GM484" s="135"/>
      <c r="GN484" s="135"/>
      <c r="GO484" s="135"/>
      <c r="GP484" s="135"/>
      <c r="GQ484" s="135"/>
      <c r="GR484" s="135"/>
      <c r="GS484" s="135"/>
      <c r="GT484" s="135"/>
      <c r="GU484" s="135"/>
      <c r="GV484" s="135"/>
      <c r="GW484" s="135"/>
      <c r="GX484" s="135"/>
      <c r="GY484" s="135"/>
      <c r="GZ484" s="135"/>
      <c r="HA484" s="135"/>
      <c r="HB484" s="135"/>
      <c r="HC484" s="135"/>
      <c r="HD484" s="135"/>
      <c r="HE484" s="135"/>
      <c r="HF484" s="135"/>
      <c r="HG484" s="135"/>
      <c r="HH484" s="135"/>
      <c r="HI484" s="135"/>
      <c r="HJ484" s="135"/>
      <c r="HK484" s="135"/>
      <c r="HL484" s="135"/>
      <c r="HM484" s="135"/>
      <c r="HN484" s="135"/>
      <c r="HO484" s="135"/>
      <c r="HP484" s="135"/>
      <c r="HQ484" s="135"/>
      <c r="HR484" s="135"/>
      <c r="HS484" s="135"/>
      <c r="HT484" s="135"/>
      <c r="HU484" s="135"/>
      <c r="HV484" s="135"/>
      <c r="HW484" s="135"/>
      <c r="HX484" s="135"/>
      <c r="HY484" s="135"/>
      <c r="HZ484" s="135"/>
      <c r="IA484" s="135"/>
      <c r="IB484" s="135"/>
      <c r="IC484" s="135"/>
      <c r="ID484" s="135"/>
      <c r="IE484" s="135"/>
      <c r="IF484" s="135"/>
      <c r="IG484" s="135"/>
      <c r="IH484" s="135"/>
      <c r="II484" s="135"/>
      <c r="IJ484" s="135"/>
      <c r="IK484" s="135"/>
      <c r="IL484" s="135"/>
      <c r="IM484" s="135"/>
      <c r="IN484" s="135"/>
      <c r="IO484" s="135"/>
      <c r="IP484" s="135"/>
      <c r="IQ484" s="135"/>
      <c r="IR484" s="135"/>
      <c r="IS484" s="135"/>
      <c r="IT484" s="135"/>
      <c r="IU484" s="135"/>
    </row>
    <row r="485" spans="1:255" s="191" customFormat="1" ht="25.5" hidden="1">
      <c r="A485" s="182" t="str">
        <f t="shared" si="59"/>
        <v>71090102000000</v>
      </c>
      <c r="B485" s="183" t="s">
        <v>439</v>
      </c>
      <c r="C485" s="132" t="s">
        <v>187</v>
      </c>
      <c r="D485" s="131" t="s">
        <v>106</v>
      </c>
      <c r="E485" s="130" t="s">
        <v>140</v>
      </c>
      <c r="F485" s="184" t="s">
        <v>441</v>
      </c>
      <c r="G485" s="185" t="s">
        <v>440</v>
      </c>
      <c r="H485" s="149">
        <v>2911</v>
      </c>
      <c r="I485" s="150" t="s">
        <v>187</v>
      </c>
      <c r="J485" s="151">
        <v>1</v>
      </c>
      <c r="K485" s="151">
        <v>2</v>
      </c>
      <c r="L485" s="152" t="s">
        <v>321</v>
      </c>
      <c r="M485" s="153"/>
      <c r="N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7.13'!N479</f>
        <v>#REF!</v>
      </c>
      <c r="O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7.13'!O479</f>
        <v>#REF!</v>
      </c>
      <c r="P485" s="227" t="str">
        <f t="shared" si="53"/>
        <v xml:space="preserve"> </v>
      </c>
      <c r="Q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5" s="227" t="str">
        <f t="shared" si="54"/>
        <v xml:space="preserve"> </v>
      </c>
      <c r="S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5" s="227" t="str">
        <f t="shared" si="55"/>
        <v xml:space="preserve"> </v>
      </c>
      <c r="U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7.13'!P479</f>
        <v>#REF!</v>
      </c>
      <c r="W485" s="227" t="str">
        <f t="shared" si="56"/>
        <v xml:space="preserve"> </v>
      </c>
      <c r="X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5" s="227" t="str">
        <f t="shared" si="57"/>
        <v xml:space="preserve"> </v>
      </c>
      <c r="Z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5" s="227" t="str">
        <f t="shared" si="58"/>
        <v xml:space="preserve"> </v>
      </c>
      <c r="AB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6" spans="1:255" s="135" customFormat="1" ht="12.75" hidden="1">
      <c r="A486" s="182" t="str">
        <f t="shared" si="59"/>
        <v>71090102000001</v>
      </c>
      <c r="B486" s="183" t="s">
        <v>439</v>
      </c>
      <c r="C486" s="132" t="s">
        <v>187</v>
      </c>
      <c r="D486" s="131" t="s">
        <v>106</v>
      </c>
      <c r="E486" s="130" t="s">
        <v>140</v>
      </c>
      <c r="F486" s="184" t="s">
        <v>441</v>
      </c>
      <c r="G486" s="185" t="s">
        <v>96</v>
      </c>
      <c r="H486" s="23"/>
      <c r="I486" s="23"/>
      <c r="J486" s="24"/>
      <c r="K486" s="24"/>
      <c r="L486" s="28" t="s">
        <v>108</v>
      </c>
      <c r="M486" s="29"/>
      <c r="N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7.13'!N480</f>
        <v>#REF!</v>
      </c>
      <c r="O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7.13'!O480</f>
        <v>#REF!</v>
      </c>
      <c r="P486" s="225" t="str">
        <f t="shared" si="53"/>
        <v xml:space="preserve"> </v>
      </c>
      <c r="Q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6" s="225" t="str">
        <f t="shared" si="54"/>
        <v xml:space="preserve"> </v>
      </c>
      <c r="S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6" s="225" t="str">
        <f t="shared" si="55"/>
        <v xml:space="preserve"> </v>
      </c>
      <c r="U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7.13'!P480</f>
        <v>#REF!</v>
      </c>
      <c r="W486" s="225" t="str">
        <f t="shared" si="56"/>
        <v xml:space="preserve"> </v>
      </c>
      <c r="X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6" s="225" t="str">
        <f t="shared" si="57"/>
        <v xml:space="preserve"> </v>
      </c>
      <c r="Z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6" s="225" t="str">
        <f t="shared" si="58"/>
        <v xml:space="preserve"> </v>
      </c>
      <c r="AB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7" spans="1:255" s="196" customFormat="1" ht="13.5" hidden="1">
      <c r="A487" s="182" t="str">
        <f t="shared" si="59"/>
        <v>71090102010000</v>
      </c>
      <c r="B487" s="183" t="s">
        <v>439</v>
      </c>
      <c r="C487" s="132" t="s">
        <v>187</v>
      </c>
      <c r="D487" s="131" t="s">
        <v>106</v>
      </c>
      <c r="E487" s="130" t="s">
        <v>140</v>
      </c>
      <c r="F487" s="184" t="s">
        <v>106</v>
      </c>
      <c r="G487" s="185" t="s">
        <v>440</v>
      </c>
      <c r="H487" s="144"/>
      <c r="I487" s="145"/>
      <c r="J487" s="146"/>
      <c r="K487" s="146"/>
      <c r="L487" s="25" t="s">
        <v>322</v>
      </c>
      <c r="M487" s="26"/>
      <c r="N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7" s="228" t="str">
        <f t="shared" si="53"/>
        <v xml:space="preserve"> </v>
      </c>
      <c r="Q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7" s="228" t="str">
        <f t="shared" si="54"/>
        <v xml:space="preserve"> </v>
      </c>
      <c r="S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7" s="228" t="str">
        <f t="shared" si="55"/>
        <v xml:space="preserve"> </v>
      </c>
      <c r="U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7" s="228" t="str">
        <f t="shared" si="56"/>
        <v xml:space="preserve"> </v>
      </c>
      <c r="X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7" s="228" t="str">
        <f t="shared" si="57"/>
        <v xml:space="preserve"> </v>
      </c>
      <c r="Z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7" s="228" t="str">
        <f t="shared" si="58"/>
        <v xml:space="preserve"> </v>
      </c>
      <c r="AB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8" spans="1:255" s="135" customFormat="1" hidden="1">
      <c r="A488" s="182" t="str">
        <f t="shared" si="59"/>
        <v>71090102014239</v>
      </c>
      <c r="B488" s="183" t="s">
        <v>439</v>
      </c>
      <c r="C488" s="132" t="s">
        <v>187</v>
      </c>
      <c r="D488" s="131" t="s">
        <v>106</v>
      </c>
      <c r="E488" s="130" t="s">
        <v>140</v>
      </c>
      <c r="F488" s="184" t="s">
        <v>106</v>
      </c>
      <c r="G488" s="129">
        <v>4239</v>
      </c>
      <c r="H488" s="23"/>
      <c r="I488" s="16"/>
      <c r="J488" s="17"/>
      <c r="K488" s="17"/>
      <c r="L488" s="27" t="s">
        <v>125</v>
      </c>
      <c r="M488" s="10">
        <v>4239</v>
      </c>
      <c r="N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8" s="229" t="str">
        <f t="shared" si="53"/>
        <v xml:space="preserve"> </v>
      </c>
      <c r="Q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8" s="229" t="str">
        <f t="shared" si="54"/>
        <v xml:space="preserve"> </v>
      </c>
      <c r="S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8" s="229" t="str">
        <f t="shared" si="55"/>
        <v xml:space="preserve"> </v>
      </c>
      <c r="U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8" s="229" t="str">
        <f t="shared" si="56"/>
        <v xml:space="preserve"> </v>
      </c>
      <c r="X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8" s="229" t="str">
        <f t="shared" si="57"/>
        <v xml:space="preserve"> </v>
      </c>
      <c r="Z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8" s="229" t="str">
        <f t="shared" si="58"/>
        <v xml:space="preserve"> </v>
      </c>
      <c r="AB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9" spans="1:255" s="135" customFormat="1" ht="25.5" hidden="1">
      <c r="A489" s="182" t="str">
        <f t="shared" si="59"/>
        <v>71090102014511</v>
      </c>
      <c r="B489" s="198" t="s">
        <v>439</v>
      </c>
      <c r="C489" s="132" t="s">
        <v>187</v>
      </c>
      <c r="D489" s="131" t="s">
        <v>106</v>
      </c>
      <c r="E489" s="130" t="s">
        <v>140</v>
      </c>
      <c r="F489" s="184" t="s">
        <v>106</v>
      </c>
      <c r="G489" s="129">
        <v>4511</v>
      </c>
      <c r="H489" s="189"/>
      <c r="I489" s="192"/>
      <c r="J489" s="199"/>
      <c r="K489" s="200"/>
      <c r="L489" s="201" t="s">
        <v>217</v>
      </c>
      <c r="M489" s="11">
        <v>4511</v>
      </c>
      <c r="N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9" s="229" t="str">
        <f t="shared" si="53"/>
        <v xml:space="preserve"> </v>
      </c>
      <c r="Q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9" s="229" t="str">
        <f t="shared" si="54"/>
        <v xml:space="preserve"> </v>
      </c>
      <c r="S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9" s="229" t="str">
        <f t="shared" si="55"/>
        <v xml:space="preserve"> </v>
      </c>
      <c r="U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9" s="229" t="str">
        <f t="shared" si="56"/>
        <v xml:space="preserve"> </v>
      </c>
      <c r="X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9" s="229" t="str">
        <f t="shared" si="57"/>
        <v xml:space="preserve"> </v>
      </c>
      <c r="Z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9" s="229" t="str">
        <f t="shared" si="58"/>
        <v xml:space="preserve"> </v>
      </c>
      <c r="AB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0" spans="1:255" s="196" customFormat="1" ht="13.5" hidden="1">
      <c r="A490" s="182" t="str">
        <f t="shared" si="59"/>
        <v>71090102020000</v>
      </c>
      <c r="B490" s="183" t="s">
        <v>439</v>
      </c>
      <c r="C490" s="132" t="s">
        <v>187</v>
      </c>
      <c r="D490" s="131" t="s">
        <v>106</v>
      </c>
      <c r="E490" s="130" t="s">
        <v>140</v>
      </c>
      <c r="F490" s="184" t="s">
        <v>140</v>
      </c>
      <c r="G490" s="185" t="s">
        <v>440</v>
      </c>
      <c r="H490" s="144"/>
      <c r="I490" s="145"/>
      <c r="J490" s="146"/>
      <c r="K490" s="146"/>
      <c r="L490" s="25" t="s">
        <v>323</v>
      </c>
      <c r="M490" s="26"/>
      <c r="N490" s="195" t="e">
        <f>+'havelvac 7.2'!N483+'havelvac 7.3'!N483+'havelvac 7.4'!N483+'havelvac 7.5'!N483+'havelvac 7.6'!N483+'havelvac 7.7'!N483+'havelvac 7.9'!N483+'havelvac 7.8'!N483+'havelvac 7.10'!N483+'havelvac 7.11'!N483+'havelvac 7.12'!N483+'havelvac 7.13'!#REF!</f>
        <v>#REF!</v>
      </c>
      <c r="O490" s="195" t="e">
        <f>+'havelvac 7.2'!O483+'havelvac 7.3'!O483+'havelvac 7.4'!O483+'havelvac 7.5'!O483+'havelvac 7.6'!O483+'havelvac 7.7'!O483+'havelvac 7.9'!O483+'havelvac 7.8'!O483+'havelvac 7.10'!O483+'havelvac 7.11'!O483+'havelvac 7.12'!O483+'havelvac 7.13'!#REF!</f>
        <v>#REF!</v>
      </c>
      <c r="P490" s="228" t="str">
        <f t="shared" si="53"/>
        <v xml:space="preserve"> </v>
      </c>
      <c r="Q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0" s="228" t="str">
        <f t="shared" si="54"/>
        <v xml:space="preserve"> </v>
      </c>
      <c r="S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0" s="228" t="str">
        <f t="shared" si="55"/>
        <v xml:space="preserve"> </v>
      </c>
      <c r="U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0" s="195" t="e">
        <f>+'havelvac 7.2'!P483+'havelvac 7.3'!P483+'havelvac 7.4'!P483+'havelvac 7.5'!P483+'havelvac 7.6'!P483+'havelvac 7.7'!P483+'havelvac 7.9'!P483+'havelvac 7.8'!P483+'havelvac 7.10'!P483+'havelvac 7.11'!P483+'havelvac 7.12'!P483+'havelvac 7.13'!#REF!</f>
        <v>#REF!</v>
      </c>
      <c r="W490" s="228" t="str">
        <f t="shared" si="56"/>
        <v xml:space="preserve"> </v>
      </c>
      <c r="X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0" s="228" t="str">
        <f t="shared" si="57"/>
        <v xml:space="preserve"> </v>
      </c>
      <c r="Z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0" s="228" t="str">
        <f t="shared" si="58"/>
        <v xml:space="preserve"> </v>
      </c>
      <c r="AB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1" spans="1:255" s="135" customFormat="1" hidden="1">
      <c r="A491" s="182" t="str">
        <f t="shared" si="59"/>
        <v>71090102024239</v>
      </c>
      <c r="B491" s="183" t="s">
        <v>439</v>
      </c>
      <c r="C491" s="132" t="s">
        <v>187</v>
      </c>
      <c r="D491" s="131" t="s">
        <v>106</v>
      </c>
      <c r="E491" s="130" t="s">
        <v>140</v>
      </c>
      <c r="F491" s="184" t="s">
        <v>140</v>
      </c>
      <c r="G491" s="129">
        <v>4239</v>
      </c>
      <c r="H491" s="23"/>
      <c r="I491" s="16"/>
      <c r="J491" s="17"/>
      <c r="K491" s="17"/>
      <c r="L491" s="27" t="s">
        <v>125</v>
      </c>
      <c r="M491" s="10">
        <v>4239</v>
      </c>
      <c r="N491" s="181" t="e">
        <f>+'havelvac 7.2'!N484+'havelvac 7.3'!N484+'havelvac 7.4'!N484+'havelvac 7.5'!N484+'havelvac 7.6'!N484+'havelvac 7.7'!N484+'havelvac 7.9'!N484+'havelvac 7.8'!N484+'havelvac 7.10'!N484+'havelvac 7.11'!N484+'havelvac 7.12'!N484+'havelvac 7.13'!#REF!</f>
        <v>#REF!</v>
      </c>
      <c r="O491" s="181" t="e">
        <f>+'havelvac 7.2'!O484+'havelvac 7.3'!O484+'havelvac 7.4'!O484+'havelvac 7.5'!O484+'havelvac 7.6'!O484+'havelvac 7.7'!O484+'havelvac 7.9'!O484+'havelvac 7.8'!O484+'havelvac 7.10'!O484+'havelvac 7.11'!O484+'havelvac 7.12'!O484+'havelvac 7.13'!#REF!</f>
        <v>#REF!</v>
      </c>
      <c r="P491" s="229" t="str">
        <f t="shared" si="53"/>
        <v xml:space="preserve"> </v>
      </c>
      <c r="Q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1" s="229" t="str">
        <f t="shared" si="54"/>
        <v xml:space="preserve"> </v>
      </c>
      <c r="S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1" s="229" t="str">
        <f t="shared" si="55"/>
        <v xml:space="preserve"> </v>
      </c>
      <c r="U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1" s="181" t="e">
        <f>+'havelvac 7.2'!P484+'havelvac 7.3'!P484+'havelvac 7.4'!P484+'havelvac 7.5'!P484+'havelvac 7.6'!P484+'havelvac 7.7'!P484+'havelvac 7.9'!P484+'havelvac 7.8'!P484+'havelvac 7.10'!P484+'havelvac 7.11'!P484+'havelvac 7.12'!P484+'havelvac 7.13'!#REF!</f>
        <v>#REF!</v>
      </c>
      <c r="W491" s="229" t="str">
        <f t="shared" si="56"/>
        <v xml:space="preserve"> </v>
      </c>
      <c r="X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1" s="229" t="str">
        <f t="shared" si="57"/>
        <v xml:space="preserve"> </v>
      </c>
      <c r="Z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1" s="229" t="str">
        <f t="shared" si="58"/>
        <v xml:space="preserve"> </v>
      </c>
      <c r="AB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2" spans="1:255" s="135" customFormat="1" ht="25.5" hidden="1">
      <c r="A492" s="182" t="str">
        <f t="shared" si="59"/>
        <v>71090102024511</v>
      </c>
      <c r="B492" s="198" t="s">
        <v>439</v>
      </c>
      <c r="C492" s="132" t="s">
        <v>187</v>
      </c>
      <c r="D492" s="131" t="s">
        <v>106</v>
      </c>
      <c r="E492" s="130" t="s">
        <v>140</v>
      </c>
      <c r="F492" s="184" t="s">
        <v>140</v>
      </c>
      <c r="G492" s="129">
        <v>4511</v>
      </c>
      <c r="H492" s="189"/>
      <c r="I492" s="192"/>
      <c r="J492" s="199"/>
      <c r="K492" s="200"/>
      <c r="L492" s="201" t="s">
        <v>217</v>
      </c>
      <c r="M492" s="11">
        <v>4511</v>
      </c>
      <c r="N492" s="181">
        <f>+'havelvac 7.2'!N485+'havelvac 7.3'!N485+'havelvac 7.4'!N485+'havelvac 7.5'!N485+'havelvac 7.6'!N485+'havelvac 7.7'!N485+'havelvac 7.9'!N485+'havelvac 7.8'!N485+'havelvac 7.10'!N485+'havelvac 7.11'!N485+'havelvac 7.12'!N485+'havelvac 7.13'!N483</f>
        <v>0</v>
      </c>
      <c r="O492" s="181">
        <f>+'havelvac 7.2'!O485+'havelvac 7.3'!O485+'havelvac 7.4'!O485+'havelvac 7.5'!O485+'havelvac 7.6'!O485+'havelvac 7.7'!O485+'havelvac 7.9'!O485+'havelvac 7.8'!O485+'havelvac 7.10'!O485+'havelvac 7.11'!O485+'havelvac 7.12'!O485+'havelvac 7.13'!O483</f>
        <v>0</v>
      </c>
      <c r="P492" s="229" t="str">
        <f t="shared" si="53"/>
        <v xml:space="preserve"> </v>
      </c>
      <c r="Q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2" s="229" t="str">
        <f t="shared" si="54"/>
        <v xml:space="preserve"> </v>
      </c>
      <c r="S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2" s="229" t="str">
        <f t="shared" si="55"/>
        <v xml:space="preserve"> </v>
      </c>
      <c r="U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2" s="181">
        <f>+'havelvac 7.2'!P485+'havelvac 7.3'!P485+'havelvac 7.4'!P485+'havelvac 7.5'!P485+'havelvac 7.6'!P485+'havelvac 7.7'!P485+'havelvac 7.9'!P485+'havelvac 7.8'!P485+'havelvac 7.10'!P485+'havelvac 7.11'!P485+'havelvac 7.12'!P485+'havelvac 7.13'!P483</f>
        <v>0</v>
      </c>
      <c r="W492" s="229" t="str">
        <f t="shared" si="56"/>
        <v xml:space="preserve"> </v>
      </c>
      <c r="X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2" s="229" t="str">
        <f t="shared" si="57"/>
        <v xml:space="preserve"> </v>
      </c>
      <c r="Z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2" s="229" t="str">
        <f t="shared" si="58"/>
        <v xml:space="preserve"> </v>
      </c>
      <c r="AB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3" spans="1:255" s="196" customFormat="1" ht="13.5" hidden="1">
      <c r="A493" s="182" t="str">
        <f t="shared" si="59"/>
        <v>71090102030000</v>
      </c>
      <c r="B493" s="183" t="s">
        <v>439</v>
      </c>
      <c r="C493" s="132" t="s">
        <v>187</v>
      </c>
      <c r="D493" s="131" t="s">
        <v>106</v>
      </c>
      <c r="E493" s="130" t="s">
        <v>140</v>
      </c>
      <c r="F493" s="184" t="s">
        <v>442</v>
      </c>
      <c r="G493" s="185" t="s">
        <v>440</v>
      </c>
      <c r="H493" s="144"/>
      <c r="I493" s="145"/>
      <c r="J493" s="146"/>
      <c r="K493" s="146"/>
      <c r="L493" s="25" t="s">
        <v>324</v>
      </c>
      <c r="M493" s="26"/>
      <c r="N493" s="195">
        <f>+'havelvac 7.2'!N486+'havelvac 7.3'!N486+'havelvac 7.4'!N486+'havelvac 7.5'!N486+'havelvac 7.6'!N486+'havelvac 7.7'!N486+'havelvac 7.9'!N486+'havelvac 7.8'!N486+'havelvac 7.10'!N486+'havelvac 7.11'!N486+'havelvac 7.12'!N486+'havelvac 7.13'!N484</f>
        <v>0</v>
      </c>
      <c r="O493" s="195">
        <f>+'havelvac 7.2'!O486+'havelvac 7.3'!O486+'havelvac 7.4'!O486+'havelvac 7.5'!O486+'havelvac 7.6'!O486+'havelvac 7.7'!O486+'havelvac 7.9'!O486+'havelvac 7.8'!O486+'havelvac 7.10'!O486+'havelvac 7.11'!O486+'havelvac 7.12'!O486+'havelvac 7.13'!O484</f>
        <v>0</v>
      </c>
      <c r="P493" s="228" t="str">
        <f t="shared" si="53"/>
        <v xml:space="preserve"> </v>
      </c>
      <c r="Q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3" s="228" t="str">
        <f t="shared" si="54"/>
        <v xml:space="preserve"> </v>
      </c>
      <c r="S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3" s="228" t="str">
        <f t="shared" si="55"/>
        <v xml:space="preserve"> </v>
      </c>
      <c r="U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3" s="195">
        <f>+'havelvac 7.2'!P486+'havelvac 7.3'!P486+'havelvac 7.4'!P486+'havelvac 7.5'!P486+'havelvac 7.6'!P486+'havelvac 7.7'!P486+'havelvac 7.9'!P486+'havelvac 7.8'!P486+'havelvac 7.10'!P486+'havelvac 7.11'!P486+'havelvac 7.12'!P486+'havelvac 7.13'!P484</f>
        <v>0</v>
      </c>
      <c r="W493" s="228" t="str">
        <f t="shared" si="56"/>
        <v xml:space="preserve"> </v>
      </c>
      <c r="X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3" s="228" t="str">
        <f t="shared" si="57"/>
        <v xml:space="preserve"> </v>
      </c>
      <c r="Z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3" s="228" t="str">
        <f t="shared" si="58"/>
        <v xml:space="preserve"> </v>
      </c>
      <c r="AB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4" spans="1:255" s="135" customFormat="1" hidden="1">
      <c r="A494" s="182" t="str">
        <f t="shared" si="59"/>
        <v>71090102034239</v>
      </c>
      <c r="B494" s="183" t="s">
        <v>439</v>
      </c>
      <c r="C494" s="132" t="s">
        <v>187</v>
      </c>
      <c r="D494" s="131" t="s">
        <v>106</v>
      </c>
      <c r="E494" s="130" t="s">
        <v>140</v>
      </c>
      <c r="F494" s="184" t="s">
        <v>442</v>
      </c>
      <c r="G494" s="129">
        <v>4239</v>
      </c>
      <c r="H494" s="23"/>
      <c r="I494" s="16"/>
      <c r="J494" s="17"/>
      <c r="K494" s="17"/>
      <c r="L494" s="27" t="s">
        <v>125</v>
      </c>
      <c r="M494" s="10">
        <v>4239</v>
      </c>
      <c r="N494" s="181">
        <f>+'havelvac 7.2'!N487+'havelvac 7.3'!N487+'havelvac 7.4'!N487+'havelvac 7.5'!N487+'havelvac 7.6'!N487+'havelvac 7.7'!N487+'havelvac 7.9'!N487+'havelvac 7.8'!N487+'havelvac 7.10'!N487+'havelvac 7.11'!N487+'havelvac 7.12'!N487+'havelvac 7.13'!N485</f>
        <v>0</v>
      </c>
      <c r="O494" s="181">
        <f>+'havelvac 7.2'!O487+'havelvac 7.3'!O487+'havelvac 7.4'!O487+'havelvac 7.5'!O487+'havelvac 7.6'!O487+'havelvac 7.7'!O487+'havelvac 7.9'!O487+'havelvac 7.8'!O487+'havelvac 7.10'!O487+'havelvac 7.11'!O487+'havelvac 7.12'!O487+'havelvac 7.13'!O485</f>
        <v>0</v>
      </c>
      <c r="P494" s="229" t="str">
        <f t="shared" si="53"/>
        <v xml:space="preserve"> </v>
      </c>
      <c r="Q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4" s="229" t="str">
        <f t="shared" si="54"/>
        <v xml:space="preserve"> </v>
      </c>
      <c r="S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4" s="229" t="str">
        <f t="shared" si="55"/>
        <v xml:space="preserve"> </v>
      </c>
      <c r="U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4" s="181">
        <f>+'havelvac 7.2'!P487+'havelvac 7.3'!P487+'havelvac 7.4'!P487+'havelvac 7.5'!P487+'havelvac 7.6'!P487+'havelvac 7.7'!P487+'havelvac 7.9'!P487+'havelvac 7.8'!P487+'havelvac 7.10'!P487+'havelvac 7.11'!P487+'havelvac 7.12'!P487+'havelvac 7.13'!P485</f>
        <v>0</v>
      </c>
      <c r="W494" s="229" t="str">
        <f t="shared" si="56"/>
        <v xml:space="preserve"> </v>
      </c>
      <c r="X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4" s="229" t="str">
        <f t="shared" si="57"/>
        <v xml:space="preserve"> </v>
      </c>
      <c r="Z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4" s="229" t="str">
        <f t="shared" si="58"/>
        <v xml:space="preserve"> </v>
      </c>
      <c r="AB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5" spans="1:255" s="135" customFormat="1" ht="25.5" hidden="1">
      <c r="A495" s="182" t="str">
        <f t="shared" si="59"/>
        <v>71090102034511</v>
      </c>
      <c r="B495" s="198" t="s">
        <v>439</v>
      </c>
      <c r="C495" s="132" t="s">
        <v>187</v>
      </c>
      <c r="D495" s="131" t="s">
        <v>106</v>
      </c>
      <c r="E495" s="130" t="s">
        <v>140</v>
      </c>
      <c r="F495" s="184" t="s">
        <v>442</v>
      </c>
      <c r="G495" s="129">
        <v>4511</v>
      </c>
      <c r="H495" s="189"/>
      <c r="I495" s="192"/>
      <c r="J495" s="199"/>
      <c r="K495" s="200"/>
      <c r="L495" s="201" t="s">
        <v>217</v>
      </c>
      <c r="M495" s="11">
        <v>4511</v>
      </c>
      <c r="N495" s="181">
        <f>+'havelvac 7.2'!N488+'havelvac 7.3'!N488+'havelvac 7.4'!N488+'havelvac 7.5'!N488+'havelvac 7.6'!N488+'havelvac 7.7'!N488+'havelvac 7.9'!N488+'havelvac 7.8'!N488+'havelvac 7.10'!N488+'havelvac 7.11'!N488+'havelvac 7.12'!N488+'havelvac 7.13'!N486</f>
        <v>0</v>
      </c>
      <c r="O495" s="181">
        <f>+'havelvac 7.2'!O488+'havelvac 7.3'!O488+'havelvac 7.4'!O488+'havelvac 7.5'!O488+'havelvac 7.6'!O488+'havelvac 7.7'!O488+'havelvac 7.9'!O488+'havelvac 7.8'!O488+'havelvac 7.10'!O488+'havelvac 7.11'!O488+'havelvac 7.12'!O488+'havelvac 7.13'!O486</f>
        <v>0</v>
      </c>
      <c r="P495" s="229" t="str">
        <f t="shared" si="53"/>
        <v xml:space="preserve"> </v>
      </c>
      <c r="Q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5" s="229" t="str">
        <f t="shared" si="54"/>
        <v xml:space="preserve"> </v>
      </c>
      <c r="S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5" s="229" t="str">
        <f t="shared" si="55"/>
        <v xml:space="preserve"> </v>
      </c>
      <c r="U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5" s="181">
        <f>+'havelvac 7.2'!P488+'havelvac 7.3'!P488+'havelvac 7.4'!P488+'havelvac 7.5'!P488+'havelvac 7.6'!P488+'havelvac 7.7'!P488+'havelvac 7.9'!P488+'havelvac 7.8'!P488+'havelvac 7.10'!P488+'havelvac 7.11'!P488+'havelvac 7.12'!P488+'havelvac 7.13'!P486</f>
        <v>0</v>
      </c>
      <c r="W495" s="229" t="str">
        <f t="shared" si="56"/>
        <v xml:space="preserve"> </v>
      </c>
      <c r="X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5" s="229" t="str">
        <f t="shared" si="57"/>
        <v xml:space="preserve"> </v>
      </c>
      <c r="Z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5" s="229" t="str">
        <f t="shared" si="58"/>
        <v xml:space="preserve"> </v>
      </c>
      <c r="AB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6" spans="1:255" s="187" customFormat="1" ht="13.5" hidden="1">
      <c r="A496" s="182" t="str">
        <f t="shared" si="59"/>
        <v>71090200000000</v>
      </c>
      <c r="B496" s="183" t="s">
        <v>439</v>
      </c>
      <c r="C496" s="132" t="s">
        <v>187</v>
      </c>
      <c r="D496" s="131" t="s">
        <v>140</v>
      </c>
      <c r="E496" s="130" t="s">
        <v>441</v>
      </c>
      <c r="F496" s="184" t="s">
        <v>441</v>
      </c>
      <c r="G496" s="185" t="s">
        <v>440</v>
      </c>
      <c r="H496" s="173">
        <v>2920</v>
      </c>
      <c r="I496" s="164" t="s">
        <v>187</v>
      </c>
      <c r="J496" s="165">
        <v>2</v>
      </c>
      <c r="K496" s="165">
        <v>0</v>
      </c>
      <c r="L496" s="166" t="s">
        <v>325</v>
      </c>
      <c r="M496" s="174"/>
      <c r="N496" s="186">
        <f>+'havelvac 7.2'!N489+'havelvac 7.3'!N489+'havelvac 7.4'!N489+'havelvac 7.5'!N489+'havelvac 7.6'!N489+'havelvac 7.7'!N489+'havelvac 7.9'!N489+'havelvac 7.8'!N489+'havelvac 7.10'!N489+'havelvac 7.11'!N489+'havelvac 7.12'!N489+'havelvac 7.13'!N487</f>
        <v>0</v>
      </c>
      <c r="O496" s="186">
        <f>+'havelvac 7.2'!O489+'havelvac 7.3'!O489+'havelvac 7.4'!O489+'havelvac 7.5'!O489+'havelvac 7.6'!O489+'havelvac 7.7'!O489+'havelvac 7.9'!O489+'havelvac 7.8'!O489+'havelvac 7.10'!O489+'havelvac 7.11'!O489+'havelvac 7.12'!O489+'havelvac 7.13'!O487</f>
        <v>0</v>
      </c>
      <c r="P496" s="226" t="str">
        <f t="shared" si="53"/>
        <v xml:space="preserve"> </v>
      </c>
      <c r="Q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6" s="226" t="str">
        <f t="shared" si="54"/>
        <v xml:space="preserve"> </v>
      </c>
      <c r="S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6" s="226" t="str">
        <f t="shared" si="55"/>
        <v xml:space="preserve"> </v>
      </c>
      <c r="U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6" s="186">
        <f>+'havelvac 7.2'!P489+'havelvac 7.3'!P489+'havelvac 7.4'!P489+'havelvac 7.5'!P489+'havelvac 7.6'!P489+'havelvac 7.7'!P489+'havelvac 7.9'!P489+'havelvac 7.8'!P489+'havelvac 7.10'!P489+'havelvac 7.11'!P489+'havelvac 7.12'!P489+'havelvac 7.13'!P487</f>
        <v>0</v>
      </c>
      <c r="W496" s="226" t="str">
        <f t="shared" si="56"/>
        <v xml:space="preserve"> </v>
      </c>
      <c r="X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6" s="226" t="str">
        <f t="shared" si="57"/>
        <v xml:space="preserve"> </v>
      </c>
      <c r="Z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6" s="226" t="str">
        <f t="shared" si="58"/>
        <v xml:space="preserve"> </v>
      </c>
      <c r="AB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7" spans="1:28" s="135" customFormat="1" ht="12.75" hidden="1">
      <c r="A497" s="182" t="str">
        <f t="shared" si="59"/>
        <v>71090200000001</v>
      </c>
      <c r="B497" s="183" t="s">
        <v>439</v>
      </c>
      <c r="C497" s="132" t="s">
        <v>187</v>
      </c>
      <c r="D497" s="131" t="s">
        <v>140</v>
      </c>
      <c r="E497" s="130" t="s">
        <v>441</v>
      </c>
      <c r="F497" s="184" t="s">
        <v>441</v>
      </c>
      <c r="G497" s="185" t="s">
        <v>96</v>
      </c>
      <c r="H497" s="23"/>
      <c r="I497" s="16"/>
      <c r="J497" s="17"/>
      <c r="K497" s="17"/>
      <c r="L497" s="28" t="s">
        <v>110</v>
      </c>
      <c r="M497" s="29"/>
      <c r="N497" s="188">
        <f>+'havelvac 7.2'!N490+'havelvac 7.3'!N490+'havelvac 7.4'!N490+'havelvac 7.5'!N490+'havelvac 7.6'!N490+'havelvac 7.7'!N490+'havelvac 7.9'!N490+'havelvac 7.8'!N490+'havelvac 7.10'!N490+'havelvac 7.11'!N490+'havelvac 7.12'!N490+'havelvac 7.13'!N488</f>
        <v>0</v>
      </c>
      <c r="O497" s="188">
        <f>+'havelvac 7.2'!O490+'havelvac 7.3'!O490+'havelvac 7.4'!O490+'havelvac 7.5'!O490+'havelvac 7.6'!O490+'havelvac 7.7'!O490+'havelvac 7.9'!O490+'havelvac 7.8'!O490+'havelvac 7.10'!O490+'havelvac 7.11'!O490+'havelvac 7.12'!O490+'havelvac 7.13'!O488</f>
        <v>0</v>
      </c>
      <c r="P497" s="225" t="str">
        <f t="shared" si="53"/>
        <v xml:space="preserve"> </v>
      </c>
      <c r="Q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7" s="225" t="str">
        <f t="shared" si="54"/>
        <v xml:space="preserve"> </v>
      </c>
      <c r="S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7" s="225" t="str">
        <f t="shared" si="55"/>
        <v xml:space="preserve"> </v>
      </c>
      <c r="U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7" s="188">
        <f>+'havelvac 7.2'!P490+'havelvac 7.3'!P490+'havelvac 7.4'!P490+'havelvac 7.5'!P490+'havelvac 7.6'!P490+'havelvac 7.7'!P490+'havelvac 7.9'!P490+'havelvac 7.8'!P490+'havelvac 7.10'!P490+'havelvac 7.11'!P490+'havelvac 7.12'!P490+'havelvac 7.13'!P488</f>
        <v>0</v>
      </c>
      <c r="W497" s="225" t="str">
        <f t="shared" si="56"/>
        <v xml:space="preserve"> </v>
      </c>
      <c r="X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7" s="225" t="str">
        <f t="shared" si="57"/>
        <v xml:space="preserve"> </v>
      </c>
      <c r="Z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7" s="225" t="str">
        <f t="shared" si="58"/>
        <v xml:space="preserve"> </v>
      </c>
      <c r="AB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8" spans="1:28" s="191" customFormat="1" ht="25.5" hidden="1">
      <c r="A498" s="182" t="str">
        <f t="shared" si="59"/>
        <v>71090201000000</v>
      </c>
      <c r="B498" s="183" t="s">
        <v>439</v>
      </c>
      <c r="C498" s="132" t="s">
        <v>187</v>
      </c>
      <c r="D498" s="131" t="s">
        <v>140</v>
      </c>
      <c r="E498" s="130" t="s">
        <v>106</v>
      </c>
      <c r="F498" s="184" t="s">
        <v>441</v>
      </c>
      <c r="G498" s="185" t="s">
        <v>440</v>
      </c>
      <c r="H498" s="149">
        <v>2921</v>
      </c>
      <c r="I498" s="150" t="s">
        <v>187</v>
      </c>
      <c r="J498" s="151">
        <v>2</v>
      </c>
      <c r="K498" s="151">
        <v>1</v>
      </c>
      <c r="L498" s="152" t="s">
        <v>326</v>
      </c>
      <c r="M498" s="153"/>
      <c r="N498" s="190">
        <f>+'havelvac 7.2'!N491+'havelvac 7.3'!N491+'havelvac 7.4'!N491+'havelvac 7.5'!N491+'havelvac 7.6'!N491+'havelvac 7.7'!N491+'havelvac 7.9'!N491+'havelvac 7.8'!N491+'havelvac 7.10'!N491+'havelvac 7.11'!N491+'havelvac 7.12'!N491+'havelvac 7.13'!N489</f>
        <v>0</v>
      </c>
      <c r="O498" s="190">
        <f>+'havelvac 7.2'!O491+'havelvac 7.3'!O491+'havelvac 7.4'!O491+'havelvac 7.5'!O491+'havelvac 7.6'!O491+'havelvac 7.7'!O491+'havelvac 7.9'!O491+'havelvac 7.8'!O491+'havelvac 7.10'!O491+'havelvac 7.11'!O491+'havelvac 7.12'!O491+'havelvac 7.13'!O489</f>
        <v>0</v>
      </c>
      <c r="P498" s="227" t="str">
        <f t="shared" si="53"/>
        <v xml:space="preserve"> </v>
      </c>
      <c r="Q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8" s="227" t="str">
        <f t="shared" si="54"/>
        <v xml:space="preserve"> </v>
      </c>
      <c r="S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8" s="227" t="str">
        <f t="shared" si="55"/>
        <v xml:space="preserve"> </v>
      </c>
      <c r="U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8" s="190">
        <f>+'havelvac 7.2'!P491+'havelvac 7.3'!P491+'havelvac 7.4'!P491+'havelvac 7.5'!P491+'havelvac 7.6'!P491+'havelvac 7.7'!P491+'havelvac 7.9'!P491+'havelvac 7.8'!P491+'havelvac 7.10'!P491+'havelvac 7.11'!P491+'havelvac 7.12'!P491+'havelvac 7.13'!P489</f>
        <v>0</v>
      </c>
      <c r="W498" s="227" t="str">
        <f t="shared" si="56"/>
        <v xml:space="preserve"> </v>
      </c>
      <c r="X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8" s="227" t="str">
        <f t="shared" si="57"/>
        <v xml:space="preserve"> </v>
      </c>
      <c r="Z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8" s="227" t="str">
        <f t="shared" si="58"/>
        <v xml:space="preserve"> </v>
      </c>
      <c r="AB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9" spans="1:28" s="135" customFormat="1" ht="12.75" hidden="1">
      <c r="A499" s="182" t="str">
        <f t="shared" si="59"/>
        <v>71090201000001</v>
      </c>
      <c r="B499" s="183" t="s">
        <v>439</v>
      </c>
      <c r="C499" s="132" t="s">
        <v>187</v>
      </c>
      <c r="D499" s="131" t="s">
        <v>140</v>
      </c>
      <c r="E499" s="130" t="s">
        <v>106</v>
      </c>
      <c r="F499" s="184" t="s">
        <v>441</v>
      </c>
      <c r="G499" s="185" t="s">
        <v>96</v>
      </c>
      <c r="H499" s="23"/>
      <c r="I499" s="23"/>
      <c r="J499" s="24"/>
      <c r="K499" s="24"/>
      <c r="L499" s="28" t="s">
        <v>108</v>
      </c>
      <c r="M499" s="29"/>
      <c r="N499" s="188">
        <f>+'havelvac 7.2'!N494+'havelvac 7.3'!N494+'havelvac 7.4'!N494+'havelvac 7.5'!N494+'havelvac 7.6'!N494+'havelvac 7.7'!N494+'havelvac 7.9'!N494+'havelvac 7.8'!N494+'havelvac 7.10'!N494+'havelvac 7.11'!N494+'havelvac 7.12'!N494+'havelvac 7.13'!N490</f>
        <v>0</v>
      </c>
      <c r="O499" s="188">
        <f>+'havelvac 7.2'!O494+'havelvac 7.3'!O494+'havelvac 7.4'!O494+'havelvac 7.5'!O494+'havelvac 7.6'!O494+'havelvac 7.7'!O494+'havelvac 7.9'!O494+'havelvac 7.8'!O494+'havelvac 7.10'!O494+'havelvac 7.11'!O494+'havelvac 7.12'!O494+'havelvac 7.13'!O490</f>
        <v>0</v>
      </c>
      <c r="P499" s="225" t="str">
        <f t="shared" si="53"/>
        <v xml:space="preserve"> </v>
      </c>
      <c r="Q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9" s="225" t="str">
        <f t="shared" si="54"/>
        <v xml:space="preserve"> </v>
      </c>
      <c r="S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9" s="225" t="str">
        <f t="shared" si="55"/>
        <v xml:space="preserve"> </v>
      </c>
      <c r="U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9" s="188">
        <f>+'havelvac 7.2'!P494+'havelvac 7.3'!P494+'havelvac 7.4'!P494+'havelvac 7.5'!P494+'havelvac 7.6'!P494+'havelvac 7.7'!P494+'havelvac 7.9'!P494+'havelvac 7.8'!P494+'havelvac 7.10'!P494+'havelvac 7.11'!P494+'havelvac 7.12'!P494+'havelvac 7.13'!P490</f>
        <v>0</v>
      </c>
      <c r="W499" s="225" t="str">
        <f t="shared" si="56"/>
        <v xml:space="preserve"> </v>
      </c>
      <c r="X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9" s="225" t="str">
        <f t="shared" si="57"/>
        <v xml:space="preserve"> </v>
      </c>
      <c r="Z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9" s="225" t="str">
        <f t="shared" si="58"/>
        <v xml:space="preserve"> </v>
      </c>
      <c r="AB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0" spans="1:28" s="196" customFormat="1" ht="13.5" hidden="1">
      <c r="A500" s="182" t="str">
        <f t="shared" si="59"/>
        <v>71090201010000</v>
      </c>
      <c r="B500" s="183" t="s">
        <v>439</v>
      </c>
      <c r="C500" s="132" t="s">
        <v>187</v>
      </c>
      <c r="D500" s="131" t="s">
        <v>140</v>
      </c>
      <c r="E500" s="130" t="s">
        <v>106</v>
      </c>
      <c r="F500" s="184" t="s">
        <v>106</v>
      </c>
      <c r="G500" s="185" t="s">
        <v>440</v>
      </c>
      <c r="H500" s="144"/>
      <c r="I500" s="145"/>
      <c r="J500" s="146"/>
      <c r="K500" s="146"/>
      <c r="L500" s="25" t="s">
        <v>322</v>
      </c>
      <c r="M500" s="26"/>
      <c r="N500" s="195">
        <f>+'havelvac 7.2'!N495+'havelvac 7.3'!N495+'havelvac 7.4'!N495+'havelvac 7.5'!N495+'havelvac 7.6'!N495+'havelvac 7.7'!N495+'havelvac 7.9'!N495+'havelvac 7.8'!N495+'havelvac 7.10'!N495+'havelvac 7.11'!N495+'havelvac 7.12'!N495+'havelvac 7.13'!N491</f>
        <v>0</v>
      </c>
      <c r="O500" s="195">
        <f>+'havelvac 7.2'!O495+'havelvac 7.3'!O495+'havelvac 7.4'!O495+'havelvac 7.5'!O495+'havelvac 7.6'!O495+'havelvac 7.7'!O495+'havelvac 7.9'!O495+'havelvac 7.8'!O495+'havelvac 7.10'!O495+'havelvac 7.11'!O495+'havelvac 7.12'!O495+'havelvac 7.13'!O491</f>
        <v>0</v>
      </c>
      <c r="P500" s="228" t="str">
        <f t="shared" si="53"/>
        <v xml:space="preserve"> </v>
      </c>
      <c r="Q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0" s="228" t="str">
        <f t="shared" si="54"/>
        <v xml:space="preserve"> </v>
      </c>
      <c r="S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0" s="228" t="str">
        <f t="shared" si="55"/>
        <v xml:space="preserve"> </v>
      </c>
      <c r="U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0" s="195">
        <f>+'havelvac 7.2'!P495+'havelvac 7.3'!P495+'havelvac 7.4'!P495+'havelvac 7.5'!P495+'havelvac 7.6'!P495+'havelvac 7.7'!P495+'havelvac 7.9'!P495+'havelvac 7.8'!P495+'havelvac 7.10'!P495+'havelvac 7.11'!P495+'havelvac 7.12'!P495+'havelvac 7.13'!P491</f>
        <v>0</v>
      </c>
      <c r="W500" s="228" t="str">
        <f t="shared" si="56"/>
        <v xml:space="preserve"> </v>
      </c>
      <c r="X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0" s="228" t="str">
        <f t="shared" si="57"/>
        <v xml:space="preserve"> </v>
      </c>
      <c r="Z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0" s="228" t="str">
        <f t="shared" si="58"/>
        <v xml:space="preserve"> </v>
      </c>
      <c r="AB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1" spans="1:28" s="135" customFormat="1" hidden="1">
      <c r="A501" s="182" t="str">
        <f t="shared" si="59"/>
        <v>71090201014239</v>
      </c>
      <c r="B501" s="183" t="s">
        <v>439</v>
      </c>
      <c r="C501" s="132" t="s">
        <v>187</v>
      </c>
      <c r="D501" s="131" t="s">
        <v>140</v>
      </c>
      <c r="E501" s="130" t="s">
        <v>106</v>
      </c>
      <c r="F501" s="184" t="s">
        <v>106</v>
      </c>
      <c r="G501" s="129">
        <v>4239</v>
      </c>
      <c r="H501" s="23"/>
      <c r="I501" s="16"/>
      <c r="J501" s="17"/>
      <c r="K501" s="17"/>
      <c r="L501" s="27" t="s">
        <v>125</v>
      </c>
      <c r="M501" s="10">
        <v>4239</v>
      </c>
      <c r="N501" s="181">
        <f>+'havelvac 7.2'!N496+'havelvac 7.3'!N496+'havelvac 7.4'!N496+'havelvac 7.5'!N496+'havelvac 7.6'!N496+'havelvac 7.7'!N496+'havelvac 7.9'!N496+'havelvac 7.8'!N496+'havelvac 7.10'!N496+'havelvac 7.11'!N496+'havelvac 7.12'!N496+'havelvac 7.13'!N494</f>
        <v>0</v>
      </c>
      <c r="O501" s="181">
        <f>+'havelvac 7.2'!O496+'havelvac 7.3'!O496+'havelvac 7.4'!O496+'havelvac 7.5'!O496+'havelvac 7.6'!O496+'havelvac 7.7'!O496+'havelvac 7.9'!O496+'havelvac 7.8'!O496+'havelvac 7.10'!O496+'havelvac 7.11'!O496+'havelvac 7.12'!O496+'havelvac 7.13'!O494</f>
        <v>0</v>
      </c>
      <c r="P501" s="229" t="str">
        <f t="shared" si="53"/>
        <v xml:space="preserve"> </v>
      </c>
      <c r="Q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1" s="229" t="str">
        <f t="shared" si="54"/>
        <v xml:space="preserve"> </v>
      </c>
      <c r="S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1" s="229" t="str">
        <f t="shared" si="55"/>
        <v xml:space="preserve"> </v>
      </c>
      <c r="U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1" s="181">
        <f>+'havelvac 7.2'!P496+'havelvac 7.3'!P496+'havelvac 7.4'!P496+'havelvac 7.5'!P496+'havelvac 7.6'!P496+'havelvac 7.7'!P496+'havelvac 7.9'!P496+'havelvac 7.8'!P496+'havelvac 7.10'!P496+'havelvac 7.11'!P496+'havelvac 7.12'!P496+'havelvac 7.13'!P494</f>
        <v>0</v>
      </c>
      <c r="W501" s="229" t="str">
        <f t="shared" si="56"/>
        <v xml:space="preserve"> </v>
      </c>
      <c r="X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1" s="229" t="str">
        <f t="shared" si="57"/>
        <v xml:space="preserve"> </v>
      </c>
      <c r="Z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1" s="229" t="str">
        <f t="shared" si="58"/>
        <v xml:space="preserve"> </v>
      </c>
      <c r="AB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2" spans="1:28" s="135" customFormat="1" ht="25.5" hidden="1">
      <c r="A502" s="182" t="str">
        <f t="shared" si="59"/>
        <v>71090201014511</v>
      </c>
      <c r="B502" s="198" t="s">
        <v>439</v>
      </c>
      <c r="C502" s="132" t="s">
        <v>187</v>
      </c>
      <c r="D502" s="131" t="s">
        <v>140</v>
      </c>
      <c r="E502" s="130" t="s">
        <v>106</v>
      </c>
      <c r="F502" s="184" t="s">
        <v>106</v>
      </c>
      <c r="G502" s="129">
        <v>4511</v>
      </c>
      <c r="H502" s="189"/>
      <c r="I502" s="192"/>
      <c r="J502" s="199"/>
      <c r="K502" s="200"/>
      <c r="L502" s="201" t="s">
        <v>217</v>
      </c>
      <c r="M502" s="11">
        <v>4511</v>
      </c>
      <c r="N502" s="181">
        <f>+'havelvac 7.2'!N497+'havelvac 7.3'!N497+'havelvac 7.4'!N497+'havelvac 7.5'!N497+'havelvac 7.6'!N497+'havelvac 7.7'!N497+'havelvac 7.9'!N497+'havelvac 7.8'!N497+'havelvac 7.10'!N497+'havelvac 7.11'!N497+'havelvac 7.12'!N497+'havelvac 7.13'!N495</f>
        <v>0</v>
      </c>
      <c r="O502" s="181">
        <f>+'havelvac 7.2'!O497+'havelvac 7.3'!O497+'havelvac 7.4'!O497+'havelvac 7.5'!O497+'havelvac 7.6'!O497+'havelvac 7.7'!O497+'havelvac 7.9'!O497+'havelvac 7.8'!O497+'havelvac 7.10'!O497+'havelvac 7.11'!O497+'havelvac 7.12'!O497+'havelvac 7.13'!O495</f>
        <v>0</v>
      </c>
      <c r="P502" s="229" t="str">
        <f t="shared" si="53"/>
        <v xml:space="preserve"> </v>
      </c>
      <c r="Q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2" s="229" t="str">
        <f t="shared" si="54"/>
        <v xml:space="preserve"> </v>
      </c>
      <c r="S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2" s="229" t="str">
        <f t="shared" si="55"/>
        <v xml:space="preserve"> </v>
      </c>
      <c r="U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2" s="181">
        <f>+'havelvac 7.2'!P497+'havelvac 7.3'!P497+'havelvac 7.4'!P497+'havelvac 7.5'!P497+'havelvac 7.6'!P497+'havelvac 7.7'!P497+'havelvac 7.9'!P497+'havelvac 7.8'!P497+'havelvac 7.10'!P497+'havelvac 7.11'!P497+'havelvac 7.12'!P497+'havelvac 7.13'!P495</f>
        <v>0</v>
      </c>
      <c r="W502" s="229" t="str">
        <f t="shared" si="56"/>
        <v xml:space="preserve"> </v>
      </c>
      <c r="X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2" s="229" t="str">
        <f t="shared" si="57"/>
        <v xml:space="preserve"> </v>
      </c>
      <c r="Z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2" s="229" t="str">
        <f t="shared" si="58"/>
        <v xml:space="preserve"> </v>
      </c>
      <c r="AB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3" spans="1:28" s="196" customFormat="1" ht="13.5" hidden="1">
      <c r="A503" s="182" t="str">
        <f t="shared" si="59"/>
        <v>71090201020000</v>
      </c>
      <c r="B503" s="183" t="s">
        <v>439</v>
      </c>
      <c r="C503" s="132" t="s">
        <v>187</v>
      </c>
      <c r="D503" s="131" t="s">
        <v>140</v>
      </c>
      <c r="E503" s="130" t="s">
        <v>106</v>
      </c>
      <c r="F503" s="184" t="s">
        <v>140</v>
      </c>
      <c r="G503" s="185" t="s">
        <v>440</v>
      </c>
      <c r="H503" s="144"/>
      <c r="I503" s="145"/>
      <c r="J503" s="146"/>
      <c r="K503" s="146"/>
      <c r="L503" s="25" t="s">
        <v>323</v>
      </c>
      <c r="M503" s="26"/>
      <c r="N503" s="195">
        <f>+'havelvac 7.2'!N498+'havelvac 7.3'!N498+'havelvac 7.4'!N498+'havelvac 7.5'!N498+'havelvac 7.6'!N498+'havelvac 7.7'!N498+'havelvac 7.9'!N498+'havelvac 7.8'!N498+'havelvac 7.10'!N498+'havelvac 7.11'!N498+'havelvac 7.12'!N498+'havelvac 7.13'!N496</f>
        <v>0</v>
      </c>
      <c r="O503" s="195">
        <f>+'havelvac 7.2'!O498+'havelvac 7.3'!O498+'havelvac 7.4'!O498+'havelvac 7.5'!O498+'havelvac 7.6'!O498+'havelvac 7.7'!O498+'havelvac 7.9'!O498+'havelvac 7.8'!O498+'havelvac 7.10'!O498+'havelvac 7.11'!O498+'havelvac 7.12'!O498+'havelvac 7.13'!O496</f>
        <v>0</v>
      </c>
      <c r="P503" s="228" t="str">
        <f t="shared" si="53"/>
        <v xml:space="preserve"> </v>
      </c>
      <c r="Q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3" s="228" t="str">
        <f t="shared" si="54"/>
        <v xml:space="preserve"> </v>
      </c>
      <c r="S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3" s="228" t="str">
        <f t="shared" si="55"/>
        <v xml:space="preserve"> </v>
      </c>
      <c r="U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3" s="195">
        <f>+'havelvac 7.2'!P498+'havelvac 7.3'!P498+'havelvac 7.4'!P498+'havelvac 7.5'!P498+'havelvac 7.6'!P498+'havelvac 7.7'!P498+'havelvac 7.9'!P498+'havelvac 7.8'!P498+'havelvac 7.10'!P498+'havelvac 7.11'!P498+'havelvac 7.12'!P498+'havelvac 7.13'!P496</f>
        <v>0</v>
      </c>
      <c r="W503" s="228" t="str">
        <f t="shared" si="56"/>
        <v xml:space="preserve"> </v>
      </c>
      <c r="X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3" s="228" t="str">
        <f t="shared" si="57"/>
        <v xml:space="preserve"> </v>
      </c>
      <c r="Z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3" s="228" t="str">
        <f t="shared" si="58"/>
        <v xml:space="preserve"> </v>
      </c>
      <c r="AB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4" spans="1:28" s="135" customFormat="1" hidden="1">
      <c r="A504" s="182" t="str">
        <f t="shared" si="59"/>
        <v>71090201024239</v>
      </c>
      <c r="B504" s="183" t="s">
        <v>439</v>
      </c>
      <c r="C504" s="132" t="s">
        <v>187</v>
      </c>
      <c r="D504" s="131" t="s">
        <v>140</v>
      </c>
      <c r="E504" s="130" t="s">
        <v>106</v>
      </c>
      <c r="F504" s="184" t="s">
        <v>140</v>
      </c>
      <c r="G504" s="129">
        <v>4239</v>
      </c>
      <c r="H504" s="23"/>
      <c r="I504" s="16"/>
      <c r="J504" s="17"/>
      <c r="K504" s="17"/>
      <c r="L504" s="27" t="s">
        <v>125</v>
      </c>
      <c r="M504" s="10">
        <v>4239</v>
      </c>
      <c r="N504" s="181">
        <f>+'havelvac 7.2'!N499+'havelvac 7.3'!N499+'havelvac 7.4'!N499+'havelvac 7.5'!N499+'havelvac 7.6'!N499+'havelvac 7.7'!N499+'havelvac 7.9'!N499+'havelvac 7.8'!N499+'havelvac 7.10'!N499+'havelvac 7.11'!N499+'havelvac 7.12'!N499+'havelvac 7.13'!N497</f>
        <v>0</v>
      </c>
      <c r="O504" s="181">
        <f>+'havelvac 7.2'!O499+'havelvac 7.3'!O499+'havelvac 7.4'!O499+'havelvac 7.5'!O499+'havelvac 7.6'!O499+'havelvac 7.7'!O499+'havelvac 7.9'!O499+'havelvac 7.8'!O499+'havelvac 7.10'!O499+'havelvac 7.11'!O499+'havelvac 7.12'!O499+'havelvac 7.13'!O497</f>
        <v>0</v>
      </c>
      <c r="P504" s="229" t="str">
        <f t="shared" si="53"/>
        <v xml:space="preserve"> </v>
      </c>
      <c r="Q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4" s="229" t="str">
        <f t="shared" si="54"/>
        <v xml:space="preserve"> </v>
      </c>
      <c r="S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4" s="229" t="str">
        <f t="shared" si="55"/>
        <v xml:space="preserve"> </v>
      </c>
      <c r="U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4" s="181">
        <f>+'havelvac 7.2'!P499+'havelvac 7.3'!P499+'havelvac 7.4'!P499+'havelvac 7.5'!P499+'havelvac 7.6'!P499+'havelvac 7.7'!P499+'havelvac 7.9'!P499+'havelvac 7.8'!P499+'havelvac 7.10'!P499+'havelvac 7.11'!P499+'havelvac 7.12'!P499+'havelvac 7.13'!P497</f>
        <v>0</v>
      </c>
      <c r="W504" s="229" t="str">
        <f t="shared" si="56"/>
        <v xml:space="preserve"> </v>
      </c>
      <c r="X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4" s="229" t="str">
        <f t="shared" si="57"/>
        <v xml:space="preserve"> </v>
      </c>
      <c r="Z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4" s="229" t="str">
        <f t="shared" si="58"/>
        <v xml:space="preserve"> </v>
      </c>
      <c r="AB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5" spans="1:28" s="135" customFormat="1" ht="25.5" hidden="1">
      <c r="A505" s="182" t="str">
        <f t="shared" si="59"/>
        <v>71090201024511</v>
      </c>
      <c r="B505" s="198" t="s">
        <v>439</v>
      </c>
      <c r="C505" s="132" t="s">
        <v>187</v>
      </c>
      <c r="D505" s="131" t="s">
        <v>140</v>
      </c>
      <c r="E505" s="130" t="s">
        <v>106</v>
      </c>
      <c r="F505" s="184" t="s">
        <v>140</v>
      </c>
      <c r="G505" s="129">
        <v>4511</v>
      </c>
      <c r="H505" s="189"/>
      <c r="I505" s="192"/>
      <c r="J505" s="199"/>
      <c r="K505" s="200"/>
      <c r="L505" s="201" t="s">
        <v>217</v>
      </c>
      <c r="M505" s="11">
        <v>4511</v>
      </c>
      <c r="N505" s="181">
        <f>+'havelvac 7.2'!N500+'havelvac 7.3'!N500+'havelvac 7.4'!N500+'havelvac 7.5'!N500+'havelvac 7.6'!N500+'havelvac 7.7'!N500+'havelvac 7.9'!N500+'havelvac 7.8'!N500+'havelvac 7.10'!N500+'havelvac 7.11'!N500+'havelvac 7.12'!N500+'havelvac 7.13'!N498</f>
        <v>0</v>
      </c>
      <c r="O505" s="181">
        <f>+'havelvac 7.2'!O500+'havelvac 7.3'!O500+'havelvac 7.4'!O500+'havelvac 7.5'!O500+'havelvac 7.6'!O500+'havelvac 7.7'!O500+'havelvac 7.9'!O500+'havelvac 7.8'!O500+'havelvac 7.10'!O500+'havelvac 7.11'!O500+'havelvac 7.12'!O500+'havelvac 7.13'!O498</f>
        <v>0</v>
      </c>
      <c r="P505" s="229" t="str">
        <f t="shared" si="53"/>
        <v xml:space="preserve"> </v>
      </c>
      <c r="Q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5" s="229" t="str">
        <f t="shared" si="54"/>
        <v xml:space="preserve"> </v>
      </c>
      <c r="S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5" s="229" t="str">
        <f t="shared" si="55"/>
        <v xml:space="preserve"> </v>
      </c>
      <c r="U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5" s="181">
        <f>+'havelvac 7.2'!P500+'havelvac 7.3'!P500+'havelvac 7.4'!P500+'havelvac 7.5'!P500+'havelvac 7.6'!P500+'havelvac 7.7'!P500+'havelvac 7.9'!P500+'havelvac 7.8'!P500+'havelvac 7.10'!P500+'havelvac 7.11'!P500+'havelvac 7.12'!P500+'havelvac 7.13'!P498</f>
        <v>0</v>
      </c>
      <c r="W505" s="229" t="str">
        <f t="shared" si="56"/>
        <v xml:space="preserve"> </v>
      </c>
      <c r="X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5" s="229" t="str">
        <f t="shared" si="57"/>
        <v xml:space="preserve"> </v>
      </c>
      <c r="Z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5" s="229" t="str">
        <f t="shared" si="58"/>
        <v xml:space="preserve"> </v>
      </c>
      <c r="AB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6" spans="1:28" s="196" customFormat="1" ht="13.5" hidden="1">
      <c r="A506" s="182" t="str">
        <f t="shared" si="59"/>
        <v>71090201030000</v>
      </c>
      <c r="B506" s="183" t="s">
        <v>439</v>
      </c>
      <c r="C506" s="132" t="s">
        <v>187</v>
      </c>
      <c r="D506" s="131" t="s">
        <v>140</v>
      </c>
      <c r="E506" s="130" t="s">
        <v>106</v>
      </c>
      <c r="F506" s="184" t="s">
        <v>442</v>
      </c>
      <c r="G506" s="185" t="s">
        <v>440</v>
      </c>
      <c r="H506" s="144"/>
      <c r="I506" s="145"/>
      <c r="J506" s="146"/>
      <c r="K506" s="146"/>
      <c r="L506" s="25" t="s">
        <v>324</v>
      </c>
      <c r="M506" s="26"/>
      <c r="N506" s="195">
        <f>+'havelvac 7.2'!N501+'havelvac 7.3'!N501+'havelvac 7.4'!N501+'havelvac 7.5'!N501+'havelvac 7.6'!N501+'havelvac 7.7'!N501+'havelvac 7.9'!N501+'havelvac 7.8'!N501+'havelvac 7.10'!N501+'havelvac 7.11'!N501+'havelvac 7.12'!N501+'havelvac 7.13'!N499</f>
        <v>0</v>
      </c>
      <c r="O506" s="195">
        <f>+'havelvac 7.2'!O501+'havelvac 7.3'!O501+'havelvac 7.4'!O501+'havelvac 7.5'!O501+'havelvac 7.6'!O501+'havelvac 7.7'!O501+'havelvac 7.9'!O501+'havelvac 7.8'!O501+'havelvac 7.10'!O501+'havelvac 7.11'!O501+'havelvac 7.12'!O501+'havelvac 7.13'!O499</f>
        <v>0</v>
      </c>
      <c r="P506" s="228" t="str">
        <f t="shared" si="53"/>
        <v xml:space="preserve"> </v>
      </c>
      <c r="Q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6" s="228" t="str">
        <f t="shared" si="54"/>
        <v xml:space="preserve"> </v>
      </c>
      <c r="S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6" s="228" t="str">
        <f t="shared" si="55"/>
        <v xml:space="preserve"> </v>
      </c>
      <c r="U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6" s="195">
        <f>+'havelvac 7.2'!P501+'havelvac 7.3'!P501+'havelvac 7.4'!P501+'havelvac 7.5'!P501+'havelvac 7.6'!P501+'havelvac 7.7'!P501+'havelvac 7.9'!P501+'havelvac 7.8'!P501+'havelvac 7.10'!P501+'havelvac 7.11'!P501+'havelvac 7.12'!P501+'havelvac 7.13'!P499</f>
        <v>0</v>
      </c>
      <c r="W506" s="228" t="str">
        <f t="shared" si="56"/>
        <v xml:space="preserve"> </v>
      </c>
      <c r="X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6" s="228" t="str">
        <f t="shared" si="57"/>
        <v xml:space="preserve"> </v>
      </c>
      <c r="Z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6" s="228" t="str">
        <f t="shared" si="58"/>
        <v xml:space="preserve"> </v>
      </c>
      <c r="AB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7" spans="1:28" s="135" customFormat="1" hidden="1">
      <c r="A507" s="182" t="str">
        <f t="shared" si="59"/>
        <v>71090201034239</v>
      </c>
      <c r="B507" s="183" t="s">
        <v>439</v>
      </c>
      <c r="C507" s="132" t="s">
        <v>187</v>
      </c>
      <c r="D507" s="131" t="s">
        <v>140</v>
      </c>
      <c r="E507" s="130" t="s">
        <v>106</v>
      </c>
      <c r="F507" s="184" t="s">
        <v>442</v>
      </c>
      <c r="G507" s="129">
        <v>4239</v>
      </c>
      <c r="H507" s="23"/>
      <c r="I507" s="16"/>
      <c r="J507" s="17"/>
      <c r="K507" s="17"/>
      <c r="L507" s="27" t="s">
        <v>125</v>
      </c>
      <c r="M507" s="10">
        <v>4239</v>
      </c>
      <c r="N507" s="181">
        <f>+'havelvac 7.2'!N502+'havelvac 7.3'!N502+'havelvac 7.4'!N502+'havelvac 7.5'!N502+'havelvac 7.6'!N502+'havelvac 7.7'!N502+'havelvac 7.9'!N502+'havelvac 7.8'!N502+'havelvac 7.10'!N502+'havelvac 7.11'!N502+'havelvac 7.12'!N502+'havelvac 7.13'!N500</f>
        <v>0</v>
      </c>
      <c r="O507" s="181">
        <f>+'havelvac 7.2'!O502+'havelvac 7.3'!O502+'havelvac 7.4'!O502+'havelvac 7.5'!O502+'havelvac 7.6'!O502+'havelvac 7.7'!O502+'havelvac 7.9'!O502+'havelvac 7.8'!O502+'havelvac 7.10'!O502+'havelvac 7.11'!O502+'havelvac 7.12'!O502+'havelvac 7.13'!O500</f>
        <v>0</v>
      </c>
      <c r="P507" s="229" t="str">
        <f t="shared" si="53"/>
        <v xml:space="preserve"> </v>
      </c>
      <c r="Q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7" s="229" t="str">
        <f t="shared" si="54"/>
        <v xml:space="preserve"> </v>
      </c>
      <c r="S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7" s="229" t="str">
        <f t="shared" si="55"/>
        <v xml:space="preserve"> </v>
      </c>
      <c r="U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7" s="181">
        <f>+'havelvac 7.2'!P502+'havelvac 7.3'!P502+'havelvac 7.4'!P502+'havelvac 7.5'!P502+'havelvac 7.6'!P502+'havelvac 7.7'!P502+'havelvac 7.9'!P502+'havelvac 7.8'!P502+'havelvac 7.10'!P502+'havelvac 7.11'!P502+'havelvac 7.12'!P502+'havelvac 7.13'!P500</f>
        <v>0</v>
      </c>
      <c r="W507" s="229" t="str">
        <f t="shared" si="56"/>
        <v xml:space="preserve"> </v>
      </c>
      <c r="X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7" s="229" t="str">
        <f t="shared" si="57"/>
        <v xml:space="preserve"> </v>
      </c>
      <c r="Z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7" s="229" t="str">
        <f t="shared" si="58"/>
        <v xml:space="preserve"> </v>
      </c>
      <c r="AB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8" spans="1:28" s="135" customFormat="1" ht="25.5" hidden="1">
      <c r="A508" s="182" t="str">
        <f t="shared" si="59"/>
        <v>71090201034511</v>
      </c>
      <c r="B508" s="198" t="s">
        <v>439</v>
      </c>
      <c r="C508" s="132" t="s">
        <v>187</v>
      </c>
      <c r="D508" s="131" t="s">
        <v>140</v>
      </c>
      <c r="E508" s="130" t="s">
        <v>106</v>
      </c>
      <c r="F508" s="184" t="s">
        <v>442</v>
      </c>
      <c r="G508" s="129">
        <v>4511</v>
      </c>
      <c r="H508" s="189"/>
      <c r="I508" s="192"/>
      <c r="J508" s="199"/>
      <c r="K508" s="200"/>
      <c r="L508" s="201" t="s">
        <v>217</v>
      </c>
      <c r="M508" s="11">
        <v>4511</v>
      </c>
      <c r="N508" s="181">
        <f>+'havelvac 7.2'!N503+'havelvac 7.3'!N503+'havelvac 7.4'!N503+'havelvac 7.5'!N503+'havelvac 7.6'!N503+'havelvac 7.7'!N503+'havelvac 7.9'!N503+'havelvac 7.8'!N503+'havelvac 7.10'!N503+'havelvac 7.11'!N503+'havelvac 7.12'!N503+'havelvac 7.13'!N501</f>
        <v>0</v>
      </c>
      <c r="O508" s="181">
        <f>+'havelvac 7.2'!O503+'havelvac 7.3'!O503+'havelvac 7.4'!O503+'havelvac 7.5'!O503+'havelvac 7.6'!O503+'havelvac 7.7'!O503+'havelvac 7.9'!O503+'havelvac 7.8'!O503+'havelvac 7.10'!O503+'havelvac 7.11'!O503+'havelvac 7.12'!O503+'havelvac 7.13'!O501</f>
        <v>0</v>
      </c>
      <c r="P508" s="229" t="str">
        <f t="shared" si="53"/>
        <v xml:space="preserve"> </v>
      </c>
      <c r="Q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8" s="229" t="str">
        <f t="shared" si="54"/>
        <v xml:space="preserve"> </v>
      </c>
      <c r="S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8" s="229" t="str">
        <f t="shared" si="55"/>
        <v xml:space="preserve"> </v>
      </c>
      <c r="U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8" s="181">
        <f>+'havelvac 7.2'!P503+'havelvac 7.3'!P503+'havelvac 7.4'!P503+'havelvac 7.5'!P503+'havelvac 7.6'!P503+'havelvac 7.7'!P503+'havelvac 7.9'!P503+'havelvac 7.8'!P503+'havelvac 7.10'!P503+'havelvac 7.11'!P503+'havelvac 7.12'!P503+'havelvac 7.13'!P501</f>
        <v>0</v>
      </c>
      <c r="W508" s="229" t="str">
        <f t="shared" si="56"/>
        <v xml:space="preserve"> </v>
      </c>
      <c r="X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8" s="229" t="str">
        <f t="shared" si="57"/>
        <v xml:space="preserve"> </v>
      </c>
      <c r="Z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8" s="229" t="str">
        <f t="shared" si="58"/>
        <v xml:space="preserve"> </v>
      </c>
      <c r="AB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9" spans="1:28" s="196" customFormat="1" ht="13.5" hidden="1">
      <c r="A509" s="182" t="str">
        <f t="shared" si="59"/>
        <v>71090201040000</v>
      </c>
      <c r="B509" s="183" t="s">
        <v>439</v>
      </c>
      <c r="C509" s="132" t="s">
        <v>187</v>
      </c>
      <c r="D509" s="131" t="s">
        <v>140</v>
      </c>
      <c r="E509" s="130" t="s">
        <v>106</v>
      </c>
      <c r="F509" s="184" t="s">
        <v>155</v>
      </c>
      <c r="G509" s="185" t="s">
        <v>440</v>
      </c>
      <c r="H509" s="144"/>
      <c r="I509" s="145"/>
      <c r="J509" s="146"/>
      <c r="K509" s="146"/>
      <c r="L509" s="25" t="s">
        <v>327</v>
      </c>
      <c r="M509" s="26"/>
      <c r="N509" s="195">
        <f>+'havelvac 7.2'!N504+'havelvac 7.3'!N504+'havelvac 7.4'!N504+'havelvac 7.5'!N504+'havelvac 7.6'!N504+'havelvac 7.7'!N504+'havelvac 7.9'!N504+'havelvac 7.8'!N504+'havelvac 7.10'!N504+'havelvac 7.11'!N504+'havelvac 7.12'!N504+'havelvac 7.13'!N502</f>
        <v>0</v>
      </c>
      <c r="O509" s="195">
        <f>+'havelvac 7.2'!O504+'havelvac 7.3'!O504+'havelvac 7.4'!O504+'havelvac 7.5'!O504+'havelvac 7.6'!O504+'havelvac 7.7'!O504+'havelvac 7.9'!O504+'havelvac 7.8'!O504+'havelvac 7.10'!O504+'havelvac 7.11'!O504+'havelvac 7.12'!O504+'havelvac 7.13'!O502</f>
        <v>0</v>
      </c>
      <c r="P509" s="228" t="str">
        <f t="shared" si="53"/>
        <v xml:space="preserve"> </v>
      </c>
      <c r="Q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9" s="228" t="str">
        <f t="shared" si="54"/>
        <v xml:space="preserve"> </v>
      </c>
      <c r="S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9" s="228" t="str">
        <f t="shared" si="55"/>
        <v xml:space="preserve"> </v>
      </c>
      <c r="U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9" s="195">
        <f>+'havelvac 7.2'!P504+'havelvac 7.3'!P504+'havelvac 7.4'!P504+'havelvac 7.5'!P504+'havelvac 7.6'!P504+'havelvac 7.7'!P504+'havelvac 7.9'!P504+'havelvac 7.8'!P504+'havelvac 7.10'!P504+'havelvac 7.11'!P504+'havelvac 7.12'!P504+'havelvac 7.13'!P502</f>
        <v>0</v>
      </c>
      <c r="W509" s="228" t="str">
        <f t="shared" si="56"/>
        <v xml:space="preserve"> </v>
      </c>
      <c r="X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9" s="228" t="str">
        <f t="shared" si="57"/>
        <v xml:space="preserve"> </v>
      </c>
      <c r="Z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9" s="228" t="str">
        <f t="shared" si="58"/>
        <v xml:space="preserve"> </v>
      </c>
      <c r="AB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0" spans="1:28" s="135" customFormat="1" hidden="1">
      <c r="A510" s="182" t="str">
        <f t="shared" si="59"/>
        <v>71090201044239</v>
      </c>
      <c r="B510" s="183" t="s">
        <v>439</v>
      </c>
      <c r="C510" s="132" t="s">
        <v>187</v>
      </c>
      <c r="D510" s="131" t="s">
        <v>140</v>
      </c>
      <c r="E510" s="130" t="s">
        <v>106</v>
      </c>
      <c r="F510" s="184" t="s">
        <v>155</v>
      </c>
      <c r="G510" s="129">
        <v>4239</v>
      </c>
      <c r="H510" s="23"/>
      <c r="I510" s="16"/>
      <c r="J510" s="17"/>
      <c r="K510" s="17"/>
      <c r="L510" s="27" t="s">
        <v>125</v>
      </c>
      <c r="M510" s="10">
        <v>4239</v>
      </c>
      <c r="N510" s="181">
        <f>+'havelvac 7.2'!N505+'havelvac 7.3'!N505+'havelvac 7.4'!N505+'havelvac 7.5'!N505+'havelvac 7.6'!N505+'havelvac 7.7'!N505+'havelvac 7.9'!N505+'havelvac 7.8'!N505+'havelvac 7.10'!N505+'havelvac 7.11'!N505+'havelvac 7.12'!N505+'havelvac 7.13'!N503</f>
        <v>0</v>
      </c>
      <c r="O510" s="181">
        <f>+'havelvac 7.2'!O505+'havelvac 7.3'!O505+'havelvac 7.4'!O505+'havelvac 7.5'!O505+'havelvac 7.6'!O505+'havelvac 7.7'!O505+'havelvac 7.9'!O505+'havelvac 7.8'!O505+'havelvac 7.10'!O505+'havelvac 7.11'!O505+'havelvac 7.12'!O505+'havelvac 7.13'!O503</f>
        <v>0</v>
      </c>
      <c r="P510" s="229" t="str">
        <f t="shared" si="53"/>
        <v xml:space="preserve"> </v>
      </c>
      <c r="Q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0" s="229" t="str">
        <f t="shared" si="54"/>
        <v xml:space="preserve"> </v>
      </c>
      <c r="S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0" s="229" t="str">
        <f t="shared" si="55"/>
        <v xml:space="preserve"> </v>
      </c>
      <c r="U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0" s="181">
        <f>+'havelvac 7.2'!P505+'havelvac 7.3'!P505+'havelvac 7.4'!P505+'havelvac 7.5'!P505+'havelvac 7.6'!P505+'havelvac 7.7'!P505+'havelvac 7.9'!P505+'havelvac 7.8'!P505+'havelvac 7.10'!P505+'havelvac 7.11'!P505+'havelvac 7.12'!P505+'havelvac 7.13'!P503</f>
        <v>0</v>
      </c>
      <c r="W510" s="229" t="str">
        <f t="shared" si="56"/>
        <v xml:space="preserve"> </v>
      </c>
      <c r="X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0" s="229" t="str">
        <f t="shared" si="57"/>
        <v xml:space="preserve"> </v>
      </c>
      <c r="Z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0" s="229" t="str">
        <f t="shared" si="58"/>
        <v xml:space="preserve"> </v>
      </c>
      <c r="AB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1" spans="1:28" s="135" customFormat="1" ht="25.5" hidden="1">
      <c r="A511" s="182" t="str">
        <f t="shared" si="59"/>
        <v>71090201044511</v>
      </c>
      <c r="B511" s="198" t="s">
        <v>439</v>
      </c>
      <c r="C511" s="132" t="s">
        <v>187</v>
      </c>
      <c r="D511" s="131" t="s">
        <v>140</v>
      </c>
      <c r="E511" s="130" t="s">
        <v>106</v>
      </c>
      <c r="F511" s="184" t="s">
        <v>155</v>
      </c>
      <c r="G511" s="129">
        <v>4511</v>
      </c>
      <c r="H511" s="189"/>
      <c r="I511" s="192"/>
      <c r="J511" s="199"/>
      <c r="K511" s="200"/>
      <c r="L511" s="201" t="s">
        <v>217</v>
      </c>
      <c r="M511" s="11">
        <v>4511</v>
      </c>
      <c r="N511" s="181">
        <f>+'havelvac 7.2'!N506+'havelvac 7.3'!N506+'havelvac 7.4'!N506+'havelvac 7.5'!N506+'havelvac 7.6'!N506+'havelvac 7.7'!N506+'havelvac 7.9'!N506+'havelvac 7.8'!N506+'havelvac 7.10'!N506+'havelvac 7.11'!N506+'havelvac 7.12'!N506+'havelvac 7.13'!N504</f>
        <v>0</v>
      </c>
      <c r="O511" s="181">
        <f>+'havelvac 7.2'!O506+'havelvac 7.3'!O506+'havelvac 7.4'!O506+'havelvac 7.5'!O506+'havelvac 7.6'!O506+'havelvac 7.7'!O506+'havelvac 7.9'!O506+'havelvac 7.8'!O506+'havelvac 7.10'!O506+'havelvac 7.11'!O506+'havelvac 7.12'!O506+'havelvac 7.13'!O504</f>
        <v>0</v>
      </c>
      <c r="P511" s="229" t="str">
        <f t="shared" si="53"/>
        <v xml:space="preserve"> </v>
      </c>
      <c r="Q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1" s="229" t="str">
        <f t="shared" si="54"/>
        <v xml:space="preserve"> </v>
      </c>
      <c r="S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1" s="229" t="str">
        <f t="shared" si="55"/>
        <v xml:space="preserve"> </v>
      </c>
      <c r="U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1" s="181">
        <f>+'havelvac 7.2'!P506+'havelvac 7.3'!P506+'havelvac 7.4'!P506+'havelvac 7.5'!P506+'havelvac 7.6'!P506+'havelvac 7.7'!P506+'havelvac 7.9'!P506+'havelvac 7.8'!P506+'havelvac 7.10'!P506+'havelvac 7.11'!P506+'havelvac 7.12'!P506+'havelvac 7.13'!P504</f>
        <v>0</v>
      </c>
      <c r="W511" s="229" t="str">
        <f t="shared" si="56"/>
        <v xml:space="preserve"> </v>
      </c>
      <c r="X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1" s="229" t="str">
        <f t="shared" si="57"/>
        <v xml:space="preserve"> </v>
      </c>
      <c r="Z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1" s="229" t="str">
        <f t="shared" si="58"/>
        <v xml:space="preserve"> </v>
      </c>
      <c r="AB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2" spans="1:28" s="191" customFormat="1" ht="25.5" hidden="1">
      <c r="A512" s="182" t="str">
        <f t="shared" si="59"/>
        <v>71090202000000</v>
      </c>
      <c r="B512" s="183" t="s">
        <v>439</v>
      </c>
      <c r="C512" s="132" t="s">
        <v>187</v>
      </c>
      <c r="D512" s="131" t="s">
        <v>140</v>
      </c>
      <c r="E512" s="130" t="s">
        <v>140</v>
      </c>
      <c r="F512" s="184" t="s">
        <v>441</v>
      </c>
      <c r="G512" s="185" t="s">
        <v>440</v>
      </c>
      <c r="H512" s="149">
        <v>2922</v>
      </c>
      <c r="I512" s="150" t="s">
        <v>187</v>
      </c>
      <c r="J512" s="151">
        <v>2</v>
      </c>
      <c r="K512" s="151">
        <v>2</v>
      </c>
      <c r="L512" s="152" t="s">
        <v>328</v>
      </c>
      <c r="M512" s="153"/>
      <c r="N512" s="190">
        <f>+'havelvac 7.2'!N507+'havelvac 7.3'!N507+'havelvac 7.4'!N507+'havelvac 7.5'!N507+'havelvac 7.6'!N507+'havelvac 7.7'!N507+'havelvac 7.9'!N507+'havelvac 7.8'!N507+'havelvac 7.10'!N507+'havelvac 7.11'!N507+'havelvac 7.12'!N507+'havelvac 7.13'!N505</f>
        <v>0</v>
      </c>
      <c r="O512" s="190">
        <f>+'havelvac 7.2'!O507+'havelvac 7.3'!O507+'havelvac 7.4'!O507+'havelvac 7.5'!O507+'havelvac 7.6'!O507+'havelvac 7.7'!O507+'havelvac 7.9'!O507+'havelvac 7.8'!O507+'havelvac 7.10'!O507+'havelvac 7.11'!O507+'havelvac 7.12'!O507+'havelvac 7.13'!O505</f>
        <v>0</v>
      </c>
      <c r="P512" s="227" t="str">
        <f t="shared" si="53"/>
        <v xml:space="preserve"> </v>
      </c>
      <c r="Q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2" s="227" t="str">
        <f t="shared" si="54"/>
        <v xml:space="preserve"> </v>
      </c>
      <c r="S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2" s="227" t="str">
        <f t="shared" si="55"/>
        <v xml:space="preserve"> </v>
      </c>
      <c r="U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2" s="190">
        <f>+'havelvac 7.2'!P507+'havelvac 7.3'!P507+'havelvac 7.4'!P507+'havelvac 7.5'!P507+'havelvac 7.6'!P507+'havelvac 7.7'!P507+'havelvac 7.9'!P507+'havelvac 7.8'!P507+'havelvac 7.10'!P507+'havelvac 7.11'!P507+'havelvac 7.12'!P507+'havelvac 7.13'!P505</f>
        <v>0</v>
      </c>
      <c r="W512" s="227" t="str">
        <f t="shared" si="56"/>
        <v xml:space="preserve"> </v>
      </c>
      <c r="X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2" s="227" t="str">
        <f t="shared" si="57"/>
        <v xml:space="preserve"> </v>
      </c>
      <c r="Z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2" s="227" t="str">
        <f t="shared" si="58"/>
        <v xml:space="preserve"> </v>
      </c>
      <c r="AB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3" spans="1:28" s="135" customFormat="1" ht="12.75" hidden="1">
      <c r="A513" s="182" t="str">
        <f t="shared" si="59"/>
        <v>71090202000001</v>
      </c>
      <c r="B513" s="183" t="s">
        <v>439</v>
      </c>
      <c r="C513" s="132" t="s">
        <v>187</v>
      </c>
      <c r="D513" s="131" t="s">
        <v>140</v>
      </c>
      <c r="E513" s="130" t="s">
        <v>140</v>
      </c>
      <c r="F513" s="184" t="s">
        <v>441</v>
      </c>
      <c r="G513" s="185" t="s">
        <v>96</v>
      </c>
      <c r="H513" s="23"/>
      <c r="I513" s="23"/>
      <c r="J513" s="24"/>
      <c r="K513" s="24"/>
      <c r="L513" s="28" t="s">
        <v>108</v>
      </c>
      <c r="M513" s="29"/>
      <c r="N513" s="188">
        <f>+'havelvac 7.2'!N508+'havelvac 7.3'!N508+'havelvac 7.4'!N508+'havelvac 7.5'!N508+'havelvac 7.6'!N508+'havelvac 7.7'!N508+'havelvac 7.9'!N508+'havelvac 7.8'!N508+'havelvac 7.10'!N508+'havelvac 7.11'!N508+'havelvac 7.12'!N508+'havelvac 7.13'!N506</f>
        <v>0</v>
      </c>
      <c r="O513" s="188">
        <f>+'havelvac 7.2'!O508+'havelvac 7.3'!O508+'havelvac 7.4'!O508+'havelvac 7.5'!O508+'havelvac 7.6'!O508+'havelvac 7.7'!O508+'havelvac 7.9'!O508+'havelvac 7.8'!O508+'havelvac 7.10'!O508+'havelvac 7.11'!O508+'havelvac 7.12'!O508+'havelvac 7.13'!O506</f>
        <v>0</v>
      </c>
      <c r="P513" s="225" t="str">
        <f t="shared" si="53"/>
        <v xml:space="preserve"> </v>
      </c>
      <c r="Q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3" s="225" t="str">
        <f t="shared" si="54"/>
        <v xml:space="preserve"> </v>
      </c>
      <c r="S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3" s="225" t="str">
        <f t="shared" si="55"/>
        <v xml:space="preserve"> </v>
      </c>
      <c r="U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3" s="188">
        <f>+'havelvac 7.2'!P508+'havelvac 7.3'!P508+'havelvac 7.4'!P508+'havelvac 7.5'!P508+'havelvac 7.6'!P508+'havelvac 7.7'!P508+'havelvac 7.9'!P508+'havelvac 7.8'!P508+'havelvac 7.10'!P508+'havelvac 7.11'!P508+'havelvac 7.12'!P508+'havelvac 7.13'!P506</f>
        <v>0</v>
      </c>
      <c r="W513" s="225" t="str">
        <f t="shared" si="56"/>
        <v xml:space="preserve"> </v>
      </c>
      <c r="X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3" s="225" t="str">
        <f t="shared" si="57"/>
        <v xml:space="preserve"> </v>
      </c>
      <c r="Z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3" s="225" t="str">
        <f t="shared" si="58"/>
        <v xml:space="preserve"> </v>
      </c>
      <c r="AB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4" spans="1:28" s="196" customFormat="1" ht="13.5" hidden="1">
      <c r="A514" s="182" t="str">
        <f t="shared" si="59"/>
        <v>71090202010000</v>
      </c>
      <c r="B514" s="183" t="s">
        <v>439</v>
      </c>
      <c r="C514" s="132" t="s">
        <v>187</v>
      </c>
      <c r="D514" s="131" t="s">
        <v>140</v>
      </c>
      <c r="E514" s="130" t="s">
        <v>140</v>
      </c>
      <c r="F514" s="184" t="s">
        <v>106</v>
      </c>
      <c r="G514" s="185" t="s">
        <v>440</v>
      </c>
      <c r="H514" s="144"/>
      <c r="I514" s="145"/>
      <c r="J514" s="146"/>
      <c r="K514" s="146"/>
      <c r="L514" s="25" t="s">
        <v>322</v>
      </c>
      <c r="M514" s="26"/>
      <c r="N514" s="195">
        <f>+'havelvac 7.2'!N509+'havelvac 7.3'!N509+'havelvac 7.4'!N509+'havelvac 7.5'!N509+'havelvac 7.6'!N509+'havelvac 7.7'!N509+'havelvac 7.9'!N509+'havelvac 7.8'!N509+'havelvac 7.10'!N509+'havelvac 7.11'!N509+'havelvac 7.12'!N509+'havelvac 7.13'!N507</f>
        <v>0</v>
      </c>
      <c r="O514" s="195">
        <f>+'havelvac 7.2'!O509+'havelvac 7.3'!O509+'havelvac 7.4'!O509+'havelvac 7.5'!O509+'havelvac 7.6'!O509+'havelvac 7.7'!O509+'havelvac 7.9'!O509+'havelvac 7.8'!O509+'havelvac 7.10'!O509+'havelvac 7.11'!O509+'havelvac 7.12'!O509+'havelvac 7.13'!O507</f>
        <v>0</v>
      </c>
      <c r="P514" s="228" t="str">
        <f t="shared" si="53"/>
        <v xml:space="preserve"> </v>
      </c>
      <c r="Q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4" s="228" t="str">
        <f t="shared" si="54"/>
        <v xml:space="preserve"> </v>
      </c>
      <c r="S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4" s="228" t="str">
        <f t="shared" si="55"/>
        <v xml:space="preserve"> </v>
      </c>
      <c r="U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4" s="195">
        <f>+'havelvac 7.2'!P509+'havelvac 7.3'!P509+'havelvac 7.4'!P509+'havelvac 7.5'!P509+'havelvac 7.6'!P509+'havelvac 7.7'!P509+'havelvac 7.9'!P509+'havelvac 7.8'!P509+'havelvac 7.10'!P509+'havelvac 7.11'!P509+'havelvac 7.12'!P509+'havelvac 7.13'!P507</f>
        <v>0</v>
      </c>
      <c r="W514" s="228" t="str">
        <f t="shared" si="56"/>
        <v xml:space="preserve"> </v>
      </c>
      <c r="X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4" s="228" t="str">
        <f t="shared" si="57"/>
        <v xml:space="preserve"> </v>
      </c>
      <c r="Z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4" s="228" t="str">
        <f t="shared" si="58"/>
        <v xml:space="preserve"> </v>
      </c>
      <c r="AB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5" spans="1:28" s="135" customFormat="1" hidden="1">
      <c r="A515" s="182" t="str">
        <f t="shared" si="59"/>
        <v>71090202014239</v>
      </c>
      <c r="B515" s="183" t="s">
        <v>439</v>
      </c>
      <c r="C515" s="132" t="s">
        <v>187</v>
      </c>
      <c r="D515" s="131" t="s">
        <v>140</v>
      </c>
      <c r="E515" s="130" t="s">
        <v>140</v>
      </c>
      <c r="F515" s="184" t="s">
        <v>106</v>
      </c>
      <c r="G515" s="129">
        <v>4239</v>
      </c>
      <c r="H515" s="23"/>
      <c r="I515" s="16"/>
      <c r="J515" s="17"/>
      <c r="K515" s="17"/>
      <c r="L515" s="27" t="s">
        <v>125</v>
      </c>
      <c r="M515" s="10">
        <v>4239</v>
      </c>
      <c r="N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7.13'!N508</f>
        <v>#REF!</v>
      </c>
      <c r="O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7.13'!O508</f>
        <v>#REF!</v>
      </c>
      <c r="P515" s="229" t="str">
        <f t="shared" si="53"/>
        <v xml:space="preserve"> </v>
      </c>
      <c r="Q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5" s="229" t="str">
        <f t="shared" si="54"/>
        <v xml:space="preserve"> </v>
      </c>
      <c r="S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5" s="229" t="str">
        <f t="shared" si="55"/>
        <v xml:space="preserve"> </v>
      </c>
      <c r="U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7.13'!P508</f>
        <v>#REF!</v>
      </c>
      <c r="W515" s="229" t="str">
        <f t="shared" si="56"/>
        <v xml:space="preserve"> </v>
      </c>
      <c r="X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5" s="229" t="str">
        <f t="shared" si="57"/>
        <v xml:space="preserve"> </v>
      </c>
      <c r="Z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5" s="229" t="str">
        <f t="shared" si="58"/>
        <v xml:space="preserve"> </v>
      </c>
      <c r="AB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6" spans="1:28" s="135" customFormat="1" ht="25.5" hidden="1">
      <c r="A516" s="182" t="str">
        <f t="shared" si="59"/>
        <v>71090202014511</v>
      </c>
      <c r="B516" s="198" t="s">
        <v>439</v>
      </c>
      <c r="C516" s="132" t="s">
        <v>187</v>
      </c>
      <c r="D516" s="131" t="s">
        <v>140</v>
      </c>
      <c r="E516" s="130" t="s">
        <v>140</v>
      </c>
      <c r="F516" s="184" t="s">
        <v>106</v>
      </c>
      <c r="G516" s="129">
        <v>4511</v>
      </c>
      <c r="H516" s="189"/>
      <c r="I516" s="192"/>
      <c r="J516" s="199"/>
      <c r="K516" s="200"/>
      <c r="L516" s="201" t="s">
        <v>217</v>
      </c>
      <c r="M516" s="11">
        <v>4511</v>
      </c>
      <c r="N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7.13'!N509</f>
        <v>#REF!</v>
      </c>
      <c r="O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7.13'!O509</f>
        <v>#REF!</v>
      </c>
      <c r="P516" s="229" t="str">
        <f t="shared" si="53"/>
        <v xml:space="preserve"> </v>
      </c>
      <c r="Q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6" s="229" t="str">
        <f t="shared" si="54"/>
        <v xml:space="preserve"> </v>
      </c>
      <c r="S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6" s="229" t="str">
        <f t="shared" si="55"/>
        <v xml:space="preserve"> </v>
      </c>
      <c r="U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7.13'!P509</f>
        <v>#REF!</v>
      </c>
      <c r="W516" s="229" t="str">
        <f t="shared" si="56"/>
        <v xml:space="preserve"> </v>
      </c>
      <c r="X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6" s="229" t="str">
        <f t="shared" si="57"/>
        <v xml:space="preserve"> </v>
      </c>
      <c r="Z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6" s="229" t="str">
        <f t="shared" si="58"/>
        <v xml:space="preserve"> </v>
      </c>
      <c r="AB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7" spans="1:28" s="196" customFormat="1" ht="13.5" hidden="1">
      <c r="A517" s="182" t="str">
        <f t="shared" si="59"/>
        <v>71090202020000</v>
      </c>
      <c r="B517" s="183" t="s">
        <v>439</v>
      </c>
      <c r="C517" s="132" t="s">
        <v>187</v>
      </c>
      <c r="D517" s="131" t="s">
        <v>140</v>
      </c>
      <c r="E517" s="130" t="s">
        <v>140</v>
      </c>
      <c r="F517" s="184" t="s">
        <v>140</v>
      </c>
      <c r="G517" s="185" t="s">
        <v>440</v>
      </c>
      <c r="H517" s="144"/>
      <c r="I517" s="145"/>
      <c r="J517" s="146"/>
      <c r="K517" s="146"/>
      <c r="L517" s="25" t="s">
        <v>323</v>
      </c>
      <c r="M517" s="26"/>
      <c r="N517" s="195" t="e">
        <f>+'havelvac 7.2'!N510+'havelvac 7.3'!N510+'havelvac 7.4'!N510+'havelvac 7.5'!N510+'havelvac 7.6'!N510+'havelvac 7.7'!N510+'havelvac 7.9'!N510+'havelvac 7.8'!N510+'havelvac 7.10'!N510+'havelvac 7.11'!N510+'havelvac 7.12'!N510+'havelvac 7.13'!#REF!</f>
        <v>#REF!</v>
      </c>
      <c r="O517" s="195" t="e">
        <f>+'havelvac 7.2'!O510+'havelvac 7.3'!O510+'havelvac 7.4'!O510+'havelvac 7.5'!O510+'havelvac 7.6'!O510+'havelvac 7.7'!O510+'havelvac 7.9'!O510+'havelvac 7.8'!O510+'havelvac 7.10'!O510+'havelvac 7.11'!O510+'havelvac 7.12'!O510+'havelvac 7.13'!#REF!</f>
        <v>#REF!</v>
      </c>
      <c r="P517" s="228" t="str">
        <f t="shared" si="53"/>
        <v xml:space="preserve"> </v>
      </c>
      <c r="Q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7" s="228" t="str">
        <f t="shared" si="54"/>
        <v xml:space="preserve"> </v>
      </c>
      <c r="S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7" s="228" t="str">
        <f t="shared" si="55"/>
        <v xml:space="preserve"> </v>
      </c>
      <c r="U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7" s="195" t="e">
        <f>+'havelvac 7.2'!P510+'havelvac 7.3'!P510+'havelvac 7.4'!P510+'havelvac 7.5'!P510+'havelvac 7.6'!P510+'havelvac 7.7'!P510+'havelvac 7.9'!P510+'havelvac 7.8'!P510+'havelvac 7.10'!P510+'havelvac 7.11'!P510+'havelvac 7.12'!P510+'havelvac 7.13'!#REF!</f>
        <v>#REF!</v>
      </c>
      <c r="W517" s="228" t="str">
        <f t="shared" si="56"/>
        <v xml:space="preserve"> </v>
      </c>
      <c r="X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7" s="228" t="str">
        <f t="shared" si="57"/>
        <v xml:space="preserve"> </v>
      </c>
      <c r="Z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7" s="228" t="str">
        <f t="shared" si="58"/>
        <v xml:space="preserve"> </v>
      </c>
      <c r="AB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8" spans="1:28" s="135" customFormat="1" hidden="1">
      <c r="A518" s="182" t="str">
        <f t="shared" si="59"/>
        <v>71090202024239</v>
      </c>
      <c r="B518" s="183" t="s">
        <v>439</v>
      </c>
      <c r="C518" s="132" t="s">
        <v>187</v>
      </c>
      <c r="D518" s="131" t="s">
        <v>140</v>
      </c>
      <c r="E518" s="130" t="s">
        <v>140</v>
      </c>
      <c r="F518" s="184" t="s">
        <v>140</v>
      </c>
      <c r="G518" s="129">
        <v>4239</v>
      </c>
      <c r="H518" s="23"/>
      <c r="I518" s="16"/>
      <c r="J518" s="17"/>
      <c r="K518" s="17"/>
      <c r="L518" s="27" t="s">
        <v>125</v>
      </c>
      <c r="M518" s="10">
        <v>4239</v>
      </c>
      <c r="N518" s="181" t="e">
        <f>+'havelvac 7.2'!N511+'havelvac 7.3'!N511+'havelvac 7.4'!N511+'havelvac 7.5'!N511+'havelvac 7.6'!N511+'havelvac 7.7'!N511+'havelvac 7.9'!N511+'havelvac 7.8'!N511+'havelvac 7.10'!N511+'havelvac 7.11'!N511+'havelvac 7.12'!N511+'havelvac 7.13'!#REF!</f>
        <v>#REF!</v>
      </c>
      <c r="O518" s="181" t="e">
        <f>+'havelvac 7.2'!O511+'havelvac 7.3'!O511+'havelvac 7.4'!O511+'havelvac 7.5'!O511+'havelvac 7.6'!O511+'havelvac 7.7'!O511+'havelvac 7.9'!O511+'havelvac 7.8'!O511+'havelvac 7.10'!O511+'havelvac 7.11'!O511+'havelvac 7.12'!O511+'havelvac 7.13'!#REF!</f>
        <v>#REF!</v>
      </c>
      <c r="P518" s="229" t="str">
        <f t="shared" si="53"/>
        <v xml:space="preserve"> </v>
      </c>
      <c r="Q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8" s="229" t="str">
        <f t="shared" si="54"/>
        <v xml:space="preserve"> </v>
      </c>
      <c r="S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8" s="229" t="str">
        <f t="shared" si="55"/>
        <v xml:space="preserve"> </v>
      </c>
      <c r="U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8" s="181" t="e">
        <f>+'havelvac 7.2'!P511+'havelvac 7.3'!P511+'havelvac 7.4'!P511+'havelvac 7.5'!P511+'havelvac 7.6'!P511+'havelvac 7.7'!P511+'havelvac 7.9'!P511+'havelvac 7.8'!P511+'havelvac 7.10'!P511+'havelvac 7.11'!P511+'havelvac 7.12'!P511+'havelvac 7.13'!#REF!</f>
        <v>#REF!</v>
      </c>
      <c r="W518" s="229" t="str">
        <f t="shared" si="56"/>
        <v xml:space="preserve"> </v>
      </c>
      <c r="X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8" s="229" t="str">
        <f t="shared" si="57"/>
        <v xml:space="preserve"> </v>
      </c>
      <c r="Z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8" s="229" t="str">
        <f t="shared" si="58"/>
        <v xml:space="preserve"> </v>
      </c>
      <c r="AB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9" spans="1:28" s="135" customFormat="1" ht="25.5" hidden="1">
      <c r="A519" s="182" t="str">
        <f t="shared" si="59"/>
        <v>71090202024511</v>
      </c>
      <c r="B519" s="198" t="s">
        <v>439</v>
      </c>
      <c r="C519" s="132" t="s">
        <v>187</v>
      </c>
      <c r="D519" s="131" t="s">
        <v>140</v>
      </c>
      <c r="E519" s="130" t="s">
        <v>140</v>
      </c>
      <c r="F519" s="184" t="s">
        <v>140</v>
      </c>
      <c r="G519" s="129">
        <v>4511</v>
      </c>
      <c r="H519" s="189"/>
      <c r="I519" s="192"/>
      <c r="J519" s="199"/>
      <c r="K519" s="200"/>
      <c r="L519" s="201" t="s">
        <v>217</v>
      </c>
      <c r="M519" s="11">
        <v>4511</v>
      </c>
      <c r="N519" s="181">
        <f>+'havelvac 7.2'!N512+'havelvac 7.3'!N512+'havelvac 7.4'!N512+'havelvac 7.5'!N512+'havelvac 7.6'!N512+'havelvac 7.7'!N512+'havelvac 7.9'!N512+'havelvac 7.8'!N512+'havelvac 7.10'!N512+'havelvac 7.11'!N512+'havelvac 7.12'!N512+'havelvac 7.13'!N510</f>
        <v>0</v>
      </c>
      <c r="O519" s="181">
        <f>+'havelvac 7.2'!O512+'havelvac 7.3'!O512+'havelvac 7.4'!O512+'havelvac 7.5'!O512+'havelvac 7.6'!O512+'havelvac 7.7'!O512+'havelvac 7.9'!O512+'havelvac 7.8'!O512+'havelvac 7.10'!O512+'havelvac 7.11'!O512+'havelvac 7.12'!O512+'havelvac 7.13'!O510</f>
        <v>0</v>
      </c>
      <c r="P519" s="229" t="str">
        <f t="shared" si="53"/>
        <v xml:space="preserve"> </v>
      </c>
      <c r="Q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9" s="229" t="str">
        <f t="shared" si="54"/>
        <v xml:space="preserve"> </v>
      </c>
      <c r="S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9" s="229" t="str">
        <f t="shared" si="55"/>
        <v xml:space="preserve"> </v>
      </c>
      <c r="U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9" s="181">
        <f>+'havelvac 7.2'!P512+'havelvac 7.3'!P512+'havelvac 7.4'!P512+'havelvac 7.5'!P512+'havelvac 7.6'!P512+'havelvac 7.7'!P512+'havelvac 7.9'!P512+'havelvac 7.8'!P512+'havelvac 7.10'!P512+'havelvac 7.11'!P512+'havelvac 7.12'!P512+'havelvac 7.13'!P510</f>
        <v>0</v>
      </c>
      <c r="W519" s="229" t="str">
        <f t="shared" si="56"/>
        <v xml:space="preserve"> </v>
      </c>
      <c r="X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9" s="229" t="str">
        <f t="shared" si="57"/>
        <v xml:space="preserve"> </v>
      </c>
      <c r="Z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9" s="229" t="str">
        <f t="shared" si="58"/>
        <v xml:space="preserve"> </v>
      </c>
      <c r="AB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0" spans="1:28" s="196" customFormat="1" ht="13.5" hidden="1">
      <c r="A520" s="182" t="str">
        <f t="shared" si="59"/>
        <v>71090202030000</v>
      </c>
      <c r="B520" s="183" t="s">
        <v>439</v>
      </c>
      <c r="C520" s="132" t="s">
        <v>187</v>
      </c>
      <c r="D520" s="131" t="s">
        <v>140</v>
      </c>
      <c r="E520" s="130" t="s">
        <v>140</v>
      </c>
      <c r="F520" s="184" t="s">
        <v>442</v>
      </c>
      <c r="G520" s="185" t="s">
        <v>440</v>
      </c>
      <c r="H520" s="144"/>
      <c r="I520" s="145"/>
      <c r="J520" s="146"/>
      <c r="K520" s="146"/>
      <c r="L520" s="25" t="s">
        <v>324</v>
      </c>
      <c r="M520" s="26"/>
      <c r="N520" s="195">
        <f>+'havelvac 7.2'!N513+'havelvac 7.3'!N513+'havelvac 7.4'!N513+'havelvac 7.5'!N513+'havelvac 7.6'!N513+'havelvac 7.7'!N513+'havelvac 7.9'!N513+'havelvac 7.8'!N513+'havelvac 7.10'!N513+'havelvac 7.11'!N513+'havelvac 7.12'!N513+'havelvac 7.13'!N511</f>
        <v>0</v>
      </c>
      <c r="O520" s="195">
        <f>+'havelvac 7.2'!O513+'havelvac 7.3'!O513+'havelvac 7.4'!O513+'havelvac 7.5'!O513+'havelvac 7.6'!O513+'havelvac 7.7'!O513+'havelvac 7.9'!O513+'havelvac 7.8'!O513+'havelvac 7.10'!O513+'havelvac 7.11'!O513+'havelvac 7.12'!O513+'havelvac 7.13'!O511</f>
        <v>0</v>
      </c>
      <c r="P520" s="228" t="str">
        <f t="shared" si="53"/>
        <v xml:space="preserve"> </v>
      </c>
      <c r="Q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0" s="228" t="str">
        <f t="shared" si="54"/>
        <v xml:space="preserve"> </v>
      </c>
      <c r="S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0" s="228" t="str">
        <f t="shared" si="55"/>
        <v xml:space="preserve"> </v>
      </c>
      <c r="U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0" s="195">
        <f>+'havelvac 7.2'!P513+'havelvac 7.3'!P513+'havelvac 7.4'!P513+'havelvac 7.5'!P513+'havelvac 7.6'!P513+'havelvac 7.7'!P513+'havelvac 7.9'!P513+'havelvac 7.8'!P513+'havelvac 7.10'!P513+'havelvac 7.11'!P513+'havelvac 7.12'!P513+'havelvac 7.13'!P511</f>
        <v>0</v>
      </c>
      <c r="W520" s="228" t="str">
        <f t="shared" si="56"/>
        <v xml:space="preserve"> </v>
      </c>
      <c r="X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0" s="228" t="str">
        <f t="shared" si="57"/>
        <v xml:space="preserve"> </v>
      </c>
      <c r="Z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0" s="228" t="str">
        <f t="shared" si="58"/>
        <v xml:space="preserve"> </v>
      </c>
      <c r="AB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1" spans="1:28" s="135" customFormat="1" hidden="1">
      <c r="A521" s="182" t="str">
        <f t="shared" si="59"/>
        <v>71090202034239</v>
      </c>
      <c r="B521" s="183" t="s">
        <v>439</v>
      </c>
      <c r="C521" s="132" t="s">
        <v>187</v>
      </c>
      <c r="D521" s="131" t="s">
        <v>140</v>
      </c>
      <c r="E521" s="130" t="s">
        <v>140</v>
      </c>
      <c r="F521" s="184" t="s">
        <v>442</v>
      </c>
      <c r="G521" s="129">
        <v>4239</v>
      </c>
      <c r="H521" s="23"/>
      <c r="I521" s="16"/>
      <c r="J521" s="17"/>
      <c r="K521" s="17"/>
      <c r="L521" s="27" t="s">
        <v>125</v>
      </c>
      <c r="M521" s="10">
        <v>4239</v>
      </c>
      <c r="N521" s="181">
        <f>+'havelvac 7.2'!N514+'havelvac 7.3'!N514+'havelvac 7.4'!N514+'havelvac 7.5'!N514+'havelvac 7.6'!N514+'havelvac 7.7'!N514+'havelvac 7.9'!N514+'havelvac 7.8'!N514+'havelvac 7.10'!N514+'havelvac 7.11'!N514+'havelvac 7.12'!N514+'havelvac 7.13'!N512</f>
        <v>0</v>
      </c>
      <c r="O521" s="181">
        <f>+'havelvac 7.2'!O514+'havelvac 7.3'!O514+'havelvac 7.4'!O514+'havelvac 7.5'!O514+'havelvac 7.6'!O514+'havelvac 7.7'!O514+'havelvac 7.9'!O514+'havelvac 7.8'!O514+'havelvac 7.10'!O514+'havelvac 7.11'!O514+'havelvac 7.12'!O514+'havelvac 7.13'!O512</f>
        <v>0</v>
      </c>
      <c r="P521" s="229" t="str">
        <f t="shared" si="53"/>
        <v xml:space="preserve"> </v>
      </c>
      <c r="Q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1" s="229" t="str">
        <f t="shared" si="54"/>
        <v xml:space="preserve"> </v>
      </c>
      <c r="S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1" s="229" t="str">
        <f t="shared" si="55"/>
        <v xml:space="preserve"> </v>
      </c>
      <c r="U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1" s="181">
        <f>+'havelvac 7.2'!P514+'havelvac 7.3'!P514+'havelvac 7.4'!P514+'havelvac 7.5'!P514+'havelvac 7.6'!P514+'havelvac 7.7'!P514+'havelvac 7.9'!P514+'havelvac 7.8'!P514+'havelvac 7.10'!P514+'havelvac 7.11'!P514+'havelvac 7.12'!P514+'havelvac 7.13'!P512</f>
        <v>0</v>
      </c>
      <c r="W521" s="229" t="str">
        <f t="shared" si="56"/>
        <v xml:space="preserve"> </v>
      </c>
      <c r="X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1" s="229" t="str">
        <f t="shared" si="57"/>
        <v xml:space="preserve"> </v>
      </c>
      <c r="Z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1" s="229" t="str">
        <f t="shared" si="58"/>
        <v xml:space="preserve"> </v>
      </c>
      <c r="AB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2" spans="1:28" s="135" customFormat="1" ht="25.5" hidden="1">
      <c r="A522" s="182" t="str">
        <f t="shared" si="59"/>
        <v>71090202034511</v>
      </c>
      <c r="B522" s="198" t="s">
        <v>439</v>
      </c>
      <c r="C522" s="132" t="s">
        <v>187</v>
      </c>
      <c r="D522" s="131" t="s">
        <v>140</v>
      </c>
      <c r="E522" s="130" t="s">
        <v>140</v>
      </c>
      <c r="F522" s="184" t="s">
        <v>442</v>
      </c>
      <c r="G522" s="129">
        <v>4511</v>
      </c>
      <c r="H522" s="189"/>
      <c r="I522" s="192"/>
      <c r="J522" s="199"/>
      <c r="K522" s="200"/>
      <c r="L522" s="201" t="s">
        <v>217</v>
      </c>
      <c r="M522" s="11">
        <v>4511</v>
      </c>
      <c r="N522" s="181">
        <f>+'havelvac 7.2'!N515+'havelvac 7.3'!N515+'havelvac 7.4'!N515+'havelvac 7.5'!N515+'havelvac 7.6'!N515+'havelvac 7.7'!N515+'havelvac 7.9'!N515+'havelvac 7.8'!N515+'havelvac 7.10'!N515+'havelvac 7.11'!N515+'havelvac 7.12'!N515+'havelvac 7.13'!N513</f>
        <v>0</v>
      </c>
      <c r="O522" s="181">
        <f>+'havelvac 7.2'!O515+'havelvac 7.3'!O515+'havelvac 7.4'!O515+'havelvac 7.5'!O515+'havelvac 7.6'!O515+'havelvac 7.7'!O515+'havelvac 7.9'!O515+'havelvac 7.8'!O515+'havelvac 7.10'!O515+'havelvac 7.11'!O515+'havelvac 7.12'!O515+'havelvac 7.13'!O513</f>
        <v>0</v>
      </c>
      <c r="P522" s="229" t="str">
        <f t="shared" si="53"/>
        <v xml:space="preserve"> </v>
      </c>
      <c r="Q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2" s="229" t="str">
        <f t="shared" si="54"/>
        <v xml:space="preserve"> </v>
      </c>
      <c r="S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2" s="229" t="str">
        <f t="shared" si="55"/>
        <v xml:space="preserve"> </v>
      </c>
      <c r="U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2" s="181">
        <f>+'havelvac 7.2'!P515+'havelvac 7.3'!P515+'havelvac 7.4'!P515+'havelvac 7.5'!P515+'havelvac 7.6'!P515+'havelvac 7.7'!P515+'havelvac 7.9'!P515+'havelvac 7.8'!P515+'havelvac 7.10'!P515+'havelvac 7.11'!P515+'havelvac 7.12'!P515+'havelvac 7.13'!P513</f>
        <v>0</v>
      </c>
      <c r="W522" s="229" t="str">
        <f t="shared" si="56"/>
        <v xml:space="preserve"> </v>
      </c>
      <c r="X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2" s="229" t="str">
        <f t="shared" si="57"/>
        <v xml:space="preserve"> </v>
      </c>
      <c r="Z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2" s="229" t="str">
        <f t="shared" si="58"/>
        <v xml:space="preserve"> </v>
      </c>
      <c r="AB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3" spans="1:28" s="196" customFormat="1" ht="13.5" hidden="1">
      <c r="A523" s="182" t="str">
        <f t="shared" si="59"/>
        <v>71090202040000</v>
      </c>
      <c r="B523" s="183" t="s">
        <v>439</v>
      </c>
      <c r="C523" s="132" t="s">
        <v>187</v>
      </c>
      <c r="D523" s="131" t="s">
        <v>140</v>
      </c>
      <c r="E523" s="130" t="s">
        <v>140</v>
      </c>
      <c r="F523" s="184" t="s">
        <v>155</v>
      </c>
      <c r="G523" s="185" t="s">
        <v>440</v>
      </c>
      <c r="H523" s="144"/>
      <c r="I523" s="145"/>
      <c r="J523" s="146"/>
      <c r="K523" s="146"/>
      <c r="L523" s="25" t="s">
        <v>327</v>
      </c>
      <c r="M523" s="26"/>
      <c r="N523" s="195">
        <f>+'havelvac 7.2'!N516+'havelvac 7.3'!N516+'havelvac 7.4'!N516+'havelvac 7.5'!N516+'havelvac 7.6'!N516+'havelvac 7.7'!N516+'havelvac 7.9'!N516+'havelvac 7.8'!N516+'havelvac 7.10'!N516+'havelvac 7.11'!N516+'havelvac 7.12'!N516+'havelvac 7.13'!N514</f>
        <v>0</v>
      </c>
      <c r="O523" s="195">
        <f>+'havelvac 7.2'!O516+'havelvac 7.3'!O516+'havelvac 7.4'!O516+'havelvac 7.5'!O516+'havelvac 7.6'!O516+'havelvac 7.7'!O516+'havelvac 7.9'!O516+'havelvac 7.8'!O516+'havelvac 7.10'!O516+'havelvac 7.11'!O516+'havelvac 7.12'!O516+'havelvac 7.13'!O514</f>
        <v>0</v>
      </c>
      <c r="P523" s="228" t="str">
        <f t="shared" si="53"/>
        <v xml:space="preserve"> </v>
      </c>
      <c r="Q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3" s="228" t="str">
        <f t="shared" si="54"/>
        <v xml:space="preserve"> </v>
      </c>
      <c r="S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3" s="228" t="str">
        <f t="shared" si="55"/>
        <v xml:space="preserve"> </v>
      </c>
      <c r="U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3" s="195">
        <f>+'havelvac 7.2'!P516+'havelvac 7.3'!P516+'havelvac 7.4'!P516+'havelvac 7.5'!P516+'havelvac 7.6'!P516+'havelvac 7.7'!P516+'havelvac 7.9'!P516+'havelvac 7.8'!P516+'havelvac 7.10'!P516+'havelvac 7.11'!P516+'havelvac 7.12'!P516+'havelvac 7.13'!P514</f>
        <v>0</v>
      </c>
      <c r="W523" s="228" t="str">
        <f t="shared" si="56"/>
        <v xml:space="preserve"> </v>
      </c>
      <c r="X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3" s="228" t="str">
        <f t="shared" si="57"/>
        <v xml:space="preserve"> </v>
      </c>
      <c r="Z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3" s="228" t="str">
        <f t="shared" si="58"/>
        <v xml:space="preserve"> </v>
      </c>
      <c r="AB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4" spans="1:28" s="135" customFormat="1" hidden="1">
      <c r="A524" s="182" t="str">
        <f t="shared" si="59"/>
        <v>71090202044239</v>
      </c>
      <c r="B524" s="183" t="s">
        <v>439</v>
      </c>
      <c r="C524" s="132" t="s">
        <v>187</v>
      </c>
      <c r="D524" s="131" t="s">
        <v>140</v>
      </c>
      <c r="E524" s="130" t="s">
        <v>140</v>
      </c>
      <c r="F524" s="184" t="s">
        <v>155</v>
      </c>
      <c r="G524" s="129">
        <v>4239</v>
      </c>
      <c r="H524" s="23"/>
      <c r="I524" s="16"/>
      <c r="J524" s="17"/>
      <c r="K524" s="17"/>
      <c r="L524" s="27" t="s">
        <v>125</v>
      </c>
      <c r="M524" s="10">
        <v>4239</v>
      </c>
      <c r="N524" s="181">
        <f>+'havelvac 7.2'!N517+'havelvac 7.3'!N517+'havelvac 7.4'!N517+'havelvac 7.5'!N517+'havelvac 7.6'!N517+'havelvac 7.7'!N517+'havelvac 7.9'!N517+'havelvac 7.8'!N517+'havelvac 7.10'!N517+'havelvac 7.11'!N517+'havelvac 7.12'!N517+'havelvac 7.13'!N515</f>
        <v>0</v>
      </c>
      <c r="O524" s="181">
        <f>+'havelvac 7.2'!O517+'havelvac 7.3'!O517+'havelvac 7.4'!O517+'havelvac 7.5'!O517+'havelvac 7.6'!O517+'havelvac 7.7'!O517+'havelvac 7.9'!O517+'havelvac 7.8'!O517+'havelvac 7.10'!O517+'havelvac 7.11'!O517+'havelvac 7.12'!O517+'havelvac 7.13'!O515</f>
        <v>0</v>
      </c>
      <c r="P524" s="229" t="str">
        <f t="shared" si="53"/>
        <v xml:space="preserve"> </v>
      </c>
      <c r="Q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4" s="229" t="str">
        <f t="shared" si="54"/>
        <v xml:space="preserve"> </v>
      </c>
      <c r="S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4" s="229" t="str">
        <f t="shared" si="55"/>
        <v xml:space="preserve"> </v>
      </c>
      <c r="U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4" s="181">
        <f>+'havelvac 7.2'!P517+'havelvac 7.3'!P517+'havelvac 7.4'!P517+'havelvac 7.5'!P517+'havelvac 7.6'!P517+'havelvac 7.7'!P517+'havelvac 7.9'!P517+'havelvac 7.8'!P517+'havelvac 7.10'!P517+'havelvac 7.11'!P517+'havelvac 7.12'!P517+'havelvac 7.13'!P515</f>
        <v>0</v>
      </c>
      <c r="W524" s="229" t="str">
        <f t="shared" si="56"/>
        <v xml:space="preserve"> </v>
      </c>
      <c r="X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4" s="229" t="str">
        <f t="shared" si="57"/>
        <v xml:space="preserve"> </v>
      </c>
      <c r="Z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4" s="229" t="str">
        <f t="shared" si="58"/>
        <v xml:space="preserve"> </v>
      </c>
      <c r="AB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5" spans="1:28" s="135" customFormat="1" ht="25.5" hidden="1">
      <c r="A525" s="182" t="str">
        <f t="shared" si="59"/>
        <v>71090202044511</v>
      </c>
      <c r="B525" s="198" t="s">
        <v>439</v>
      </c>
      <c r="C525" s="132" t="s">
        <v>187</v>
      </c>
      <c r="D525" s="131" t="s">
        <v>140</v>
      </c>
      <c r="E525" s="130" t="s">
        <v>140</v>
      </c>
      <c r="F525" s="184" t="s">
        <v>155</v>
      </c>
      <c r="G525" s="129">
        <v>4511</v>
      </c>
      <c r="H525" s="189"/>
      <c r="I525" s="192"/>
      <c r="J525" s="199"/>
      <c r="K525" s="200"/>
      <c r="L525" s="201" t="s">
        <v>217</v>
      </c>
      <c r="M525" s="11">
        <v>4511</v>
      </c>
      <c r="N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7.13'!N516</f>
        <v>#REF!</v>
      </c>
      <c r="O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7.13'!O516</f>
        <v>#REF!</v>
      </c>
      <c r="P525" s="229" t="str">
        <f t="shared" si="53"/>
        <v xml:space="preserve"> </v>
      </c>
      <c r="Q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5" s="229" t="str">
        <f t="shared" si="54"/>
        <v xml:space="preserve"> </v>
      </c>
      <c r="S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5" s="229" t="str">
        <f t="shared" si="55"/>
        <v xml:space="preserve"> </v>
      </c>
      <c r="U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7.13'!P516</f>
        <v>#REF!</v>
      </c>
      <c r="W525" s="229" t="str">
        <f t="shared" si="56"/>
        <v xml:space="preserve"> </v>
      </c>
      <c r="X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5" s="229" t="str">
        <f t="shared" si="57"/>
        <v xml:space="preserve"> </v>
      </c>
      <c r="Z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5" s="229" t="str">
        <f t="shared" si="58"/>
        <v xml:space="preserve"> </v>
      </c>
      <c r="AB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6" spans="1:28" s="187" customFormat="1" ht="13.5">
      <c r="A526" s="182" t="str">
        <f t="shared" si="59"/>
        <v>71090500000000</v>
      </c>
      <c r="B526" s="183" t="s">
        <v>439</v>
      </c>
      <c r="C526" s="132" t="s">
        <v>187</v>
      </c>
      <c r="D526" s="131" t="s">
        <v>149</v>
      </c>
      <c r="E526" s="130" t="s">
        <v>441</v>
      </c>
      <c r="F526" s="184" t="s">
        <v>441</v>
      </c>
      <c r="G526" s="185" t="s">
        <v>440</v>
      </c>
      <c r="H526" s="173">
        <v>2950</v>
      </c>
      <c r="I526" s="164" t="s">
        <v>187</v>
      </c>
      <c r="J526" s="165">
        <v>5</v>
      </c>
      <c r="K526" s="165">
        <v>0</v>
      </c>
      <c r="L526" s="166" t="s">
        <v>329</v>
      </c>
      <c r="M526" s="174"/>
      <c r="N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7.13'!N517</f>
        <v>#REF!</v>
      </c>
      <c r="O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7.13'!O517</f>
        <v>#REF!</v>
      </c>
      <c r="P526" s="226" t="str">
        <f t="shared" si="53"/>
        <v xml:space="preserve"> </v>
      </c>
      <c r="Q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6" s="226" t="str">
        <f t="shared" si="54"/>
        <v xml:space="preserve"> </v>
      </c>
      <c r="S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6" s="226" t="str">
        <f t="shared" si="55"/>
        <v xml:space="preserve"> </v>
      </c>
      <c r="U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7.13'!P517</f>
        <v>#REF!</v>
      </c>
      <c r="W526" s="226" t="str">
        <f t="shared" si="56"/>
        <v xml:space="preserve"> </v>
      </c>
      <c r="X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6" s="226" t="str">
        <f t="shared" si="57"/>
        <v xml:space="preserve"> </v>
      </c>
      <c r="Z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6" s="226" t="str">
        <f t="shared" si="58"/>
        <v xml:space="preserve"> </v>
      </c>
      <c r="AB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7" spans="1:28" s="135" customFormat="1" ht="12.75">
      <c r="A527" s="182" t="str">
        <f t="shared" si="59"/>
        <v>71090500000001</v>
      </c>
      <c r="B527" s="183" t="s">
        <v>439</v>
      </c>
      <c r="C527" s="132" t="s">
        <v>187</v>
      </c>
      <c r="D527" s="131" t="s">
        <v>149</v>
      </c>
      <c r="E527" s="130" t="s">
        <v>441</v>
      </c>
      <c r="F527" s="184" t="s">
        <v>441</v>
      </c>
      <c r="G527" s="185" t="s">
        <v>96</v>
      </c>
      <c r="H527" s="23"/>
      <c r="I527" s="16"/>
      <c r="J527" s="17"/>
      <c r="K527" s="17"/>
      <c r="L527" s="28" t="s">
        <v>110</v>
      </c>
      <c r="M527" s="29"/>
      <c r="N527" s="188" t="e">
        <f>+'havelvac 7.2'!N518+'havelvac 7.3'!N518+'havelvac 7.4'!N518+'havelvac 7.5'!N518+'havelvac 7.6'!N518+'havelvac 7.7'!N518+'havelvac 7.9'!N518+'havelvac 7.8'!N518+'havelvac 7.10'!N518+'havelvac 7.11'!N518+'havelvac 7.12'!N518+'havelvac 7.13'!#REF!</f>
        <v>#REF!</v>
      </c>
      <c r="O527" s="188" t="e">
        <f>+'havelvac 7.2'!O518+'havelvac 7.3'!O518+'havelvac 7.4'!O518+'havelvac 7.5'!O518+'havelvac 7.6'!O518+'havelvac 7.7'!O518+'havelvac 7.9'!O518+'havelvac 7.8'!O518+'havelvac 7.10'!O518+'havelvac 7.11'!O518+'havelvac 7.12'!O518+'havelvac 7.13'!#REF!</f>
        <v>#REF!</v>
      </c>
      <c r="P527" s="225" t="str">
        <f t="shared" si="53"/>
        <v xml:space="preserve"> </v>
      </c>
      <c r="Q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7" s="225" t="str">
        <f t="shared" si="54"/>
        <v xml:space="preserve"> </v>
      </c>
      <c r="S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7" s="225" t="str">
        <f t="shared" si="55"/>
        <v xml:space="preserve"> </v>
      </c>
      <c r="U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7" s="188" t="e">
        <f>+'havelvac 7.2'!P518+'havelvac 7.3'!P518+'havelvac 7.4'!P518+'havelvac 7.5'!P518+'havelvac 7.6'!P518+'havelvac 7.7'!P518+'havelvac 7.9'!P518+'havelvac 7.8'!P518+'havelvac 7.10'!P518+'havelvac 7.11'!P518+'havelvac 7.12'!P518+'havelvac 7.13'!#REF!</f>
        <v>#REF!</v>
      </c>
      <c r="W527" s="225" t="str">
        <f t="shared" si="56"/>
        <v xml:space="preserve"> </v>
      </c>
      <c r="X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7" s="225" t="str">
        <f t="shared" si="57"/>
        <v xml:space="preserve"> </v>
      </c>
      <c r="Z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7" s="225" t="str">
        <f t="shared" si="58"/>
        <v xml:space="preserve"> </v>
      </c>
      <c r="AB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8" spans="1:28" s="191" customFormat="1" ht="12.75">
      <c r="A528" s="182" t="str">
        <f t="shared" si="59"/>
        <v>71090501000000</v>
      </c>
      <c r="B528" s="183" t="s">
        <v>439</v>
      </c>
      <c r="C528" s="132" t="s">
        <v>187</v>
      </c>
      <c r="D528" s="131" t="s">
        <v>149</v>
      </c>
      <c r="E528" s="130" t="s">
        <v>106</v>
      </c>
      <c r="F528" s="184" t="s">
        <v>441</v>
      </c>
      <c r="G528" s="185" t="s">
        <v>440</v>
      </c>
      <c r="H528" s="149">
        <v>2951</v>
      </c>
      <c r="I528" s="150" t="s">
        <v>187</v>
      </c>
      <c r="J528" s="151">
        <v>5</v>
      </c>
      <c r="K528" s="151">
        <v>1</v>
      </c>
      <c r="L528" s="152" t="s">
        <v>330</v>
      </c>
      <c r="M528" s="153"/>
      <c r="N528" s="190" t="e">
        <f>+'havelvac 7.2'!N519+'havelvac 7.3'!N519+'havelvac 7.4'!N519+'havelvac 7.5'!N519+'havelvac 7.6'!N519+'havelvac 7.7'!N519+'havelvac 7.9'!N519+'havelvac 7.8'!N519+'havelvac 7.10'!N519+'havelvac 7.11'!N519+'havelvac 7.12'!N519+'havelvac 7.13'!#REF!</f>
        <v>#REF!</v>
      </c>
      <c r="O528" s="190" t="e">
        <f>+'havelvac 7.2'!O519+'havelvac 7.3'!O519+'havelvac 7.4'!O519+'havelvac 7.5'!O519+'havelvac 7.6'!O519+'havelvac 7.7'!O519+'havelvac 7.9'!O519+'havelvac 7.8'!O519+'havelvac 7.10'!O519+'havelvac 7.11'!O519+'havelvac 7.12'!O519+'havelvac 7.13'!#REF!</f>
        <v>#REF!</v>
      </c>
      <c r="P528" s="227" t="str">
        <f t="shared" ref="P528:P591" si="60">IFERROR(Q528/O528, " ")</f>
        <v xml:space="preserve"> </v>
      </c>
      <c r="Q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8" s="227" t="str">
        <f t="shared" ref="R528:R591" si="61">IFERROR(S528/O528, " ")</f>
        <v xml:space="preserve"> </v>
      </c>
      <c r="S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8" s="227" t="str">
        <f t="shared" ref="T528:T591" si="62">IFERROR(U528/O528, " ")</f>
        <v xml:space="preserve"> </v>
      </c>
      <c r="U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8" s="190" t="e">
        <f>+'havelvac 7.2'!P519+'havelvac 7.3'!P519+'havelvac 7.4'!P519+'havelvac 7.5'!P519+'havelvac 7.6'!P519+'havelvac 7.7'!P519+'havelvac 7.9'!P519+'havelvac 7.8'!P519+'havelvac 7.10'!P519+'havelvac 7.11'!P519+'havelvac 7.12'!P519+'havelvac 7.13'!#REF!</f>
        <v>#REF!</v>
      </c>
      <c r="W528" s="227" t="str">
        <f t="shared" ref="W528:W591" si="63">IFERROR(X528/V528, " ")</f>
        <v xml:space="preserve"> </v>
      </c>
      <c r="X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8" s="227" t="str">
        <f t="shared" ref="Y528:Y591" si="64">IFERROR(Z528/V528, " ")</f>
        <v xml:space="preserve"> </v>
      </c>
      <c r="Z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8" s="227" t="str">
        <f t="shared" ref="AA528:AA591" si="65">IFERROR(AB528/V528, " ")</f>
        <v xml:space="preserve"> </v>
      </c>
      <c r="AB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9" spans="1:28" s="135" customFormat="1" ht="12.75">
      <c r="A529" s="182" t="str">
        <f t="shared" si="59"/>
        <v>71090501000001</v>
      </c>
      <c r="B529" s="183" t="s">
        <v>439</v>
      </c>
      <c r="C529" s="132" t="s">
        <v>187</v>
      </c>
      <c r="D529" s="131" t="s">
        <v>149</v>
      </c>
      <c r="E529" s="130" t="s">
        <v>106</v>
      </c>
      <c r="F529" s="184" t="s">
        <v>441</v>
      </c>
      <c r="G529" s="185" t="s">
        <v>96</v>
      </c>
      <c r="H529" s="23"/>
      <c r="I529" s="23"/>
      <c r="J529" s="24"/>
      <c r="K529" s="24"/>
      <c r="L529" s="28" t="s">
        <v>108</v>
      </c>
      <c r="M529" s="29"/>
      <c r="N529" s="188">
        <f>+'havelvac 7.2'!N520+'havelvac 7.3'!N520+'havelvac 7.4'!N520+'havelvac 7.5'!N520+'havelvac 7.6'!N520+'havelvac 7.7'!N520+'havelvac 7.9'!N520+'havelvac 7.8'!N520+'havelvac 7.10'!N520+'havelvac 7.11'!N520+'havelvac 7.12'!N520+'havelvac 7.13'!N518</f>
        <v>0</v>
      </c>
      <c r="O529" s="188">
        <f>+'havelvac 7.2'!O520+'havelvac 7.3'!O520+'havelvac 7.4'!O520+'havelvac 7.5'!O520+'havelvac 7.6'!O520+'havelvac 7.7'!O520+'havelvac 7.9'!O520+'havelvac 7.8'!O520+'havelvac 7.10'!O520+'havelvac 7.11'!O520+'havelvac 7.12'!O520+'havelvac 7.13'!O518</f>
        <v>0</v>
      </c>
      <c r="P529" s="225" t="str">
        <f t="shared" si="60"/>
        <v xml:space="preserve"> </v>
      </c>
      <c r="Q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9" s="225" t="str">
        <f t="shared" si="61"/>
        <v xml:space="preserve"> </v>
      </c>
      <c r="S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9" s="225" t="str">
        <f t="shared" si="62"/>
        <v xml:space="preserve"> </v>
      </c>
      <c r="U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9" s="188">
        <f>+'havelvac 7.2'!P520+'havelvac 7.3'!P520+'havelvac 7.4'!P520+'havelvac 7.5'!P520+'havelvac 7.6'!P520+'havelvac 7.7'!P520+'havelvac 7.9'!P520+'havelvac 7.8'!P520+'havelvac 7.10'!P520+'havelvac 7.11'!P520+'havelvac 7.12'!P520+'havelvac 7.13'!P518</f>
        <v>0</v>
      </c>
      <c r="W529" s="225" t="str">
        <f t="shared" si="63"/>
        <v xml:space="preserve"> </v>
      </c>
      <c r="X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9" s="225" t="str">
        <f t="shared" si="64"/>
        <v xml:space="preserve"> </v>
      </c>
      <c r="Z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9" s="225" t="str">
        <f t="shared" si="65"/>
        <v xml:space="preserve"> </v>
      </c>
      <c r="AB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0" spans="1:28" s="196" customFormat="1" ht="13.5">
      <c r="A530" s="182" t="str">
        <f t="shared" si="59"/>
        <v>71090501010000</v>
      </c>
      <c r="B530" s="183" t="s">
        <v>439</v>
      </c>
      <c r="C530" s="132" t="s">
        <v>187</v>
      </c>
      <c r="D530" s="131" t="s">
        <v>149</v>
      </c>
      <c r="E530" s="130" t="s">
        <v>106</v>
      </c>
      <c r="F530" s="184" t="s">
        <v>106</v>
      </c>
      <c r="G530" s="185" t="s">
        <v>440</v>
      </c>
      <c r="H530" s="144"/>
      <c r="I530" s="145"/>
      <c r="J530" s="146"/>
      <c r="K530" s="146"/>
      <c r="L530" s="25" t="s">
        <v>331</v>
      </c>
      <c r="M530" s="26"/>
      <c r="N530" s="195">
        <f>+'havelvac 7.2'!N521+'havelvac 7.3'!N521+'havelvac 7.4'!N521+'havelvac 7.5'!N521+'havelvac 7.6'!N521+'havelvac 7.7'!N521+'havelvac 7.9'!N521+'havelvac 7.8'!N521+'havelvac 7.10'!N521+'havelvac 7.11'!N521+'havelvac 7.12'!N521+'havelvac 7.13'!N519</f>
        <v>0</v>
      </c>
      <c r="O530" s="195">
        <f>+'havelvac 7.2'!O521+'havelvac 7.3'!O521+'havelvac 7.4'!O521+'havelvac 7.5'!O521+'havelvac 7.6'!O521+'havelvac 7.7'!O521+'havelvac 7.9'!O521+'havelvac 7.8'!O521+'havelvac 7.10'!O521+'havelvac 7.11'!O521+'havelvac 7.12'!O521+'havelvac 7.13'!O519</f>
        <v>0</v>
      </c>
      <c r="P530" s="228" t="str">
        <f t="shared" si="60"/>
        <v xml:space="preserve"> </v>
      </c>
      <c r="Q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0" s="228" t="str">
        <f t="shared" si="61"/>
        <v xml:space="preserve"> </v>
      </c>
      <c r="S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0" s="228" t="str">
        <f t="shared" si="62"/>
        <v xml:space="preserve"> </v>
      </c>
      <c r="U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0" s="195">
        <f>+'havelvac 7.2'!P521+'havelvac 7.3'!P521+'havelvac 7.4'!P521+'havelvac 7.5'!P521+'havelvac 7.6'!P521+'havelvac 7.7'!P521+'havelvac 7.9'!P521+'havelvac 7.8'!P521+'havelvac 7.10'!P521+'havelvac 7.11'!P521+'havelvac 7.12'!P521+'havelvac 7.13'!P519</f>
        <v>0</v>
      </c>
      <c r="W530" s="228" t="str">
        <f t="shared" si="63"/>
        <v xml:space="preserve"> </v>
      </c>
      <c r="X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0" s="228" t="str">
        <f t="shared" si="64"/>
        <v xml:space="preserve"> </v>
      </c>
      <c r="Z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0" s="228" t="str">
        <f t="shared" si="65"/>
        <v xml:space="preserve"> </v>
      </c>
      <c r="AB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1" spans="1:28" s="135" customFormat="1" hidden="1">
      <c r="A531" s="182" t="str">
        <f t="shared" si="59"/>
        <v>71090501014239</v>
      </c>
      <c r="B531" s="183" t="s">
        <v>439</v>
      </c>
      <c r="C531" s="132" t="s">
        <v>187</v>
      </c>
      <c r="D531" s="131" t="s">
        <v>149</v>
      </c>
      <c r="E531" s="130" t="s">
        <v>106</v>
      </c>
      <c r="F531" s="184" t="s">
        <v>106</v>
      </c>
      <c r="G531" s="129">
        <v>4239</v>
      </c>
      <c r="H531" s="23"/>
      <c r="I531" s="16"/>
      <c r="J531" s="17"/>
      <c r="K531" s="17"/>
      <c r="L531" s="27" t="s">
        <v>125</v>
      </c>
      <c r="M531" s="10">
        <v>4239</v>
      </c>
      <c r="N531" s="181">
        <f>+'havelvac 7.2'!N522+'havelvac 7.3'!N522+'havelvac 7.4'!N522+'havelvac 7.5'!N522+'havelvac 7.6'!N522+'havelvac 7.7'!N522+'havelvac 7.9'!N522+'havelvac 7.8'!N522+'havelvac 7.10'!N522+'havelvac 7.11'!N522+'havelvac 7.12'!N522+'havelvac 7.13'!N520</f>
        <v>0</v>
      </c>
      <c r="O531" s="181">
        <f>+'havelvac 7.2'!O522+'havelvac 7.3'!O522+'havelvac 7.4'!O522+'havelvac 7.5'!O522+'havelvac 7.6'!O522+'havelvac 7.7'!O522+'havelvac 7.9'!O522+'havelvac 7.8'!O522+'havelvac 7.10'!O522+'havelvac 7.11'!O522+'havelvac 7.12'!O522+'havelvac 7.13'!O520</f>
        <v>0</v>
      </c>
      <c r="P531" s="229" t="str">
        <f t="shared" si="60"/>
        <v xml:space="preserve"> </v>
      </c>
      <c r="Q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1" s="229" t="str">
        <f t="shared" si="61"/>
        <v xml:space="preserve"> </v>
      </c>
      <c r="S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1" s="229" t="str">
        <f t="shared" si="62"/>
        <v xml:space="preserve"> </v>
      </c>
      <c r="U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1" s="181">
        <f>+'havelvac 7.2'!P522+'havelvac 7.3'!P522+'havelvac 7.4'!P522+'havelvac 7.5'!P522+'havelvac 7.6'!P522+'havelvac 7.7'!P522+'havelvac 7.9'!P522+'havelvac 7.8'!P522+'havelvac 7.10'!P522+'havelvac 7.11'!P522+'havelvac 7.12'!P522+'havelvac 7.13'!P520</f>
        <v>0</v>
      </c>
      <c r="W531" s="229" t="str">
        <f t="shared" si="63"/>
        <v xml:space="preserve"> </v>
      </c>
      <c r="X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1" s="229" t="str">
        <f t="shared" si="64"/>
        <v xml:space="preserve"> </v>
      </c>
      <c r="Z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1" s="229" t="str">
        <f t="shared" si="65"/>
        <v xml:space="preserve"> </v>
      </c>
      <c r="AB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2" spans="1:28" s="135" customFormat="1" ht="25.5">
      <c r="A532" s="182" t="str">
        <f t="shared" si="59"/>
        <v>71090501014511</v>
      </c>
      <c r="B532" s="183" t="s">
        <v>439</v>
      </c>
      <c r="C532" s="132" t="s">
        <v>187</v>
      </c>
      <c r="D532" s="131" t="s">
        <v>149</v>
      </c>
      <c r="E532" s="130" t="s">
        <v>106</v>
      </c>
      <c r="F532" s="184" t="s">
        <v>106</v>
      </c>
      <c r="G532" s="129">
        <v>4511</v>
      </c>
      <c r="H532" s="23"/>
      <c r="I532" s="16"/>
      <c r="J532" s="17"/>
      <c r="K532" s="17"/>
      <c r="L532" s="27" t="s">
        <v>131</v>
      </c>
      <c r="M532" s="10">
        <v>4511</v>
      </c>
      <c r="N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7.13'!N521</f>
        <v>#REF!</v>
      </c>
      <c r="O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7.13'!O521</f>
        <v>#REF!</v>
      </c>
      <c r="P532" s="229" t="str">
        <f t="shared" si="60"/>
        <v xml:space="preserve"> </v>
      </c>
      <c r="Q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2" s="229" t="str">
        <f t="shared" si="61"/>
        <v xml:space="preserve"> </v>
      </c>
      <c r="S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2" s="229" t="str">
        <f t="shared" si="62"/>
        <v xml:space="preserve"> </v>
      </c>
      <c r="U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7.13'!P521</f>
        <v>#REF!</v>
      </c>
      <c r="W532" s="229" t="str">
        <f t="shared" si="63"/>
        <v xml:space="preserve"> </v>
      </c>
      <c r="X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2" s="229" t="str">
        <f t="shared" si="64"/>
        <v xml:space="preserve"> </v>
      </c>
      <c r="Z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2" s="229" t="str">
        <f t="shared" si="65"/>
        <v xml:space="preserve"> </v>
      </c>
      <c r="AB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3" spans="1:28" s="135" customFormat="1" ht="25.5" hidden="1">
      <c r="A533" s="182" t="str">
        <f t="shared" si="59"/>
        <v>71090501014819</v>
      </c>
      <c r="B533" s="198" t="s">
        <v>439</v>
      </c>
      <c r="C533" s="132" t="s">
        <v>187</v>
      </c>
      <c r="D533" s="131" t="s">
        <v>149</v>
      </c>
      <c r="E533" s="130" t="s">
        <v>106</v>
      </c>
      <c r="F533" s="184" t="s">
        <v>106</v>
      </c>
      <c r="G533" s="129">
        <v>4819</v>
      </c>
      <c r="H533" s="189"/>
      <c r="I533" s="192"/>
      <c r="J533" s="199"/>
      <c r="K533" s="200"/>
      <c r="L533" s="201" t="s">
        <v>219</v>
      </c>
      <c r="M533" s="11">
        <v>4819</v>
      </c>
      <c r="N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7.13'!N522</f>
        <v>#REF!</v>
      </c>
      <c r="O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7.13'!O522</f>
        <v>#REF!</v>
      </c>
      <c r="P533" s="229" t="str">
        <f t="shared" si="60"/>
        <v xml:space="preserve"> </v>
      </c>
      <c r="Q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3" s="229" t="str">
        <f t="shared" si="61"/>
        <v xml:space="preserve"> </v>
      </c>
      <c r="S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3" s="229" t="str">
        <f t="shared" si="62"/>
        <v xml:space="preserve"> </v>
      </c>
      <c r="U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7.13'!P522</f>
        <v>#REF!</v>
      </c>
      <c r="W533" s="229" t="str">
        <f t="shared" si="63"/>
        <v xml:space="preserve"> </v>
      </c>
      <c r="X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3" s="229" t="str">
        <f t="shared" si="64"/>
        <v xml:space="preserve"> </v>
      </c>
      <c r="Z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3" s="229" t="str">
        <f t="shared" si="65"/>
        <v xml:space="preserve"> </v>
      </c>
      <c r="AB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4" spans="1:28" s="135" customFormat="1" hidden="1">
      <c r="A534" s="182" t="str">
        <f t="shared" si="59"/>
        <v>71090501015122</v>
      </c>
      <c r="B534" s="183" t="s">
        <v>439</v>
      </c>
      <c r="C534" s="132" t="s">
        <v>187</v>
      </c>
      <c r="D534" s="131" t="s">
        <v>149</v>
      </c>
      <c r="E534" s="130" t="s">
        <v>106</v>
      </c>
      <c r="F534" s="184" t="s">
        <v>106</v>
      </c>
      <c r="G534" s="129">
        <v>5122</v>
      </c>
      <c r="H534" s="15"/>
      <c r="I534" s="23"/>
      <c r="J534" s="24"/>
      <c r="K534" s="24"/>
      <c r="L534" s="30" t="s">
        <v>332</v>
      </c>
      <c r="M534" s="31">
        <v>5122</v>
      </c>
      <c r="N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4" s="229" t="str">
        <f t="shared" si="60"/>
        <v xml:space="preserve"> </v>
      </c>
      <c r="Q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4" s="229" t="str">
        <f t="shared" si="61"/>
        <v xml:space="preserve"> </v>
      </c>
      <c r="S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4" s="229" t="str">
        <f t="shared" si="62"/>
        <v xml:space="preserve"> </v>
      </c>
      <c r="U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4" s="229" t="str">
        <f t="shared" si="63"/>
        <v xml:space="preserve"> </v>
      </c>
      <c r="X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4" s="229" t="str">
        <f t="shared" si="64"/>
        <v xml:space="preserve"> </v>
      </c>
      <c r="Z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4" s="229" t="str">
        <f t="shared" si="65"/>
        <v xml:space="preserve"> </v>
      </c>
      <c r="AB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5" spans="1:28" s="196" customFormat="1" ht="27" hidden="1">
      <c r="A535" s="182" t="str">
        <f t="shared" si="59"/>
        <v>71090501020000</v>
      </c>
      <c r="B535" s="183" t="s">
        <v>439</v>
      </c>
      <c r="C535" s="132" t="s">
        <v>187</v>
      </c>
      <c r="D535" s="131" t="s">
        <v>149</v>
      </c>
      <c r="E535" s="130" t="s">
        <v>106</v>
      </c>
      <c r="F535" s="184" t="s">
        <v>140</v>
      </c>
      <c r="G535" s="185" t="s">
        <v>440</v>
      </c>
      <c r="H535" s="144"/>
      <c r="I535" s="145"/>
      <c r="J535" s="146"/>
      <c r="K535" s="146"/>
      <c r="L535" s="25" t="s">
        <v>333</v>
      </c>
      <c r="M535" s="26"/>
      <c r="N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5" s="228" t="str">
        <f t="shared" si="60"/>
        <v xml:space="preserve"> </v>
      </c>
      <c r="Q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5" s="228" t="str">
        <f t="shared" si="61"/>
        <v xml:space="preserve"> </v>
      </c>
      <c r="S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5" s="228" t="str">
        <f t="shared" si="62"/>
        <v xml:space="preserve"> </v>
      </c>
      <c r="U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5" s="228" t="str">
        <f t="shared" si="63"/>
        <v xml:space="preserve"> </v>
      </c>
      <c r="X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5" s="228" t="str">
        <f t="shared" si="64"/>
        <v xml:space="preserve"> </v>
      </c>
      <c r="Z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5" s="228" t="str">
        <f t="shared" si="65"/>
        <v xml:space="preserve"> </v>
      </c>
      <c r="AB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6" spans="1:28" s="135" customFormat="1" hidden="1">
      <c r="A536" s="182" t="str">
        <f t="shared" si="59"/>
        <v>71090501025113</v>
      </c>
      <c r="B536" s="183" t="s">
        <v>439</v>
      </c>
      <c r="C536" s="132" t="s">
        <v>187</v>
      </c>
      <c r="D536" s="131" t="s">
        <v>149</v>
      </c>
      <c r="E536" s="130" t="s">
        <v>106</v>
      </c>
      <c r="F536" s="184" t="s">
        <v>140</v>
      </c>
      <c r="G536" s="129">
        <v>5113</v>
      </c>
      <c r="H536" s="23"/>
      <c r="I536" s="16"/>
      <c r="J536" s="17"/>
      <c r="K536" s="17"/>
      <c r="L536" s="30" t="s">
        <v>143</v>
      </c>
      <c r="M536" s="46">
        <v>5113</v>
      </c>
      <c r="N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6" s="229" t="str">
        <f t="shared" si="60"/>
        <v xml:space="preserve"> </v>
      </c>
      <c r="Q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6" s="229" t="str">
        <f t="shared" si="61"/>
        <v xml:space="preserve"> </v>
      </c>
      <c r="S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6" s="229" t="str">
        <f t="shared" si="62"/>
        <v xml:space="preserve"> </v>
      </c>
      <c r="U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6" s="229" t="str">
        <f t="shared" si="63"/>
        <v xml:space="preserve"> </v>
      </c>
      <c r="X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6" s="229" t="str">
        <f t="shared" si="64"/>
        <v xml:space="preserve"> </v>
      </c>
      <c r="Z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6" s="229" t="str">
        <f t="shared" si="65"/>
        <v xml:space="preserve"> </v>
      </c>
      <c r="AB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7" spans="1:28" s="196" customFormat="1" ht="40.5" hidden="1">
      <c r="A537" s="182" t="str">
        <f t="shared" si="59"/>
        <v>71090501030000</v>
      </c>
      <c r="B537" s="183" t="s">
        <v>439</v>
      </c>
      <c r="C537" s="132" t="s">
        <v>187</v>
      </c>
      <c r="D537" s="131" t="s">
        <v>149</v>
      </c>
      <c r="E537" s="130" t="s">
        <v>106</v>
      </c>
      <c r="F537" s="184" t="s">
        <v>442</v>
      </c>
      <c r="G537" s="185" t="s">
        <v>440</v>
      </c>
      <c r="H537" s="144"/>
      <c r="I537" s="145"/>
      <c r="J537" s="146"/>
      <c r="K537" s="146"/>
      <c r="L537" s="25" t="s">
        <v>334</v>
      </c>
      <c r="M537" s="26"/>
      <c r="N537" s="195" t="e">
        <f>+'havelvac 7.2'!N524+'havelvac 7.3'!N524+'havelvac 7.4'!N524+'havelvac 7.5'!N524+'havelvac 7.6'!N524+'havelvac 7.7'!N524+'havelvac 7.9'!N524+'havelvac 7.8'!N524+'havelvac 7.10'!N524+'havelvac 7.11'!N524+'havelvac 7.12'!N524+'havelvac 7.13'!#REF!</f>
        <v>#REF!</v>
      </c>
      <c r="O537" s="195" t="e">
        <f>+'havelvac 7.2'!O524+'havelvac 7.3'!O524+'havelvac 7.4'!O524+'havelvac 7.5'!O524+'havelvac 7.6'!O524+'havelvac 7.7'!O524+'havelvac 7.9'!O524+'havelvac 7.8'!O524+'havelvac 7.10'!O524+'havelvac 7.11'!O524+'havelvac 7.12'!O524+'havelvac 7.13'!#REF!</f>
        <v>#REF!</v>
      </c>
      <c r="P537" s="228" t="str">
        <f t="shared" si="60"/>
        <v xml:space="preserve"> </v>
      </c>
      <c r="Q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7" s="228" t="str">
        <f t="shared" si="61"/>
        <v xml:space="preserve"> </v>
      </c>
      <c r="S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7" s="228" t="str">
        <f t="shared" si="62"/>
        <v xml:space="preserve"> </v>
      </c>
      <c r="U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7" s="195" t="e">
        <f>+'havelvac 7.2'!P524+'havelvac 7.3'!P524+'havelvac 7.4'!P524+'havelvac 7.5'!P524+'havelvac 7.6'!P524+'havelvac 7.7'!P524+'havelvac 7.9'!P524+'havelvac 7.8'!P524+'havelvac 7.10'!P524+'havelvac 7.11'!P524+'havelvac 7.12'!P524+'havelvac 7.13'!#REF!</f>
        <v>#REF!</v>
      </c>
      <c r="W537" s="228" t="str">
        <f t="shared" si="63"/>
        <v xml:space="preserve"> </v>
      </c>
      <c r="X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7" s="228" t="str">
        <f t="shared" si="64"/>
        <v xml:space="preserve"> </v>
      </c>
      <c r="Z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7" s="228" t="str">
        <f t="shared" si="65"/>
        <v xml:space="preserve"> </v>
      </c>
      <c r="AB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8" spans="1:28" s="135" customFormat="1" hidden="1">
      <c r="A538" s="182" t="str">
        <f t="shared" si="59"/>
        <v>71090501034239</v>
      </c>
      <c r="B538" s="183" t="s">
        <v>439</v>
      </c>
      <c r="C538" s="132" t="s">
        <v>187</v>
      </c>
      <c r="D538" s="131" t="s">
        <v>149</v>
      </c>
      <c r="E538" s="130" t="s">
        <v>106</v>
      </c>
      <c r="F538" s="184" t="s">
        <v>442</v>
      </c>
      <c r="G538" s="129">
        <v>4239</v>
      </c>
      <c r="H538" s="23"/>
      <c r="I538" s="16"/>
      <c r="J538" s="17"/>
      <c r="K538" s="17"/>
      <c r="L538" s="27" t="s">
        <v>125</v>
      </c>
      <c r="M538" s="10">
        <v>4239</v>
      </c>
      <c r="N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7.13'!N523</f>
        <v>#REF!</v>
      </c>
      <c r="O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7.13'!O523</f>
        <v>#REF!</v>
      </c>
      <c r="P538" s="229" t="str">
        <f t="shared" si="60"/>
        <v xml:space="preserve"> </v>
      </c>
      <c r="Q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8" s="229" t="str">
        <f t="shared" si="61"/>
        <v xml:space="preserve"> </v>
      </c>
      <c r="S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8" s="229" t="str">
        <f t="shared" si="62"/>
        <v xml:space="preserve"> </v>
      </c>
      <c r="U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7.13'!P523</f>
        <v>#REF!</v>
      </c>
      <c r="W538" s="229" t="str">
        <f t="shared" si="63"/>
        <v xml:space="preserve"> </v>
      </c>
      <c r="X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8" s="229" t="str">
        <f t="shared" si="64"/>
        <v xml:space="preserve"> </v>
      </c>
      <c r="Z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8" s="229" t="str">
        <f t="shared" si="65"/>
        <v xml:space="preserve"> </v>
      </c>
      <c r="AB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9" spans="1:28" s="135" customFormat="1" ht="25.5" hidden="1">
      <c r="A539" s="182" t="str">
        <f t="shared" si="59"/>
        <v>71090501034511</v>
      </c>
      <c r="B539" s="198" t="s">
        <v>439</v>
      </c>
      <c r="C539" s="132" t="s">
        <v>187</v>
      </c>
      <c r="D539" s="131" t="s">
        <v>149</v>
      </c>
      <c r="E539" s="130" t="s">
        <v>106</v>
      </c>
      <c r="F539" s="184" t="s">
        <v>442</v>
      </c>
      <c r="G539" s="129">
        <v>4511</v>
      </c>
      <c r="H539" s="189"/>
      <c r="I539" s="192"/>
      <c r="J539" s="199"/>
      <c r="K539" s="200"/>
      <c r="L539" s="201" t="s">
        <v>217</v>
      </c>
      <c r="M539" s="11">
        <v>4511</v>
      </c>
      <c r="N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7.13'!N524</f>
        <v>#REF!</v>
      </c>
      <c r="O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7.13'!O524</f>
        <v>#REF!</v>
      </c>
      <c r="P539" s="229" t="str">
        <f t="shared" si="60"/>
        <v xml:space="preserve"> </v>
      </c>
      <c r="Q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9" s="229" t="str">
        <f t="shared" si="61"/>
        <v xml:space="preserve"> </v>
      </c>
      <c r="S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9" s="229" t="str">
        <f t="shared" si="62"/>
        <v xml:space="preserve"> </v>
      </c>
      <c r="U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7.13'!P524</f>
        <v>#REF!</v>
      </c>
      <c r="W539" s="229" t="str">
        <f t="shared" si="63"/>
        <v xml:space="preserve"> </v>
      </c>
      <c r="X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9" s="229" t="str">
        <f t="shared" si="64"/>
        <v xml:space="preserve"> </v>
      </c>
      <c r="Z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9" s="229" t="str">
        <f t="shared" si="65"/>
        <v xml:space="preserve"> </v>
      </c>
      <c r="AB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0" spans="1:28" s="196" customFormat="1" ht="27" hidden="1">
      <c r="A540" s="182" t="str">
        <f t="shared" si="59"/>
        <v>71090501040000</v>
      </c>
      <c r="B540" s="183" t="s">
        <v>439</v>
      </c>
      <c r="C540" s="132" t="s">
        <v>187</v>
      </c>
      <c r="D540" s="131" t="s">
        <v>149</v>
      </c>
      <c r="E540" s="130" t="s">
        <v>106</v>
      </c>
      <c r="F540" s="184" t="s">
        <v>155</v>
      </c>
      <c r="G540" s="185" t="s">
        <v>440</v>
      </c>
      <c r="H540" s="144"/>
      <c r="I540" s="145"/>
      <c r="J540" s="146"/>
      <c r="K540" s="146"/>
      <c r="L540" s="25" t="s">
        <v>335</v>
      </c>
      <c r="M540" s="26"/>
      <c r="N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0" s="228" t="str">
        <f t="shared" si="60"/>
        <v xml:space="preserve"> </v>
      </c>
      <c r="Q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0" s="228" t="str">
        <f t="shared" si="61"/>
        <v xml:space="preserve"> </v>
      </c>
      <c r="S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0" s="228" t="str">
        <f t="shared" si="62"/>
        <v xml:space="preserve"> </v>
      </c>
      <c r="U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0" s="228" t="str">
        <f t="shared" si="63"/>
        <v xml:space="preserve"> </v>
      </c>
      <c r="X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0" s="228" t="str">
        <f t="shared" si="64"/>
        <v xml:space="preserve"> </v>
      </c>
      <c r="Z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0" s="228" t="str">
        <f t="shared" si="65"/>
        <v xml:space="preserve"> </v>
      </c>
      <c r="AB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1" spans="1:28" s="135" customFormat="1" hidden="1">
      <c r="A541" s="182" t="str">
        <f t="shared" si="59"/>
        <v>71090501044239</v>
      </c>
      <c r="B541" s="183" t="s">
        <v>439</v>
      </c>
      <c r="C541" s="132" t="s">
        <v>187</v>
      </c>
      <c r="D541" s="131" t="s">
        <v>149</v>
      </c>
      <c r="E541" s="130" t="s">
        <v>106</v>
      </c>
      <c r="F541" s="184" t="s">
        <v>155</v>
      </c>
      <c r="G541" s="129">
        <v>4239</v>
      </c>
      <c r="H541" s="23"/>
      <c r="I541" s="16"/>
      <c r="J541" s="17"/>
      <c r="K541" s="17"/>
      <c r="L541" s="27" t="s">
        <v>125</v>
      </c>
      <c r="M541" s="10">
        <v>4239</v>
      </c>
      <c r="N541" s="181" t="e">
        <f>+'havelvac 7.2'!N525+'havelvac 7.3'!N525+'havelvac 7.4'!N525+'havelvac 7.5'!N525+'havelvac 7.6'!N525+'havelvac 7.7'!N525+'havelvac 7.9'!N525+'havelvac 7.8'!N525+'havelvac 7.10'!N525+'havelvac 7.11'!N525+'havelvac 7.12'!N525+'havelvac 7.13'!#REF!</f>
        <v>#REF!</v>
      </c>
      <c r="O541" s="181" t="e">
        <f>+'havelvac 7.2'!O525+'havelvac 7.3'!O525+'havelvac 7.4'!O525+'havelvac 7.5'!O525+'havelvac 7.6'!O525+'havelvac 7.7'!O525+'havelvac 7.9'!O525+'havelvac 7.8'!O525+'havelvac 7.10'!O525+'havelvac 7.11'!O525+'havelvac 7.12'!O525+'havelvac 7.13'!#REF!</f>
        <v>#REF!</v>
      </c>
      <c r="P541" s="229" t="str">
        <f t="shared" si="60"/>
        <v xml:space="preserve"> </v>
      </c>
      <c r="Q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1" s="229" t="str">
        <f t="shared" si="61"/>
        <v xml:space="preserve"> </v>
      </c>
      <c r="S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1" s="229" t="str">
        <f t="shared" si="62"/>
        <v xml:space="preserve"> </v>
      </c>
      <c r="U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1" s="181" t="e">
        <f>+'havelvac 7.2'!P525+'havelvac 7.3'!P525+'havelvac 7.4'!P525+'havelvac 7.5'!P525+'havelvac 7.6'!P525+'havelvac 7.7'!P525+'havelvac 7.9'!P525+'havelvac 7.8'!P525+'havelvac 7.10'!P525+'havelvac 7.11'!P525+'havelvac 7.12'!P525+'havelvac 7.13'!#REF!</f>
        <v>#REF!</v>
      </c>
      <c r="W541" s="229" t="str">
        <f t="shared" si="63"/>
        <v xml:space="preserve"> </v>
      </c>
      <c r="X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1" s="229" t="str">
        <f t="shared" si="64"/>
        <v xml:space="preserve"> </v>
      </c>
      <c r="Z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1" s="229" t="str">
        <f t="shared" si="65"/>
        <v xml:space="preserve"> </v>
      </c>
      <c r="AB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2" spans="1:28" s="196" customFormat="1" ht="27" hidden="1">
      <c r="A542" s="182" t="str">
        <f t="shared" si="59"/>
        <v>71090501050000</v>
      </c>
      <c r="B542" s="183" t="s">
        <v>439</v>
      </c>
      <c r="C542" s="132" t="s">
        <v>187</v>
      </c>
      <c r="D542" s="131" t="s">
        <v>149</v>
      </c>
      <c r="E542" s="130" t="s">
        <v>106</v>
      </c>
      <c r="F542" s="184" t="s">
        <v>149</v>
      </c>
      <c r="G542" s="185" t="s">
        <v>440</v>
      </c>
      <c r="H542" s="144"/>
      <c r="I542" s="145"/>
      <c r="J542" s="146"/>
      <c r="K542" s="146"/>
      <c r="L542" s="25" t="s">
        <v>336</v>
      </c>
      <c r="M542" s="26"/>
      <c r="N542" s="195" t="e">
        <f>+'havelvac 7.2'!N526+'havelvac 7.3'!N526+'havelvac 7.4'!N526+'havelvac 7.5'!N526+'havelvac 7.6'!N526+'havelvac 7.7'!N526+'havelvac 7.9'!N526+'havelvac 7.8'!N526+'havelvac 7.10'!N526+'havelvac 7.11'!N526+'havelvac 7.12'!N526+'havelvac 7.13'!#REF!</f>
        <v>#REF!</v>
      </c>
      <c r="O542" s="195" t="e">
        <f>+'havelvac 7.2'!O526+'havelvac 7.3'!O526+'havelvac 7.4'!O526+'havelvac 7.5'!O526+'havelvac 7.6'!O526+'havelvac 7.7'!O526+'havelvac 7.9'!O526+'havelvac 7.8'!O526+'havelvac 7.10'!O526+'havelvac 7.11'!O526+'havelvac 7.12'!O526+'havelvac 7.13'!#REF!</f>
        <v>#REF!</v>
      </c>
      <c r="P542" s="228" t="str">
        <f t="shared" si="60"/>
        <v xml:space="preserve"> </v>
      </c>
      <c r="Q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2" s="228" t="str">
        <f t="shared" si="61"/>
        <v xml:space="preserve"> </v>
      </c>
      <c r="S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2" s="228" t="str">
        <f t="shared" si="62"/>
        <v xml:space="preserve"> </v>
      </c>
      <c r="U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2" s="195" t="e">
        <f>+'havelvac 7.2'!P526+'havelvac 7.3'!P526+'havelvac 7.4'!P526+'havelvac 7.5'!P526+'havelvac 7.6'!P526+'havelvac 7.7'!P526+'havelvac 7.9'!P526+'havelvac 7.8'!P526+'havelvac 7.10'!P526+'havelvac 7.11'!P526+'havelvac 7.12'!P526+'havelvac 7.13'!#REF!</f>
        <v>#REF!</v>
      </c>
      <c r="W542" s="228" t="str">
        <f t="shared" si="63"/>
        <v xml:space="preserve"> </v>
      </c>
      <c r="X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2" s="228" t="str">
        <f t="shared" si="64"/>
        <v xml:space="preserve"> </v>
      </c>
      <c r="Z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2" s="228" t="str">
        <f t="shared" si="65"/>
        <v xml:space="preserve"> </v>
      </c>
      <c r="AB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3" spans="1:28" s="135" customFormat="1" ht="25.5" hidden="1">
      <c r="A543" s="182" t="str">
        <f t="shared" si="59"/>
        <v>71090501054819</v>
      </c>
      <c r="B543" s="183" t="s">
        <v>439</v>
      </c>
      <c r="C543" s="132" t="s">
        <v>187</v>
      </c>
      <c r="D543" s="131" t="s">
        <v>149</v>
      </c>
      <c r="E543" s="130" t="s">
        <v>106</v>
      </c>
      <c r="F543" s="184" t="s">
        <v>149</v>
      </c>
      <c r="G543" s="129">
        <v>4819</v>
      </c>
      <c r="H543" s="23"/>
      <c r="I543" s="16"/>
      <c r="J543" s="17"/>
      <c r="K543" s="17"/>
      <c r="L543" s="27" t="s">
        <v>219</v>
      </c>
      <c r="M543" s="42">
        <v>4819</v>
      </c>
      <c r="N543" s="181">
        <f>+'havelvac 7.2'!N527+'havelvac 7.3'!N527+'havelvac 7.4'!N527+'havelvac 7.5'!N527+'havelvac 7.6'!N527+'havelvac 7.7'!N527+'havelvac 7.9'!N527+'havelvac 7.8'!N527+'havelvac 7.10'!N527+'havelvac 7.11'!N527+'havelvac 7.12'!N527+'havelvac 7.13'!N525</f>
        <v>0</v>
      </c>
      <c r="O543" s="181">
        <f>+'havelvac 7.2'!O527+'havelvac 7.3'!O527+'havelvac 7.4'!O527+'havelvac 7.5'!O527+'havelvac 7.6'!O527+'havelvac 7.7'!O527+'havelvac 7.9'!O527+'havelvac 7.8'!O527+'havelvac 7.10'!O527+'havelvac 7.11'!O527+'havelvac 7.12'!O527+'havelvac 7.13'!O525</f>
        <v>0</v>
      </c>
      <c r="P543" s="229" t="str">
        <f t="shared" si="60"/>
        <v xml:space="preserve"> </v>
      </c>
      <c r="Q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3" s="229" t="str">
        <f t="shared" si="61"/>
        <v xml:space="preserve"> </v>
      </c>
      <c r="S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3" s="229" t="str">
        <f t="shared" si="62"/>
        <v xml:space="preserve"> </v>
      </c>
      <c r="U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3" s="181">
        <f>+'havelvac 7.2'!P527+'havelvac 7.3'!P527+'havelvac 7.4'!P527+'havelvac 7.5'!P527+'havelvac 7.6'!P527+'havelvac 7.7'!P527+'havelvac 7.9'!P527+'havelvac 7.8'!P527+'havelvac 7.10'!P527+'havelvac 7.11'!P527+'havelvac 7.12'!P527+'havelvac 7.13'!P525</f>
        <v>0</v>
      </c>
      <c r="W543" s="229" t="str">
        <f t="shared" si="63"/>
        <v xml:space="preserve"> </v>
      </c>
      <c r="X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3" s="229" t="str">
        <f t="shared" si="64"/>
        <v xml:space="preserve"> </v>
      </c>
      <c r="Z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3" s="229" t="str">
        <f t="shared" si="65"/>
        <v xml:space="preserve"> </v>
      </c>
      <c r="AB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4" spans="1:28" s="135" customFormat="1" hidden="1">
      <c r="A544" s="182" t="str">
        <f t="shared" si="59"/>
        <v>71090501055129</v>
      </c>
      <c r="B544" s="183" t="s">
        <v>439</v>
      </c>
      <c r="C544" s="132" t="s">
        <v>187</v>
      </c>
      <c r="D544" s="131" t="s">
        <v>149</v>
      </c>
      <c r="E544" s="130" t="s">
        <v>106</v>
      </c>
      <c r="F544" s="184" t="s">
        <v>149</v>
      </c>
      <c r="G544" s="129">
        <v>5129</v>
      </c>
      <c r="H544" s="23"/>
      <c r="I544" s="16"/>
      <c r="J544" s="17"/>
      <c r="K544" s="17"/>
      <c r="L544" s="27" t="s">
        <v>137</v>
      </c>
      <c r="M544" s="10">
        <v>5129</v>
      </c>
      <c r="N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4" s="229" t="str">
        <f t="shared" si="60"/>
        <v xml:space="preserve"> </v>
      </c>
      <c r="Q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4" s="229" t="str">
        <f t="shared" si="61"/>
        <v xml:space="preserve"> </v>
      </c>
      <c r="S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4" s="229" t="str">
        <f t="shared" si="62"/>
        <v xml:space="preserve"> </v>
      </c>
      <c r="U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4" s="229" t="str">
        <f t="shared" si="63"/>
        <v xml:space="preserve"> </v>
      </c>
      <c r="X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4" s="229" t="str">
        <f t="shared" si="64"/>
        <v xml:space="preserve"> </v>
      </c>
      <c r="Z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4" s="229" t="str">
        <f t="shared" si="65"/>
        <v xml:space="preserve"> </v>
      </c>
      <c r="AB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5" spans="1:28" s="187" customFormat="1" ht="13.5">
      <c r="A545" s="182" t="str">
        <f t="shared" ref="A545:A608" si="66">CONCATENATE(B545,C545,D545,E545,F545,G545)</f>
        <v>71090600000000</v>
      </c>
      <c r="B545" s="183" t="s">
        <v>439</v>
      </c>
      <c r="C545" s="132" t="s">
        <v>187</v>
      </c>
      <c r="D545" s="131" t="s">
        <v>157</v>
      </c>
      <c r="E545" s="130" t="s">
        <v>441</v>
      </c>
      <c r="F545" s="184" t="s">
        <v>441</v>
      </c>
      <c r="G545" s="185" t="s">
        <v>440</v>
      </c>
      <c r="H545" s="173">
        <v>2960</v>
      </c>
      <c r="I545" s="164" t="s">
        <v>187</v>
      </c>
      <c r="J545" s="165">
        <v>6</v>
      </c>
      <c r="K545" s="165">
        <v>0</v>
      </c>
      <c r="L545" s="166" t="s">
        <v>337</v>
      </c>
      <c r="M545" s="174"/>
      <c r="N545" s="186">
        <f>+'havelvac 7.2'!N528+'havelvac 7.3'!N528+'havelvac 7.4'!N528+'havelvac 7.5'!N528+'havelvac 7.6'!N528+'havelvac 7.7'!N528+'havelvac 7.9'!N528+'havelvac 7.8'!N528+'havelvac 7.10'!N528+'havelvac 7.11'!N528+'havelvac 7.12'!N528+'havelvac 7.13'!N526</f>
        <v>0</v>
      </c>
      <c r="O545" s="186">
        <f>+'havelvac 7.2'!O528+'havelvac 7.3'!O528+'havelvac 7.4'!O528+'havelvac 7.5'!O528+'havelvac 7.6'!O528+'havelvac 7.7'!O528+'havelvac 7.9'!O528+'havelvac 7.8'!O528+'havelvac 7.10'!O528+'havelvac 7.11'!O528+'havelvac 7.12'!O528+'havelvac 7.13'!O526</f>
        <v>0</v>
      </c>
      <c r="P545" s="226" t="str">
        <f t="shared" si="60"/>
        <v xml:space="preserve"> </v>
      </c>
      <c r="Q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5" s="226" t="str">
        <f t="shared" si="61"/>
        <v xml:space="preserve"> </v>
      </c>
      <c r="S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5" s="226" t="str">
        <f t="shared" si="62"/>
        <v xml:space="preserve"> </v>
      </c>
      <c r="U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5" s="186">
        <f>+'havelvac 7.2'!P528+'havelvac 7.3'!P528+'havelvac 7.4'!P528+'havelvac 7.5'!P528+'havelvac 7.6'!P528+'havelvac 7.7'!P528+'havelvac 7.9'!P528+'havelvac 7.8'!P528+'havelvac 7.10'!P528+'havelvac 7.11'!P528+'havelvac 7.12'!P528+'havelvac 7.13'!P526</f>
        <v>0</v>
      </c>
      <c r="W545" s="226" t="str">
        <f t="shared" si="63"/>
        <v xml:space="preserve"> </v>
      </c>
      <c r="X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5" s="226" t="str">
        <f t="shared" si="64"/>
        <v xml:space="preserve"> </v>
      </c>
      <c r="Z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5" s="226" t="str">
        <f t="shared" si="65"/>
        <v xml:space="preserve"> </v>
      </c>
      <c r="AB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6" spans="1:28" s="135" customFormat="1" ht="12.75">
      <c r="A546" s="182" t="str">
        <f t="shared" si="66"/>
        <v>71090600000001</v>
      </c>
      <c r="B546" s="183" t="s">
        <v>439</v>
      </c>
      <c r="C546" s="132" t="s">
        <v>187</v>
      </c>
      <c r="D546" s="131" t="s">
        <v>157</v>
      </c>
      <c r="E546" s="130" t="s">
        <v>441</v>
      </c>
      <c r="F546" s="184" t="s">
        <v>441</v>
      </c>
      <c r="G546" s="185" t="s">
        <v>96</v>
      </c>
      <c r="H546" s="23"/>
      <c r="I546" s="16"/>
      <c r="J546" s="17"/>
      <c r="K546" s="17"/>
      <c r="L546" s="28" t="s">
        <v>110</v>
      </c>
      <c r="M546" s="29"/>
      <c r="N546" s="188">
        <f>+'havelvac 7.2'!N529+'havelvac 7.3'!N529+'havelvac 7.4'!N529+'havelvac 7.5'!N529+'havelvac 7.6'!N529+'havelvac 7.7'!N529+'havelvac 7.9'!N529+'havelvac 7.8'!N529+'havelvac 7.10'!N529+'havelvac 7.11'!N529+'havelvac 7.12'!N529+'havelvac 7.13'!N527</f>
        <v>0</v>
      </c>
      <c r="O546" s="188">
        <f>+'havelvac 7.2'!O529+'havelvac 7.3'!O529+'havelvac 7.4'!O529+'havelvac 7.5'!O529+'havelvac 7.6'!O529+'havelvac 7.7'!O529+'havelvac 7.9'!O529+'havelvac 7.8'!O529+'havelvac 7.10'!O529+'havelvac 7.11'!O529+'havelvac 7.12'!O529+'havelvac 7.13'!O527</f>
        <v>0</v>
      </c>
      <c r="P546" s="225" t="str">
        <f t="shared" si="60"/>
        <v xml:space="preserve"> </v>
      </c>
      <c r="Q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6" s="225" t="str">
        <f t="shared" si="61"/>
        <v xml:space="preserve"> </v>
      </c>
      <c r="S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6" s="225" t="str">
        <f t="shared" si="62"/>
        <v xml:space="preserve"> </v>
      </c>
      <c r="U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6" s="188">
        <f>+'havelvac 7.2'!P529+'havelvac 7.3'!P529+'havelvac 7.4'!P529+'havelvac 7.5'!P529+'havelvac 7.6'!P529+'havelvac 7.7'!P529+'havelvac 7.9'!P529+'havelvac 7.8'!P529+'havelvac 7.10'!P529+'havelvac 7.11'!P529+'havelvac 7.12'!P529+'havelvac 7.13'!P527</f>
        <v>0</v>
      </c>
      <c r="W546" s="225" t="str">
        <f t="shared" si="63"/>
        <v xml:space="preserve"> </v>
      </c>
      <c r="X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6" s="225" t="str">
        <f t="shared" si="64"/>
        <v xml:space="preserve"> </v>
      </c>
      <c r="Z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6" s="225" t="str">
        <f t="shared" si="65"/>
        <v xml:space="preserve"> </v>
      </c>
      <c r="AB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7" spans="1:28" s="191" customFormat="1" ht="12.75">
      <c r="A547" s="182" t="str">
        <f t="shared" si="66"/>
        <v>71090601000000</v>
      </c>
      <c r="B547" s="183" t="s">
        <v>439</v>
      </c>
      <c r="C547" s="132" t="s">
        <v>187</v>
      </c>
      <c r="D547" s="131" t="s">
        <v>157</v>
      </c>
      <c r="E547" s="130" t="s">
        <v>106</v>
      </c>
      <c r="F547" s="184" t="s">
        <v>441</v>
      </c>
      <c r="G547" s="185" t="s">
        <v>440</v>
      </c>
      <c r="H547" s="149">
        <v>2961</v>
      </c>
      <c r="I547" s="150" t="s">
        <v>187</v>
      </c>
      <c r="J547" s="151">
        <v>6</v>
      </c>
      <c r="K547" s="151">
        <v>1</v>
      </c>
      <c r="L547" s="152" t="s">
        <v>337</v>
      </c>
      <c r="M547" s="153"/>
      <c r="N547" s="190">
        <f>+'havelvac 7.2'!N531+'havelvac 7.3'!N531+'havelvac 7.4'!N531+'havelvac 7.5'!N531+'havelvac 7.6'!N531+'havelvac 7.7'!N531+'havelvac 7.9'!N531+'havelvac 7.8'!N531+'havelvac 7.10'!N531+'havelvac 7.11'!N531+'havelvac 7.12'!N531+'havelvac 7.13'!N528</f>
        <v>0</v>
      </c>
      <c r="O547" s="190">
        <f>+'havelvac 7.2'!O531+'havelvac 7.3'!O531+'havelvac 7.4'!O531+'havelvac 7.5'!O531+'havelvac 7.6'!O531+'havelvac 7.7'!O531+'havelvac 7.9'!O531+'havelvac 7.8'!O531+'havelvac 7.10'!O531+'havelvac 7.11'!O531+'havelvac 7.12'!O531+'havelvac 7.13'!O528</f>
        <v>0</v>
      </c>
      <c r="P547" s="227" t="str">
        <f t="shared" si="60"/>
        <v xml:space="preserve"> </v>
      </c>
      <c r="Q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7" s="227" t="str">
        <f t="shared" si="61"/>
        <v xml:space="preserve"> </v>
      </c>
      <c r="S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7" s="227" t="str">
        <f t="shared" si="62"/>
        <v xml:space="preserve"> </v>
      </c>
      <c r="U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7" s="190">
        <f>+'havelvac 7.2'!P531+'havelvac 7.3'!P531+'havelvac 7.4'!P531+'havelvac 7.5'!P531+'havelvac 7.6'!P531+'havelvac 7.7'!P531+'havelvac 7.9'!P531+'havelvac 7.8'!P531+'havelvac 7.10'!P531+'havelvac 7.11'!P531+'havelvac 7.12'!P531+'havelvac 7.13'!P528</f>
        <v>0</v>
      </c>
      <c r="W547" s="227" t="str">
        <f t="shared" si="63"/>
        <v xml:space="preserve"> </v>
      </c>
      <c r="X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7" s="227" t="str">
        <f t="shared" si="64"/>
        <v xml:space="preserve"> </v>
      </c>
      <c r="Z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7" s="227" t="str">
        <f t="shared" si="65"/>
        <v xml:space="preserve"> </v>
      </c>
      <c r="AB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8" spans="1:28" s="135" customFormat="1" ht="12.75">
      <c r="A548" s="182" t="str">
        <f t="shared" si="66"/>
        <v>71090601000001</v>
      </c>
      <c r="B548" s="183" t="s">
        <v>439</v>
      </c>
      <c r="C548" s="132" t="s">
        <v>187</v>
      </c>
      <c r="D548" s="131" t="s">
        <v>157</v>
      </c>
      <c r="E548" s="130" t="s">
        <v>106</v>
      </c>
      <c r="F548" s="184" t="s">
        <v>441</v>
      </c>
      <c r="G548" s="185" t="s">
        <v>96</v>
      </c>
      <c r="H548" s="23"/>
      <c r="I548" s="23"/>
      <c r="J548" s="24"/>
      <c r="K548" s="24"/>
      <c r="L548" s="28" t="s">
        <v>108</v>
      </c>
      <c r="M548" s="29"/>
      <c r="N548" s="188">
        <f>+'havelvac 7.2'!N532+'havelvac 7.3'!N532+'havelvac 7.4'!N532+'havelvac 7.5'!N532+'havelvac 7.6'!N532+'havelvac 7.7'!N532+'havelvac 7.9'!N532+'havelvac 7.8'!N532+'havelvac 7.10'!N532+'havelvac 7.11'!N532+'havelvac 7.12'!N532+'havelvac 7.13'!N529</f>
        <v>0</v>
      </c>
      <c r="O548" s="188">
        <f>+'havelvac 7.2'!O532+'havelvac 7.3'!O532+'havelvac 7.4'!O532+'havelvac 7.5'!O532+'havelvac 7.6'!O532+'havelvac 7.7'!O532+'havelvac 7.9'!O532+'havelvac 7.8'!O532+'havelvac 7.10'!O532+'havelvac 7.11'!O532+'havelvac 7.12'!O532+'havelvac 7.13'!O529</f>
        <v>0</v>
      </c>
      <c r="P548" s="225" t="str">
        <f t="shared" si="60"/>
        <v xml:space="preserve"> </v>
      </c>
      <c r="Q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8" s="225" t="str">
        <f t="shared" si="61"/>
        <v xml:space="preserve"> </v>
      </c>
      <c r="S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8" s="225" t="str">
        <f t="shared" si="62"/>
        <v xml:space="preserve"> </v>
      </c>
      <c r="U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8" s="188">
        <f>+'havelvac 7.2'!P532+'havelvac 7.3'!P532+'havelvac 7.4'!P532+'havelvac 7.5'!P532+'havelvac 7.6'!P532+'havelvac 7.7'!P532+'havelvac 7.9'!P532+'havelvac 7.8'!P532+'havelvac 7.10'!P532+'havelvac 7.11'!P532+'havelvac 7.12'!P532+'havelvac 7.13'!P529</f>
        <v>0</v>
      </c>
      <c r="W548" s="225" t="str">
        <f t="shared" si="63"/>
        <v xml:space="preserve"> </v>
      </c>
      <c r="X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8" s="225" t="str">
        <f t="shared" si="64"/>
        <v xml:space="preserve"> </v>
      </c>
      <c r="Z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8" s="225" t="str">
        <f t="shared" si="65"/>
        <v xml:space="preserve"> </v>
      </c>
      <c r="AB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9" spans="1:28" s="196" customFormat="1" ht="27">
      <c r="A549" s="182" t="str">
        <f t="shared" si="66"/>
        <v>71090601010000</v>
      </c>
      <c r="B549" s="183" t="s">
        <v>439</v>
      </c>
      <c r="C549" s="132" t="s">
        <v>187</v>
      </c>
      <c r="D549" s="131" t="s">
        <v>157</v>
      </c>
      <c r="E549" s="130" t="s">
        <v>106</v>
      </c>
      <c r="F549" s="184" t="s">
        <v>106</v>
      </c>
      <c r="G549" s="185" t="s">
        <v>440</v>
      </c>
      <c r="H549" s="144"/>
      <c r="I549" s="145"/>
      <c r="J549" s="146"/>
      <c r="K549" s="146"/>
      <c r="L549" s="25" t="s">
        <v>338</v>
      </c>
      <c r="M549" s="26"/>
      <c r="N549" s="195">
        <f>+'havelvac 7.2'!N533+'havelvac 7.3'!N533+'havelvac 7.4'!N533+'havelvac 7.5'!N533+'havelvac 7.6'!N533+'havelvac 7.7'!N533+'havelvac 7.9'!N533+'havelvac 7.8'!N533+'havelvac 7.10'!N533+'havelvac 7.11'!N533+'havelvac 7.12'!N533+'havelvac 7.13'!N531</f>
        <v>0</v>
      </c>
      <c r="O549" s="195">
        <f>+'havelvac 7.2'!O533+'havelvac 7.3'!O533+'havelvac 7.4'!O533+'havelvac 7.5'!O533+'havelvac 7.6'!O533+'havelvac 7.7'!O533+'havelvac 7.9'!O533+'havelvac 7.8'!O533+'havelvac 7.10'!O533+'havelvac 7.11'!O533+'havelvac 7.12'!O533+'havelvac 7.13'!O531</f>
        <v>0</v>
      </c>
      <c r="P549" s="228" t="str">
        <f t="shared" si="60"/>
        <v xml:space="preserve"> </v>
      </c>
      <c r="Q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9" s="228" t="str">
        <f t="shared" si="61"/>
        <v xml:space="preserve"> </v>
      </c>
      <c r="S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9" s="228" t="str">
        <f t="shared" si="62"/>
        <v xml:space="preserve"> </v>
      </c>
      <c r="U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9" s="195">
        <f>+'havelvac 7.2'!P533+'havelvac 7.3'!P533+'havelvac 7.4'!P533+'havelvac 7.5'!P533+'havelvac 7.6'!P533+'havelvac 7.7'!P533+'havelvac 7.9'!P533+'havelvac 7.8'!P533+'havelvac 7.10'!P533+'havelvac 7.11'!P533+'havelvac 7.12'!P533+'havelvac 7.13'!P531</f>
        <v>0</v>
      </c>
      <c r="W549" s="228" t="str">
        <f t="shared" si="63"/>
        <v xml:space="preserve"> </v>
      </c>
      <c r="X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9" s="228" t="str">
        <f t="shared" si="64"/>
        <v xml:space="preserve"> </v>
      </c>
      <c r="Z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9" s="228" t="str">
        <f t="shared" si="65"/>
        <v xml:space="preserve"> </v>
      </c>
      <c r="AB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0" spans="1:28" s="135" customFormat="1" ht="25.5">
      <c r="A550" s="182" t="str">
        <f t="shared" si="66"/>
        <v>71090601014251</v>
      </c>
      <c r="B550" s="183" t="s">
        <v>439</v>
      </c>
      <c r="C550" s="132" t="s">
        <v>187</v>
      </c>
      <c r="D550" s="131" t="s">
        <v>157</v>
      </c>
      <c r="E550" s="130" t="s">
        <v>106</v>
      </c>
      <c r="F550" s="184" t="s">
        <v>106</v>
      </c>
      <c r="G550" s="129">
        <v>4251</v>
      </c>
      <c r="H550" s="15"/>
      <c r="I550" s="23"/>
      <c r="J550" s="24"/>
      <c r="K550" s="24"/>
      <c r="L550" s="28" t="s">
        <v>142</v>
      </c>
      <c r="M550" s="11">
        <v>4251</v>
      </c>
      <c r="N550" s="181">
        <f>+'havelvac 7.2'!N534+'havelvac 7.3'!N534+'havelvac 7.4'!N534+'havelvac 7.5'!N534+'havelvac 7.6'!N534+'havelvac 7.7'!N534+'havelvac 7.9'!N534+'havelvac 7.8'!N534+'havelvac 7.10'!N534+'havelvac 7.11'!N534+'havelvac 7.12'!N534+'havelvac 7.13'!N532</f>
        <v>0</v>
      </c>
      <c r="O550" s="181">
        <f>+'havelvac 7.2'!O534+'havelvac 7.3'!O534+'havelvac 7.4'!O534+'havelvac 7.5'!O534+'havelvac 7.6'!O534+'havelvac 7.7'!O534+'havelvac 7.9'!O534+'havelvac 7.8'!O534+'havelvac 7.10'!O534+'havelvac 7.11'!O534+'havelvac 7.12'!O534+'havelvac 7.13'!O532</f>
        <v>0</v>
      </c>
      <c r="P550" s="229" t="str">
        <f t="shared" si="60"/>
        <v xml:space="preserve"> </v>
      </c>
      <c r="Q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0" s="229" t="str">
        <f t="shared" si="61"/>
        <v xml:space="preserve"> </v>
      </c>
      <c r="S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0" s="229" t="str">
        <f t="shared" si="62"/>
        <v xml:space="preserve"> </v>
      </c>
      <c r="U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0" s="181">
        <f>+'havelvac 7.2'!P534+'havelvac 7.3'!P534+'havelvac 7.4'!P534+'havelvac 7.5'!P534+'havelvac 7.6'!P534+'havelvac 7.7'!P534+'havelvac 7.9'!P534+'havelvac 7.8'!P534+'havelvac 7.10'!P534+'havelvac 7.11'!P534+'havelvac 7.12'!P534+'havelvac 7.13'!P532</f>
        <v>0</v>
      </c>
      <c r="W550" s="229" t="str">
        <f t="shared" si="63"/>
        <v xml:space="preserve"> </v>
      </c>
      <c r="X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0" s="229" t="str">
        <f t="shared" si="64"/>
        <v xml:space="preserve"> </v>
      </c>
      <c r="Z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0" s="229" t="str">
        <f t="shared" si="65"/>
        <v xml:space="preserve"> </v>
      </c>
      <c r="AB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1" spans="1:28" s="135" customFormat="1" hidden="1">
      <c r="A551" s="182" t="str">
        <f t="shared" si="66"/>
        <v>71090601015113</v>
      </c>
      <c r="B551" s="183" t="s">
        <v>439</v>
      </c>
      <c r="C551" s="132" t="s">
        <v>187</v>
      </c>
      <c r="D551" s="131" t="s">
        <v>157</v>
      </c>
      <c r="E551" s="130" t="s">
        <v>106</v>
      </c>
      <c r="F551" s="184" t="s">
        <v>106</v>
      </c>
      <c r="G551" s="129">
        <v>5113</v>
      </c>
      <c r="H551" s="23"/>
      <c r="I551" s="23"/>
      <c r="J551" s="24"/>
      <c r="K551" s="24"/>
      <c r="L551" s="30" t="s">
        <v>143</v>
      </c>
      <c r="M551" s="46">
        <v>5113</v>
      </c>
      <c r="N551" s="181">
        <f>+'havelvac 7.2'!N535+'havelvac 7.3'!N535+'havelvac 7.4'!N535+'havelvac 7.5'!N535+'havelvac 7.6'!N535+'havelvac 7.7'!N535+'havelvac 7.9'!N535+'havelvac 7.8'!N535+'havelvac 7.10'!N535+'havelvac 7.11'!N535+'havelvac 7.12'!N535+'havelvac 7.13'!N533</f>
        <v>0</v>
      </c>
      <c r="O551" s="181">
        <f>+'havelvac 7.2'!O535+'havelvac 7.3'!O535+'havelvac 7.4'!O535+'havelvac 7.5'!O535+'havelvac 7.6'!O535+'havelvac 7.7'!O535+'havelvac 7.9'!O535+'havelvac 7.8'!O535+'havelvac 7.10'!O535+'havelvac 7.11'!O535+'havelvac 7.12'!O535+'havelvac 7.13'!O533</f>
        <v>0</v>
      </c>
      <c r="P551" s="229" t="str">
        <f t="shared" si="60"/>
        <v xml:space="preserve"> </v>
      </c>
      <c r="Q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1" s="229" t="str">
        <f t="shared" si="61"/>
        <v xml:space="preserve"> </v>
      </c>
      <c r="S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1" s="229" t="str">
        <f t="shared" si="62"/>
        <v xml:space="preserve"> </v>
      </c>
      <c r="U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1" s="181">
        <f>+'havelvac 7.2'!P535+'havelvac 7.3'!P535+'havelvac 7.4'!P535+'havelvac 7.5'!P535+'havelvac 7.6'!P535+'havelvac 7.7'!P535+'havelvac 7.9'!P535+'havelvac 7.8'!P535+'havelvac 7.10'!P535+'havelvac 7.11'!P535+'havelvac 7.12'!P535+'havelvac 7.13'!P533</f>
        <v>0</v>
      </c>
      <c r="W551" s="229" t="str">
        <f t="shared" si="63"/>
        <v xml:space="preserve"> </v>
      </c>
      <c r="X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1" s="229" t="str">
        <f t="shared" si="64"/>
        <v xml:space="preserve"> </v>
      </c>
      <c r="Z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1" s="229" t="str">
        <f t="shared" si="65"/>
        <v xml:space="preserve"> </v>
      </c>
      <c r="AB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2" spans="1:28" s="196" customFormat="1" ht="27" hidden="1">
      <c r="A552" s="182" t="str">
        <f t="shared" si="66"/>
        <v>71090601020000</v>
      </c>
      <c r="B552" s="183" t="s">
        <v>439</v>
      </c>
      <c r="C552" s="132" t="s">
        <v>187</v>
      </c>
      <c r="D552" s="131" t="s">
        <v>157</v>
      </c>
      <c r="E552" s="130" t="s">
        <v>106</v>
      </c>
      <c r="F552" s="184" t="s">
        <v>140</v>
      </c>
      <c r="G552" s="185" t="s">
        <v>440</v>
      </c>
      <c r="H552" s="144"/>
      <c r="I552" s="145"/>
      <c r="J552" s="146"/>
      <c r="K552" s="146"/>
      <c r="L552" s="25" t="s">
        <v>339</v>
      </c>
      <c r="M552" s="26"/>
      <c r="N552" s="195">
        <f>+'havelvac 7.2'!N537+'havelvac 7.3'!N537+'havelvac 7.4'!N537+'havelvac 7.5'!N537+'havelvac 7.6'!N537+'havelvac 7.7'!N537+'havelvac 7.9'!N537+'havelvac 7.8'!N537+'havelvac 7.10'!N537+'havelvac 7.11'!N537+'havelvac 7.12'!N537+'havelvac 7.13'!N534</f>
        <v>0</v>
      </c>
      <c r="O552" s="195">
        <f>+'havelvac 7.2'!O537+'havelvac 7.3'!O537+'havelvac 7.4'!O537+'havelvac 7.5'!O537+'havelvac 7.6'!O537+'havelvac 7.7'!O537+'havelvac 7.9'!O537+'havelvac 7.8'!O537+'havelvac 7.10'!O537+'havelvac 7.11'!O537+'havelvac 7.12'!O537+'havelvac 7.13'!O534</f>
        <v>0</v>
      </c>
      <c r="P552" s="228" t="str">
        <f t="shared" si="60"/>
        <v xml:space="preserve"> </v>
      </c>
      <c r="Q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2" s="228" t="str">
        <f t="shared" si="61"/>
        <v xml:space="preserve"> </v>
      </c>
      <c r="S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2" s="228" t="str">
        <f t="shared" si="62"/>
        <v xml:space="preserve"> </v>
      </c>
      <c r="U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2" s="195">
        <f>+'havelvac 7.2'!P537+'havelvac 7.3'!P537+'havelvac 7.4'!P537+'havelvac 7.5'!P537+'havelvac 7.6'!P537+'havelvac 7.7'!P537+'havelvac 7.9'!P537+'havelvac 7.8'!P537+'havelvac 7.10'!P537+'havelvac 7.11'!P537+'havelvac 7.12'!P537+'havelvac 7.13'!P534</f>
        <v>0</v>
      </c>
      <c r="W552" s="228" t="str">
        <f t="shared" si="63"/>
        <v xml:space="preserve"> </v>
      </c>
      <c r="X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2" s="228" t="str">
        <f t="shared" si="64"/>
        <v xml:space="preserve"> </v>
      </c>
      <c r="Z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2" s="228" t="str">
        <f t="shared" si="65"/>
        <v xml:space="preserve"> </v>
      </c>
      <c r="AB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3" spans="1:28" s="135" customFormat="1" hidden="1">
      <c r="A553" s="182" t="str">
        <f t="shared" si="66"/>
        <v>71090601024639</v>
      </c>
      <c r="B553" s="183" t="s">
        <v>439</v>
      </c>
      <c r="C553" s="132" t="s">
        <v>187</v>
      </c>
      <c r="D553" s="131" t="s">
        <v>157</v>
      </c>
      <c r="E553" s="130" t="s">
        <v>106</v>
      </c>
      <c r="F553" s="184" t="s">
        <v>140</v>
      </c>
      <c r="G553" s="129">
        <v>4639</v>
      </c>
      <c r="H553" s="23"/>
      <c r="I553" s="23"/>
      <c r="J553" s="24"/>
      <c r="K553" s="24"/>
      <c r="L553" s="27" t="s">
        <v>167</v>
      </c>
      <c r="M553" s="10">
        <v>4639</v>
      </c>
      <c r="N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7.13'!N535</f>
        <v>#REF!</v>
      </c>
      <c r="O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7.13'!O535</f>
        <v>#REF!</v>
      </c>
      <c r="P553" s="229" t="str">
        <f t="shared" si="60"/>
        <v xml:space="preserve"> </v>
      </c>
      <c r="Q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3" s="229" t="str">
        <f t="shared" si="61"/>
        <v xml:space="preserve"> </v>
      </c>
      <c r="S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3" s="229" t="str">
        <f t="shared" si="62"/>
        <v xml:space="preserve"> </v>
      </c>
      <c r="U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7.13'!P535</f>
        <v>#REF!</v>
      </c>
      <c r="W553" s="229" t="str">
        <f t="shared" si="63"/>
        <v xml:space="preserve"> </v>
      </c>
      <c r="X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3" s="229" t="str">
        <f t="shared" si="64"/>
        <v xml:space="preserve"> </v>
      </c>
      <c r="Z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3" s="229" t="str">
        <f t="shared" si="65"/>
        <v xml:space="preserve"> </v>
      </c>
      <c r="AB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4" spans="1:28" s="196" customFormat="1" ht="40.5" hidden="1">
      <c r="A554" s="182" t="str">
        <f t="shared" si="66"/>
        <v>71090601030000</v>
      </c>
      <c r="B554" s="183" t="s">
        <v>439</v>
      </c>
      <c r="C554" s="132" t="s">
        <v>187</v>
      </c>
      <c r="D554" s="131" t="s">
        <v>157</v>
      </c>
      <c r="E554" s="130" t="s">
        <v>106</v>
      </c>
      <c r="F554" s="184" t="s">
        <v>442</v>
      </c>
      <c r="G554" s="185" t="s">
        <v>440</v>
      </c>
      <c r="H554" s="144"/>
      <c r="I554" s="145"/>
      <c r="J554" s="146"/>
      <c r="K554" s="146"/>
      <c r="L554" s="25" t="s">
        <v>340</v>
      </c>
      <c r="M554" s="26"/>
      <c r="N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7.13'!N537</f>
        <v>#REF!</v>
      </c>
      <c r="O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7.13'!O537</f>
        <v>#REF!</v>
      </c>
      <c r="P554" s="228" t="str">
        <f t="shared" si="60"/>
        <v xml:space="preserve"> </v>
      </c>
      <c r="Q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4" s="228" t="str">
        <f t="shared" si="61"/>
        <v xml:space="preserve"> </v>
      </c>
      <c r="S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4" s="228" t="str">
        <f t="shared" si="62"/>
        <v xml:space="preserve"> </v>
      </c>
      <c r="U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7.13'!P537</f>
        <v>#REF!</v>
      </c>
      <c r="W554" s="228" t="str">
        <f t="shared" si="63"/>
        <v xml:space="preserve"> </v>
      </c>
      <c r="X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4" s="228" t="str">
        <f t="shared" si="64"/>
        <v xml:space="preserve"> </v>
      </c>
      <c r="Z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4" s="228" t="str">
        <f t="shared" si="65"/>
        <v xml:space="preserve"> </v>
      </c>
      <c r="AB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5" spans="1:28" s="135" customFormat="1" hidden="1">
      <c r="A555" s="182" t="str">
        <f t="shared" si="66"/>
        <v>71090601034639</v>
      </c>
      <c r="B555" s="183" t="s">
        <v>439</v>
      </c>
      <c r="C555" s="132" t="s">
        <v>187</v>
      </c>
      <c r="D555" s="131" t="s">
        <v>157</v>
      </c>
      <c r="E555" s="130" t="s">
        <v>106</v>
      </c>
      <c r="F555" s="184" t="s">
        <v>442</v>
      </c>
      <c r="G555" s="129">
        <v>4639</v>
      </c>
      <c r="H555" s="23"/>
      <c r="I555" s="23"/>
      <c r="J555" s="24"/>
      <c r="K555" s="24"/>
      <c r="L555" s="27" t="s">
        <v>167</v>
      </c>
      <c r="M555" s="10">
        <v>4639</v>
      </c>
      <c r="N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5" s="229" t="str">
        <f t="shared" si="60"/>
        <v xml:space="preserve"> </v>
      </c>
      <c r="Q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5" s="229" t="str">
        <f t="shared" si="61"/>
        <v xml:space="preserve"> </v>
      </c>
      <c r="S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5" s="229" t="str">
        <f t="shared" si="62"/>
        <v xml:space="preserve"> </v>
      </c>
      <c r="U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5" s="229" t="str">
        <f t="shared" si="63"/>
        <v xml:space="preserve"> </v>
      </c>
      <c r="X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5" s="229" t="str">
        <f t="shared" si="64"/>
        <v xml:space="preserve"> </v>
      </c>
      <c r="Z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5" s="229" t="str">
        <f t="shared" si="65"/>
        <v xml:space="preserve"> </v>
      </c>
      <c r="AB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6" spans="1:28" s="196" customFormat="1" ht="13.5" hidden="1">
      <c r="A556" s="182" t="str">
        <f t="shared" si="66"/>
        <v>71090601040000</v>
      </c>
      <c r="B556" s="183" t="s">
        <v>439</v>
      </c>
      <c r="C556" s="132" t="s">
        <v>187</v>
      </c>
      <c r="D556" s="131" t="s">
        <v>157</v>
      </c>
      <c r="E556" s="130" t="s">
        <v>106</v>
      </c>
      <c r="F556" s="184" t="s">
        <v>155</v>
      </c>
      <c r="G556" s="185" t="s">
        <v>440</v>
      </c>
      <c r="H556" s="145"/>
      <c r="I556" s="145"/>
      <c r="J556" s="146"/>
      <c r="K556" s="146"/>
      <c r="L556" s="25" t="s">
        <v>341</v>
      </c>
      <c r="M556" s="26"/>
      <c r="N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6" s="228" t="str">
        <f t="shared" si="60"/>
        <v xml:space="preserve"> </v>
      </c>
      <c r="Q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6" s="228" t="str">
        <f t="shared" si="61"/>
        <v xml:space="preserve"> </v>
      </c>
      <c r="S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6" s="228" t="str">
        <f t="shared" si="62"/>
        <v xml:space="preserve"> </v>
      </c>
      <c r="U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6" s="228" t="str">
        <f t="shared" si="63"/>
        <v xml:space="preserve"> </v>
      </c>
      <c r="X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6" s="228" t="str">
        <f t="shared" si="64"/>
        <v xml:space="preserve"> </v>
      </c>
      <c r="Z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6" s="228" t="str">
        <f t="shared" si="65"/>
        <v xml:space="preserve"> </v>
      </c>
      <c r="AB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7" spans="1:28" s="135" customFormat="1" hidden="1">
      <c r="A557" s="182" t="str">
        <f t="shared" si="66"/>
        <v>71090601045113</v>
      </c>
      <c r="B557" s="183" t="s">
        <v>439</v>
      </c>
      <c r="C557" s="132" t="s">
        <v>187</v>
      </c>
      <c r="D557" s="131" t="s">
        <v>157</v>
      </c>
      <c r="E557" s="130" t="s">
        <v>106</v>
      </c>
      <c r="F557" s="184" t="s">
        <v>155</v>
      </c>
      <c r="G557" s="129">
        <v>5113</v>
      </c>
      <c r="H557" s="23"/>
      <c r="I557" s="23"/>
      <c r="J557" s="24"/>
      <c r="K557" s="24"/>
      <c r="L557" s="30" t="s">
        <v>143</v>
      </c>
      <c r="M557" s="46">
        <v>5113</v>
      </c>
      <c r="N557" s="181" t="e">
        <f>+'havelvac 7.2'!N540+'havelvac 7.3'!N540+'havelvac 7.4'!N540+'havelvac 7.5'!N540+'havelvac 7.6'!N540+'havelvac 7.7'!N540+'havelvac 7.9'!N540+'havelvac 7.8'!N540+'havelvac 7.10'!N540+'havelvac 7.11'!N540+'havelvac 7.12'!N540+'havelvac 7.13'!#REF!</f>
        <v>#REF!</v>
      </c>
      <c r="O557" s="181" t="e">
        <f>+'havelvac 7.2'!O540+'havelvac 7.3'!O540+'havelvac 7.4'!O540+'havelvac 7.5'!O540+'havelvac 7.6'!O540+'havelvac 7.7'!O540+'havelvac 7.9'!O540+'havelvac 7.8'!O540+'havelvac 7.10'!O540+'havelvac 7.11'!O540+'havelvac 7.12'!O540+'havelvac 7.13'!#REF!</f>
        <v>#REF!</v>
      </c>
      <c r="P557" s="229" t="str">
        <f t="shared" si="60"/>
        <v xml:space="preserve"> </v>
      </c>
      <c r="Q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7" s="229" t="str">
        <f t="shared" si="61"/>
        <v xml:space="preserve"> </v>
      </c>
      <c r="S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7" s="229" t="str">
        <f t="shared" si="62"/>
        <v xml:space="preserve"> </v>
      </c>
      <c r="U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7" s="181" t="e">
        <f>+'havelvac 7.2'!P540+'havelvac 7.3'!P540+'havelvac 7.4'!P540+'havelvac 7.5'!P540+'havelvac 7.6'!P540+'havelvac 7.7'!P540+'havelvac 7.9'!P540+'havelvac 7.8'!P540+'havelvac 7.10'!P540+'havelvac 7.11'!P540+'havelvac 7.12'!P540+'havelvac 7.13'!#REF!</f>
        <v>#REF!</v>
      </c>
      <c r="W557" s="229" t="str">
        <f t="shared" si="63"/>
        <v xml:space="preserve"> </v>
      </c>
      <c r="X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7" s="229" t="str">
        <f t="shared" si="64"/>
        <v xml:space="preserve"> </v>
      </c>
      <c r="Z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7" s="229" t="str">
        <f t="shared" si="65"/>
        <v xml:space="preserve"> </v>
      </c>
      <c r="AB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8" spans="1:28" s="196" customFormat="1" ht="40.5" hidden="1">
      <c r="A558" s="182" t="str">
        <f t="shared" si="66"/>
        <v>71090601050000</v>
      </c>
      <c r="B558" s="183" t="s">
        <v>439</v>
      </c>
      <c r="C558" s="132" t="s">
        <v>187</v>
      </c>
      <c r="D558" s="131" t="s">
        <v>157</v>
      </c>
      <c r="E558" s="130" t="s">
        <v>106</v>
      </c>
      <c r="F558" s="184" t="s">
        <v>149</v>
      </c>
      <c r="G558" s="185" t="s">
        <v>440</v>
      </c>
      <c r="H558" s="145"/>
      <c r="I558" s="145"/>
      <c r="J558" s="146"/>
      <c r="K558" s="146"/>
      <c r="L558" s="25" t="s">
        <v>342</v>
      </c>
      <c r="M558" s="26"/>
      <c r="N558" s="195" t="e">
        <f>+'havelvac 7.2'!N541+'havelvac 7.3'!N541+'havelvac 7.4'!N541+'havelvac 7.5'!N541+'havelvac 7.6'!N541+'havelvac 7.7'!N541+'havelvac 7.9'!N541+'havelvac 7.8'!N541+'havelvac 7.10'!N541+'havelvac 7.11'!N541+'havelvac 7.12'!N541+'havelvac 7.13'!#REF!</f>
        <v>#REF!</v>
      </c>
      <c r="O558" s="195" t="e">
        <f>+'havelvac 7.2'!O541+'havelvac 7.3'!O541+'havelvac 7.4'!O541+'havelvac 7.5'!O541+'havelvac 7.6'!O541+'havelvac 7.7'!O541+'havelvac 7.9'!O541+'havelvac 7.8'!O541+'havelvac 7.10'!O541+'havelvac 7.11'!O541+'havelvac 7.12'!O541+'havelvac 7.13'!#REF!</f>
        <v>#REF!</v>
      </c>
      <c r="P558" s="228" t="str">
        <f t="shared" si="60"/>
        <v xml:space="preserve"> </v>
      </c>
      <c r="Q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8" s="228" t="str">
        <f t="shared" si="61"/>
        <v xml:space="preserve"> </v>
      </c>
      <c r="S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8" s="228" t="str">
        <f t="shared" si="62"/>
        <v xml:space="preserve"> </v>
      </c>
      <c r="U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8" s="195" t="e">
        <f>+'havelvac 7.2'!P541+'havelvac 7.3'!P541+'havelvac 7.4'!P541+'havelvac 7.5'!P541+'havelvac 7.6'!P541+'havelvac 7.7'!P541+'havelvac 7.9'!P541+'havelvac 7.8'!P541+'havelvac 7.10'!P541+'havelvac 7.11'!P541+'havelvac 7.12'!P541+'havelvac 7.13'!#REF!</f>
        <v>#REF!</v>
      </c>
      <c r="W558" s="228" t="str">
        <f t="shared" si="63"/>
        <v xml:space="preserve"> </v>
      </c>
      <c r="X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8" s="228" t="str">
        <f t="shared" si="64"/>
        <v xml:space="preserve"> </v>
      </c>
      <c r="Z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8" s="228" t="str">
        <f t="shared" si="65"/>
        <v xml:space="preserve"> </v>
      </c>
      <c r="AB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9" spans="1:28" s="135" customFormat="1" hidden="1">
      <c r="A559" s="182" t="str">
        <f t="shared" si="66"/>
        <v>71090601054239</v>
      </c>
      <c r="B559" s="183" t="s">
        <v>439</v>
      </c>
      <c r="C559" s="132" t="s">
        <v>187</v>
      </c>
      <c r="D559" s="131" t="s">
        <v>157</v>
      </c>
      <c r="E559" s="130" t="s">
        <v>106</v>
      </c>
      <c r="F559" s="184" t="s">
        <v>149</v>
      </c>
      <c r="G559" s="185">
        <v>4239</v>
      </c>
      <c r="H559" s="23"/>
      <c r="I559" s="23"/>
      <c r="J559" s="24"/>
      <c r="K559" s="24"/>
      <c r="L559" s="27" t="s">
        <v>125</v>
      </c>
      <c r="M559" s="10">
        <v>4239</v>
      </c>
      <c r="N559" s="181">
        <f>+'havelvac 7.2'!N543+'havelvac 7.3'!N543+'havelvac 7.4'!N543+'havelvac 7.5'!N543+'havelvac 7.6'!N543+'havelvac 7.7'!N543+'havelvac 7.9'!N543+'havelvac 7.8'!N543+'havelvac 7.10'!N543+'havelvac 7.11'!N543+'havelvac 7.12'!N543+'havelvac 7.13'!N540</f>
        <v>0</v>
      </c>
      <c r="O559" s="181">
        <f>+'havelvac 7.2'!O543+'havelvac 7.3'!O543+'havelvac 7.4'!O543+'havelvac 7.5'!O543+'havelvac 7.6'!O543+'havelvac 7.7'!O543+'havelvac 7.9'!O543+'havelvac 7.8'!O543+'havelvac 7.10'!O543+'havelvac 7.11'!O543+'havelvac 7.12'!O543+'havelvac 7.13'!O540</f>
        <v>0</v>
      </c>
      <c r="P559" s="229" t="str">
        <f t="shared" si="60"/>
        <v xml:space="preserve"> </v>
      </c>
      <c r="Q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9" s="229" t="str">
        <f t="shared" si="61"/>
        <v xml:space="preserve"> </v>
      </c>
      <c r="S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9" s="229" t="str">
        <f t="shared" si="62"/>
        <v xml:space="preserve"> </v>
      </c>
      <c r="U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9" s="181">
        <f>+'havelvac 7.2'!P543+'havelvac 7.3'!P543+'havelvac 7.4'!P543+'havelvac 7.5'!P543+'havelvac 7.6'!P543+'havelvac 7.7'!P543+'havelvac 7.9'!P543+'havelvac 7.8'!P543+'havelvac 7.10'!P543+'havelvac 7.11'!P543+'havelvac 7.12'!P543+'havelvac 7.13'!P540</f>
        <v>0</v>
      </c>
      <c r="W559" s="229" t="str">
        <f t="shared" si="63"/>
        <v xml:space="preserve"> </v>
      </c>
      <c r="X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9" s="229" t="str">
        <f t="shared" si="64"/>
        <v xml:space="preserve"> </v>
      </c>
      <c r="Z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9" s="229" t="str">
        <f t="shared" si="65"/>
        <v xml:space="preserve"> </v>
      </c>
      <c r="AB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0" spans="1:28" s="135" customFormat="1" ht="25.5" hidden="1">
      <c r="A560" s="182" t="str">
        <f t="shared" si="66"/>
        <v>71090601054637</v>
      </c>
      <c r="B560" s="198" t="s">
        <v>439</v>
      </c>
      <c r="C560" s="132" t="s">
        <v>187</v>
      </c>
      <c r="D560" s="131" t="s">
        <v>157</v>
      </c>
      <c r="E560" s="130" t="s">
        <v>106</v>
      </c>
      <c r="F560" s="184" t="s">
        <v>149</v>
      </c>
      <c r="G560" s="129">
        <v>4637</v>
      </c>
      <c r="H560" s="189"/>
      <c r="I560" s="192"/>
      <c r="J560" s="199"/>
      <c r="K560" s="200"/>
      <c r="L560" s="201" t="s">
        <v>215</v>
      </c>
      <c r="M560" s="11">
        <v>4637</v>
      </c>
      <c r="N560" s="181">
        <f>+'havelvac 7.2'!N544+'havelvac 7.3'!N544+'havelvac 7.4'!N544+'havelvac 7.5'!N544+'havelvac 7.6'!N544+'havelvac 7.7'!N544+'havelvac 7.9'!N544+'havelvac 7.8'!N544+'havelvac 7.10'!N544+'havelvac 7.11'!N544+'havelvac 7.12'!N544+'havelvac 7.13'!N541</f>
        <v>0</v>
      </c>
      <c r="O560" s="181">
        <f>+'havelvac 7.2'!O544+'havelvac 7.3'!O544+'havelvac 7.4'!O544+'havelvac 7.5'!O544+'havelvac 7.6'!O544+'havelvac 7.7'!O544+'havelvac 7.9'!O544+'havelvac 7.8'!O544+'havelvac 7.10'!O544+'havelvac 7.11'!O544+'havelvac 7.12'!O544+'havelvac 7.13'!O541</f>
        <v>0</v>
      </c>
      <c r="P560" s="229" t="str">
        <f t="shared" si="60"/>
        <v xml:space="preserve"> </v>
      </c>
      <c r="Q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0" s="229" t="str">
        <f t="shared" si="61"/>
        <v xml:space="preserve"> </v>
      </c>
      <c r="S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0" s="229" t="str">
        <f t="shared" si="62"/>
        <v xml:space="preserve"> </v>
      </c>
      <c r="U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0" s="181">
        <f>+'havelvac 7.2'!P544+'havelvac 7.3'!P544+'havelvac 7.4'!P544+'havelvac 7.5'!P544+'havelvac 7.6'!P544+'havelvac 7.7'!P544+'havelvac 7.9'!P544+'havelvac 7.8'!P544+'havelvac 7.10'!P544+'havelvac 7.11'!P544+'havelvac 7.12'!P544+'havelvac 7.13'!P541</f>
        <v>0</v>
      </c>
      <c r="W560" s="229" t="str">
        <f t="shared" si="63"/>
        <v xml:space="preserve"> </v>
      </c>
      <c r="X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0" s="229" t="str">
        <f t="shared" si="64"/>
        <v xml:space="preserve"> </v>
      </c>
      <c r="Z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0" s="229" t="str">
        <f t="shared" si="65"/>
        <v xml:space="preserve"> </v>
      </c>
      <c r="AB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1" spans="1:28" s="162" customFormat="1">
      <c r="A561" s="120" t="str">
        <f t="shared" si="66"/>
        <v>71100000000000</v>
      </c>
      <c r="B561" s="122" t="s">
        <v>439</v>
      </c>
      <c r="C561" s="115" t="s">
        <v>189</v>
      </c>
      <c r="D561" s="116" t="s">
        <v>441</v>
      </c>
      <c r="E561" s="125" t="s">
        <v>441</v>
      </c>
      <c r="F561" s="126" t="s">
        <v>441</v>
      </c>
      <c r="G561" s="127" t="s">
        <v>440</v>
      </c>
      <c r="H561" s="171">
        <v>3000</v>
      </c>
      <c r="I561" s="210" t="s">
        <v>189</v>
      </c>
      <c r="J561" s="211">
        <v>0</v>
      </c>
      <c r="K561" s="211">
        <v>0</v>
      </c>
      <c r="L561" s="160" t="s">
        <v>343</v>
      </c>
      <c r="M561" s="172"/>
      <c r="N561" s="161">
        <f>+'havelvac 7.2'!N545+'havelvac 7.3'!N545+'havelvac 7.4'!N545+'havelvac 7.5'!N545+'havelvac 7.6'!N545+'havelvac 7.7'!N545+'havelvac 7.9'!N545+'havelvac 7.8'!N545+'havelvac 7.10'!N545+'havelvac 7.11'!N545+'havelvac 7.12'!N545+'havelvac 7.13'!N543</f>
        <v>0</v>
      </c>
      <c r="O561" s="161">
        <f>+'havelvac 7.2'!O545+'havelvac 7.3'!O545+'havelvac 7.4'!O545+'havelvac 7.5'!O545+'havelvac 7.6'!O545+'havelvac 7.7'!O545+'havelvac 7.9'!O545+'havelvac 7.8'!O545+'havelvac 7.10'!O545+'havelvac 7.11'!O545+'havelvac 7.12'!O545+'havelvac 7.13'!O543</f>
        <v>0</v>
      </c>
      <c r="P561" s="224" t="str">
        <f t="shared" si="60"/>
        <v xml:space="preserve"> </v>
      </c>
      <c r="Q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1" s="224" t="str">
        <f t="shared" si="61"/>
        <v xml:space="preserve"> </v>
      </c>
      <c r="S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1" s="224" t="str">
        <f t="shared" si="62"/>
        <v xml:space="preserve"> </v>
      </c>
      <c r="U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1" s="161">
        <f>+'havelvac 7.2'!P545+'havelvac 7.3'!P545+'havelvac 7.4'!P545+'havelvac 7.5'!P545+'havelvac 7.6'!P545+'havelvac 7.7'!P545+'havelvac 7.9'!P545+'havelvac 7.8'!P545+'havelvac 7.10'!P545+'havelvac 7.11'!P545+'havelvac 7.12'!P545+'havelvac 7.13'!P543</f>
        <v>0</v>
      </c>
      <c r="W561" s="224" t="str">
        <f t="shared" si="63"/>
        <v xml:space="preserve"> </v>
      </c>
      <c r="X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1" s="224" t="str">
        <f t="shared" si="64"/>
        <v xml:space="preserve"> </v>
      </c>
      <c r="Z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1" s="224" t="str">
        <f t="shared" si="65"/>
        <v xml:space="preserve"> </v>
      </c>
      <c r="AB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2" spans="1:28" s="135" customFormat="1" ht="12.75">
      <c r="A562" s="182" t="str">
        <f t="shared" si="66"/>
        <v>71100000000001</v>
      </c>
      <c r="B562" s="183" t="s">
        <v>439</v>
      </c>
      <c r="C562" s="132" t="s">
        <v>189</v>
      </c>
      <c r="D562" s="131" t="s">
        <v>441</v>
      </c>
      <c r="E562" s="130" t="s">
        <v>441</v>
      </c>
      <c r="F562" s="184" t="s">
        <v>441</v>
      </c>
      <c r="G562" s="185" t="s">
        <v>96</v>
      </c>
      <c r="H562" s="23"/>
      <c r="I562" s="16"/>
      <c r="J562" s="17"/>
      <c r="K562" s="17"/>
      <c r="L562" s="28" t="s">
        <v>108</v>
      </c>
      <c r="M562" s="29"/>
      <c r="N562" s="188">
        <f>+'havelvac 7.2'!N546+'havelvac 7.3'!N546+'havelvac 7.4'!N546+'havelvac 7.5'!N546+'havelvac 7.6'!N546+'havelvac 7.7'!N546+'havelvac 7.9'!N546+'havelvac 7.8'!N546+'havelvac 7.10'!N546+'havelvac 7.11'!N546+'havelvac 7.12'!N546+'havelvac 7.13'!N544</f>
        <v>0</v>
      </c>
      <c r="O562" s="188">
        <f>+'havelvac 7.2'!O546+'havelvac 7.3'!O546+'havelvac 7.4'!O546+'havelvac 7.5'!O546+'havelvac 7.6'!O546+'havelvac 7.7'!O546+'havelvac 7.9'!O546+'havelvac 7.8'!O546+'havelvac 7.10'!O546+'havelvac 7.11'!O546+'havelvac 7.12'!O546+'havelvac 7.13'!O544</f>
        <v>0</v>
      </c>
      <c r="P562" s="225" t="str">
        <f t="shared" si="60"/>
        <v xml:space="preserve"> </v>
      </c>
      <c r="Q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2" s="225" t="str">
        <f t="shared" si="61"/>
        <v xml:space="preserve"> </v>
      </c>
      <c r="S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2" s="225" t="str">
        <f t="shared" si="62"/>
        <v xml:space="preserve"> </v>
      </c>
      <c r="U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2" s="188">
        <f>+'havelvac 7.2'!P546+'havelvac 7.3'!P546+'havelvac 7.4'!P546+'havelvac 7.5'!P546+'havelvac 7.6'!P546+'havelvac 7.7'!P546+'havelvac 7.9'!P546+'havelvac 7.8'!P546+'havelvac 7.10'!P546+'havelvac 7.11'!P546+'havelvac 7.12'!P546+'havelvac 7.13'!P544</f>
        <v>0</v>
      </c>
      <c r="W562" s="225" t="str">
        <f t="shared" si="63"/>
        <v xml:space="preserve"> </v>
      </c>
      <c r="X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2" s="225" t="str">
        <f t="shared" si="64"/>
        <v xml:space="preserve"> </v>
      </c>
      <c r="Z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2" s="225" t="str">
        <f t="shared" si="65"/>
        <v xml:space="preserve"> </v>
      </c>
      <c r="AB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3" spans="1:28" s="187" customFormat="1" ht="27">
      <c r="A563" s="182" t="str">
        <f t="shared" si="66"/>
        <v>71100700000000</v>
      </c>
      <c r="B563" s="183" t="s">
        <v>439</v>
      </c>
      <c r="C563" s="132" t="s">
        <v>189</v>
      </c>
      <c r="D563" s="131" t="s">
        <v>183</v>
      </c>
      <c r="E563" s="130" t="s">
        <v>441</v>
      </c>
      <c r="F563" s="184" t="s">
        <v>441</v>
      </c>
      <c r="G563" s="185" t="s">
        <v>440</v>
      </c>
      <c r="H563" s="173">
        <v>3070</v>
      </c>
      <c r="I563" s="164" t="s">
        <v>189</v>
      </c>
      <c r="J563" s="165">
        <v>7</v>
      </c>
      <c r="K563" s="165">
        <v>0</v>
      </c>
      <c r="L563" s="166" t="s">
        <v>344</v>
      </c>
      <c r="M563" s="174"/>
      <c r="N563" s="186">
        <f>+'havelvac 7.2'!N547+'havelvac 7.3'!N547+'havelvac 7.4'!N547+'havelvac 7.5'!N547+'havelvac 7.6'!N547+'havelvac 7.7'!N547+'havelvac 7.9'!N547+'havelvac 7.8'!N547+'havelvac 7.10'!N547+'havelvac 7.11'!N547+'havelvac 7.12'!N547+'havelvac 7.13'!N545</f>
        <v>0</v>
      </c>
      <c r="O563" s="186">
        <f>+'havelvac 7.2'!O547+'havelvac 7.3'!O547+'havelvac 7.4'!O547+'havelvac 7.5'!O547+'havelvac 7.6'!O547+'havelvac 7.7'!O547+'havelvac 7.9'!O547+'havelvac 7.8'!O547+'havelvac 7.10'!O547+'havelvac 7.11'!O547+'havelvac 7.12'!O547+'havelvac 7.13'!O545</f>
        <v>0</v>
      </c>
      <c r="P563" s="226" t="str">
        <f t="shared" si="60"/>
        <v xml:space="preserve"> </v>
      </c>
      <c r="Q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3" s="226" t="str">
        <f t="shared" si="61"/>
        <v xml:space="preserve"> </v>
      </c>
      <c r="S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3" s="226" t="str">
        <f t="shared" si="62"/>
        <v xml:space="preserve"> </v>
      </c>
      <c r="U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3" s="186">
        <f>+'havelvac 7.2'!P547+'havelvac 7.3'!P547+'havelvac 7.4'!P547+'havelvac 7.5'!P547+'havelvac 7.6'!P547+'havelvac 7.7'!P547+'havelvac 7.9'!P547+'havelvac 7.8'!P547+'havelvac 7.10'!P547+'havelvac 7.11'!P547+'havelvac 7.12'!P547+'havelvac 7.13'!P545</f>
        <v>0</v>
      </c>
      <c r="W563" s="226" t="str">
        <f t="shared" si="63"/>
        <v xml:space="preserve"> </v>
      </c>
      <c r="X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3" s="226" t="str">
        <f t="shared" si="64"/>
        <v xml:space="preserve"> </v>
      </c>
      <c r="Z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3" s="226" t="str">
        <f t="shared" si="65"/>
        <v xml:space="preserve"> </v>
      </c>
      <c r="AB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4" spans="1:28" s="135" customFormat="1" ht="12.75">
      <c r="A564" s="182" t="str">
        <f t="shared" si="66"/>
        <v>71100700000001</v>
      </c>
      <c r="B564" s="183" t="s">
        <v>439</v>
      </c>
      <c r="C564" s="132" t="s">
        <v>189</v>
      </c>
      <c r="D564" s="131" t="s">
        <v>183</v>
      </c>
      <c r="E564" s="130" t="s">
        <v>441</v>
      </c>
      <c r="F564" s="184" t="s">
        <v>441</v>
      </c>
      <c r="G564" s="185" t="s">
        <v>96</v>
      </c>
      <c r="H564" s="23"/>
      <c r="I564" s="16"/>
      <c r="J564" s="17"/>
      <c r="K564" s="17"/>
      <c r="L564" s="28" t="s">
        <v>110</v>
      </c>
      <c r="M564" s="29"/>
      <c r="N564" s="188">
        <f>+'havelvac 7.2'!N548+'havelvac 7.3'!N548+'havelvac 7.4'!N548+'havelvac 7.5'!N548+'havelvac 7.6'!N548+'havelvac 7.7'!N548+'havelvac 7.9'!N548+'havelvac 7.8'!N548+'havelvac 7.10'!N548+'havelvac 7.11'!N548+'havelvac 7.12'!N548+'havelvac 7.13'!N546</f>
        <v>0</v>
      </c>
      <c r="O564" s="188">
        <f>+'havelvac 7.2'!O548+'havelvac 7.3'!O548+'havelvac 7.4'!O548+'havelvac 7.5'!O548+'havelvac 7.6'!O548+'havelvac 7.7'!O548+'havelvac 7.9'!O548+'havelvac 7.8'!O548+'havelvac 7.10'!O548+'havelvac 7.11'!O548+'havelvac 7.12'!O548+'havelvac 7.13'!O546</f>
        <v>0</v>
      </c>
      <c r="P564" s="225" t="str">
        <f t="shared" si="60"/>
        <v xml:space="preserve"> </v>
      </c>
      <c r="Q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4" s="225" t="str">
        <f t="shared" si="61"/>
        <v xml:space="preserve"> </v>
      </c>
      <c r="S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4" s="225" t="str">
        <f t="shared" si="62"/>
        <v xml:space="preserve"> </v>
      </c>
      <c r="U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4" s="188">
        <f>+'havelvac 7.2'!P548+'havelvac 7.3'!P548+'havelvac 7.4'!P548+'havelvac 7.5'!P548+'havelvac 7.6'!P548+'havelvac 7.7'!P548+'havelvac 7.9'!P548+'havelvac 7.8'!P548+'havelvac 7.10'!P548+'havelvac 7.11'!P548+'havelvac 7.12'!P548+'havelvac 7.13'!P546</f>
        <v>0</v>
      </c>
      <c r="W564" s="225" t="str">
        <f t="shared" si="63"/>
        <v xml:space="preserve"> </v>
      </c>
      <c r="X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4" s="225" t="str">
        <f t="shared" si="64"/>
        <v xml:space="preserve"> </v>
      </c>
      <c r="Z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4" s="225" t="str">
        <f t="shared" si="65"/>
        <v xml:space="preserve"> </v>
      </c>
      <c r="AB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5" spans="1:28" s="191" customFormat="1" ht="25.5">
      <c r="A565" s="182" t="str">
        <f t="shared" si="66"/>
        <v>71100701000000</v>
      </c>
      <c r="B565" s="183" t="s">
        <v>439</v>
      </c>
      <c r="C565" s="132" t="s">
        <v>189</v>
      </c>
      <c r="D565" s="131" t="s">
        <v>183</v>
      </c>
      <c r="E565" s="130" t="s">
        <v>106</v>
      </c>
      <c r="F565" s="184" t="s">
        <v>441</v>
      </c>
      <c r="G565" s="185" t="s">
        <v>440</v>
      </c>
      <c r="H565" s="149">
        <v>3071</v>
      </c>
      <c r="I565" s="150" t="s">
        <v>189</v>
      </c>
      <c r="J565" s="151">
        <v>7</v>
      </c>
      <c r="K565" s="151">
        <v>1</v>
      </c>
      <c r="L565" s="152" t="s">
        <v>344</v>
      </c>
      <c r="M565" s="153"/>
      <c r="N565" s="190">
        <f>+'havelvac 7.2'!N549+'havelvac 7.3'!N549+'havelvac 7.4'!N549+'havelvac 7.5'!N549+'havelvac 7.6'!N549+'havelvac 7.7'!N549+'havelvac 7.9'!N549+'havelvac 7.8'!N549+'havelvac 7.10'!N549+'havelvac 7.11'!N549+'havelvac 7.12'!N549+'havelvac 7.13'!N547</f>
        <v>0</v>
      </c>
      <c r="O565" s="190">
        <f>+'havelvac 7.2'!O549+'havelvac 7.3'!O549+'havelvac 7.4'!O549+'havelvac 7.5'!O549+'havelvac 7.6'!O549+'havelvac 7.7'!O549+'havelvac 7.9'!O549+'havelvac 7.8'!O549+'havelvac 7.10'!O549+'havelvac 7.11'!O549+'havelvac 7.12'!O549+'havelvac 7.13'!O547</f>
        <v>0</v>
      </c>
      <c r="P565" s="227" t="str">
        <f t="shared" si="60"/>
        <v xml:space="preserve"> </v>
      </c>
      <c r="Q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5" s="227" t="str">
        <f t="shared" si="61"/>
        <v xml:space="preserve"> </v>
      </c>
      <c r="S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5" s="227" t="str">
        <f t="shared" si="62"/>
        <v xml:space="preserve"> </v>
      </c>
      <c r="U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5" s="190">
        <f>+'havelvac 7.2'!P549+'havelvac 7.3'!P549+'havelvac 7.4'!P549+'havelvac 7.5'!P549+'havelvac 7.6'!P549+'havelvac 7.7'!P549+'havelvac 7.9'!P549+'havelvac 7.8'!P549+'havelvac 7.10'!P549+'havelvac 7.11'!P549+'havelvac 7.12'!P549+'havelvac 7.13'!P547</f>
        <v>0</v>
      </c>
      <c r="W565" s="227" t="str">
        <f t="shared" si="63"/>
        <v xml:space="preserve"> </v>
      </c>
      <c r="X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5" s="227" t="str">
        <f t="shared" si="64"/>
        <v xml:space="preserve"> </v>
      </c>
      <c r="Z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5" s="227" t="str">
        <f t="shared" si="65"/>
        <v xml:space="preserve"> </v>
      </c>
      <c r="AB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6" spans="1:28" s="135" customFormat="1" ht="12.75">
      <c r="A566" s="182" t="str">
        <f t="shared" si="66"/>
        <v>71100701000001</v>
      </c>
      <c r="B566" s="183" t="s">
        <v>439</v>
      </c>
      <c r="C566" s="132" t="s">
        <v>189</v>
      </c>
      <c r="D566" s="131" t="s">
        <v>183</v>
      </c>
      <c r="E566" s="130" t="s">
        <v>106</v>
      </c>
      <c r="F566" s="184" t="s">
        <v>441</v>
      </c>
      <c r="G566" s="185" t="s">
        <v>96</v>
      </c>
      <c r="H566" s="23"/>
      <c r="I566" s="23"/>
      <c r="J566" s="24"/>
      <c r="K566" s="24"/>
      <c r="L566" s="28" t="s">
        <v>108</v>
      </c>
      <c r="M566" s="29"/>
      <c r="N566" s="188">
        <f>+'havelvac 7.2'!N550+'havelvac 7.3'!N550+'havelvac 7.4'!N550+'havelvac 7.5'!N550+'havelvac 7.6'!N550+'havelvac 7.7'!N550+'havelvac 7.9'!N550+'havelvac 7.8'!N550+'havelvac 7.10'!N550+'havelvac 7.11'!N550+'havelvac 7.12'!N550+'havelvac 7.13'!N548</f>
        <v>0</v>
      </c>
      <c r="O566" s="188">
        <f>+'havelvac 7.2'!O550+'havelvac 7.3'!O550+'havelvac 7.4'!O550+'havelvac 7.5'!O550+'havelvac 7.6'!O550+'havelvac 7.7'!O550+'havelvac 7.9'!O550+'havelvac 7.8'!O550+'havelvac 7.10'!O550+'havelvac 7.11'!O550+'havelvac 7.12'!O550+'havelvac 7.13'!O548</f>
        <v>0</v>
      </c>
      <c r="P566" s="225" t="str">
        <f t="shared" si="60"/>
        <v xml:space="preserve"> </v>
      </c>
      <c r="Q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6" s="225" t="str">
        <f t="shared" si="61"/>
        <v xml:space="preserve"> </v>
      </c>
      <c r="S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6" s="225" t="str">
        <f t="shared" si="62"/>
        <v xml:space="preserve"> </v>
      </c>
      <c r="U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6" s="188">
        <f>+'havelvac 7.2'!P550+'havelvac 7.3'!P550+'havelvac 7.4'!P550+'havelvac 7.5'!P550+'havelvac 7.6'!P550+'havelvac 7.7'!P550+'havelvac 7.9'!P550+'havelvac 7.8'!P550+'havelvac 7.10'!P550+'havelvac 7.11'!P550+'havelvac 7.12'!P550+'havelvac 7.13'!P548</f>
        <v>0</v>
      </c>
      <c r="W566" s="225" t="str">
        <f t="shared" si="63"/>
        <v xml:space="preserve"> </v>
      </c>
      <c r="X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6" s="225" t="str">
        <f t="shared" si="64"/>
        <v xml:space="preserve"> </v>
      </c>
      <c r="Z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6" s="225" t="str">
        <f t="shared" si="65"/>
        <v xml:space="preserve"> </v>
      </c>
      <c r="AB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7" spans="1:28" s="196" customFormat="1" ht="27">
      <c r="A567" s="182" t="str">
        <f t="shared" si="66"/>
        <v>71100701010000</v>
      </c>
      <c r="B567" s="183" t="s">
        <v>439</v>
      </c>
      <c r="C567" s="132" t="s">
        <v>189</v>
      </c>
      <c r="D567" s="131" t="s">
        <v>183</v>
      </c>
      <c r="E567" s="130" t="s">
        <v>106</v>
      </c>
      <c r="F567" s="184" t="s">
        <v>106</v>
      </c>
      <c r="G567" s="185" t="s">
        <v>440</v>
      </c>
      <c r="H567" s="144"/>
      <c r="I567" s="145"/>
      <c r="J567" s="146"/>
      <c r="K567" s="146"/>
      <c r="L567" s="25" t="s">
        <v>345</v>
      </c>
      <c r="M567" s="26"/>
      <c r="N567" s="195">
        <f>+'havelvac 7.2'!N551+'havelvac 7.3'!N551+'havelvac 7.4'!N551+'havelvac 7.5'!N551+'havelvac 7.6'!N551+'havelvac 7.7'!N551+'havelvac 7.9'!N551+'havelvac 7.8'!N551+'havelvac 7.10'!N551+'havelvac 7.11'!N551+'havelvac 7.12'!N551+'havelvac 7.13'!N549</f>
        <v>0</v>
      </c>
      <c r="O567" s="195">
        <f>+'havelvac 7.2'!O551+'havelvac 7.3'!O551+'havelvac 7.4'!O551+'havelvac 7.5'!O551+'havelvac 7.6'!O551+'havelvac 7.7'!O551+'havelvac 7.9'!O551+'havelvac 7.8'!O551+'havelvac 7.10'!O551+'havelvac 7.11'!O551+'havelvac 7.12'!O551+'havelvac 7.13'!O549</f>
        <v>0</v>
      </c>
      <c r="P567" s="228" t="str">
        <f t="shared" si="60"/>
        <v xml:space="preserve"> </v>
      </c>
      <c r="Q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7" s="228" t="str">
        <f t="shared" si="61"/>
        <v xml:space="preserve"> </v>
      </c>
      <c r="S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7" s="228" t="str">
        <f t="shared" si="62"/>
        <v xml:space="preserve"> </v>
      </c>
      <c r="U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7" s="195">
        <f>+'havelvac 7.2'!P551+'havelvac 7.3'!P551+'havelvac 7.4'!P551+'havelvac 7.5'!P551+'havelvac 7.6'!P551+'havelvac 7.7'!P551+'havelvac 7.9'!P551+'havelvac 7.8'!P551+'havelvac 7.10'!P551+'havelvac 7.11'!P551+'havelvac 7.12'!P551+'havelvac 7.13'!P549</f>
        <v>0</v>
      </c>
      <c r="W567" s="228" t="str">
        <f t="shared" si="63"/>
        <v xml:space="preserve"> </v>
      </c>
      <c r="X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7" s="228" t="str">
        <f t="shared" si="64"/>
        <v xml:space="preserve"> </v>
      </c>
      <c r="Z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7" s="228" t="str">
        <f t="shared" si="65"/>
        <v xml:space="preserve"> </v>
      </c>
      <c r="AB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8" spans="1:28" s="135" customFormat="1">
      <c r="A568" s="182" t="str">
        <f t="shared" si="66"/>
        <v>71100701014216</v>
      </c>
      <c r="B568" s="183" t="s">
        <v>439</v>
      </c>
      <c r="C568" s="132" t="s">
        <v>189</v>
      </c>
      <c r="D568" s="131" t="s">
        <v>183</v>
      </c>
      <c r="E568" s="130" t="s">
        <v>106</v>
      </c>
      <c r="F568" s="184" t="s">
        <v>106</v>
      </c>
      <c r="G568" s="129">
        <v>4216</v>
      </c>
      <c r="H568" s="15"/>
      <c r="I568" s="23"/>
      <c r="J568" s="24"/>
      <c r="K568" s="24"/>
      <c r="L568" s="27" t="s">
        <v>118</v>
      </c>
      <c r="M568" s="11">
        <v>4216</v>
      </c>
      <c r="N568" s="181">
        <f>+'havelvac 7.2'!N552+'havelvac 7.3'!N552+'havelvac 7.4'!N552+'havelvac 7.5'!N552+'havelvac 7.6'!N552+'havelvac 7.7'!N552+'havelvac 7.9'!N552+'havelvac 7.8'!N552+'havelvac 7.10'!N552+'havelvac 7.11'!N552+'havelvac 7.12'!N552+'havelvac 7.13'!N550</f>
        <v>0</v>
      </c>
      <c r="O568" s="181">
        <f>+'havelvac 7.2'!O552+'havelvac 7.3'!O552+'havelvac 7.4'!O552+'havelvac 7.5'!O552+'havelvac 7.6'!O552+'havelvac 7.7'!O552+'havelvac 7.9'!O552+'havelvac 7.8'!O552+'havelvac 7.10'!O552+'havelvac 7.11'!O552+'havelvac 7.12'!O552+'havelvac 7.13'!O550</f>
        <v>0</v>
      </c>
      <c r="P568" s="229" t="str">
        <f t="shared" si="60"/>
        <v xml:space="preserve"> </v>
      </c>
      <c r="Q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8" s="229" t="str">
        <f t="shared" si="61"/>
        <v xml:space="preserve"> </v>
      </c>
      <c r="S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8" s="229" t="str">
        <f t="shared" si="62"/>
        <v xml:space="preserve"> </v>
      </c>
      <c r="U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8" s="181">
        <f>+'havelvac 7.2'!P552+'havelvac 7.3'!P552+'havelvac 7.4'!P552+'havelvac 7.5'!P552+'havelvac 7.6'!P552+'havelvac 7.7'!P552+'havelvac 7.9'!P552+'havelvac 7.8'!P552+'havelvac 7.10'!P552+'havelvac 7.11'!P552+'havelvac 7.12'!P552+'havelvac 7.13'!P550</f>
        <v>0</v>
      </c>
      <c r="W568" s="229" t="str">
        <f t="shared" si="63"/>
        <v xml:space="preserve"> </v>
      </c>
      <c r="X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8" s="229" t="str">
        <f t="shared" si="64"/>
        <v xml:space="preserve"> </v>
      </c>
      <c r="Z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8" s="229" t="str">
        <f t="shared" si="65"/>
        <v xml:space="preserve"> </v>
      </c>
      <c r="AB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9" spans="1:28" s="135" customFormat="1">
      <c r="A569" s="182" t="str">
        <f t="shared" si="66"/>
        <v>71100701014239</v>
      </c>
      <c r="B569" s="183" t="s">
        <v>439</v>
      </c>
      <c r="C569" s="132" t="s">
        <v>189</v>
      </c>
      <c r="D569" s="131" t="s">
        <v>183</v>
      </c>
      <c r="E569" s="130" t="s">
        <v>106</v>
      </c>
      <c r="F569" s="184" t="s">
        <v>106</v>
      </c>
      <c r="G569" s="129">
        <v>4239</v>
      </c>
      <c r="H569" s="15"/>
      <c r="I569" s="23"/>
      <c r="J569" s="24"/>
      <c r="K569" s="24"/>
      <c r="L569" s="27" t="s">
        <v>125</v>
      </c>
      <c r="M569" s="42">
        <v>4239</v>
      </c>
      <c r="N569" s="181">
        <f>+'havelvac 7.2'!N553+'havelvac 7.3'!N553+'havelvac 7.4'!N553+'havelvac 7.5'!N553+'havelvac 7.6'!N553+'havelvac 7.7'!N553+'havelvac 7.9'!N553+'havelvac 7.8'!N553+'havelvac 7.10'!N553+'havelvac 7.11'!N553+'havelvac 7.12'!N553+'havelvac 7.13'!N551</f>
        <v>0</v>
      </c>
      <c r="O569" s="181">
        <f>+'havelvac 7.2'!O553+'havelvac 7.3'!O553+'havelvac 7.4'!O553+'havelvac 7.5'!O553+'havelvac 7.6'!O553+'havelvac 7.7'!O553+'havelvac 7.9'!O553+'havelvac 7.8'!O553+'havelvac 7.10'!O553+'havelvac 7.11'!O553+'havelvac 7.12'!O553+'havelvac 7.13'!O551</f>
        <v>0</v>
      </c>
      <c r="P569" s="229" t="str">
        <f t="shared" si="60"/>
        <v xml:space="preserve"> </v>
      </c>
      <c r="Q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9" s="229" t="str">
        <f t="shared" si="61"/>
        <v xml:space="preserve"> </v>
      </c>
      <c r="S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9" s="229" t="str">
        <f t="shared" si="62"/>
        <v xml:space="preserve"> </v>
      </c>
      <c r="U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9" s="181">
        <f>+'havelvac 7.2'!P553+'havelvac 7.3'!P553+'havelvac 7.4'!P553+'havelvac 7.5'!P553+'havelvac 7.6'!P553+'havelvac 7.7'!P553+'havelvac 7.9'!P553+'havelvac 7.8'!P553+'havelvac 7.10'!P553+'havelvac 7.11'!P553+'havelvac 7.12'!P553+'havelvac 7.13'!P551</f>
        <v>0</v>
      </c>
      <c r="W569" s="229" t="str">
        <f t="shared" si="63"/>
        <v xml:space="preserve"> </v>
      </c>
      <c r="X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9" s="229" t="str">
        <f t="shared" si="64"/>
        <v xml:space="preserve"> </v>
      </c>
      <c r="Z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9" s="229" t="str">
        <f t="shared" si="65"/>
        <v xml:space="preserve"> </v>
      </c>
      <c r="AB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0" spans="1:28" s="135" customFormat="1">
      <c r="A570" s="182" t="str">
        <f t="shared" si="66"/>
        <v>71100701014639</v>
      </c>
      <c r="B570" s="183" t="s">
        <v>439</v>
      </c>
      <c r="C570" s="132" t="s">
        <v>189</v>
      </c>
      <c r="D570" s="131" t="s">
        <v>183</v>
      </c>
      <c r="E570" s="130" t="s">
        <v>106</v>
      </c>
      <c r="F570" s="184" t="s">
        <v>106</v>
      </c>
      <c r="G570" s="129">
        <v>4639</v>
      </c>
      <c r="H570" s="15"/>
      <c r="I570" s="23"/>
      <c r="J570" s="24"/>
      <c r="K570" s="24"/>
      <c r="L570" s="30" t="s">
        <v>167</v>
      </c>
      <c r="M570" s="42">
        <v>4639</v>
      </c>
      <c r="N570" s="181">
        <f>+'havelvac 7.2'!N554+'havelvac 7.3'!N554+'havelvac 7.4'!N554+'havelvac 7.5'!N554+'havelvac 7.6'!N554+'havelvac 7.7'!N554+'havelvac 7.9'!N554+'havelvac 7.8'!N554+'havelvac 7.10'!N554+'havelvac 7.11'!N554+'havelvac 7.12'!N554+'havelvac 7.13'!N552</f>
        <v>0</v>
      </c>
      <c r="O570" s="181">
        <f>+'havelvac 7.2'!O554+'havelvac 7.3'!O554+'havelvac 7.4'!O554+'havelvac 7.5'!O554+'havelvac 7.6'!O554+'havelvac 7.7'!O554+'havelvac 7.9'!O554+'havelvac 7.8'!O554+'havelvac 7.10'!O554+'havelvac 7.11'!O554+'havelvac 7.12'!O554+'havelvac 7.13'!O552</f>
        <v>0</v>
      </c>
      <c r="P570" s="229" t="str">
        <f t="shared" si="60"/>
        <v xml:space="preserve"> </v>
      </c>
      <c r="Q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0" s="229" t="str">
        <f t="shared" si="61"/>
        <v xml:space="preserve"> </v>
      </c>
      <c r="S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0" s="229" t="str">
        <f t="shared" si="62"/>
        <v xml:space="preserve"> </v>
      </c>
      <c r="U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0" s="181">
        <f>+'havelvac 7.2'!P554+'havelvac 7.3'!P554+'havelvac 7.4'!P554+'havelvac 7.5'!P554+'havelvac 7.6'!P554+'havelvac 7.7'!P554+'havelvac 7.9'!P554+'havelvac 7.8'!P554+'havelvac 7.10'!P554+'havelvac 7.11'!P554+'havelvac 7.12'!P554+'havelvac 7.13'!P552</f>
        <v>0</v>
      </c>
      <c r="W570" s="229" t="str">
        <f t="shared" si="63"/>
        <v xml:space="preserve"> </v>
      </c>
      <c r="X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0" s="229" t="str">
        <f t="shared" si="64"/>
        <v xml:space="preserve"> </v>
      </c>
      <c r="Z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0" s="229" t="str">
        <f t="shared" si="65"/>
        <v xml:space="preserve"> </v>
      </c>
      <c r="AB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1" spans="1:28" s="196" customFormat="1" ht="40.5">
      <c r="A571" s="182" t="str">
        <f t="shared" si="66"/>
        <v>71100701020000</v>
      </c>
      <c r="B571" s="183" t="s">
        <v>439</v>
      </c>
      <c r="C571" s="132" t="s">
        <v>189</v>
      </c>
      <c r="D571" s="131" t="s">
        <v>183</v>
      </c>
      <c r="E571" s="130" t="s">
        <v>106</v>
      </c>
      <c r="F571" s="184" t="s">
        <v>140</v>
      </c>
      <c r="G571" s="185" t="s">
        <v>440</v>
      </c>
      <c r="H571" s="144"/>
      <c r="I571" s="145"/>
      <c r="J571" s="146"/>
      <c r="K571" s="146"/>
      <c r="L571" s="25" t="s">
        <v>346</v>
      </c>
      <c r="M571" s="26"/>
      <c r="N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7.13'!N553</f>
        <v>#REF!</v>
      </c>
      <c r="O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7.13'!O553</f>
        <v>#REF!</v>
      </c>
      <c r="P571" s="228" t="str">
        <f t="shared" si="60"/>
        <v xml:space="preserve"> </v>
      </c>
      <c r="Q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1" s="228" t="str">
        <f t="shared" si="61"/>
        <v xml:space="preserve"> </v>
      </c>
      <c r="S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1" s="228" t="str">
        <f t="shared" si="62"/>
        <v xml:space="preserve"> </v>
      </c>
      <c r="U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7.13'!P553</f>
        <v>#REF!</v>
      </c>
      <c r="W571" s="228" t="str">
        <f t="shared" si="63"/>
        <v xml:space="preserve"> </v>
      </c>
      <c r="X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1" s="228" t="str">
        <f t="shared" si="64"/>
        <v xml:space="preserve"> </v>
      </c>
      <c r="Z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1" s="228" t="str">
        <f t="shared" si="65"/>
        <v xml:space="preserve"> </v>
      </c>
      <c r="AB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2" spans="1:28" s="135" customFormat="1">
      <c r="A572" s="182" t="str">
        <f t="shared" si="66"/>
        <v>71100701024239</v>
      </c>
      <c r="B572" s="183" t="s">
        <v>439</v>
      </c>
      <c r="C572" s="132" t="s">
        <v>189</v>
      </c>
      <c r="D572" s="131" t="s">
        <v>183</v>
      </c>
      <c r="E572" s="130" t="s">
        <v>106</v>
      </c>
      <c r="F572" s="184" t="s">
        <v>140</v>
      </c>
      <c r="G572" s="129">
        <v>4239</v>
      </c>
      <c r="H572" s="15"/>
      <c r="I572" s="23"/>
      <c r="J572" s="24"/>
      <c r="K572" s="24"/>
      <c r="L572" s="27" t="s">
        <v>125</v>
      </c>
      <c r="M572" s="42">
        <v>4239</v>
      </c>
      <c r="N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7.13'!N554</f>
        <v>#REF!</v>
      </c>
      <c r="O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7.13'!O554</f>
        <v>#REF!</v>
      </c>
      <c r="P572" s="229" t="str">
        <f t="shared" si="60"/>
        <v xml:space="preserve"> </v>
      </c>
      <c r="Q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2" s="229" t="str">
        <f t="shared" si="61"/>
        <v xml:space="preserve"> </v>
      </c>
      <c r="S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2" s="229" t="str">
        <f t="shared" si="62"/>
        <v xml:space="preserve"> </v>
      </c>
      <c r="U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7.13'!P554</f>
        <v>#REF!</v>
      </c>
      <c r="W572" s="229" t="str">
        <f t="shared" si="63"/>
        <v xml:space="preserve"> </v>
      </c>
      <c r="X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2" s="229" t="str">
        <f t="shared" si="64"/>
        <v xml:space="preserve"> </v>
      </c>
      <c r="Z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2" s="229" t="str">
        <f t="shared" si="65"/>
        <v xml:space="preserve"> </v>
      </c>
      <c r="AB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3" spans="1:28" s="196" customFormat="1" ht="27">
      <c r="A573" s="182" t="str">
        <f t="shared" si="66"/>
        <v>71100701030000</v>
      </c>
      <c r="B573" s="183" t="s">
        <v>439</v>
      </c>
      <c r="C573" s="132" t="s">
        <v>189</v>
      </c>
      <c r="D573" s="131" t="s">
        <v>183</v>
      </c>
      <c r="E573" s="130" t="s">
        <v>106</v>
      </c>
      <c r="F573" s="184" t="s">
        <v>442</v>
      </c>
      <c r="G573" s="185" t="s">
        <v>440</v>
      </c>
      <c r="H573" s="144"/>
      <c r="I573" s="145"/>
      <c r="J573" s="146"/>
      <c r="K573" s="146"/>
      <c r="L573" s="25" t="s">
        <v>347</v>
      </c>
      <c r="M573" s="26"/>
      <c r="N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3" s="228" t="str">
        <f t="shared" si="60"/>
        <v xml:space="preserve"> </v>
      </c>
      <c r="Q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3" s="228" t="str">
        <f t="shared" si="61"/>
        <v xml:space="preserve"> </v>
      </c>
      <c r="S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3" s="228" t="str">
        <f t="shared" si="62"/>
        <v xml:space="preserve"> </v>
      </c>
      <c r="U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3" s="228" t="str">
        <f t="shared" si="63"/>
        <v xml:space="preserve"> </v>
      </c>
      <c r="X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3" s="228" t="str">
        <f t="shared" si="64"/>
        <v xml:space="preserve"> </v>
      </c>
      <c r="Z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3" s="228" t="str">
        <f t="shared" si="65"/>
        <v xml:space="preserve"> </v>
      </c>
      <c r="AB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4" spans="1:28" s="135" customFormat="1">
      <c r="A574" s="182" t="str">
        <f t="shared" si="66"/>
        <v>71100701034216</v>
      </c>
      <c r="B574" s="183" t="s">
        <v>439</v>
      </c>
      <c r="C574" s="132" t="s">
        <v>189</v>
      </c>
      <c r="D574" s="131" t="s">
        <v>183</v>
      </c>
      <c r="E574" s="130" t="s">
        <v>106</v>
      </c>
      <c r="F574" s="184" t="s">
        <v>442</v>
      </c>
      <c r="G574" s="129">
        <v>4216</v>
      </c>
      <c r="H574" s="15"/>
      <c r="I574" s="23"/>
      <c r="J574" s="24"/>
      <c r="K574" s="24"/>
      <c r="L574" s="27" t="s">
        <v>118</v>
      </c>
      <c r="M574" s="11">
        <v>4216</v>
      </c>
      <c r="N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4" s="229" t="str">
        <f t="shared" si="60"/>
        <v xml:space="preserve"> </v>
      </c>
      <c r="Q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4" s="229" t="str">
        <f t="shared" si="61"/>
        <v xml:space="preserve"> </v>
      </c>
      <c r="S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4" s="229" t="str">
        <f t="shared" si="62"/>
        <v xml:space="preserve"> </v>
      </c>
      <c r="U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4" s="229" t="str">
        <f t="shared" si="63"/>
        <v xml:space="preserve"> </v>
      </c>
      <c r="X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4" s="229" t="str">
        <f t="shared" si="64"/>
        <v xml:space="preserve"> </v>
      </c>
      <c r="Z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4" s="229" t="str">
        <f t="shared" si="65"/>
        <v xml:space="preserve"> </v>
      </c>
      <c r="AB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5" spans="1:28" s="135" customFormat="1" hidden="1">
      <c r="A575" s="182" t="str">
        <f t="shared" si="66"/>
        <v>71100701034239</v>
      </c>
      <c r="B575" s="183" t="s">
        <v>439</v>
      </c>
      <c r="C575" s="132" t="s">
        <v>189</v>
      </c>
      <c r="D575" s="131" t="s">
        <v>183</v>
      </c>
      <c r="E575" s="130" t="s">
        <v>106</v>
      </c>
      <c r="F575" s="184" t="s">
        <v>442</v>
      </c>
      <c r="G575" s="129">
        <v>4239</v>
      </c>
      <c r="H575" s="15"/>
      <c r="I575" s="23"/>
      <c r="J575" s="24"/>
      <c r="K575" s="24"/>
      <c r="L575" s="27" t="s">
        <v>125</v>
      </c>
      <c r="M575" s="42">
        <v>4239</v>
      </c>
      <c r="N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5" s="229" t="str">
        <f t="shared" si="60"/>
        <v xml:space="preserve"> </v>
      </c>
      <c r="Q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5" s="229" t="str">
        <f t="shared" si="61"/>
        <v xml:space="preserve"> </v>
      </c>
      <c r="S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5" s="229" t="str">
        <f t="shared" si="62"/>
        <v xml:space="preserve"> </v>
      </c>
      <c r="U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5" s="229" t="str">
        <f t="shared" si="63"/>
        <v xml:space="preserve"> </v>
      </c>
      <c r="X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5" s="229" t="str">
        <f t="shared" si="64"/>
        <v xml:space="preserve"> </v>
      </c>
      <c r="Z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5" s="229" t="str">
        <f t="shared" si="65"/>
        <v xml:space="preserve"> </v>
      </c>
      <c r="AB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6" spans="1:28" s="135" customFormat="1" hidden="1">
      <c r="A576" s="182" t="str">
        <f t="shared" si="66"/>
        <v>71100701034267</v>
      </c>
      <c r="B576" s="198" t="s">
        <v>439</v>
      </c>
      <c r="C576" s="132" t="s">
        <v>189</v>
      </c>
      <c r="D576" s="131" t="s">
        <v>183</v>
      </c>
      <c r="E576" s="130" t="s">
        <v>106</v>
      </c>
      <c r="F576" s="184" t="s">
        <v>442</v>
      </c>
      <c r="G576" s="129">
        <v>4267</v>
      </c>
      <c r="H576" s="189"/>
      <c r="I576" s="192"/>
      <c r="J576" s="199"/>
      <c r="K576" s="200"/>
      <c r="L576" s="201" t="s">
        <v>130</v>
      </c>
      <c r="M576" s="11">
        <v>4267</v>
      </c>
      <c r="N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6" s="229" t="str">
        <f t="shared" si="60"/>
        <v xml:space="preserve"> </v>
      </c>
      <c r="Q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6" s="229" t="str">
        <f t="shared" si="61"/>
        <v xml:space="preserve"> </v>
      </c>
      <c r="S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6" s="229" t="str">
        <f t="shared" si="62"/>
        <v xml:space="preserve"> </v>
      </c>
      <c r="U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6" s="229" t="str">
        <f t="shared" si="63"/>
        <v xml:space="preserve"> </v>
      </c>
      <c r="X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6" s="229" t="str">
        <f t="shared" si="64"/>
        <v xml:space="preserve"> </v>
      </c>
      <c r="Z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6" s="229" t="str">
        <f t="shared" si="65"/>
        <v xml:space="preserve"> </v>
      </c>
      <c r="AB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7" spans="1:28" s="135" customFormat="1">
      <c r="A577" s="182" t="str">
        <f t="shared" si="66"/>
        <v>71100701034269</v>
      </c>
      <c r="B577" s="183" t="s">
        <v>439</v>
      </c>
      <c r="C577" s="132" t="s">
        <v>189</v>
      </c>
      <c r="D577" s="131" t="s">
        <v>183</v>
      </c>
      <c r="E577" s="130" t="s">
        <v>106</v>
      </c>
      <c r="F577" s="184" t="s">
        <v>442</v>
      </c>
      <c r="G577" s="129">
        <v>4269</v>
      </c>
      <c r="H577" s="15"/>
      <c r="I577" s="23"/>
      <c r="J577" s="24"/>
      <c r="K577" s="24"/>
      <c r="L577" s="30" t="s">
        <v>364</v>
      </c>
      <c r="M577" s="42">
        <v>4269</v>
      </c>
      <c r="N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7" s="229" t="str">
        <f t="shared" si="60"/>
        <v xml:space="preserve"> </v>
      </c>
      <c r="Q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7" s="229" t="str">
        <f t="shared" si="61"/>
        <v xml:space="preserve"> </v>
      </c>
      <c r="S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7" s="229" t="str">
        <f t="shared" si="62"/>
        <v xml:space="preserve"> </v>
      </c>
      <c r="U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7" s="229" t="str">
        <f t="shared" si="63"/>
        <v xml:space="preserve"> </v>
      </c>
      <c r="X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7" s="229" t="str">
        <f t="shared" si="64"/>
        <v xml:space="preserve"> </v>
      </c>
      <c r="Z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7" s="229" t="str">
        <f t="shared" si="65"/>
        <v xml:space="preserve"> </v>
      </c>
      <c r="AB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8" spans="1:28" s="135" customFormat="1">
      <c r="A578" s="182" t="str">
        <f t="shared" si="66"/>
        <v>71100701034639</v>
      </c>
      <c r="B578" s="183" t="s">
        <v>439</v>
      </c>
      <c r="C578" s="132" t="s">
        <v>189</v>
      </c>
      <c r="D578" s="131" t="s">
        <v>183</v>
      </c>
      <c r="E578" s="130" t="s">
        <v>106</v>
      </c>
      <c r="F578" s="184" t="s">
        <v>442</v>
      </c>
      <c r="G578" s="129">
        <v>4639</v>
      </c>
      <c r="H578" s="23"/>
      <c r="I578" s="23"/>
      <c r="J578" s="24"/>
      <c r="K578" s="24"/>
      <c r="L578" s="27" t="s">
        <v>167</v>
      </c>
      <c r="M578" s="10">
        <v>4639</v>
      </c>
      <c r="N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8" s="229" t="str">
        <f t="shared" si="60"/>
        <v xml:space="preserve"> </v>
      </c>
      <c r="Q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8" s="229" t="str">
        <f t="shared" si="61"/>
        <v xml:space="preserve"> </v>
      </c>
      <c r="S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8" s="229" t="str">
        <f t="shared" si="62"/>
        <v xml:space="preserve"> </v>
      </c>
      <c r="U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8" s="229" t="str">
        <f t="shared" si="63"/>
        <v xml:space="preserve"> </v>
      </c>
      <c r="X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8" s="229" t="str">
        <f t="shared" si="64"/>
        <v xml:space="preserve"> </v>
      </c>
      <c r="Z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8" s="229" t="str">
        <f t="shared" si="65"/>
        <v xml:space="preserve"> </v>
      </c>
      <c r="AB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9" spans="1:28" s="135" customFormat="1">
      <c r="A579" s="182" t="str">
        <f t="shared" si="66"/>
        <v>71100701034729</v>
      </c>
      <c r="B579" s="183" t="s">
        <v>439</v>
      </c>
      <c r="C579" s="132" t="s">
        <v>189</v>
      </c>
      <c r="D579" s="131" t="s">
        <v>183</v>
      </c>
      <c r="E579" s="130" t="s">
        <v>106</v>
      </c>
      <c r="F579" s="184" t="s">
        <v>442</v>
      </c>
      <c r="G579" s="129">
        <v>4729</v>
      </c>
      <c r="H579" s="23"/>
      <c r="I579" s="23"/>
      <c r="J579" s="24"/>
      <c r="K579" s="24"/>
      <c r="L579" s="27" t="s">
        <v>348</v>
      </c>
      <c r="M579" s="10">
        <v>4729</v>
      </c>
      <c r="N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9" s="229" t="str">
        <f t="shared" si="60"/>
        <v xml:space="preserve"> </v>
      </c>
      <c r="Q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9" s="229" t="str">
        <f t="shared" si="61"/>
        <v xml:space="preserve"> </v>
      </c>
      <c r="S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9" s="229" t="str">
        <f t="shared" si="62"/>
        <v xml:space="preserve"> </v>
      </c>
      <c r="U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9" s="229" t="str">
        <f t="shared" si="63"/>
        <v xml:space="preserve"> </v>
      </c>
      <c r="X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9" s="229" t="str">
        <f t="shared" si="64"/>
        <v xml:space="preserve"> </v>
      </c>
      <c r="Z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9" s="229" t="str">
        <f t="shared" si="65"/>
        <v xml:space="preserve"> </v>
      </c>
      <c r="AB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0" spans="1:28" s="135" customFormat="1" ht="25.5">
      <c r="A580" s="182" t="str">
        <f t="shared" si="66"/>
        <v>71100701034819</v>
      </c>
      <c r="B580" s="183" t="s">
        <v>439</v>
      </c>
      <c r="C580" s="132" t="s">
        <v>189</v>
      </c>
      <c r="D580" s="131" t="s">
        <v>183</v>
      </c>
      <c r="E580" s="130" t="s">
        <v>106</v>
      </c>
      <c r="F580" s="184" t="s">
        <v>442</v>
      </c>
      <c r="G580" s="129">
        <v>4819</v>
      </c>
      <c r="H580" s="15"/>
      <c r="I580" s="23"/>
      <c r="J580" s="24"/>
      <c r="K580" s="24"/>
      <c r="L580" s="27" t="s">
        <v>219</v>
      </c>
      <c r="M580" s="42">
        <v>4819</v>
      </c>
      <c r="N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0" s="229" t="str">
        <f t="shared" si="60"/>
        <v xml:space="preserve"> </v>
      </c>
      <c r="Q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0" s="229" t="str">
        <f t="shared" si="61"/>
        <v xml:space="preserve"> </v>
      </c>
      <c r="S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0" s="229" t="str">
        <f t="shared" si="62"/>
        <v xml:space="preserve"> </v>
      </c>
      <c r="U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0" s="229" t="str">
        <f t="shared" si="63"/>
        <v xml:space="preserve"> </v>
      </c>
      <c r="X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0" s="229" t="str">
        <f t="shared" si="64"/>
        <v xml:space="preserve"> </v>
      </c>
      <c r="Z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0" s="229" t="str">
        <f t="shared" si="65"/>
        <v xml:space="preserve"> </v>
      </c>
      <c r="AB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1" spans="1:28" s="196" customFormat="1" ht="13.5">
      <c r="A581" s="182" t="str">
        <f t="shared" si="66"/>
        <v>71100701040000</v>
      </c>
      <c r="B581" s="183" t="s">
        <v>439</v>
      </c>
      <c r="C581" s="132" t="s">
        <v>189</v>
      </c>
      <c r="D581" s="131" t="s">
        <v>183</v>
      </c>
      <c r="E581" s="130" t="s">
        <v>106</v>
      </c>
      <c r="F581" s="184" t="s">
        <v>155</v>
      </c>
      <c r="G581" s="185" t="s">
        <v>440</v>
      </c>
      <c r="H581" s="144"/>
      <c r="I581" s="145"/>
      <c r="J581" s="146"/>
      <c r="K581" s="146"/>
      <c r="L581" s="25" t="s">
        <v>349</v>
      </c>
      <c r="M581" s="26"/>
      <c r="N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1" s="228" t="str">
        <f t="shared" si="60"/>
        <v xml:space="preserve"> </v>
      </c>
      <c r="Q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1" s="228" t="str">
        <f t="shared" si="61"/>
        <v xml:space="preserve"> </v>
      </c>
      <c r="S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1" s="228" t="str">
        <f t="shared" si="62"/>
        <v xml:space="preserve"> </v>
      </c>
      <c r="U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1" s="228" t="str">
        <f t="shared" si="63"/>
        <v xml:space="preserve"> </v>
      </c>
      <c r="X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1" s="228" t="str">
        <f t="shared" si="64"/>
        <v xml:space="preserve"> </v>
      </c>
      <c r="Z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1" s="228" t="str">
        <f t="shared" si="65"/>
        <v xml:space="preserve"> </v>
      </c>
      <c r="AB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2" spans="1:28" s="135" customFormat="1">
      <c r="A582" s="182" t="str">
        <f t="shared" si="66"/>
        <v>71100701044216</v>
      </c>
      <c r="B582" s="183" t="s">
        <v>439</v>
      </c>
      <c r="C582" s="132" t="s">
        <v>189</v>
      </c>
      <c r="D582" s="131" t="s">
        <v>183</v>
      </c>
      <c r="E582" s="130" t="s">
        <v>106</v>
      </c>
      <c r="F582" s="184" t="s">
        <v>155</v>
      </c>
      <c r="G582" s="129">
        <v>4216</v>
      </c>
      <c r="H582" s="15"/>
      <c r="I582" s="23"/>
      <c r="J582" s="24"/>
      <c r="K582" s="24"/>
      <c r="L582" s="27" t="s">
        <v>118</v>
      </c>
      <c r="M582" s="11">
        <v>4216</v>
      </c>
      <c r="N582" s="181" t="e">
        <f>+'havelvac 7.2'!N559+'havelvac 7.3'!N559+'havelvac 7.4'!N559+'havelvac 7.5'!N559+'havelvac 7.6'!N559+'havelvac 7.7'!N559+'havelvac 7.9'!N559+'havelvac 7.8'!N559+'havelvac 7.10'!N559+'havelvac 7.11'!N559+'havelvac 7.12'!N559+'havelvac 7.13'!#REF!</f>
        <v>#REF!</v>
      </c>
      <c r="O582" s="181" t="e">
        <f>+'havelvac 7.2'!O559+'havelvac 7.3'!O559+'havelvac 7.4'!O559+'havelvac 7.5'!O559+'havelvac 7.6'!O559+'havelvac 7.7'!O559+'havelvac 7.9'!O559+'havelvac 7.8'!O559+'havelvac 7.10'!O559+'havelvac 7.11'!O559+'havelvac 7.12'!O559+'havelvac 7.13'!#REF!</f>
        <v>#REF!</v>
      </c>
      <c r="P582" s="229" t="str">
        <f t="shared" si="60"/>
        <v xml:space="preserve"> </v>
      </c>
      <c r="Q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2" s="229" t="str">
        <f t="shared" si="61"/>
        <v xml:space="preserve"> </v>
      </c>
      <c r="S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2" s="229" t="str">
        <f t="shared" si="62"/>
        <v xml:space="preserve"> </v>
      </c>
      <c r="U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2" s="181" t="e">
        <f>+'havelvac 7.2'!P559+'havelvac 7.3'!P559+'havelvac 7.4'!P559+'havelvac 7.5'!P559+'havelvac 7.6'!P559+'havelvac 7.7'!P559+'havelvac 7.9'!P559+'havelvac 7.8'!P559+'havelvac 7.10'!P559+'havelvac 7.11'!P559+'havelvac 7.12'!P559+'havelvac 7.13'!#REF!</f>
        <v>#REF!</v>
      </c>
      <c r="W582" s="229" t="str">
        <f t="shared" si="63"/>
        <v xml:space="preserve"> </v>
      </c>
      <c r="X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2" s="229" t="str">
        <f t="shared" si="64"/>
        <v xml:space="preserve"> </v>
      </c>
      <c r="Z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2" s="229" t="str">
        <f t="shared" si="65"/>
        <v xml:space="preserve"> </v>
      </c>
      <c r="AB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3" spans="1:28" s="135" customFormat="1">
      <c r="A583" s="182" t="str">
        <f t="shared" si="66"/>
        <v>71100701044239</v>
      </c>
      <c r="B583" s="183" t="s">
        <v>439</v>
      </c>
      <c r="C583" s="132" t="s">
        <v>189</v>
      </c>
      <c r="D583" s="131" t="s">
        <v>183</v>
      </c>
      <c r="E583" s="130" t="s">
        <v>106</v>
      </c>
      <c r="F583" s="184" t="s">
        <v>155</v>
      </c>
      <c r="G583" s="129">
        <v>4239</v>
      </c>
      <c r="H583" s="15"/>
      <c r="I583" s="23"/>
      <c r="J583" s="24"/>
      <c r="K583" s="24"/>
      <c r="L583" s="27" t="s">
        <v>125</v>
      </c>
      <c r="M583" s="42">
        <v>4239</v>
      </c>
      <c r="N583" s="181" t="e">
        <f>+'havelvac 7.2'!N560+'havelvac 7.3'!N560+'havelvac 7.4'!N560+'havelvac 7.5'!N560+'havelvac 7.6'!N560+'havelvac 7.7'!N560+'havelvac 7.9'!N560+'havelvac 7.8'!N560+'havelvac 7.10'!N560+'havelvac 7.11'!N560+'havelvac 7.12'!N560+'havelvac 7.13'!#REF!</f>
        <v>#REF!</v>
      </c>
      <c r="O583" s="181" t="e">
        <f>+'havelvac 7.2'!O560+'havelvac 7.3'!O560+'havelvac 7.4'!O560+'havelvac 7.5'!O560+'havelvac 7.6'!O560+'havelvac 7.7'!O560+'havelvac 7.9'!O560+'havelvac 7.8'!O560+'havelvac 7.10'!O560+'havelvac 7.11'!O560+'havelvac 7.12'!O560+'havelvac 7.13'!#REF!</f>
        <v>#REF!</v>
      </c>
      <c r="P583" s="229" t="str">
        <f t="shared" si="60"/>
        <v xml:space="preserve"> </v>
      </c>
      <c r="Q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3" s="229" t="str">
        <f t="shared" si="61"/>
        <v xml:space="preserve"> </v>
      </c>
      <c r="S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3" s="229" t="str">
        <f t="shared" si="62"/>
        <v xml:space="preserve"> </v>
      </c>
      <c r="U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3" s="181" t="e">
        <f>+'havelvac 7.2'!P560+'havelvac 7.3'!P560+'havelvac 7.4'!P560+'havelvac 7.5'!P560+'havelvac 7.6'!P560+'havelvac 7.7'!P560+'havelvac 7.9'!P560+'havelvac 7.8'!P560+'havelvac 7.10'!P560+'havelvac 7.11'!P560+'havelvac 7.12'!P560+'havelvac 7.13'!#REF!</f>
        <v>#REF!</v>
      </c>
      <c r="W583" s="229" t="str">
        <f t="shared" si="63"/>
        <v xml:space="preserve"> </v>
      </c>
      <c r="X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3" s="229" t="str">
        <f t="shared" si="64"/>
        <v xml:space="preserve"> </v>
      </c>
      <c r="Z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3" s="229" t="str">
        <f t="shared" si="65"/>
        <v xml:space="preserve"> </v>
      </c>
      <c r="AB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4" spans="1:28" s="135" customFormat="1">
      <c r="A584" s="182" t="str">
        <f t="shared" si="66"/>
        <v>71100701044269</v>
      </c>
      <c r="B584" s="183" t="s">
        <v>439</v>
      </c>
      <c r="C584" s="132" t="s">
        <v>189</v>
      </c>
      <c r="D584" s="131" t="s">
        <v>183</v>
      </c>
      <c r="E584" s="130" t="s">
        <v>106</v>
      </c>
      <c r="F584" s="184" t="s">
        <v>155</v>
      </c>
      <c r="G584" s="129">
        <v>4269</v>
      </c>
      <c r="H584" s="15"/>
      <c r="I584" s="23"/>
      <c r="J584" s="24"/>
      <c r="K584" s="24"/>
      <c r="L584" s="30" t="s">
        <v>364</v>
      </c>
      <c r="M584" s="42">
        <v>4269</v>
      </c>
      <c r="N584" s="181">
        <f>+'havelvac 7.2'!N561+'havelvac 7.3'!N561+'havelvac 7.4'!N561+'havelvac 7.5'!N561+'havelvac 7.6'!N561+'havelvac 7.7'!N561+'havelvac 7.9'!N561+'havelvac 7.8'!N561+'havelvac 7.10'!N561+'havelvac 7.11'!N561+'havelvac 7.12'!N561+'havelvac 7.13'!N559</f>
        <v>0</v>
      </c>
      <c r="O584" s="181">
        <f>+'havelvac 7.2'!O561+'havelvac 7.3'!O561+'havelvac 7.4'!O561+'havelvac 7.5'!O561+'havelvac 7.6'!O561+'havelvac 7.7'!O561+'havelvac 7.9'!O561+'havelvac 7.8'!O561+'havelvac 7.10'!O561+'havelvac 7.11'!O561+'havelvac 7.12'!O561+'havelvac 7.13'!O559</f>
        <v>0</v>
      </c>
      <c r="P584" s="229" t="str">
        <f t="shared" si="60"/>
        <v xml:space="preserve"> </v>
      </c>
      <c r="Q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4" s="229" t="str">
        <f t="shared" si="61"/>
        <v xml:space="preserve"> </v>
      </c>
      <c r="S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4" s="229" t="str">
        <f t="shared" si="62"/>
        <v xml:space="preserve"> </v>
      </c>
      <c r="U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4" s="181">
        <f>+'havelvac 7.2'!P561+'havelvac 7.3'!P561+'havelvac 7.4'!P561+'havelvac 7.5'!P561+'havelvac 7.6'!P561+'havelvac 7.7'!P561+'havelvac 7.9'!P561+'havelvac 7.8'!P561+'havelvac 7.10'!P561+'havelvac 7.11'!P561+'havelvac 7.12'!P561+'havelvac 7.13'!P559</f>
        <v>0</v>
      </c>
      <c r="W584" s="229" t="str">
        <f t="shared" si="63"/>
        <v xml:space="preserve"> </v>
      </c>
      <c r="X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4" s="229" t="str">
        <f t="shared" si="64"/>
        <v xml:space="preserve"> </v>
      </c>
      <c r="Z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4" s="229" t="str">
        <f t="shared" si="65"/>
        <v xml:space="preserve"> </v>
      </c>
      <c r="AB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5" spans="1:28" s="135" customFormat="1" ht="25.5" hidden="1">
      <c r="A585" s="182" t="str">
        <f t="shared" si="66"/>
        <v>71100701044521</v>
      </c>
      <c r="B585" s="183" t="s">
        <v>439</v>
      </c>
      <c r="C585" s="132" t="s">
        <v>189</v>
      </c>
      <c r="D585" s="131" t="s">
        <v>183</v>
      </c>
      <c r="E585" s="130" t="s">
        <v>106</v>
      </c>
      <c r="F585" s="184" t="s">
        <v>155</v>
      </c>
      <c r="G585" s="129">
        <v>4521</v>
      </c>
      <c r="H585" s="15"/>
      <c r="I585" s="23"/>
      <c r="J585" s="24"/>
      <c r="K585" s="24"/>
      <c r="L585" s="28" t="s">
        <v>267</v>
      </c>
      <c r="M585" s="42">
        <v>4521</v>
      </c>
      <c r="N585" s="181">
        <f>+'havelvac 7.2'!N562+'havelvac 7.3'!N562+'havelvac 7.4'!N562+'havelvac 7.5'!N562+'havelvac 7.6'!N562+'havelvac 7.7'!N562+'havelvac 7.9'!N562+'havelvac 7.8'!N562+'havelvac 7.10'!N562+'havelvac 7.11'!N562+'havelvac 7.12'!N562+'havelvac 7.13'!N560</f>
        <v>0</v>
      </c>
      <c r="O585" s="181">
        <f>+'havelvac 7.2'!O562+'havelvac 7.3'!O562+'havelvac 7.4'!O562+'havelvac 7.5'!O562+'havelvac 7.6'!O562+'havelvac 7.7'!O562+'havelvac 7.9'!O562+'havelvac 7.8'!O562+'havelvac 7.10'!O562+'havelvac 7.11'!O562+'havelvac 7.12'!O562+'havelvac 7.13'!O560</f>
        <v>0</v>
      </c>
      <c r="P585" s="229" t="str">
        <f t="shared" si="60"/>
        <v xml:space="preserve"> </v>
      </c>
      <c r="Q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5" s="229" t="str">
        <f t="shared" si="61"/>
        <v xml:space="preserve"> </v>
      </c>
      <c r="S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5" s="229" t="str">
        <f t="shared" si="62"/>
        <v xml:space="preserve"> </v>
      </c>
      <c r="U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5" s="181">
        <f>+'havelvac 7.2'!P562+'havelvac 7.3'!P562+'havelvac 7.4'!P562+'havelvac 7.5'!P562+'havelvac 7.6'!P562+'havelvac 7.7'!P562+'havelvac 7.9'!P562+'havelvac 7.8'!P562+'havelvac 7.10'!P562+'havelvac 7.11'!P562+'havelvac 7.12'!P562+'havelvac 7.13'!P560</f>
        <v>0</v>
      </c>
      <c r="W585" s="229" t="str">
        <f t="shared" si="63"/>
        <v xml:space="preserve"> </v>
      </c>
      <c r="X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5" s="229" t="str">
        <f t="shared" si="64"/>
        <v xml:space="preserve"> </v>
      </c>
      <c r="Z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5" s="229" t="str">
        <f t="shared" si="65"/>
        <v xml:space="preserve"> </v>
      </c>
      <c r="AB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6" spans="1:28" s="135" customFormat="1">
      <c r="A586" s="182" t="str">
        <f t="shared" si="66"/>
        <v>71100701044639</v>
      </c>
      <c r="B586" s="183" t="s">
        <v>439</v>
      </c>
      <c r="C586" s="132" t="s">
        <v>189</v>
      </c>
      <c r="D586" s="131" t="s">
        <v>183</v>
      </c>
      <c r="E586" s="130" t="s">
        <v>106</v>
      </c>
      <c r="F586" s="184" t="s">
        <v>155</v>
      </c>
      <c r="G586" s="129">
        <v>4639</v>
      </c>
      <c r="H586" s="23"/>
      <c r="I586" s="23"/>
      <c r="J586" s="24"/>
      <c r="K586" s="24"/>
      <c r="L586" s="27" t="s">
        <v>167</v>
      </c>
      <c r="M586" s="10">
        <v>4639</v>
      </c>
      <c r="N586" s="181">
        <f>+'havelvac 7.2'!N563+'havelvac 7.3'!N563+'havelvac 7.4'!N563+'havelvac 7.5'!N563+'havelvac 7.6'!N563+'havelvac 7.7'!N563+'havelvac 7.9'!N563+'havelvac 7.8'!N563+'havelvac 7.10'!N563+'havelvac 7.11'!N563+'havelvac 7.12'!N563+'havelvac 7.13'!N561</f>
        <v>0</v>
      </c>
      <c r="O586" s="181">
        <f>+'havelvac 7.2'!O563+'havelvac 7.3'!O563+'havelvac 7.4'!O563+'havelvac 7.5'!O563+'havelvac 7.6'!O563+'havelvac 7.7'!O563+'havelvac 7.9'!O563+'havelvac 7.8'!O563+'havelvac 7.10'!O563+'havelvac 7.11'!O563+'havelvac 7.12'!O563+'havelvac 7.13'!O561</f>
        <v>0</v>
      </c>
      <c r="P586" s="229" t="str">
        <f t="shared" si="60"/>
        <v xml:space="preserve"> </v>
      </c>
      <c r="Q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6" s="229" t="str">
        <f t="shared" si="61"/>
        <v xml:space="preserve"> </v>
      </c>
      <c r="S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6" s="229" t="str">
        <f t="shared" si="62"/>
        <v xml:space="preserve"> </v>
      </c>
      <c r="U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6" s="181">
        <f>+'havelvac 7.2'!P563+'havelvac 7.3'!P563+'havelvac 7.4'!P563+'havelvac 7.5'!P563+'havelvac 7.6'!P563+'havelvac 7.7'!P563+'havelvac 7.9'!P563+'havelvac 7.8'!P563+'havelvac 7.10'!P563+'havelvac 7.11'!P563+'havelvac 7.12'!P563+'havelvac 7.13'!P561</f>
        <v>0</v>
      </c>
      <c r="W586" s="229" t="str">
        <f t="shared" si="63"/>
        <v xml:space="preserve"> </v>
      </c>
      <c r="X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6" s="229" t="str">
        <f t="shared" si="64"/>
        <v xml:space="preserve"> </v>
      </c>
      <c r="Z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6" s="229" t="str">
        <f t="shared" si="65"/>
        <v xml:space="preserve"> </v>
      </c>
      <c r="AB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7" spans="1:28" s="135" customFormat="1">
      <c r="A587" s="182" t="str">
        <f t="shared" si="66"/>
        <v>71100701044729</v>
      </c>
      <c r="B587" s="183" t="s">
        <v>439</v>
      </c>
      <c r="C587" s="132" t="s">
        <v>189</v>
      </c>
      <c r="D587" s="131" t="s">
        <v>183</v>
      </c>
      <c r="E587" s="130" t="s">
        <v>106</v>
      </c>
      <c r="F587" s="184" t="s">
        <v>155</v>
      </c>
      <c r="G587" s="129">
        <v>4729</v>
      </c>
      <c r="H587" s="23"/>
      <c r="I587" s="23"/>
      <c r="J587" s="24"/>
      <c r="K587" s="24"/>
      <c r="L587" s="27" t="s">
        <v>348</v>
      </c>
      <c r="M587" s="10">
        <v>4729</v>
      </c>
      <c r="N587" s="181">
        <f>+'havelvac 7.2'!N564+'havelvac 7.3'!N564+'havelvac 7.4'!N564+'havelvac 7.5'!N564+'havelvac 7.6'!N564+'havelvac 7.7'!N564+'havelvac 7.9'!N564+'havelvac 7.8'!N564+'havelvac 7.10'!N564+'havelvac 7.11'!N564+'havelvac 7.12'!N564+'havelvac 7.13'!N562</f>
        <v>0</v>
      </c>
      <c r="O587" s="181">
        <f>+'havelvac 7.2'!O564+'havelvac 7.3'!O564+'havelvac 7.4'!O564+'havelvac 7.5'!O564+'havelvac 7.6'!O564+'havelvac 7.7'!O564+'havelvac 7.9'!O564+'havelvac 7.8'!O564+'havelvac 7.10'!O564+'havelvac 7.11'!O564+'havelvac 7.12'!O564+'havelvac 7.13'!O562</f>
        <v>0</v>
      </c>
      <c r="P587" s="229" t="str">
        <f t="shared" si="60"/>
        <v xml:space="preserve"> </v>
      </c>
      <c r="Q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7" s="229" t="str">
        <f t="shared" si="61"/>
        <v xml:space="preserve"> </v>
      </c>
      <c r="S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7" s="229" t="str">
        <f t="shared" si="62"/>
        <v xml:space="preserve"> </v>
      </c>
      <c r="U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7" s="181">
        <f>+'havelvac 7.2'!P564+'havelvac 7.3'!P564+'havelvac 7.4'!P564+'havelvac 7.5'!P564+'havelvac 7.6'!P564+'havelvac 7.7'!P564+'havelvac 7.9'!P564+'havelvac 7.8'!P564+'havelvac 7.10'!P564+'havelvac 7.11'!P564+'havelvac 7.12'!P564+'havelvac 7.13'!P562</f>
        <v>0</v>
      </c>
      <c r="W587" s="229" t="str">
        <f t="shared" si="63"/>
        <v xml:space="preserve"> </v>
      </c>
      <c r="X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7" s="229" t="str">
        <f t="shared" si="64"/>
        <v xml:space="preserve"> </v>
      </c>
      <c r="Z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7" s="229" t="str">
        <f t="shared" si="65"/>
        <v xml:space="preserve"> </v>
      </c>
      <c r="AB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8" spans="1:28" s="135" customFormat="1" ht="25.5">
      <c r="A588" s="182" t="str">
        <f t="shared" si="66"/>
        <v>71100701044819</v>
      </c>
      <c r="B588" s="183" t="s">
        <v>439</v>
      </c>
      <c r="C588" s="132" t="s">
        <v>189</v>
      </c>
      <c r="D588" s="131" t="s">
        <v>183</v>
      </c>
      <c r="E588" s="130" t="s">
        <v>106</v>
      </c>
      <c r="F588" s="184" t="s">
        <v>155</v>
      </c>
      <c r="G588" s="129">
        <v>4819</v>
      </c>
      <c r="H588" s="23"/>
      <c r="I588" s="23"/>
      <c r="J588" s="24"/>
      <c r="K588" s="24"/>
      <c r="L588" s="27" t="s">
        <v>219</v>
      </c>
      <c r="M588" s="10">
        <v>4819</v>
      </c>
      <c r="N588" s="181">
        <f>+'havelvac 7.2'!N566+'havelvac 7.3'!N566+'havelvac 7.4'!N566+'havelvac 7.5'!N566+'havelvac 7.6'!N566+'havelvac 7.7'!N566+'havelvac 7.9'!N566+'havelvac 7.8'!N566+'havelvac 7.10'!N566+'havelvac 7.11'!N566+'havelvac 7.12'!N566+'havelvac 7.13'!N563</f>
        <v>0</v>
      </c>
      <c r="O588" s="181">
        <f>+'havelvac 7.2'!O566+'havelvac 7.3'!O566+'havelvac 7.4'!O566+'havelvac 7.5'!O566+'havelvac 7.6'!O566+'havelvac 7.7'!O566+'havelvac 7.9'!O566+'havelvac 7.8'!O566+'havelvac 7.10'!O566+'havelvac 7.11'!O566+'havelvac 7.12'!O566+'havelvac 7.13'!O563</f>
        <v>0</v>
      </c>
      <c r="P588" s="229" t="str">
        <f t="shared" si="60"/>
        <v xml:space="preserve"> </v>
      </c>
      <c r="Q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8" s="229" t="str">
        <f t="shared" si="61"/>
        <v xml:space="preserve"> </v>
      </c>
      <c r="S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8" s="229" t="str">
        <f t="shared" si="62"/>
        <v xml:space="preserve"> </v>
      </c>
      <c r="U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8" s="181">
        <f>+'havelvac 7.2'!P566+'havelvac 7.3'!P566+'havelvac 7.4'!P566+'havelvac 7.5'!P566+'havelvac 7.6'!P566+'havelvac 7.7'!P566+'havelvac 7.9'!P566+'havelvac 7.8'!P566+'havelvac 7.10'!P566+'havelvac 7.11'!P566+'havelvac 7.12'!P566+'havelvac 7.13'!P563</f>
        <v>0</v>
      </c>
      <c r="W588" s="229" t="str">
        <f t="shared" si="63"/>
        <v xml:space="preserve"> </v>
      </c>
      <c r="X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8" s="229" t="str">
        <f t="shared" si="64"/>
        <v xml:space="preserve"> </v>
      </c>
      <c r="Z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8" s="229" t="str">
        <f t="shared" si="65"/>
        <v xml:space="preserve"> </v>
      </c>
      <c r="AB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9" spans="1:28" s="196" customFormat="1" ht="27">
      <c r="A589" s="182" t="str">
        <f t="shared" si="66"/>
        <v>71100701050000</v>
      </c>
      <c r="B589" s="183" t="s">
        <v>439</v>
      </c>
      <c r="C589" s="132" t="s">
        <v>189</v>
      </c>
      <c r="D589" s="131" t="s">
        <v>183</v>
      </c>
      <c r="E589" s="130" t="s">
        <v>106</v>
      </c>
      <c r="F589" s="184" t="s">
        <v>149</v>
      </c>
      <c r="G589" s="185" t="s">
        <v>440</v>
      </c>
      <c r="H589" s="144"/>
      <c r="I589" s="145"/>
      <c r="J589" s="146"/>
      <c r="K589" s="146"/>
      <c r="L589" s="25" t="s">
        <v>350</v>
      </c>
      <c r="M589" s="26"/>
      <c r="N589" s="195">
        <f>+'havelvac 7.2'!N567+'havelvac 7.3'!N567+'havelvac 7.4'!N567+'havelvac 7.5'!N567+'havelvac 7.6'!N567+'havelvac 7.7'!N567+'havelvac 7.9'!N567+'havelvac 7.8'!N567+'havelvac 7.10'!N567+'havelvac 7.11'!N567+'havelvac 7.12'!N567+'havelvac 7.13'!N564</f>
        <v>0</v>
      </c>
      <c r="O589" s="195">
        <f>+'havelvac 7.2'!O567+'havelvac 7.3'!O567+'havelvac 7.4'!O567+'havelvac 7.5'!O567+'havelvac 7.6'!O567+'havelvac 7.7'!O567+'havelvac 7.9'!O567+'havelvac 7.8'!O567+'havelvac 7.10'!O567+'havelvac 7.11'!O567+'havelvac 7.12'!O567+'havelvac 7.13'!O564</f>
        <v>0</v>
      </c>
      <c r="P589" s="228" t="str">
        <f t="shared" si="60"/>
        <v xml:space="preserve"> </v>
      </c>
      <c r="Q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9" s="228" t="str">
        <f t="shared" si="61"/>
        <v xml:space="preserve"> </v>
      </c>
      <c r="S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9" s="228" t="str">
        <f t="shared" si="62"/>
        <v xml:space="preserve"> </v>
      </c>
      <c r="U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9" s="195">
        <f>+'havelvac 7.2'!P567+'havelvac 7.3'!P567+'havelvac 7.4'!P567+'havelvac 7.5'!P567+'havelvac 7.6'!P567+'havelvac 7.7'!P567+'havelvac 7.9'!P567+'havelvac 7.8'!P567+'havelvac 7.10'!P567+'havelvac 7.11'!P567+'havelvac 7.12'!P567+'havelvac 7.13'!P564</f>
        <v>0</v>
      </c>
      <c r="W589" s="228" t="str">
        <f t="shared" si="63"/>
        <v xml:space="preserve"> </v>
      </c>
      <c r="X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9" s="228" t="str">
        <f t="shared" si="64"/>
        <v xml:space="preserve"> </v>
      </c>
      <c r="Z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9" s="228" t="str">
        <f t="shared" si="65"/>
        <v xml:space="preserve"> </v>
      </c>
      <c r="AB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0" spans="1:28" s="135" customFormat="1" ht="25.5">
      <c r="A590" s="182" t="str">
        <f t="shared" si="66"/>
        <v>71100701054819</v>
      </c>
      <c r="B590" s="183" t="s">
        <v>439</v>
      </c>
      <c r="C590" s="132" t="s">
        <v>189</v>
      </c>
      <c r="D590" s="131" t="s">
        <v>183</v>
      </c>
      <c r="E590" s="130" t="s">
        <v>106</v>
      </c>
      <c r="F590" s="184" t="s">
        <v>149</v>
      </c>
      <c r="G590" s="129">
        <v>4819</v>
      </c>
      <c r="H590" s="23"/>
      <c r="I590" s="23"/>
      <c r="J590" s="24"/>
      <c r="K590" s="24"/>
      <c r="L590" s="27" t="s">
        <v>219</v>
      </c>
      <c r="M590" s="10">
        <v>4819</v>
      </c>
      <c r="N590" s="181">
        <f>+'havelvac 7.2'!N64+'havelvac 7.3'!N64+'havelvac 7.4'!N64+'havelvac 7.5'!N64+'havelvac 7.6'!N64+'havelvac 7.7'!N64+'havelvac 7.9'!N64+'havelvac 7.8'!N64+'havelvac 7.10'!N64+'havelvac 7.11'!N64+'havelvac 7.12'!N64+'havelvac 7.13'!N566</f>
        <v>0</v>
      </c>
      <c r="O590" s="181">
        <f>+'havelvac 7.2'!O64+'havelvac 7.3'!O64+'havelvac 7.4'!O64+'havelvac 7.5'!O64+'havelvac 7.6'!O64+'havelvac 7.7'!O64+'havelvac 7.9'!O64+'havelvac 7.8'!O64+'havelvac 7.10'!O64+'havelvac 7.11'!O64+'havelvac 7.12'!O64+'havelvac 7.13'!O566</f>
        <v>0</v>
      </c>
      <c r="P590" s="229" t="str">
        <f t="shared" si="60"/>
        <v xml:space="preserve"> </v>
      </c>
      <c r="Q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0" s="229" t="str">
        <f t="shared" si="61"/>
        <v xml:space="preserve"> </v>
      </c>
      <c r="S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0" s="229" t="str">
        <f t="shared" si="62"/>
        <v xml:space="preserve"> </v>
      </c>
      <c r="U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0" s="181">
        <f>+'havelvac 7.2'!P64+'havelvac 7.3'!P64+'havelvac 7.4'!P64+'havelvac 7.5'!P64+'havelvac 7.6'!P64+'havelvac 7.7'!P64+'havelvac 7.9'!P64+'havelvac 7.8'!P64+'havelvac 7.10'!P64+'havelvac 7.11'!P64+'havelvac 7.12'!P64+'havelvac 7.13'!P566</f>
        <v>0</v>
      </c>
      <c r="W590" s="229" t="str">
        <f t="shared" si="63"/>
        <v xml:space="preserve"> </v>
      </c>
      <c r="X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0" s="229" t="str">
        <f t="shared" si="64"/>
        <v xml:space="preserve"> </v>
      </c>
      <c r="Z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0" s="229" t="str">
        <f t="shared" si="65"/>
        <v xml:space="preserve"> </v>
      </c>
      <c r="AB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1" spans="1:28" s="187" customFormat="1" ht="27">
      <c r="A591" s="182" t="str">
        <f t="shared" si="66"/>
        <v>71100900000000</v>
      </c>
      <c r="B591" s="183" t="s">
        <v>439</v>
      </c>
      <c r="C591" s="132" t="s">
        <v>189</v>
      </c>
      <c r="D591" s="131" t="s">
        <v>187</v>
      </c>
      <c r="E591" s="130" t="s">
        <v>441</v>
      </c>
      <c r="F591" s="184" t="s">
        <v>441</v>
      </c>
      <c r="G591" s="185" t="s">
        <v>440</v>
      </c>
      <c r="H591" s="173">
        <v>3090</v>
      </c>
      <c r="I591" s="164" t="s">
        <v>189</v>
      </c>
      <c r="J591" s="165">
        <v>9</v>
      </c>
      <c r="K591" s="165">
        <v>0</v>
      </c>
      <c r="L591" s="166" t="s">
        <v>351</v>
      </c>
      <c r="M591" s="174"/>
      <c r="N591" s="186">
        <f>+'havelvac 7.2'!N65+'havelvac 7.3'!N65+'havelvac 7.4'!N65+'havelvac 7.5'!N65+'havelvac 7.6'!N65+'havelvac 7.7'!N65+'havelvac 7.9'!N65+'havelvac 7.8'!N65+'havelvac 7.10'!N65+'havelvac 7.11'!N65+'havelvac 7.12'!N65+'havelvac 7.13'!N567</f>
        <v>0</v>
      </c>
      <c r="O591" s="186">
        <f>+'havelvac 7.2'!O65+'havelvac 7.3'!O65+'havelvac 7.4'!O65+'havelvac 7.5'!O65+'havelvac 7.6'!O65+'havelvac 7.7'!O65+'havelvac 7.9'!O65+'havelvac 7.8'!O65+'havelvac 7.10'!O65+'havelvac 7.11'!O65+'havelvac 7.12'!O65+'havelvac 7.13'!O567</f>
        <v>0</v>
      </c>
      <c r="P591" s="226" t="str">
        <f t="shared" si="60"/>
        <v xml:space="preserve"> </v>
      </c>
      <c r="Q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1" s="226" t="str">
        <f t="shared" si="61"/>
        <v xml:space="preserve"> </v>
      </c>
      <c r="S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1" s="226" t="str">
        <f t="shared" si="62"/>
        <v xml:space="preserve"> </v>
      </c>
      <c r="U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1" s="186">
        <f>+'havelvac 7.2'!P65+'havelvac 7.3'!P65+'havelvac 7.4'!P65+'havelvac 7.5'!P65+'havelvac 7.6'!P65+'havelvac 7.7'!P65+'havelvac 7.9'!P65+'havelvac 7.8'!P65+'havelvac 7.10'!P65+'havelvac 7.11'!P65+'havelvac 7.12'!P65+'havelvac 7.13'!P567</f>
        <v>0</v>
      </c>
      <c r="W591" s="226" t="str">
        <f t="shared" si="63"/>
        <v xml:space="preserve"> </v>
      </c>
      <c r="X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1" s="226" t="str">
        <f t="shared" si="64"/>
        <v xml:space="preserve"> </v>
      </c>
      <c r="Z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1" s="226" t="str">
        <f t="shared" si="65"/>
        <v xml:space="preserve"> </v>
      </c>
      <c r="AB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2" spans="1:28" s="135" customFormat="1" ht="12.75">
      <c r="A592" s="182" t="str">
        <f t="shared" si="66"/>
        <v>71100900000001</v>
      </c>
      <c r="B592" s="183" t="s">
        <v>439</v>
      </c>
      <c r="C592" s="132" t="s">
        <v>189</v>
      </c>
      <c r="D592" s="131" t="s">
        <v>187</v>
      </c>
      <c r="E592" s="130" t="s">
        <v>441</v>
      </c>
      <c r="F592" s="184" t="s">
        <v>441</v>
      </c>
      <c r="G592" s="185" t="s">
        <v>96</v>
      </c>
      <c r="H592" s="23"/>
      <c r="I592" s="16"/>
      <c r="J592" s="17"/>
      <c r="K592" s="17"/>
      <c r="L592" s="28" t="s">
        <v>110</v>
      </c>
      <c r="M592" s="29"/>
      <c r="N592" s="188">
        <f>+'havelvac 7.2'!N568+'havelvac 7.3'!N568+'havelvac 7.4'!N568+'havelvac 7.5'!N568+'havelvac 7.6'!N568+'havelvac 7.7'!N568+'havelvac 7.9'!N568+'havelvac 7.8'!N568+'havelvac 7.10'!N568+'havelvac 7.11'!N568+'havelvac 7.12'!N568+'havelvac 7.13'!N64</f>
        <v>0</v>
      </c>
      <c r="O592" s="188">
        <f>+'havelvac 7.2'!O568+'havelvac 7.3'!O568+'havelvac 7.4'!O568+'havelvac 7.5'!O568+'havelvac 7.6'!O568+'havelvac 7.7'!O568+'havelvac 7.9'!O568+'havelvac 7.8'!O568+'havelvac 7.10'!O568+'havelvac 7.11'!O568+'havelvac 7.12'!O568+'havelvac 7.13'!O64</f>
        <v>0</v>
      </c>
      <c r="P592" s="225" t="str">
        <f t="shared" ref="P592:P622" si="67">IFERROR(Q592/O592, " ")</f>
        <v xml:space="preserve"> </v>
      </c>
      <c r="Q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2" s="225" t="str">
        <f t="shared" ref="R592:R622" si="68">IFERROR(S592/O592, " ")</f>
        <v xml:space="preserve"> </v>
      </c>
      <c r="S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2" s="225" t="str">
        <f t="shared" ref="T592:T622" si="69">IFERROR(U592/O592, " ")</f>
        <v xml:space="preserve"> </v>
      </c>
      <c r="U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2" s="188">
        <f>+'havelvac 7.2'!P568+'havelvac 7.3'!P568+'havelvac 7.4'!P568+'havelvac 7.5'!P568+'havelvac 7.6'!P568+'havelvac 7.7'!P568+'havelvac 7.9'!P568+'havelvac 7.8'!P568+'havelvac 7.10'!P568+'havelvac 7.11'!P568+'havelvac 7.12'!P568+'havelvac 7.13'!P64</f>
        <v>0</v>
      </c>
      <c r="W592" s="225" t="str">
        <f t="shared" ref="W592:W622" si="70">IFERROR(X592/V592, " ")</f>
        <v xml:space="preserve"> </v>
      </c>
      <c r="X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2" s="225" t="str">
        <f t="shared" ref="Y592:Y622" si="71">IFERROR(Z592/V592, " ")</f>
        <v xml:space="preserve"> </v>
      </c>
      <c r="Z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2" s="225" t="str">
        <f t="shared" ref="AA592:AA622" si="72">IFERROR(AB592/V592, " ")</f>
        <v xml:space="preserve"> </v>
      </c>
      <c r="AB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3" spans="1:28" s="191" customFormat="1" ht="12.75">
      <c r="A593" s="182" t="str">
        <f t="shared" si="66"/>
        <v>71100901000000</v>
      </c>
      <c r="B593" s="183" t="s">
        <v>439</v>
      </c>
      <c r="C593" s="132" t="s">
        <v>189</v>
      </c>
      <c r="D593" s="131" t="s">
        <v>187</v>
      </c>
      <c r="E593" s="130" t="s">
        <v>106</v>
      </c>
      <c r="F593" s="184" t="s">
        <v>441</v>
      </c>
      <c r="G593" s="185" t="s">
        <v>440</v>
      </c>
      <c r="H593" s="149">
        <v>3091</v>
      </c>
      <c r="I593" s="150" t="s">
        <v>189</v>
      </c>
      <c r="J593" s="151">
        <v>9</v>
      </c>
      <c r="K593" s="151">
        <v>1</v>
      </c>
      <c r="L593" s="152" t="s">
        <v>351</v>
      </c>
      <c r="M593" s="153"/>
      <c r="N593" s="190">
        <f>+'havelvac 7.2'!N569+'havelvac 7.3'!N569+'havelvac 7.4'!N569+'havelvac 7.5'!N569+'havelvac 7.6'!N569+'havelvac 7.7'!N569+'havelvac 7.9'!N569+'havelvac 7.8'!N569+'havelvac 7.10'!N569+'havelvac 7.11'!N569+'havelvac 7.12'!N569+'havelvac 7.13'!N65</f>
        <v>0</v>
      </c>
      <c r="O593" s="190">
        <f>+'havelvac 7.2'!O569+'havelvac 7.3'!O569+'havelvac 7.4'!O569+'havelvac 7.5'!O569+'havelvac 7.6'!O569+'havelvac 7.7'!O569+'havelvac 7.9'!O569+'havelvac 7.8'!O569+'havelvac 7.10'!O569+'havelvac 7.11'!O569+'havelvac 7.12'!O569+'havelvac 7.13'!O65</f>
        <v>0</v>
      </c>
      <c r="P593" s="227" t="str">
        <f t="shared" si="67"/>
        <v xml:space="preserve"> </v>
      </c>
      <c r="Q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3" s="227" t="str">
        <f t="shared" si="68"/>
        <v xml:space="preserve"> </v>
      </c>
      <c r="S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3" s="227" t="str">
        <f t="shared" si="69"/>
        <v xml:space="preserve"> </v>
      </c>
      <c r="U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3" s="190">
        <f>+'havelvac 7.2'!P569+'havelvac 7.3'!P569+'havelvac 7.4'!P569+'havelvac 7.5'!P569+'havelvac 7.6'!P569+'havelvac 7.7'!P569+'havelvac 7.9'!P569+'havelvac 7.8'!P569+'havelvac 7.10'!P569+'havelvac 7.11'!P569+'havelvac 7.12'!P569+'havelvac 7.13'!P65</f>
        <v>0</v>
      </c>
      <c r="W593" s="227" t="str">
        <f t="shared" si="70"/>
        <v xml:space="preserve"> </v>
      </c>
      <c r="X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3" s="227" t="str">
        <f t="shared" si="71"/>
        <v xml:space="preserve"> </v>
      </c>
      <c r="Z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3" s="227" t="str">
        <f t="shared" si="72"/>
        <v xml:space="preserve"> </v>
      </c>
      <c r="AB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4" spans="1:28" s="135" customFormat="1" ht="12.75">
      <c r="A594" s="182" t="str">
        <f t="shared" si="66"/>
        <v>71100901000001</v>
      </c>
      <c r="B594" s="183" t="s">
        <v>439</v>
      </c>
      <c r="C594" s="132" t="s">
        <v>189</v>
      </c>
      <c r="D594" s="131" t="s">
        <v>187</v>
      </c>
      <c r="E594" s="130" t="s">
        <v>106</v>
      </c>
      <c r="F594" s="184" t="s">
        <v>441</v>
      </c>
      <c r="G594" s="185" t="s">
        <v>96</v>
      </c>
      <c r="H594" s="15"/>
      <c r="I594" s="23"/>
      <c r="J594" s="24"/>
      <c r="K594" s="24"/>
      <c r="L594" s="28" t="s">
        <v>108</v>
      </c>
      <c r="M594" s="42"/>
      <c r="N594" s="188">
        <f>+'havelvac 7.2'!N570+'havelvac 7.3'!N570+'havelvac 7.4'!N570+'havelvac 7.5'!N570+'havelvac 7.6'!N570+'havelvac 7.7'!N570+'havelvac 7.9'!N570+'havelvac 7.8'!N570+'havelvac 7.10'!N570+'havelvac 7.11'!N570+'havelvac 7.12'!N570+'havelvac 7.13'!N568</f>
        <v>0</v>
      </c>
      <c r="O594" s="188">
        <f>+'havelvac 7.2'!O570+'havelvac 7.3'!O570+'havelvac 7.4'!O570+'havelvac 7.5'!O570+'havelvac 7.6'!O570+'havelvac 7.7'!O570+'havelvac 7.9'!O570+'havelvac 7.8'!O570+'havelvac 7.10'!O570+'havelvac 7.11'!O570+'havelvac 7.12'!O570+'havelvac 7.13'!O568</f>
        <v>0</v>
      </c>
      <c r="P594" s="225" t="str">
        <f t="shared" si="67"/>
        <v xml:space="preserve"> </v>
      </c>
      <c r="Q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4" s="225" t="str">
        <f t="shared" si="68"/>
        <v xml:space="preserve"> </v>
      </c>
      <c r="S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4" s="225" t="str">
        <f t="shared" si="69"/>
        <v xml:space="preserve"> </v>
      </c>
      <c r="U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4" s="188">
        <f>+'havelvac 7.2'!P570+'havelvac 7.3'!P570+'havelvac 7.4'!P570+'havelvac 7.5'!P570+'havelvac 7.6'!P570+'havelvac 7.7'!P570+'havelvac 7.9'!P570+'havelvac 7.8'!P570+'havelvac 7.10'!P570+'havelvac 7.11'!P570+'havelvac 7.12'!P570+'havelvac 7.13'!P568</f>
        <v>0</v>
      </c>
      <c r="W594" s="225" t="str">
        <f t="shared" si="70"/>
        <v xml:space="preserve"> </v>
      </c>
      <c r="X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4" s="225" t="str">
        <f t="shared" si="71"/>
        <v xml:space="preserve"> </v>
      </c>
      <c r="Z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4" s="225" t="str">
        <f t="shared" si="72"/>
        <v xml:space="preserve"> </v>
      </c>
      <c r="AB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5" spans="1:28" s="196" customFormat="1" ht="40.5">
      <c r="A595" s="182" t="str">
        <f t="shared" si="66"/>
        <v>71100901010000</v>
      </c>
      <c r="B595" s="183" t="s">
        <v>439</v>
      </c>
      <c r="C595" s="132" t="s">
        <v>189</v>
      </c>
      <c r="D595" s="131" t="s">
        <v>187</v>
      </c>
      <c r="E595" s="130" t="s">
        <v>106</v>
      </c>
      <c r="F595" s="184" t="s">
        <v>106</v>
      </c>
      <c r="G595" s="185" t="s">
        <v>440</v>
      </c>
      <c r="H595" s="144"/>
      <c r="I595" s="145"/>
      <c r="J595" s="146"/>
      <c r="K595" s="146"/>
      <c r="L595" s="25" t="s">
        <v>352</v>
      </c>
      <c r="M595" s="26"/>
      <c r="N595" s="195">
        <f>+'havelvac 7.2'!N571+'havelvac 7.3'!N571+'havelvac 7.4'!N571+'havelvac 7.5'!N571+'havelvac 7.6'!N571+'havelvac 7.7'!N571+'havelvac 7.9'!N571+'havelvac 7.8'!N571+'havelvac 7.10'!N571+'havelvac 7.11'!N571+'havelvac 7.12'!N571+'havelvac 7.13'!N569</f>
        <v>0</v>
      </c>
      <c r="O595" s="195">
        <f>+'havelvac 7.2'!O571+'havelvac 7.3'!O571+'havelvac 7.4'!O571+'havelvac 7.5'!O571+'havelvac 7.6'!O571+'havelvac 7.7'!O571+'havelvac 7.9'!O571+'havelvac 7.8'!O571+'havelvac 7.10'!O571+'havelvac 7.11'!O571+'havelvac 7.12'!O571+'havelvac 7.13'!O569</f>
        <v>0</v>
      </c>
      <c r="P595" s="228" t="str">
        <f t="shared" si="67"/>
        <v xml:space="preserve"> </v>
      </c>
      <c r="Q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5" s="228" t="str">
        <f t="shared" si="68"/>
        <v xml:space="preserve"> </v>
      </c>
      <c r="S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5" s="228" t="str">
        <f t="shared" si="69"/>
        <v xml:space="preserve"> </v>
      </c>
      <c r="U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5" s="195">
        <f>+'havelvac 7.2'!P571+'havelvac 7.3'!P571+'havelvac 7.4'!P571+'havelvac 7.5'!P571+'havelvac 7.6'!P571+'havelvac 7.7'!P571+'havelvac 7.9'!P571+'havelvac 7.8'!P571+'havelvac 7.10'!P571+'havelvac 7.11'!P571+'havelvac 7.12'!P571+'havelvac 7.13'!P569</f>
        <v>0</v>
      </c>
      <c r="W595" s="228" t="str">
        <f t="shared" si="70"/>
        <v xml:space="preserve"> </v>
      </c>
      <c r="X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5" s="228" t="str">
        <f t="shared" si="71"/>
        <v xml:space="preserve"> </v>
      </c>
      <c r="Z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5" s="228" t="str">
        <f t="shared" si="72"/>
        <v xml:space="preserve"> </v>
      </c>
      <c r="AB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6" spans="1:28" s="135" customFormat="1">
      <c r="A596" s="182" t="str">
        <f t="shared" si="66"/>
        <v>71100901014111</v>
      </c>
      <c r="B596" s="183" t="s">
        <v>439</v>
      </c>
      <c r="C596" s="132" t="s">
        <v>189</v>
      </c>
      <c r="D596" s="131" t="s">
        <v>187</v>
      </c>
      <c r="E596" s="130" t="s">
        <v>106</v>
      </c>
      <c r="F596" s="184" t="s">
        <v>106</v>
      </c>
      <c r="G596" s="129">
        <v>4111</v>
      </c>
      <c r="H596" s="15"/>
      <c r="I596" s="23"/>
      <c r="J596" s="24"/>
      <c r="K596" s="24"/>
      <c r="L596" s="27" t="s">
        <v>112</v>
      </c>
      <c r="M596" s="42">
        <v>4111</v>
      </c>
      <c r="N596" s="181">
        <f>+'havelvac 7.2'!N572+'havelvac 7.3'!N572+'havelvac 7.4'!N572+'havelvac 7.5'!N572+'havelvac 7.6'!N572+'havelvac 7.7'!N572+'havelvac 7.9'!N572+'havelvac 7.8'!N572+'havelvac 7.10'!N572+'havelvac 7.11'!N572+'havelvac 7.12'!N572+'havelvac 7.13'!N570</f>
        <v>0</v>
      </c>
      <c r="O596" s="181">
        <f>+'havelvac 7.2'!O572+'havelvac 7.3'!O572+'havelvac 7.4'!O572+'havelvac 7.5'!O572+'havelvac 7.6'!O572+'havelvac 7.7'!O572+'havelvac 7.9'!O572+'havelvac 7.8'!O572+'havelvac 7.10'!O572+'havelvac 7.11'!O572+'havelvac 7.12'!O572+'havelvac 7.13'!O570</f>
        <v>0</v>
      </c>
      <c r="P596" s="229" t="str">
        <f t="shared" si="67"/>
        <v xml:space="preserve"> </v>
      </c>
      <c r="Q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6" s="229" t="str">
        <f t="shared" si="68"/>
        <v xml:space="preserve"> </v>
      </c>
      <c r="S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6" s="229" t="str">
        <f t="shared" si="69"/>
        <v xml:space="preserve"> </v>
      </c>
      <c r="U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6" s="181">
        <f>+'havelvac 7.2'!P572+'havelvac 7.3'!P572+'havelvac 7.4'!P572+'havelvac 7.5'!P572+'havelvac 7.6'!P572+'havelvac 7.7'!P572+'havelvac 7.9'!P572+'havelvac 7.8'!P572+'havelvac 7.10'!P572+'havelvac 7.11'!P572+'havelvac 7.12'!P572+'havelvac 7.13'!P570</f>
        <v>0</v>
      </c>
      <c r="W596" s="229" t="str">
        <f t="shared" si="70"/>
        <v xml:space="preserve"> </v>
      </c>
      <c r="X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6" s="229" t="str">
        <f t="shared" si="71"/>
        <v xml:space="preserve"> </v>
      </c>
      <c r="Z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6" s="229" t="str">
        <f t="shared" si="72"/>
        <v xml:space="preserve"> </v>
      </c>
      <c r="AB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7" spans="1:28" s="135" customFormat="1">
      <c r="A597" s="182" t="str">
        <f t="shared" si="66"/>
        <v>71100901014212</v>
      </c>
      <c r="B597" s="183" t="s">
        <v>439</v>
      </c>
      <c r="C597" s="132" t="s">
        <v>189</v>
      </c>
      <c r="D597" s="131" t="s">
        <v>187</v>
      </c>
      <c r="E597" s="130" t="s">
        <v>106</v>
      </c>
      <c r="F597" s="184" t="s">
        <v>106</v>
      </c>
      <c r="G597" s="129">
        <v>4212</v>
      </c>
      <c r="H597" s="15"/>
      <c r="I597" s="23"/>
      <c r="J597" s="24"/>
      <c r="K597" s="24"/>
      <c r="L597" s="27" t="s">
        <v>114</v>
      </c>
      <c r="M597" s="42">
        <v>4212</v>
      </c>
      <c r="N597" s="181">
        <f>+'havelvac 7.2'!N573+'havelvac 7.3'!N573+'havelvac 7.4'!N573+'havelvac 7.5'!N573+'havelvac 7.6'!N573+'havelvac 7.7'!N573+'havelvac 7.9'!N573+'havelvac 7.8'!N573+'havelvac 7.10'!N573+'havelvac 7.11'!N573+'havelvac 7.12'!N573+'havelvac 7.13'!N571</f>
        <v>0</v>
      </c>
      <c r="O597" s="181">
        <f>+'havelvac 7.2'!O573+'havelvac 7.3'!O573+'havelvac 7.4'!O573+'havelvac 7.5'!O573+'havelvac 7.6'!O573+'havelvac 7.7'!O573+'havelvac 7.9'!O573+'havelvac 7.8'!O573+'havelvac 7.10'!O573+'havelvac 7.11'!O573+'havelvac 7.12'!O573+'havelvac 7.13'!O571</f>
        <v>0</v>
      </c>
      <c r="P597" s="229" t="str">
        <f t="shared" si="67"/>
        <v xml:space="preserve"> </v>
      </c>
      <c r="Q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7" s="229" t="str">
        <f t="shared" si="68"/>
        <v xml:space="preserve"> </v>
      </c>
      <c r="S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7" s="229" t="str">
        <f t="shared" si="69"/>
        <v xml:space="preserve"> </v>
      </c>
      <c r="U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7" s="181">
        <f>+'havelvac 7.2'!P573+'havelvac 7.3'!P573+'havelvac 7.4'!P573+'havelvac 7.5'!P573+'havelvac 7.6'!P573+'havelvac 7.7'!P573+'havelvac 7.9'!P573+'havelvac 7.8'!P573+'havelvac 7.10'!P573+'havelvac 7.11'!P573+'havelvac 7.12'!P573+'havelvac 7.13'!P571</f>
        <v>0</v>
      </c>
      <c r="W597" s="229" t="str">
        <f t="shared" si="70"/>
        <v xml:space="preserve"> </v>
      </c>
      <c r="X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7" s="229" t="str">
        <f t="shared" si="71"/>
        <v xml:space="preserve"> </v>
      </c>
      <c r="Z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7" s="229" t="str">
        <f t="shared" si="72"/>
        <v xml:space="preserve"> </v>
      </c>
      <c r="AB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8" spans="1:28" s="135" customFormat="1">
      <c r="A598" s="182" t="str">
        <f t="shared" si="66"/>
        <v>71100901014213</v>
      </c>
      <c r="B598" s="183" t="s">
        <v>439</v>
      </c>
      <c r="C598" s="132" t="s">
        <v>189</v>
      </c>
      <c r="D598" s="131" t="s">
        <v>187</v>
      </c>
      <c r="E598" s="130" t="s">
        <v>106</v>
      </c>
      <c r="F598" s="184" t="s">
        <v>106</v>
      </c>
      <c r="G598" s="129">
        <v>4213</v>
      </c>
      <c r="H598" s="15"/>
      <c r="I598" s="23"/>
      <c r="J598" s="24"/>
      <c r="K598" s="24"/>
      <c r="L598" s="27" t="s">
        <v>115</v>
      </c>
      <c r="M598" s="42">
        <v>4213</v>
      </c>
      <c r="N598" s="181">
        <f>+'havelvac 7.2'!N574+'havelvac 7.3'!N574+'havelvac 7.4'!N574+'havelvac 7.5'!N574+'havelvac 7.6'!N574+'havelvac 7.7'!N574+'havelvac 7.9'!N574+'havelvac 7.8'!N574+'havelvac 7.10'!N574+'havelvac 7.11'!N574+'havelvac 7.12'!N574+'havelvac 7.13'!N572</f>
        <v>0</v>
      </c>
      <c r="O598" s="181">
        <f>+'havelvac 7.2'!O574+'havelvac 7.3'!O574+'havelvac 7.4'!O574+'havelvac 7.5'!O574+'havelvac 7.6'!O574+'havelvac 7.7'!O574+'havelvac 7.9'!O574+'havelvac 7.8'!O574+'havelvac 7.10'!O574+'havelvac 7.11'!O574+'havelvac 7.12'!O574+'havelvac 7.13'!O572</f>
        <v>0</v>
      </c>
      <c r="P598" s="229" t="str">
        <f t="shared" si="67"/>
        <v xml:space="preserve"> </v>
      </c>
      <c r="Q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8" s="229" t="str">
        <f t="shared" si="68"/>
        <v xml:space="preserve"> </v>
      </c>
      <c r="S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8" s="229" t="str">
        <f t="shared" si="69"/>
        <v xml:space="preserve"> </v>
      </c>
      <c r="U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8" s="181">
        <f>+'havelvac 7.2'!P574+'havelvac 7.3'!P574+'havelvac 7.4'!P574+'havelvac 7.5'!P574+'havelvac 7.6'!P574+'havelvac 7.7'!P574+'havelvac 7.9'!P574+'havelvac 7.8'!P574+'havelvac 7.10'!P574+'havelvac 7.11'!P574+'havelvac 7.12'!P574+'havelvac 7.13'!P572</f>
        <v>0</v>
      </c>
      <c r="W598" s="229" t="str">
        <f t="shared" si="70"/>
        <v xml:space="preserve"> </v>
      </c>
      <c r="X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8" s="229" t="str">
        <f t="shared" si="71"/>
        <v xml:space="preserve"> </v>
      </c>
      <c r="Z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8" s="229" t="str">
        <f t="shared" si="72"/>
        <v xml:space="preserve"> </v>
      </c>
      <c r="AB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9" spans="1:28" s="135" customFormat="1">
      <c r="A599" s="182" t="str">
        <f t="shared" si="66"/>
        <v>71100901014214</v>
      </c>
      <c r="B599" s="183" t="s">
        <v>439</v>
      </c>
      <c r="C599" s="132" t="s">
        <v>189</v>
      </c>
      <c r="D599" s="131" t="s">
        <v>187</v>
      </c>
      <c r="E599" s="130" t="s">
        <v>106</v>
      </c>
      <c r="F599" s="184" t="s">
        <v>106</v>
      </c>
      <c r="G599" s="129">
        <v>4214</v>
      </c>
      <c r="H599" s="15"/>
      <c r="I599" s="23"/>
      <c r="J599" s="24"/>
      <c r="K599" s="24"/>
      <c r="L599" s="27" t="s">
        <v>116</v>
      </c>
      <c r="M599" s="11">
        <v>4214</v>
      </c>
      <c r="N599" s="181">
        <f>+'havelvac 7.2'!N575+'havelvac 7.3'!N575+'havelvac 7.4'!N575+'havelvac 7.5'!N575+'havelvac 7.6'!N575+'havelvac 7.7'!N575+'havelvac 7.9'!N575+'havelvac 7.8'!N575+'havelvac 7.10'!N575+'havelvac 7.11'!N575+'havelvac 7.12'!N575+'havelvac 7.13'!N573</f>
        <v>0</v>
      </c>
      <c r="O599" s="181">
        <f>+'havelvac 7.2'!O575+'havelvac 7.3'!O575+'havelvac 7.4'!O575+'havelvac 7.5'!O575+'havelvac 7.6'!O575+'havelvac 7.7'!O575+'havelvac 7.9'!O575+'havelvac 7.8'!O575+'havelvac 7.10'!O575+'havelvac 7.11'!O575+'havelvac 7.12'!O575+'havelvac 7.13'!O573</f>
        <v>0</v>
      </c>
      <c r="P599" s="229" t="str">
        <f t="shared" si="67"/>
        <v xml:space="preserve"> </v>
      </c>
      <c r="Q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9" s="229" t="str">
        <f t="shared" si="68"/>
        <v xml:space="preserve"> </v>
      </c>
      <c r="S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9" s="229" t="str">
        <f t="shared" si="69"/>
        <v xml:space="preserve"> </v>
      </c>
      <c r="U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9" s="181">
        <f>+'havelvac 7.2'!P575+'havelvac 7.3'!P575+'havelvac 7.4'!P575+'havelvac 7.5'!P575+'havelvac 7.6'!P575+'havelvac 7.7'!P575+'havelvac 7.9'!P575+'havelvac 7.8'!P575+'havelvac 7.10'!P575+'havelvac 7.11'!P575+'havelvac 7.12'!P575+'havelvac 7.13'!P573</f>
        <v>0</v>
      </c>
      <c r="W599" s="229" t="str">
        <f t="shared" si="70"/>
        <v xml:space="preserve"> </v>
      </c>
      <c r="X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9" s="229" t="str">
        <f t="shared" si="71"/>
        <v xml:space="preserve"> </v>
      </c>
      <c r="Z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9" s="229" t="str">
        <f t="shared" si="72"/>
        <v xml:space="preserve"> </v>
      </c>
      <c r="AB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0" spans="1:28" s="135" customFormat="1">
      <c r="A600" s="182" t="str">
        <f t="shared" si="66"/>
        <v>71100901014216</v>
      </c>
      <c r="B600" s="183" t="s">
        <v>439</v>
      </c>
      <c r="C600" s="132" t="s">
        <v>189</v>
      </c>
      <c r="D600" s="131" t="s">
        <v>187</v>
      </c>
      <c r="E600" s="130" t="s">
        <v>106</v>
      </c>
      <c r="F600" s="184" t="s">
        <v>106</v>
      </c>
      <c r="G600" s="129">
        <v>4216</v>
      </c>
      <c r="H600" s="15"/>
      <c r="I600" s="23"/>
      <c r="J600" s="24"/>
      <c r="K600" s="24"/>
      <c r="L600" s="27" t="s">
        <v>118</v>
      </c>
      <c r="M600" s="11">
        <v>4216</v>
      </c>
      <c r="N600" s="181">
        <f>+'havelvac 7.2'!N576+'havelvac 7.3'!N576+'havelvac 7.4'!N576+'havelvac 7.5'!N576+'havelvac 7.6'!N576+'havelvac 7.7'!N576+'havelvac 7.9'!N576+'havelvac 7.8'!N576+'havelvac 7.10'!N576+'havelvac 7.11'!N576+'havelvac 7.12'!N576+'havelvac 7.13'!N574</f>
        <v>0</v>
      </c>
      <c r="O600" s="181">
        <f>+'havelvac 7.2'!O576+'havelvac 7.3'!O576+'havelvac 7.4'!O576+'havelvac 7.5'!O576+'havelvac 7.6'!O576+'havelvac 7.7'!O576+'havelvac 7.9'!O576+'havelvac 7.8'!O576+'havelvac 7.10'!O576+'havelvac 7.11'!O576+'havelvac 7.12'!O576+'havelvac 7.13'!O574</f>
        <v>0</v>
      </c>
      <c r="P600" s="229" t="str">
        <f t="shared" si="67"/>
        <v xml:space="preserve"> </v>
      </c>
      <c r="Q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0" s="229" t="str">
        <f t="shared" si="68"/>
        <v xml:space="preserve"> </v>
      </c>
      <c r="S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0" s="229" t="str">
        <f t="shared" si="69"/>
        <v xml:space="preserve"> </v>
      </c>
      <c r="U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0" s="181">
        <f>+'havelvac 7.2'!P576+'havelvac 7.3'!P576+'havelvac 7.4'!P576+'havelvac 7.5'!P576+'havelvac 7.6'!P576+'havelvac 7.7'!P576+'havelvac 7.9'!P576+'havelvac 7.8'!P576+'havelvac 7.10'!P576+'havelvac 7.11'!P576+'havelvac 7.12'!P576+'havelvac 7.13'!P574</f>
        <v>0</v>
      </c>
      <c r="W600" s="229" t="str">
        <f t="shared" si="70"/>
        <v xml:space="preserve"> </v>
      </c>
      <c r="X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0" s="229" t="str">
        <f t="shared" si="71"/>
        <v xml:space="preserve"> </v>
      </c>
      <c r="Z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0" s="229" t="str">
        <f t="shared" si="72"/>
        <v xml:space="preserve"> </v>
      </c>
      <c r="AB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1" spans="1:28" s="135" customFormat="1">
      <c r="A601" s="182" t="str">
        <f t="shared" si="66"/>
        <v>71100901014221</v>
      </c>
      <c r="B601" s="183" t="s">
        <v>439</v>
      </c>
      <c r="C601" s="132" t="s">
        <v>189</v>
      </c>
      <c r="D601" s="131" t="s">
        <v>187</v>
      </c>
      <c r="E601" s="130" t="s">
        <v>106</v>
      </c>
      <c r="F601" s="184" t="s">
        <v>106</v>
      </c>
      <c r="G601" s="129">
        <v>4221</v>
      </c>
      <c r="H601" s="15"/>
      <c r="I601" s="23"/>
      <c r="J601" s="24"/>
      <c r="K601" s="24"/>
      <c r="L601" s="27" t="s">
        <v>353</v>
      </c>
      <c r="M601" s="11">
        <v>4221</v>
      </c>
      <c r="N601" s="181">
        <f>+'havelvac 7.2'!N577+'havelvac 7.3'!N577+'havelvac 7.4'!N577+'havelvac 7.5'!N577+'havelvac 7.6'!N577+'havelvac 7.7'!N577+'havelvac 7.9'!N577+'havelvac 7.8'!N577+'havelvac 7.10'!N577+'havelvac 7.11'!N577+'havelvac 7.12'!N577+'havelvac 7.13'!N575</f>
        <v>0</v>
      </c>
      <c r="O601" s="181">
        <f>+'havelvac 7.2'!O577+'havelvac 7.3'!O577+'havelvac 7.4'!O577+'havelvac 7.5'!O577+'havelvac 7.6'!O577+'havelvac 7.7'!O577+'havelvac 7.9'!O577+'havelvac 7.8'!O577+'havelvac 7.10'!O577+'havelvac 7.11'!O577+'havelvac 7.12'!O577+'havelvac 7.13'!O575</f>
        <v>0</v>
      </c>
      <c r="P601" s="229" t="str">
        <f t="shared" si="67"/>
        <v xml:space="preserve"> </v>
      </c>
      <c r="Q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1" s="229" t="str">
        <f t="shared" si="68"/>
        <v xml:space="preserve"> </v>
      </c>
      <c r="S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1" s="229" t="str">
        <f t="shared" si="69"/>
        <v xml:space="preserve"> </v>
      </c>
      <c r="U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1" s="181">
        <f>+'havelvac 7.2'!P577+'havelvac 7.3'!P577+'havelvac 7.4'!P577+'havelvac 7.5'!P577+'havelvac 7.6'!P577+'havelvac 7.7'!P577+'havelvac 7.9'!P577+'havelvac 7.8'!P577+'havelvac 7.10'!P577+'havelvac 7.11'!P577+'havelvac 7.12'!P577+'havelvac 7.13'!P575</f>
        <v>0</v>
      </c>
      <c r="W601" s="229" t="str">
        <f t="shared" si="70"/>
        <v xml:space="preserve"> </v>
      </c>
      <c r="X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1" s="229" t="str">
        <f t="shared" si="71"/>
        <v xml:space="preserve"> </v>
      </c>
      <c r="Z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1" s="229" t="str">
        <f t="shared" si="72"/>
        <v xml:space="preserve"> </v>
      </c>
      <c r="AB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2" spans="1:28" s="135" customFormat="1" ht="25.5">
      <c r="A602" s="182" t="str">
        <f t="shared" si="66"/>
        <v>71100901014252</v>
      </c>
      <c r="B602" s="183" t="s">
        <v>439</v>
      </c>
      <c r="C602" s="132" t="s">
        <v>189</v>
      </c>
      <c r="D602" s="131" t="s">
        <v>187</v>
      </c>
      <c r="E602" s="130" t="s">
        <v>106</v>
      </c>
      <c r="F602" s="184" t="s">
        <v>106</v>
      </c>
      <c r="G602" s="129">
        <v>4252</v>
      </c>
      <c r="H602" s="15"/>
      <c r="I602" s="23"/>
      <c r="J602" s="24"/>
      <c r="K602" s="24"/>
      <c r="L602" s="27" t="s">
        <v>127</v>
      </c>
      <c r="M602" s="11">
        <v>4252</v>
      </c>
      <c r="N602" s="181">
        <f>+'havelvac 7.2'!N578+'havelvac 7.3'!N578+'havelvac 7.4'!N578+'havelvac 7.5'!N578+'havelvac 7.6'!N578+'havelvac 7.7'!N578+'havelvac 7.9'!N578+'havelvac 7.8'!N578+'havelvac 7.10'!N578+'havelvac 7.11'!N578+'havelvac 7.12'!N578+'havelvac 7.13'!N576</f>
        <v>0</v>
      </c>
      <c r="O602" s="181">
        <f>+'havelvac 7.2'!O578+'havelvac 7.3'!O578+'havelvac 7.4'!O578+'havelvac 7.5'!O578+'havelvac 7.6'!O578+'havelvac 7.7'!O578+'havelvac 7.9'!O578+'havelvac 7.8'!O578+'havelvac 7.10'!O578+'havelvac 7.11'!O578+'havelvac 7.12'!O578+'havelvac 7.13'!O576</f>
        <v>0</v>
      </c>
      <c r="P602" s="229" t="str">
        <f t="shared" si="67"/>
        <v xml:space="preserve"> </v>
      </c>
      <c r="Q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2" s="229" t="str">
        <f t="shared" si="68"/>
        <v xml:space="preserve"> </v>
      </c>
      <c r="S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2" s="229" t="str">
        <f t="shared" si="69"/>
        <v xml:space="preserve"> </v>
      </c>
      <c r="U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2" s="181">
        <f>+'havelvac 7.2'!P578+'havelvac 7.3'!P578+'havelvac 7.4'!P578+'havelvac 7.5'!P578+'havelvac 7.6'!P578+'havelvac 7.7'!P578+'havelvac 7.9'!P578+'havelvac 7.8'!P578+'havelvac 7.10'!P578+'havelvac 7.11'!P578+'havelvac 7.12'!P578+'havelvac 7.13'!P576</f>
        <v>0</v>
      </c>
      <c r="W602" s="229" t="str">
        <f t="shared" si="70"/>
        <v xml:space="preserve"> </v>
      </c>
      <c r="X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2" s="229" t="str">
        <f t="shared" si="71"/>
        <v xml:space="preserve"> </v>
      </c>
      <c r="Z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2" s="229" t="str">
        <f t="shared" si="72"/>
        <v xml:space="preserve"> </v>
      </c>
      <c r="AB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3" spans="1:28" s="135" customFormat="1">
      <c r="A603" s="182" t="str">
        <f t="shared" si="66"/>
        <v>71100901014261</v>
      </c>
      <c r="B603" s="183" t="s">
        <v>439</v>
      </c>
      <c r="C603" s="132" t="s">
        <v>189</v>
      </c>
      <c r="D603" s="131" t="s">
        <v>187</v>
      </c>
      <c r="E603" s="130" t="s">
        <v>106</v>
      </c>
      <c r="F603" s="184" t="s">
        <v>106</v>
      </c>
      <c r="G603" s="129">
        <v>4261</v>
      </c>
      <c r="H603" s="15"/>
      <c r="I603" s="23"/>
      <c r="J603" s="24"/>
      <c r="K603" s="24"/>
      <c r="L603" s="27" t="s">
        <v>128</v>
      </c>
      <c r="M603" s="11">
        <v>4261</v>
      </c>
      <c r="N603" s="181">
        <f>+'havelvac 7.2'!N579+'havelvac 7.3'!N579+'havelvac 7.4'!N579+'havelvac 7.5'!N579+'havelvac 7.6'!N579+'havelvac 7.7'!N579+'havelvac 7.9'!N579+'havelvac 7.8'!N579+'havelvac 7.10'!N579+'havelvac 7.11'!N579+'havelvac 7.12'!N579+'havelvac 7.13'!N577</f>
        <v>0</v>
      </c>
      <c r="O603" s="181">
        <f>+'havelvac 7.2'!O579+'havelvac 7.3'!O579+'havelvac 7.4'!O579+'havelvac 7.5'!O579+'havelvac 7.6'!O579+'havelvac 7.7'!O579+'havelvac 7.9'!O579+'havelvac 7.8'!O579+'havelvac 7.10'!O579+'havelvac 7.11'!O579+'havelvac 7.12'!O579+'havelvac 7.13'!O577</f>
        <v>0</v>
      </c>
      <c r="P603" s="229" t="str">
        <f t="shared" si="67"/>
        <v xml:space="preserve"> </v>
      </c>
      <c r="Q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3" s="229" t="str">
        <f t="shared" si="68"/>
        <v xml:space="preserve"> </v>
      </c>
      <c r="S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3" s="229" t="str">
        <f t="shared" si="69"/>
        <v xml:space="preserve"> </v>
      </c>
      <c r="U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3" s="181">
        <f>+'havelvac 7.2'!P579+'havelvac 7.3'!P579+'havelvac 7.4'!P579+'havelvac 7.5'!P579+'havelvac 7.6'!P579+'havelvac 7.7'!P579+'havelvac 7.9'!P579+'havelvac 7.8'!P579+'havelvac 7.10'!P579+'havelvac 7.11'!P579+'havelvac 7.12'!P579+'havelvac 7.13'!P577</f>
        <v>0</v>
      </c>
      <c r="W603" s="229" t="str">
        <f t="shared" si="70"/>
        <v xml:space="preserve"> </v>
      </c>
      <c r="X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3" s="229" t="str">
        <f t="shared" si="71"/>
        <v xml:space="preserve"> </v>
      </c>
      <c r="Z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3" s="229" t="str">
        <f t="shared" si="72"/>
        <v xml:space="preserve"> </v>
      </c>
      <c r="AB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4" spans="1:28" s="135" customFormat="1">
      <c r="A604" s="182" t="str">
        <f t="shared" si="66"/>
        <v>71100901014264</v>
      </c>
      <c r="B604" s="183" t="s">
        <v>439</v>
      </c>
      <c r="C604" s="132" t="s">
        <v>189</v>
      </c>
      <c r="D604" s="131" t="s">
        <v>187</v>
      </c>
      <c r="E604" s="130" t="s">
        <v>106</v>
      </c>
      <c r="F604" s="184" t="s">
        <v>106</v>
      </c>
      <c r="G604" s="129">
        <v>4264</v>
      </c>
      <c r="H604" s="15"/>
      <c r="I604" s="23"/>
      <c r="J604" s="24"/>
      <c r="K604" s="24"/>
      <c r="L604" s="27" t="s">
        <v>129</v>
      </c>
      <c r="M604" s="11">
        <v>4264</v>
      </c>
      <c r="N604" s="181">
        <f>+'havelvac 7.2'!N580+'havelvac 7.3'!N580+'havelvac 7.4'!N580+'havelvac 7.5'!N580+'havelvac 7.6'!N580+'havelvac 7.7'!N580+'havelvac 7.9'!N580+'havelvac 7.8'!N580+'havelvac 7.10'!N580+'havelvac 7.11'!N580+'havelvac 7.12'!N580+'havelvac 7.13'!N578</f>
        <v>0</v>
      </c>
      <c r="O604" s="181">
        <f>+'havelvac 7.2'!O580+'havelvac 7.3'!O580+'havelvac 7.4'!O580+'havelvac 7.5'!O580+'havelvac 7.6'!O580+'havelvac 7.7'!O580+'havelvac 7.9'!O580+'havelvac 7.8'!O580+'havelvac 7.10'!O580+'havelvac 7.11'!O580+'havelvac 7.12'!O580+'havelvac 7.13'!O578</f>
        <v>0</v>
      </c>
      <c r="P604" s="229" t="str">
        <f t="shared" si="67"/>
        <v xml:space="preserve"> </v>
      </c>
      <c r="Q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4" s="229" t="str">
        <f t="shared" si="68"/>
        <v xml:space="preserve"> </v>
      </c>
      <c r="S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4" s="229" t="str">
        <f t="shared" si="69"/>
        <v xml:space="preserve"> </v>
      </c>
      <c r="U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4" s="181">
        <f>+'havelvac 7.2'!P580+'havelvac 7.3'!P580+'havelvac 7.4'!P580+'havelvac 7.5'!P580+'havelvac 7.6'!P580+'havelvac 7.7'!P580+'havelvac 7.9'!P580+'havelvac 7.8'!P580+'havelvac 7.10'!P580+'havelvac 7.11'!P580+'havelvac 7.12'!P580+'havelvac 7.13'!P578</f>
        <v>0</v>
      </c>
      <c r="W604" s="229" t="str">
        <f t="shared" si="70"/>
        <v xml:space="preserve"> </v>
      </c>
      <c r="X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4" s="229" t="str">
        <f t="shared" si="71"/>
        <v xml:space="preserve"> </v>
      </c>
      <c r="Z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4" s="229" t="str">
        <f t="shared" si="72"/>
        <v xml:space="preserve"> </v>
      </c>
      <c r="AB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5" spans="1:28" s="135" customFormat="1">
      <c r="A605" s="182" t="str">
        <f t="shared" si="66"/>
        <v>71100901014267</v>
      </c>
      <c r="B605" s="183" t="s">
        <v>439</v>
      </c>
      <c r="C605" s="132" t="s">
        <v>189</v>
      </c>
      <c r="D605" s="131" t="s">
        <v>187</v>
      </c>
      <c r="E605" s="130" t="s">
        <v>106</v>
      </c>
      <c r="F605" s="184" t="s">
        <v>106</v>
      </c>
      <c r="G605" s="129">
        <v>4267</v>
      </c>
      <c r="H605" s="15"/>
      <c r="I605" s="23"/>
      <c r="J605" s="24"/>
      <c r="K605" s="24"/>
      <c r="L605" s="27" t="s">
        <v>130</v>
      </c>
      <c r="M605" s="11">
        <v>4267</v>
      </c>
      <c r="N605" s="181">
        <f>+'havelvac 7.2'!N582+'havelvac 7.3'!N582+'havelvac 7.4'!N582+'havelvac 7.5'!N582+'havelvac 7.6'!N582+'havelvac 7.7'!N582+'havelvac 7.9'!N582+'havelvac 7.8'!N582+'havelvac 7.10'!N582+'havelvac 7.11'!N582+'havelvac 7.12'!N582+'havelvac 7.13'!N579</f>
        <v>0</v>
      </c>
      <c r="O605" s="181">
        <f>+'havelvac 7.2'!O582+'havelvac 7.3'!O582+'havelvac 7.4'!O582+'havelvac 7.5'!O582+'havelvac 7.6'!O582+'havelvac 7.7'!O582+'havelvac 7.9'!O582+'havelvac 7.8'!O582+'havelvac 7.10'!O582+'havelvac 7.11'!O582+'havelvac 7.12'!O582+'havelvac 7.13'!O579</f>
        <v>0</v>
      </c>
      <c r="P605" s="229" t="str">
        <f t="shared" si="67"/>
        <v xml:space="preserve"> </v>
      </c>
      <c r="Q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5" s="229" t="str">
        <f t="shared" si="68"/>
        <v xml:space="preserve"> </v>
      </c>
      <c r="S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5" s="229" t="str">
        <f t="shared" si="69"/>
        <v xml:space="preserve"> </v>
      </c>
      <c r="U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5" s="181">
        <f>+'havelvac 7.2'!P582+'havelvac 7.3'!P582+'havelvac 7.4'!P582+'havelvac 7.5'!P582+'havelvac 7.6'!P582+'havelvac 7.7'!P582+'havelvac 7.9'!P582+'havelvac 7.8'!P582+'havelvac 7.10'!P582+'havelvac 7.11'!P582+'havelvac 7.12'!P582+'havelvac 7.13'!P579</f>
        <v>0</v>
      </c>
      <c r="W605" s="229" t="str">
        <f t="shared" si="70"/>
        <v xml:space="preserve"> </v>
      </c>
      <c r="X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5" s="229" t="str">
        <f t="shared" si="71"/>
        <v xml:space="preserve"> </v>
      </c>
      <c r="Z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5" s="229" t="str">
        <f t="shared" si="72"/>
        <v xml:space="preserve"> </v>
      </c>
      <c r="AB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6" spans="1:28" s="135" customFormat="1">
      <c r="A606" s="182" t="str">
        <f t="shared" si="66"/>
        <v>71100901014823</v>
      </c>
      <c r="B606" s="183" t="s">
        <v>439</v>
      </c>
      <c r="C606" s="132" t="s">
        <v>189</v>
      </c>
      <c r="D606" s="131" t="s">
        <v>187</v>
      </c>
      <c r="E606" s="130" t="s">
        <v>106</v>
      </c>
      <c r="F606" s="184" t="s">
        <v>106</v>
      </c>
      <c r="G606" s="129">
        <v>4823</v>
      </c>
      <c r="H606" s="15"/>
      <c r="I606" s="23"/>
      <c r="J606" s="24"/>
      <c r="K606" s="24"/>
      <c r="L606" s="27" t="s">
        <v>133</v>
      </c>
      <c r="M606" s="10">
        <v>4823</v>
      </c>
      <c r="N606" s="181">
        <f>+'havelvac 7.2'!N583+'havelvac 7.3'!N583+'havelvac 7.4'!N583+'havelvac 7.5'!N583+'havelvac 7.6'!N583+'havelvac 7.7'!N583+'havelvac 7.9'!N583+'havelvac 7.8'!N583+'havelvac 7.10'!N583+'havelvac 7.11'!N583+'havelvac 7.12'!N583+'havelvac 7.13'!N580</f>
        <v>0</v>
      </c>
      <c r="O606" s="181">
        <f>+'havelvac 7.2'!O583+'havelvac 7.3'!O583+'havelvac 7.4'!O583+'havelvac 7.5'!O583+'havelvac 7.6'!O583+'havelvac 7.7'!O583+'havelvac 7.9'!O583+'havelvac 7.8'!O583+'havelvac 7.10'!O583+'havelvac 7.11'!O583+'havelvac 7.12'!O583+'havelvac 7.13'!O580</f>
        <v>0</v>
      </c>
      <c r="P606" s="229" t="str">
        <f t="shared" si="67"/>
        <v xml:space="preserve"> </v>
      </c>
      <c r="Q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6" s="229" t="str">
        <f t="shared" si="68"/>
        <v xml:space="preserve"> </v>
      </c>
      <c r="S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6" s="229" t="str">
        <f t="shared" si="69"/>
        <v xml:space="preserve"> </v>
      </c>
      <c r="U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6" s="181">
        <f>+'havelvac 7.2'!P583+'havelvac 7.3'!P583+'havelvac 7.4'!P583+'havelvac 7.5'!P583+'havelvac 7.6'!P583+'havelvac 7.7'!P583+'havelvac 7.9'!P583+'havelvac 7.8'!P583+'havelvac 7.10'!P583+'havelvac 7.11'!P583+'havelvac 7.12'!P583+'havelvac 7.13'!P580</f>
        <v>0</v>
      </c>
      <c r="W606" s="229" t="str">
        <f t="shared" si="70"/>
        <v xml:space="preserve"> </v>
      </c>
      <c r="X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6" s="229" t="str">
        <f t="shared" si="71"/>
        <v xml:space="preserve"> </v>
      </c>
      <c r="Z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6" s="229" t="str">
        <f t="shared" si="72"/>
        <v xml:space="preserve"> </v>
      </c>
      <c r="AB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7" spans="1:28" s="135" customFormat="1" hidden="1">
      <c r="A607" s="182" t="str">
        <f t="shared" si="66"/>
        <v>71100901014861</v>
      </c>
      <c r="B607" s="183" t="s">
        <v>439</v>
      </c>
      <c r="C607" s="132" t="s">
        <v>189</v>
      </c>
      <c r="D607" s="131" t="s">
        <v>187</v>
      </c>
      <c r="E607" s="130" t="s">
        <v>106</v>
      </c>
      <c r="F607" s="184" t="s">
        <v>106</v>
      </c>
      <c r="G607" s="129">
        <v>4861</v>
      </c>
      <c r="H607" s="15"/>
      <c r="I607" s="23"/>
      <c r="J607" s="24"/>
      <c r="K607" s="24"/>
      <c r="L607" s="28" t="s">
        <v>134</v>
      </c>
      <c r="M607" s="29">
        <v>4861</v>
      </c>
      <c r="N607" s="181">
        <f>+'havelvac 7.2'!N589+'havelvac 7.3'!N589+'havelvac 7.4'!N589+'havelvac 7.5'!N589+'havelvac 7.6'!N589+'havelvac 7.7'!N589+'havelvac 7.9'!N589+'havelvac 7.8'!N589+'havelvac 7.10'!N589+'havelvac 7.11'!N589+'havelvac 7.12'!N589+'havelvac 7.13'!N582</f>
        <v>0</v>
      </c>
      <c r="O607" s="181">
        <f>+'havelvac 7.2'!O589+'havelvac 7.3'!O589+'havelvac 7.4'!O589+'havelvac 7.5'!O589+'havelvac 7.6'!O589+'havelvac 7.7'!O589+'havelvac 7.9'!O589+'havelvac 7.8'!O589+'havelvac 7.10'!O589+'havelvac 7.11'!O589+'havelvac 7.12'!O589+'havelvac 7.13'!O582</f>
        <v>0</v>
      </c>
      <c r="P607" s="229" t="str">
        <f t="shared" si="67"/>
        <v xml:space="preserve"> </v>
      </c>
      <c r="Q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7" s="229" t="str">
        <f t="shared" si="68"/>
        <v xml:space="preserve"> </v>
      </c>
      <c r="S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7" s="229" t="str">
        <f t="shared" si="69"/>
        <v xml:space="preserve"> </v>
      </c>
      <c r="U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7" s="181">
        <f>+'havelvac 7.2'!P589+'havelvac 7.3'!P589+'havelvac 7.4'!P589+'havelvac 7.5'!P589+'havelvac 7.6'!P589+'havelvac 7.7'!P589+'havelvac 7.9'!P589+'havelvac 7.8'!P589+'havelvac 7.10'!P589+'havelvac 7.11'!P589+'havelvac 7.12'!P589+'havelvac 7.13'!P582</f>
        <v>0</v>
      </c>
      <c r="W607" s="229" t="str">
        <f t="shared" si="70"/>
        <v xml:space="preserve"> </v>
      </c>
      <c r="X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7" s="229" t="str">
        <f t="shared" si="71"/>
        <v xml:space="preserve"> </v>
      </c>
      <c r="Z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7" s="229" t="str">
        <f t="shared" si="72"/>
        <v xml:space="preserve"> </v>
      </c>
      <c r="AB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8" spans="1:28" s="135" customFormat="1" hidden="1">
      <c r="A608" s="182" t="str">
        <f t="shared" si="66"/>
        <v>71100901015122</v>
      </c>
      <c r="B608" s="183" t="s">
        <v>439</v>
      </c>
      <c r="C608" s="132" t="s">
        <v>189</v>
      </c>
      <c r="D608" s="131" t="s">
        <v>187</v>
      </c>
      <c r="E608" s="130" t="s">
        <v>106</v>
      </c>
      <c r="F608" s="184" t="s">
        <v>106</v>
      </c>
      <c r="G608" s="129">
        <v>5122</v>
      </c>
      <c r="H608" s="15"/>
      <c r="I608" s="23"/>
      <c r="J608" s="24"/>
      <c r="K608" s="24"/>
      <c r="L608" s="27" t="s">
        <v>136</v>
      </c>
      <c r="M608" s="10">
        <v>5122</v>
      </c>
      <c r="N608" s="181">
        <f>+'havelvac 7.2'!N590+'havelvac 7.3'!N590+'havelvac 7.4'!N590+'havelvac 7.5'!N590+'havelvac 7.6'!N590+'havelvac 7.7'!N590+'havelvac 7.9'!N590+'havelvac 7.8'!N590+'havelvac 7.10'!N590+'havelvac 7.11'!N590+'havelvac 7.12'!N590+'havelvac 7.13'!N583</f>
        <v>0</v>
      </c>
      <c r="O608" s="181">
        <f>+'havelvac 7.2'!O590+'havelvac 7.3'!O590+'havelvac 7.4'!O590+'havelvac 7.5'!O590+'havelvac 7.6'!O590+'havelvac 7.7'!O590+'havelvac 7.9'!O590+'havelvac 7.8'!O590+'havelvac 7.10'!O590+'havelvac 7.11'!O590+'havelvac 7.12'!O590+'havelvac 7.13'!O583</f>
        <v>0</v>
      </c>
      <c r="P608" s="229" t="str">
        <f t="shared" si="67"/>
        <v xml:space="preserve"> </v>
      </c>
      <c r="Q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8" s="229" t="str">
        <f t="shared" si="68"/>
        <v xml:space="preserve"> </v>
      </c>
      <c r="S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8" s="229" t="str">
        <f t="shared" si="69"/>
        <v xml:space="preserve"> </v>
      </c>
      <c r="U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8" s="181">
        <f>+'havelvac 7.2'!P590+'havelvac 7.3'!P590+'havelvac 7.4'!P590+'havelvac 7.5'!P590+'havelvac 7.6'!P590+'havelvac 7.7'!P590+'havelvac 7.9'!P590+'havelvac 7.8'!P590+'havelvac 7.10'!P590+'havelvac 7.11'!P590+'havelvac 7.12'!P590+'havelvac 7.13'!P583</f>
        <v>0</v>
      </c>
      <c r="W608" s="229" t="str">
        <f t="shared" si="70"/>
        <v xml:space="preserve"> </v>
      </c>
      <c r="X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8" s="229" t="str">
        <f t="shared" si="71"/>
        <v xml:space="preserve"> </v>
      </c>
      <c r="Z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8" s="229" t="str">
        <f t="shared" si="72"/>
        <v xml:space="preserve"> </v>
      </c>
      <c r="AB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9" spans="1:28" s="191" customFormat="1" ht="25.5">
      <c r="A609" s="182" t="str">
        <f t="shared" ref="A609:A622" si="73">CONCATENATE(B609,C609,D609,E609,F609,G609)</f>
        <v>71100902000000</v>
      </c>
      <c r="B609" s="183" t="s">
        <v>439</v>
      </c>
      <c r="C609" s="132" t="s">
        <v>189</v>
      </c>
      <c r="D609" s="131" t="s">
        <v>187</v>
      </c>
      <c r="E609" s="130" t="s">
        <v>140</v>
      </c>
      <c r="F609" s="184" t="s">
        <v>441</v>
      </c>
      <c r="G609" s="185" t="s">
        <v>440</v>
      </c>
      <c r="H609" s="149" t="s">
        <v>354</v>
      </c>
      <c r="I609" s="150" t="s">
        <v>189</v>
      </c>
      <c r="J609" s="151">
        <v>9</v>
      </c>
      <c r="K609" s="151">
        <v>2</v>
      </c>
      <c r="L609" s="152" t="s">
        <v>355</v>
      </c>
      <c r="M609" s="153"/>
      <c r="N609" s="190">
        <f>+'havelvac 7.2'!N591+'havelvac 7.3'!N591+'havelvac 7.4'!N591+'havelvac 7.5'!N591+'havelvac 7.6'!N591+'havelvac 7.7'!N591+'havelvac 7.9'!N591+'havelvac 7.8'!N591+'havelvac 7.10'!N591+'havelvac 7.11'!N591+'havelvac 7.12'!N591+'havelvac 7.13'!N589</f>
        <v>0</v>
      </c>
      <c r="O609" s="190">
        <f>+'havelvac 7.2'!O591+'havelvac 7.3'!O591+'havelvac 7.4'!O591+'havelvac 7.5'!O591+'havelvac 7.6'!O591+'havelvac 7.7'!O591+'havelvac 7.9'!O591+'havelvac 7.8'!O591+'havelvac 7.10'!O591+'havelvac 7.11'!O591+'havelvac 7.12'!O591+'havelvac 7.13'!O589</f>
        <v>0</v>
      </c>
      <c r="P609" s="227" t="str">
        <f t="shared" si="67"/>
        <v xml:space="preserve"> </v>
      </c>
      <c r="Q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9" s="227" t="str">
        <f t="shared" si="68"/>
        <v xml:space="preserve"> </v>
      </c>
      <c r="S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9" s="227" t="str">
        <f t="shared" si="69"/>
        <v xml:space="preserve"> </v>
      </c>
      <c r="U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9" s="190">
        <f>+'havelvac 7.2'!P591+'havelvac 7.3'!P591+'havelvac 7.4'!P591+'havelvac 7.5'!P591+'havelvac 7.6'!P591+'havelvac 7.7'!P591+'havelvac 7.9'!P591+'havelvac 7.8'!P591+'havelvac 7.10'!P591+'havelvac 7.11'!P591+'havelvac 7.12'!P591+'havelvac 7.13'!P589</f>
        <v>0</v>
      </c>
      <c r="W609" s="227" t="str">
        <f t="shared" si="70"/>
        <v xml:space="preserve"> </v>
      </c>
      <c r="X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9" s="227" t="str">
        <f t="shared" si="71"/>
        <v xml:space="preserve"> </v>
      </c>
      <c r="Z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9" s="227" t="str">
        <f t="shared" si="72"/>
        <v xml:space="preserve"> </v>
      </c>
      <c r="AB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0" spans="1:28" s="135" customFormat="1" ht="12.75">
      <c r="A610" s="182" t="str">
        <f t="shared" si="73"/>
        <v>71100902000001</v>
      </c>
      <c r="B610" s="183" t="s">
        <v>439</v>
      </c>
      <c r="C610" s="132" t="s">
        <v>189</v>
      </c>
      <c r="D610" s="131" t="s">
        <v>187</v>
      </c>
      <c r="E610" s="130" t="s">
        <v>140</v>
      </c>
      <c r="F610" s="184" t="s">
        <v>441</v>
      </c>
      <c r="G610" s="185" t="s">
        <v>96</v>
      </c>
      <c r="H610" s="23"/>
      <c r="I610" s="23"/>
      <c r="J610" s="24"/>
      <c r="K610" s="24"/>
      <c r="L610" s="28" t="s">
        <v>108</v>
      </c>
      <c r="M610" s="29"/>
      <c r="N610" s="188">
        <f>+'havelvac 7.2'!N592+'havelvac 7.3'!N592+'havelvac 7.4'!N592+'havelvac 7.5'!N592+'havelvac 7.6'!N592+'havelvac 7.7'!N592+'havelvac 7.9'!N592+'havelvac 7.8'!N592+'havelvac 7.10'!N592+'havelvac 7.11'!N592+'havelvac 7.12'!N592+'havelvac 7.13'!N590</f>
        <v>0</v>
      </c>
      <c r="O610" s="188">
        <f>+'havelvac 7.2'!O592+'havelvac 7.3'!O592+'havelvac 7.4'!O592+'havelvac 7.5'!O592+'havelvac 7.6'!O592+'havelvac 7.7'!O592+'havelvac 7.9'!O592+'havelvac 7.8'!O592+'havelvac 7.10'!O592+'havelvac 7.11'!O592+'havelvac 7.12'!O592+'havelvac 7.13'!O590</f>
        <v>0</v>
      </c>
      <c r="P610" s="225" t="str">
        <f t="shared" si="67"/>
        <v xml:space="preserve"> </v>
      </c>
      <c r="Q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0" s="225" t="str">
        <f t="shared" si="68"/>
        <v xml:space="preserve"> </v>
      </c>
      <c r="S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0" s="225" t="str">
        <f t="shared" si="69"/>
        <v xml:space="preserve"> </v>
      </c>
      <c r="U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0" s="188">
        <f>+'havelvac 7.2'!P592+'havelvac 7.3'!P592+'havelvac 7.4'!P592+'havelvac 7.5'!P592+'havelvac 7.6'!P592+'havelvac 7.7'!P592+'havelvac 7.9'!P592+'havelvac 7.8'!P592+'havelvac 7.10'!P592+'havelvac 7.11'!P592+'havelvac 7.12'!P592+'havelvac 7.13'!P590</f>
        <v>0</v>
      </c>
      <c r="W610" s="225" t="str">
        <f t="shared" si="70"/>
        <v xml:space="preserve"> </v>
      </c>
      <c r="X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0" s="225" t="str">
        <f t="shared" si="71"/>
        <v xml:space="preserve"> </v>
      </c>
      <c r="Z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0" s="225" t="str">
        <f t="shared" si="72"/>
        <v xml:space="preserve"> </v>
      </c>
      <c r="AB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1" spans="1:28" s="196" customFormat="1" ht="40.5" hidden="1">
      <c r="A611" s="182" t="str">
        <f t="shared" si="73"/>
        <v>71100902010000</v>
      </c>
      <c r="B611" s="183" t="s">
        <v>439</v>
      </c>
      <c r="C611" s="132" t="s">
        <v>189</v>
      </c>
      <c r="D611" s="131" t="s">
        <v>187</v>
      </c>
      <c r="E611" s="130" t="s">
        <v>140</v>
      </c>
      <c r="F611" s="184" t="s">
        <v>106</v>
      </c>
      <c r="G611" s="185" t="s">
        <v>440</v>
      </c>
      <c r="H611" s="144"/>
      <c r="I611" s="145"/>
      <c r="J611" s="146"/>
      <c r="K611" s="146"/>
      <c r="L611" s="25" t="s">
        <v>356</v>
      </c>
      <c r="M611" s="26"/>
      <c r="N611" s="195">
        <f>+'havelvac 7.2'!N595+'havelvac 7.3'!N595+'havelvac 7.4'!N595+'havelvac 7.5'!N595+'havelvac 7.6'!N595+'havelvac 7.7'!N595+'havelvac 7.9'!N595+'havelvac 7.8'!N595+'havelvac 7.10'!N595+'havelvac 7.11'!N595+'havelvac 7.12'!N595+'havelvac 7.13'!N591</f>
        <v>0</v>
      </c>
      <c r="O611" s="195">
        <f>+'havelvac 7.2'!O595+'havelvac 7.3'!O595+'havelvac 7.4'!O595+'havelvac 7.5'!O595+'havelvac 7.6'!O595+'havelvac 7.7'!O595+'havelvac 7.9'!O595+'havelvac 7.8'!O595+'havelvac 7.10'!O595+'havelvac 7.11'!O595+'havelvac 7.12'!O595+'havelvac 7.13'!O591</f>
        <v>0</v>
      </c>
      <c r="P611" s="228" t="str">
        <f t="shared" si="67"/>
        <v xml:space="preserve"> </v>
      </c>
      <c r="Q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1" s="228" t="str">
        <f t="shared" si="68"/>
        <v xml:space="preserve"> </v>
      </c>
      <c r="S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1" s="228" t="str">
        <f t="shared" si="69"/>
        <v xml:space="preserve"> </v>
      </c>
      <c r="U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1" s="195">
        <f>+'havelvac 7.2'!P595+'havelvac 7.3'!P595+'havelvac 7.4'!P595+'havelvac 7.5'!P595+'havelvac 7.6'!P595+'havelvac 7.7'!P595+'havelvac 7.9'!P595+'havelvac 7.8'!P595+'havelvac 7.10'!P595+'havelvac 7.11'!P595+'havelvac 7.12'!P595+'havelvac 7.13'!P591</f>
        <v>0</v>
      </c>
      <c r="W611" s="228" t="str">
        <f t="shared" si="70"/>
        <v xml:space="preserve"> </v>
      </c>
      <c r="X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1" s="228" t="str">
        <f t="shared" si="71"/>
        <v xml:space="preserve"> </v>
      </c>
      <c r="Z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1" s="228" t="str">
        <f t="shared" si="72"/>
        <v xml:space="preserve"> </v>
      </c>
      <c r="AB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2" spans="1:28" s="135" customFormat="1" hidden="1">
      <c r="A612" s="182" t="str">
        <f t="shared" si="73"/>
        <v>71100902014729</v>
      </c>
      <c r="B612" s="183" t="s">
        <v>439</v>
      </c>
      <c r="C612" s="132" t="s">
        <v>189</v>
      </c>
      <c r="D612" s="131" t="s">
        <v>187</v>
      </c>
      <c r="E612" s="130" t="s">
        <v>140</v>
      </c>
      <c r="F612" s="184" t="s">
        <v>106</v>
      </c>
      <c r="G612" s="129">
        <v>4729</v>
      </c>
      <c r="H612" s="23"/>
      <c r="I612" s="23"/>
      <c r="J612" s="24"/>
      <c r="K612" s="24"/>
      <c r="L612" s="27" t="s">
        <v>348</v>
      </c>
      <c r="M612" s="10">
        <v>4729</v>
      </c>
      <c r="N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7.13'!N592</f>
        <v>#REF!</v>
      </c>
      <c r="O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7.13'!O592</f>
        <v>#REF!</v>
      </c>
      <c r="P612" s="229" t="str">
        <f t="shared" si="67"/>
        <v xml:space="preserve"> </v>
      </c>
      <c r="Q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2" s="229" t="str">
        <f t="shared" si="68"/>
        <v xml:space="preserve"> </v>
      </c>
      <c r="S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2" s="229" t="str">
        <f t="shared" si="69"/>
        <v xml:space="preserve"> </v>
      </c>
      <c r="U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7.13'!P592</f>
        <v>#REF!</v>
      </c>
      <c r="W612" s="229" t="str">
        <f t="shared" si="70"/>
        <v xml:space="preserve"> </v>
      </c>
      <c r="X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2" s="229" t="str">
        <f t="shared" si="71"/>
        <v xml:space="preserve"> </v>
      </c>
      <c r="Z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2" s="229" t="str">
        <f t="shared" si="72"/>
        <v xml:space="preserve"> </v>
      </c>
      <c r="AB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3" spans="1:28" s="196" customFormat="1" ht="13.5">
      <c r="A613" s="182" t="str">
        <f t="shared" si="73"/>
        <v>71100902020000</v>
      </c>
      <c r="B613" s="183" t="s">
        <v>439</v>
      </c>
      <c r="C613" s="132" t="s">
        <v>189</v>
      </c>
      <c r="D613" s="131" t="s">
        <v>187</v>
      </c>
      <c r="E613" s="130" t="s">
        <v>140</v>
      </c>
      <c r="F613" s="184" t="s">
        <v>140</v>
      </c>
      <c r="G613" s="185" t="s">
        <v>440</v>
      </c>
      <c r="H613" s="144"/>
      <c r="I613" s="145"/>
      <c r="J613" s="146"/>
      <c r="K613" s="146"/>
      <c r="L613" s="25" t="s">
        <v>357</v>
      </c>
      <c r="M613" s="26"/>
      <c r="N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7.13'!N595</f>
        <v>#REF!</v>
      </c>
      <c r="O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7.13'!O595</f>
        <v>#REF!</v>
      </c>
      <c r="P613" s="228" t="str">
        <f t="shared" si="67"/>
        <v xml:space="preserve"> </v>
      </c>
      <c r="Q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3" s="228" t="str">
        <f t="shared" si="68"/>
        <v xml:space="preserve"> </v>
      </c>
      <c r="S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3" s="228" t="str">
        <f t="shared" si="69"/>
        <v xml:space="preserve"> </v>
      </c>
      <c r="U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7.13'!P595</f>
        <v>#REF!</v>
      </c>
      <c r="W613" s="228" t="str">
        <f t="shared" si="70"/>
        <v xml:space="preserve"> </v>
      </c>
      <c r="X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3" s="228" t="str">
        <f t="shared" si="71"/>
        <v xml:space="preserve"> </v>
      </c>
      <c r="Z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3" s="228" t="str">
        <f t="shared" si="72"/>
        <v xml:space="preserve"> </v>
      </c>
      <c r="AB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4" spans="1:28" s="135" customFormat="1">
      <c r="A614" s="182" t="str">
        <f t="shared" si="73"/>
        <v>71100902024215</v>
      </c>
      <c r="B614" s="183" t="s">
        <v>439</v>
      </c>
      <c r="C614" s="132" t="s">
        <v>189</v>
      </c>
      <c r="D614" s="131" t="s">
        <v>187</v>
      </c>
      <c r="E614" s="130" t="s">
        <v>140</v>
      </c>
      <c r="F614" s="184" t="s">
        <v>140</v>
      </c>
      <c r="G614" s="129">
        <v>4215</v>
      </c>
      <c r="H614" s="23"/>
      <c r="I614" s="23"/>
      <c r="J614" s="24"/>
      <c r="K614" s="24"/>
      <c r="L614" s="27" t="s">
        <v>117</v>
      </c>
      <c r="M614" s="10">
        <v>4215</v>
      </c>
      <c r="N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4" s="229" t="str">
        <f t="shared" si="67"/>
        <v xml:space="preserve"> </v>
      </c>
      <c r="Q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4" s="229" t="str">
        <f t="shared" si="68"/>
        <v xml:space="preserve"> </v>
      </c>
      <c r="S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4" s="229" t="str">
        <f t="shared" si="69"/>
        <v xml:space="preserve"> </v>
      </c>
      <c r="U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4" s="229" t="str">
        <f t="shared" si="70"/>
        <v xml:space="preserve"> </v>
      </c>
      <c r="X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4" s="229" t="str">
        <f t="shared" si="71"/>
        <v xml:space="preserve"> </v>
      </c>
      <c r="Z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4" s="229" t="str">
        <f t="shared" si="72"/>
        <v xml:space="preserve"> </v>
      </c>
      <c r="AB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5" spans="1:28" s="162" customFormat="1" ht="28.5" hidden="1">
      <c r="A615" s="120" t="str">
        <f t="shared" si="73"/>
        <v>71110000000000</v>
      </c>
      <c r="B615" s="122" t="s">
        <v>439</v>
      </c>
      <c r="C615" s="115" t="s">
        <v>104</v>
      </c>
      <c r="D615" s="116" t="s">
        <v>441</v>
      </c>
      <c r="E615" s="125" t="s">
        <v>441</v>
      </c>
      <c r="F615" s="126" t="s">
        <v>441</v>
      </c>
      <c r="G615" s="127" t="s">
        <v>440</v>
      </c>
      <c r="H615" s="171">
        <v>3100</v>
      </c>
      <c r="I615" s="210" t="s">
        <v>104</v>
      </c>
      <c r="J615" s="211">
        <v>0</v>
      </c>
      <c r="K615" s="211">
        <v>0</v>
      </c>
      <c r="L615" s="160" t="s">
        <v>358</v>
      </c>
      <c r="M615" s="172"/>
      <c r="N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5" s="224" t="str">
        <f t="shared" si="67"/>
        <v xml:space="preserve"> </v>
      </c>
      <c r="Q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5" s="224" t="str">
        <f t="shared" si="68"/>
        <v xml:space="preserve"> </v>
      </c>
      <c r="S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5" s="224" t="str">
        <f t="shared" si="69"/>
        <v xml:space="preserve"> </v>
      </c>
      <c r="U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5" s="224" t="str">
        <f t="shared" si="70"/>
        <v xml:space="preserve"> </v>
      </c>
      <c r="X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5" s="224" t="str">
        <f t="shared" si="71"/>
        <v xml:space="preserve"> </v>
      </c>
      <c r="Z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5" s="224" t="str">
        <f t="shared" si="72"/>
        <v xml:space="preserve"> </v>
      </c>
      <c r="AB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6" spans="1:28" hidden="1">
      <c r="A616" s="120" t="str">
        <f t="shared" si="73"/>
        <v>71110000000001</v>
      </c>
      <c r="B616" s="122" t="s">
        <v>439</v>
      </c>
      <c r="C616" s="115" t="s">
        <v>104</v>
      </c>
      <c r="D616" s="116" t="s">
        <v>441</v>
      </c>
      <c r="E616" s="117" t="s">
        <v>441</v>
      </c>
      <c r="F616" s="118" t="s">
        <v>441</v>
      </c>
      <c r="G616" s="127" t="s">
        <v>96</v>
      </c>
      <c r="H616" s="23"/>
      <c r="I616" s="16"/>
      <c r="J616" s="17"/>
      <c r="K616" s="17"/>
      <c r="L616" s="28" t="s">
        <v>108</v>
      </c>
      <c r="M616" s="29"/>
      <c r="N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6" s="231" t="str">
        <f t="shared" si="67"/>
        <v xml:space="preserve"> </v>
      </c>
      <c r="Q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6" s="231" t="str">
        <f t="shared" si="68"/>
        <v xml:space="preserve"> </v>
      </c>
      <c r="S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6" s="231" t="str">
        <f t="shared" si="69"/>
        <v xml:space="preserve"> </v>
      </c>
      <c r="U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6" s="231" t="str">
        <f t="shared" si="70"/>
        <v xml:space="preserve"> </v>
      </c>
      <c r="X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6" s="231" t="str">
        <f t="shared" si="71"/>
        <v xml:space="preserve"> </v>
      </c>
      <c r="Z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6" s="231" t="str">
        <f t="shared" si="72"/>
        <v xml:space="preserve"> </v>
      </c>
      <c r="AB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7" spans="1:28" s="187" customFormat="1" ht="13.5" hidden="1">
      <c r="A617" s="182" t="str">
        <f t="shared" si="73"/>
        <v>71110100000000</v>
      </c>
      <c r="B617" s="183" t="s">
        <v>439</v>
      </c>
      <c r="C617" s="132" t="s">
        <v>104</v>
      </c>
      <c r="D617" s="131" t="s">
        <v>106</v>
      </c>
      <c r="E617" s="130" t="s">
        <v>441</v>
      </c>
      <c r="F617" s="184" t="s">
        <v>441</v>
      </c>
      <c r="G617" s="185" t="s">
        <v>440</v>
      </c>
      <c r="H617" s="173">
        <v>3110</v>
      </c>
      <c r="I617" s="164" t="s">
        <v>104</v>
      </c>
      <c r="J617" s="165">
        <v>1</v>
      </c>
      <c r="K617" s="165">
        <v>0</v>
      </c>
      <c r="L617" s="166" t="s">
        <v>365</v>
      </c>
      <c r="M617" s="174"/>
      <c r="N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7" s="226" t="str">
        <f t="shared" si="67"/>
        <v xml:space="preserve"> </v>
      </c>
      <c r="Q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7" s="226" t="str">
        <f t="shared" si="68"/>
        <v xml:space="preserve"> </v>
      </c>
      <c r="S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7" s="226" t="str">
        <f t="shared" si="69"/>
        <v xml:space="preserve"> </v>
      </c>
      <c r="U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7" s="226" t="str">
        <f t="shared" si="70"/>
        <v xml:space="preserve"> </v>
      </c>
      <c r="X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7" s="226" t="str">
        <f t="shared" si="71"/>
        <v xml:space="preserve"> </v>
      </c>
      <c r="Z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7" s="226" t="str">
        <f t="shared" si="72"/>
        <v xml:space="preserve"> </v>
      </c>
      <c r="AB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8" spans="1:28" s="135" customFormat="1" ht="12.75" hidden="1">
      <c r="A618" s="182" t="str">
        <f t="shared" si="73"/>
        <v>71110100000001</v>
      </c>
      <c r="B618" s="183" t="s">
        <v>439</v>
      </c>
      <c r="C618" s="132" t="s">
        <v>104</v>
      </c>
      <c r="D618" s="131" t="s">
        <v>106</v>
      </c>
      <c r="E618" s="130" t="s">
        <v>441</v>
      </c>
      <c r="F618" s="184" t="s">
        <v>441</v>
      </c>
      <c r="G618" s="185" t="s">
        <v>96</v>
      </c>
      <c r="H618" s="23"/>
      <c r="I618" s="16"/>
      <c r="J618" s="17"/>
      <c r="K618" s="17"/>
      <c r="L618" s="28" t="s">
        <v>110</v>
      </c>
      <c r="M618" s="29"/>
      <c r="N618" s="188" t="e">
        <f>+'havelvac 7.2'!N596+'havelvac 7.3'!N596+'havelvac 7.4'!N596+'havelvac 7.5'!N596+'havelvac 7.6'!N596+'havelvac 7.7'!N596+'havelvac 7.9'!N596+'havelvac 7.8'!N596+'havelvac 7.10'!N596+'havelvac 7.11'!N596+'havelvac 7.12'!N596+'havelvac 7.13'!#REF!</f>
        <v>#REF!</v>
      </c>
      <c r="O618" s="188" t="e">
        <f>+'havelvac 7.2'!O596+'havelvac 7.3'!O596+'havelvac 7.4'!O596+'havelvac 7.5'!O596+'havelvac 7.6'!O596+'havelvac 7.7'!O596+'havelvac 7.9'!O596+'havelvac 7.8'!O596+'havelvac 7.10'!O596+'havelvac 7.11'!O596+'havelvac 7.12'!O596+'havelvac 7.13'!#REF!</f>
        <v>#REF!</v>
      </c>
      <c r="P618" s="225" t="str">
        <f t="shared" si="67"/>
        <v xml:space="preserve"> </v>
      </c>
      <c r="Q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8" s="225" t="str">
        <f t="shared" si="68"/>
        <v xml:space="preserve"> </v>
      </c>
      <c r="S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8" s="225" t="str">
        <f t="shared" si="69"/>
        <v xml:space="preserve"> </v>
      </c>
      <c r="U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8" s="188" t="e">
        <f>+'havelvac 7.2'!P596+'havelvac 7.3'!P596+'havelvac 7.4'!P596+'havelvac 7.5'!P596+'havelvac 7.6'!P596+'havelvac 7.7'!P596+'havelvac 7.9'!P596+'havelvac 7.8'!P596+'havelvac 7.10'!P596+'havelvac 7.11'!P596+'havelvac 7.12'!P596+'havelvac 7.13'!#REF!</f>
        <v>#REF!</v>
      </c>
      <c r="W618" s="225" t="str">
        <f t="shared" si="70"/>
        <v xml:space="preserve"> </v>
      </c>
      <c r="X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8" s="225" t="str">
        <f t="shared" si="71"/>
        <v xml:space="preserve"> </v>
      </c>
      <c r="Z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8" s="225" t="str">
        <f t="shared" si="72"/>
        <v xml:space="preserve"> </v>
      </c>
      <c r="AB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9" spans="1:28" s="191" customFormat="1" ht="12.75" hidden="1">
      <c r="A619" s="182" t="str">
        <f t="shared" si="73"/>
        <v>71110102000000</v>
      </c>
      <c r="B619" s="183" t="s">
        <v>439</v>
      </c>
      <c r="C619" s="132" t="s">
        <v>104</v>
      </c>
      <c r="D619" s="131" t="s">
        <v>106</v>
      </c>
      <c r="E619" s="130" t="s">
        <v>140</v>
      </c>
      <c r="F619" s="184" t="s">
        <v>441</v>
      </c>
      <c r="G619" s="185" t="s">
        <v>440</v>
      </c>
      <c r="H619" s="149">
        <v>3112</v>
      </c>
      <c r="I619" s="150" t="s">
        <v>104</v>
      </c>
      <c r="J619" s="151">
        <v>1</v>
      </c>
      <c r="K619" s="151">
        <v>2</v>
      </c>
      <c r="L619" s="152" t="s">
        <v>359</v>
      </c>
      <c r="M619" s="153"/>
      <c r="N619" s="190" t="e">
        <f>+'havelvac 7.2'!N597+'havelvac 7.3'!N597+'havelvac 7.4'!N597+'havelvac 7.5'!N597+'havelvac 7.6'!N597+'havelvac 7.7'!N597+'havelvac 7.9'!N597+'havelvac 7.8'!N597+'havelvac 7.10'!N597+'havelvac 7.11'!N597+'havelvac 7.12'!N597+'havelvac 7.13'!#REF!</f>
        <v>#REF!</v>
      </c>
      <c r="O619" s="190" t="e">
        <f>+'havelvac 7.2'!O597+'havelvac 7.3'!O597+'havelvac 7.4'!O597+'havelvac 7.5'!O597+'havelvac 7.6'!O597+'havelvac 7.7'!O597+'havelvac 7.9'!O597+'havelvac 7.8'!O597+'havelvac 7.10'!O597+'havelvac 7.11'!O597+'havelvac 7.12'!O597+'havelvac 7.13'!#REF!</f>
        <v>#REF!</v>
      </c>
      <c r="P619" s="227" t="str">
        <f t="shared" si="67"/>
        <v xml:space="preserve"> </v>
      </c>
      <c r="Q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9" s="227" t="str">
        <f t="shared" si="68"/>
        <v xml:space="preserve"> </v>
      </c>
      <c r="S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9" s="227" t="str">
        <f t="shared" si="69"/>
        <v xml:space="preserve"> </v>
      </c>
      <c r="U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9" s="190" t="e">
        <f>+'havelvac 7.2'!P597+'havelvac 7.3'!P597+'havelvac 7.4'!P597+'havelvac 7.5'!P597+'havelvac 7.6'!P597+'havelvac 7.7'!P597+'havelvac 7.9'!P597+'havelvac 7.8'!P597+'havelvac 7.10'!P597+'havelvac 7.11'!P597+'havelvac 7.12'!P597+'havelvac 7.13'!#REF!</f>
        <v>#REF!</v>
      </c>
      <c r="W619" s="227" t="str">
        <f t="shared" si="70"/>
        <v xml:space="preserve"> </v>
      </c>
      <c r="X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9" s="227" t="str">
        <f t="shared" si="71"/>
        <v xml:space="preserve"> </v>
      </c>
      <c r="Z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9" s="227" t="str">
        <f t="shared" si="72"/>
        <v xml:space="preserve"> </v>
      </c>
      <c r="AB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0" spans="1:28" s="135" customFormat="1" ht="12.75" hidden="1">
      <c r="A620" s="182" t="str">
        <f t="shared" si="73"/>
        <v>71110102000001</v>
      </c>
      <c r="B620" s="183" t="s">
        <v>439</v>
      </c>
      <c r="C620" s="132" t="s">
        <v>104</v>
      </c>
      <c r="D620" s="131" t="s">
        <v>106</v>
      </c>
      <c r="E620" s="130" t="s">
        <v>140</v>
      </c>
      <c r="F620" s="184" t="s">
        <v>441</v>
      </c>
      <c r="G620" s="185" t="s">
        <v>96</v>
      </c>
      <c r="H620" s="23"/>
      <c r="I620" s="23"/>
      <c r="J620" s="24"/>
      <c r="K620" s="24"/>
      <c r="L620" s="28" t="s">
        <v>108</v>
      </c>
      <c r="M620" s="29"/>
      <c r="N620" s="188">
        <f>+'havelvac 7.2'!N598+'havelvac 7.3'!N598+'havelvac 7.4'!N598+'havelvac 7.5'!N598+'havelvac 7.6'!N598+'havelvac 7.7'!N598+'havelvac 7.9'!N598+'havelvac 7.8'!N598+'havelvac 7.10'!N598+'havelvac 7.11'!N598+'havelvac 7.12'!N598+'havelvac 7.13'!N596</f>
        <v>0</v>
      </c>
      <c r="O620" s="188">
        <f>+'havelvac 7.2'!O598+'havelvac 7.3'!O598+'havelvac 7.4'!O598+'havelvac 7.5'!O598+'havelvac 7.6'!O598+'havelvac 7.7'!O598+'havelvac 7.9'!O598+'havelvac 7.8'!O598+'havelvac 7.10'!O598+'havelvac 7.11'!O598+'havelvac 7.12'!O598+'havelvac 7.13'!O596</f>
        <v>0</v>
      </c>
      <c r="P620" s="225" t="str">
        <f t="shared" si="67"/>
        <v xml:space="preserve"> </v>
      </c>
      <c r="Q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0" s="225" t="str">
        <f t="shared" si="68"/>
        <v xml:space="preserve"> </v>
      </c>
      <c r="S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0" s="225" t="str">
        <f t="shared" si="69"/>
        <v xml:space="preserve"> </v>
      </c>
      <c r="U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0" s="188">
        <f>+'havelvac 7.2'!P598+'havelvac 7.3'!P598+'havelvac 7.4'!P598+'havelvac 7.5'!P598+'havelvac 7.6'!P598+'havelvac 7.7'!P598+'havelvac 7.9'!P598+'havelvac 7.8'!P598+'havelvac 7.10'!P598+'havelvac 7.11'!P598+'havelvac 7.12'!P598+'havelvac 7.13'!P596</f>
        <v>0</v>
      </c>
      <c r="W620" s="225" t="str">
        <f t="shared" si="70"/>
        <v xml:space="preserve"> </v>
      </c>
      <c r="X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0" s="225" t="str">
        <f t="shared" si="71"/>
        <v xml:space="preserve"> </v>
      </c>
      <c r="Z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0" s="225" t="str">
        <f t="shared" si="72"/>
        <v xml:space="preserve"> </v>
      </c>
      <c r="AB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1" spans="1:28" s="135" customFormat="1" hidden="1">
      <c r="A621" s="182" t="str">
        <f t="shared" si="73"/>
        <v>71110102004891</v>
      </c>
      <c r="B621" s="183" t="s">
        <v>439</v>
      </c>
      <c r="C621" s="132" t="s">
        <v>104</v>
      </c>
      <c r="D621" s="131" t="s">
        <v>106</v>
      </c>
      <c r="E621" s="130" t="s">
        <v>140</v>
      </c>
      <c r="F621" s="184" t="s">
        <v>441</v>
      </c>
      <c r="G621" s="185">
        <v>4891</v>
      </c>
      <c r="H621" s="23"/>
      <c r="I621" s="23"/>
      <c r="J621" s="24"/>
      <c r="K621" s="24"/>
      <c r="L621" s="28" t="s">
        <v>360</v>
      </c>
      <c r="M621" s="29">
        <v>4891</v>
      </c>
      <c r="N621" s="181">
        <f>+'havelvac 7.2'!N599+'havelvac 7.3'!N599+'havelvac 7.4'!N599+'havelvac 7.5'!N599+'havelvac 7.6'!N599+'havelvac 7.7'!N599+'havelvac 7.9'!N599+'havelvac 7.8'!N599+'havelvac 7.10'!N599+'havelvac 7.11'!N599+'havelvac 7.12'!N599+'havelvac 7.13'!N597</f>
        <v>0</v>
      </c>
      <c r="O621" s="181">
        <f>+'havelvac 7.2'!O599+'havelvac 7.3'!O599+'havelvac 7.4'!O599+'havelvac 7.5'!O599+'havelvac 7.6'!O599+'havelvac 7.7'!O599+'havelvac 7.9'!O599+'havelvac 7.8'!O599+'havelvac 7.10'!O599+'havelvac 7.11'!O599+'havelvac 7.12'!O599+'havelvac 7.13'!O597</f>
        <v>0</v>
      </c>
      <c r="P621" s="229" t="str">
        <f t="shared" si="67"/>
        <v xml:space="preserve"> </v>
      </c>
      <c r="Q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1" s="229" t="str">
        <f t="shared" si="68"/>
        <v xml:space="preserve"> </v>
      </c>
      <c r="S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1" s="229" t="str">
        <f t="shared" si="69"/>
        <v xml:space="preserve"> </v>
      </c>
      <c r="U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1" s="181">
        <f>+'havelvac 7.2'!P599+'havelvac 7.3'!P599+'havelvac 7.4'!P599+'havelvac 7.5'!P599+'havelvac 7.6'!P599+'havelvac 7.7'!P599+'havelvac 7.9'!P599+'havelvac 7.8'!P599+'havelvac 7.10'!P599+'havelvac 7.11'!P599+'havelvac 7.12'!P599+'havelvac 7.13'!P597</f>
        <v>0</v>
      </c>
      <c r="W621" s="229" t="str">
        <f t="shared" si="70"/>
        <v xml:space="preserve"> </v>
      </c>
      <c r="X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1" s="229" t="str">
        <f t="shared" si="71"/>
        <v xml:space="preserve"> </v>
      </c>
      <c r="Z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1" s="229" t="str">
        <f t="shared" si="72"/>
        <v xml:space="preserve"> </v>
      </c>
      <c r="AB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2" spans="1:28" s="135" customFormat="1" hidden="1">
      <c r="A622" s="182" t="str">
        <f t="shared" si="73"/>
        <v>7111010200x</v>
      </c>
      <c r="B622" s="183" t="s">
        <v>439</v>
      </c>
      <c r="C622" s="132" t="s">
        <v>104</v>
      </c>
      <c r="D622" s="131" t="s">
        <v>106</v>
      </c>
      <c r="E622" s="130" t="s">
        <v>140</v>
      </c>
      <c r="F622" s="184" t="s">
        <v>441</v>
      </c>
      <c r="G622" s="185" t="s">
        <v>361</v>
      </c>
      <c r="H622" s="192"/>
      <c r="I622" s="192"/>
      <c r="J622" s="193"/>
      <c r="K622" s="194"/>
      <c r="L622" s="27" t="s">
        <v>362</v>
      </c>
      <c r="M622" s="10" t="s">
        <v>361</v>
      </c>
      <c r="N622" s="181">
        <f>+'havelvac 7.2'!N600+'havelvac 7.3'!N600+'havelvac 7.4'!N600+'havelvac 7.5'!N600+'havelvac 7.6'!N600+'havelvac 7.7'!N600+'havelvac 7.9'!N600+'havelvac 7.8'!N600+'havelvac 7.10'!N600+'havelvac 7.11'!N600+'havelvac 7.12'!N600+'havelvac 7.13'!N598</f>
        <v>0</v>
      </c>
      <c r="O622" s="181">
        <f>+'havelvac 7.2'!O600+'havelvac 7.3'!O600+'havelvac 7.4'!O600+'havelvac 7.5'!O600+'havelvac 7.6'!O600+'havelvac 7.7'!O600+'havelvac 7.9'!O600+'havelvac 7.8'!O600+'havelvac 7.10'!O600+'havelvac 7.11'!O600+'havelvac 7.12'!O600+'havelvac 7.13'!O598</f>
        <v>0</v>
      </c>
      <c r="P622" s="229" t="str">
        <f t="shared" si="67"/>
        <v xml:space="preserve"> </v>
      </c>
      <c r="Q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2" s="229" t="str">
        <f t="shared" si="68"/>
        <v xml:space="preserve"> </v>
      </c>
      <c r="S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2" s="229" t="str">
        <f t="shared" si="69"/>
        <v xml:space="preserve"> </v>
      </c>
      <c r="U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2" s="181">
        <f>+'havelvac 7.2'!P600+'havelvac 7.3'!P600+'havelvac 7.4'!P600+'havelvac 7.5'!P600+'havelvac 7.6'!P600+'havelvac 7.7'!P600+'havelvac 7.9'!P600+'havelvac 7.8'!P600+'havelvac 7.10'!P600+'havelvac 7.11'!P600+'havelvac 7.12'!P600+'havelvac 7.13'!P598</f>
        <v>0</v>
      </c>
      <c r="W622" s="229" t="str">
        <f t="shared" si="70"/>
        <v xml:space="preserve"> </v>
      </c>
      <c r="X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2" s="229" t="str">
        <f t="shared" si="71"/>
        <v xml:space="preserve"> </v>
      </c>
      <c r="Z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2" s="229" t="str">
        <f t="shared" si="72"/>
        <v xml:space="preserve"> </v>
      </c>
      <c r="AB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3" spans="1:256" s="208" customFormat="1">
      <c r="A633" s="120"/>
      <c r="B633" s="114"/>
      <c r="C633" s="115"/>
      <c r="D633" s="116"/>
      <c r="E633" s="117"/>
      <c r="F633" s="118"/>
      <c r="G633" s="119"/>
      <c r="H633" s="4"/>
      <c r="I633" s="38"/>
      <c r="J633" s="39"/>
      <c r="K633" s="40"/>
      <c r="L633" s="36"/>
      <c r="N633" s="37"/>
      <c r="O633" s="37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5" spans="1:256" s="208" customFormat="1">
      <c r="A635" s="120"/>
      <c r="B635" s="114"/>
      <c r="C635" s="115"/>
      <c r="D635" s="116"/>
      <c r="E635" s="117"/>
      <c r="F635" s="118"/>
      <c r="G635" s="119"/>
      <c r="H635" s="4"/>
      <c r="I635" s="38"/>
      <c r="J635" s="39"/>
      <c r="K635" s="40"/>
      <c r="L635" s="36"/>
      <c r="N635" s="37"/>
      <c r="O635" s="37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</row>
    <row r="636" spans="1:256" s="208" customFormat="1">
      <c r="A636" s="120"/>
      <c r="B636" s="114"/>
      <c r="C636" s="115"/>
      <c r="D636" s="116"/>
      <c r="E636" s="117"/>
      <c r="F636" s="118"/>
      <c r="G636" s="119"/>
      <c r="H636" s="4"/>
      <c r="I636" s="38"/>
      <c r="J636" s="39"/>
      <c r="K636" s="40"/>
      <c r="L636" s="36"/>
      <c r="N636" s="37"/>
      <c r="O636" s="37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 s="208" customFormat="1">
      <c r="A637" s="120"/>
      <c r="B637" s="114"/>
      <c r="C637" s="115"/>
      <c r="D637" s="116"/>
      <c r="E637" s="117"/>
      <c r="F637" s="118"/>
      <c r="G637" s="119"/>
      <c r="H637" s="4"/>
      <c r="I637" s="38"/>
      <c r="J637" s="39"/>
      <c r="K637" s="40"/>
      <c r="L637" s="36"/>
      <c r="N637" s="37"/>
      <c r="O637" s="37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</row>
    <row r="638" spans="1:256" s="208" customFormat="1">
      <c r="A638" s="120"/>
      <c r="B638" s="114"/>
      <c r="C638" s="115"/>
      <c r="D638" s="116"/>
      <c r="E638" s="117"/>
      <c r="F638" s="118"/>
      <c r="G638" s="119"/>
      <c r="H638" s="4"/>
      <c r="I638" s="38"/>
      <c r="J638" s="39"/>
      <c r="K638" s="40"/>
      <c r="L638" s="36"/>
      <c r="N638" s="37"/>
      <c r="O638" s="37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</row>
    <row r="639" spans="1:256" s="208" customFormat="1">
      <c r="A639" s="120"/>
      <c r="B639" s="114"/>
      <c r="C639" s="115"/>
      <c r="D639" s="116"/>
      <c r="E639" s="117"/>
      <c r="F639" s="118"/>
      <c r="G639" s="119"/>
      <c r="H639" s="4"/>
      <c r="I639" s="38"/>
      <c r="J639" s="39"/>
      <c r="K639" s="40"/>
      <c r="L639" s="36"/>
      <c r="N639" s="37"/>
      <c r="O639" s="37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</row>
    <row r="640" spans="1:256" s="208" customFormat="1">
      <c r="A640" s="120"/>
      <c r="B640" s="114"/>
      <c r="C640" s="115"/>
      <c r="D640" s="116"/>
      <c r="E640" s="117"/>
      <c r="F640" s="118"/>
      <c r="G640" s="119"/>
      <c r="H640" s="4"/>
      <c r="I640" s="38"/>
      <c r="J640" s="39"/>
      <c r="K640" s="40"/>
      <c r="L640" s="36"/>
      <c r="N640" s="37"/>
      <c r="O640" s="37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</row>
    <row r="641" spans="1:256" s="208" customFormat="1">
      <c r="A641" s="120"/>
      <c r="B641" s="114"/>
      <c r="C641" s="115"/>
      <c r="D641" s="116"/>
      <c r="E641" s="117"/>
      <c r="F641" s="118"/>
      <c r="G641" s="119"/>
      <c r="H641" s="4"/>
      <c r="I641" s="38"/>
      <c r="J641" s="39"/>
      <c r="K641" s="40"/>
      <c r="L641" s="36"/>
      <c r="N641" s="37"/>
      <c r="O641" s="37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</row>
    <row r="642" spans="1:256" s="208" customFormat="1">
      <c r="A642" s="120"/>
      <c r="B642" s="114"/>
      <c r="C642" s="115"/>
      <c r="D642" s="116"/>
      <c r="E642" s="117"/>
      <c r="F642" s="118"/>
      <c r="G642" s="119"/>
      <c r="H642" s="4"/>
      <c r="I642" s="38"/>
      <c r="J642" s="39"/>
      <c r="K642" s="40"/>
      <c r="L642" s="36"/>
      <c r="N642" s="37"/>
      <c r="O642" s="37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</row>
    <row r="643" spans="1:256" s="208" customFormat="1">
      <c r="A643" s="120"/>
      <c r="B643" s="114"/>
      <c r="C643" s="115"/>
      <c r="D643" s="116"/>
      <c r="E643" s="117"/>
      <c r="F643" s="118"/>
      <c r="G643" s="119"/>
      <c r="H643" s="4"/>
      <c r="I643" s="38"/>
      <c r="J643" s="39"/>
      <c r="K643" s="40"/>
      <c r="L643" s="36"/>
      <c r="N643" s="37"/>
      <c r="O643" s="37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</row>
    <row r="644" spans="1:256" s="208" customFormat="1">
      <c r="A644" s="120"/>
      <c r="B644" s="114"/>
      <c r="C644" s="115"/>
      <c r="D644" s="116"/>
      <c r="E644" s="117"/>
      <c r="F644" s="118"/>
      <c r="G644" s="119"/>
      <c r="H644" s="4"/>
      <c r="I644" s="38"/>
      <c r="J644" s="39"/>
      <c r="K644" s="40"/>
      <c r="L644" s="36"/>
      <c r="N644" s="37"/>
      <c r="O644" s="37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</row>
    <row r="645" spans="1:256" s="208" customFormat="1">
      <c r="A645" s="120"/>
      <c r="B645" s="114"/>
      <c r="C645" s="115"/>
      <c r="D645" s="116"/>
      <c r="E645" s="117"/>
      <c r="F645" s="118"/>
      <c r="G645" s="119"/>
      <c r="H645" s="4"/>
      <c r="I645" s="38"/>
      <c r="J645" s="39"/>
      <c r="K645" s="40"/>
      <c r="L645" s="36"/>
      <c r="N645" s="37"/>
      <c r="O645" s="37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</row>
    <row r="646" spans="1:256" s="208" customFormat="1">
      <c r="A646" s="120"/>
      <c r="B646" s="114"/>
      <c r="C646" s="115"/>
      <c r="D646" s="116"/>
      <c r="E646" s="117"/>
      <c r="F646" s="118"/>
      <c r="G646" s="119"/>
      <c r="H646" s="4"/>
      <c r="I646" s="38"/>
      <c r="J646" s="39"/>
      <c r="K646" s="40"/>
      <c r="L646" s="36"/>
      <c r="N646" s="37"/>
      <c r="O646" s="37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</row>
    <row r="647" spans="1:256" s="208" customFormat="1">
      <c r="A647" s="120"/>
      <c r="B647" s="114"/>
      <c r="C647" s="115"/>
      <c r="D647" s="116"/>
      <c r="E647" s="117"/>
      <c r="F647" s="118"/>
      <c r="G647" s="119"/>
      <c r="H647" s="4"/>
      <c r="I647" s="38"/>
      <c r="J647" s="39"/>
      <c r="K647" s="40"/>
      <c r="L647" s="36"/>
      <c r="N647" s="37"/>
      <c r="O647" s="37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</row>
    <row r="648" spans="1:256" s="208" customFormat="1">
      <c r="A648" s="120"/>
      <c r="B648" s="114"/>
      <c r="C648" s="115"/>
      <c r="D648" s="116"/>
      <c r="E648" s="117"/>
      <c r="F648" s="118"/>
      <c r="G648" s="119"/>
      <c r="H648" s="4"/>
      <c r="I648" s="38"/>
      <c r="J648" s="39"/>
      <c r="K648" s="40"/>
      <c r="L648" s="36"/>
      <c r="N648" s="37"/>
      <c r="O648" s="37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</row>
    <row r="649" spans="1:256" s="208" customFormat="1">
      <c r="A649" s="120"/>
      <c r="B649" s="114"/>
      <c r="C649" s="115"/>
      <c r="D649" s="116"/>
      <c r="E649" s="117"/>
      <c r="F649" s="118"/>
      <c r="G649" s="119"/>
      <c r="H649" s="4"/>
      <c r="I649" s="38"/>
      <c r="J649" s="39"/>
      <c r="K649" s="40"/>
      <c r="L649" s="36"/>
      <c r="N649" s="37"/>
      <c r="O649" s="37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</row>
    <row r="650" spans="1:256" s="208" customFormat="1">
      <c r="A650" s="120"/>
      <c r="B650" s="114"/>
      <c r="C650" s="115"/>
      <c r="D650" s="116"/>
      <c r="E650" s="117"/>
      <c r="F650" s="118"/>
      <c r="G650" s="119"/>
      <c r="H650" s="4"/>
      <c r="I650" s="38"/>
      <c r="J650" s="39"/>
      <c r="K650" s="40"/>
      <c r="L650" s="36"/>
      <c r="N650" s="37"/>
      <c r="O650" s="37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</row>
    <row r="651" spans="1:256" s="208" customFormat="1">
      <c r="A651" s="120"/>
      <c r="B651" s="114"/>
      <c r="C651" s="115"/>
      <c r="D651" s="116"/>
      <c r="E651" s="117"/>
      <c r="F651" s="118"/>
      <c r="G651" s="119"/>
      <c r="H651" s="4"/>
      <c r="I651" s="38"/>
      <c r="J651" s="39"/>
      <c r="K651" s="40"/>
      <c r="L651" s="36"/>
      <c r="N651" s="37"/>
      <c r="O651" s="37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</row>
    <row r="653" spans="1:256" s="208" customFormat="1">
      <c r="A653" s="120"/>
      <c r="B653" s="114"/>
      <c r="C653" s="115"/>
      <c r="D653" s="116"/>
      <c r="E653" s="117"/>
      <c r="F653" s="118"/>
      <c r="G653" s="119"/>
      <c r="H653" s="4"/>
      <c r="I653" s="38"/>
      <c r="J653" s="39"/>
      <c r="K653" s="40"/>
      <c r="L653" s="36"/>
      <c r="N653" s="37"/>
      <c r="O653" s="37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</row>
    <row r="654" spans="1:256" s="208" customFormat="1">
      <c r="A654" s="120"/>
      <c r="B654" s="114"/>
      <c r="C654" s="115"/>
      <c r="D654" s="116"/>
      <c r="E654" s="117"/>
      <c r="F654" s="118"/>
      <c r="G654" s="119"/>
      <c r="H654" s="4"/>
      <c r="I654" s="38"/>
      <c r="J654" s="39"/>
      <c r="K654" s="40"/>
      <c r="L654" s="36"/>
      <c r="N654" s="37"/>
      <c r="O654" s="37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</row>
    <row r="655" spans="1:256" s="208" customFormat="1">
      <c r="A655" s="120"/>
      <c r="B655" s="114"/>
      <c r="C655" s="115"/>
      <c r="D655" s="116"/>
      <c r="E655" s="117"/>
      <c r="F655" s="118"/>
      <c r="G655" s="119"/>
      <c r="H655" s="4"/>
      <c r="I655" s="38"/>
      <c r="J655" s="39"/>
      <c r="K655" s="40"/>
      <c r="L655" s="36"/>
      <c r="N655" s="37"/>
      <c r="O655" s="37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</row>
    <row r="656" spans="1:256" s="208" customFormat="1">
      <c r="A656" s="120"/>
      <c r="B656" s="114"/>
      <c r="C656" s="115"/>
      <c r="D656" s="116"/>
      <c r="E656" s="117"/>
      <c r="F656" s="118"/>
      <c r="G656" s="119"/>
      <c r="H656" s="4"/>
      <c r="I656" s="38"/>
      <c r="J656" s="39"/>
      <c r="K656" s="40"/>
      <c r="L656" s="36"/>
      <c r="N656" s="37"/>
      <c r="O656" s="37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</row>
    <row r="657" spans="1:256" s="208" customFormat="1">
      <c r="A657" s="120"/>
      <c r="B657" s="114"/>
      <c r="C657" s="115"/>
      <c r="D657" s="116"/>
      <c r="E657" s="117"/>
      <c r="F657" s="118"/>
      <c r="G657" s="119"/>
      <c r="H657" s="4"/>
      <c r="I657" s="38"/>
      <c r="J657" s="39"/>
      <c r="K657" s="40"/>
      <c r="L657" s="36"/>
      <c r="N657" s="37"/>
      <c r="O657" s="37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</row>
    <row r="658" spans="1:256" s="208" customFormat="1">
      <c r="A658" s="120"/>
      <c r="B658" s="114"/>
      <c r="C658" s="115"/>
      <c r="D658" s="116"/>
      <c r="E658" s="117"/>
      <c r="F658" s="118"/>
      <c r="G658" s="119"/>
      <c r="H658" s="4"/>
      <c r="I658" s="38"/>
      <c r="J658" s="39"/>
      <c r="K658" s="40"/>
      <c r="L658" s="36"/>
      <c r="N658" s="37"/>
      <c r="O658" s="37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</row>
    <row r="659" spans="1:256" s="208" customFormat="1">
      <c r="A659" s="120"/>
      <c r="B659" s="114"/>
      <c r="C659" s="115"/>
      <c r="D659" s="116"/>
      <c r="E659" s="117"/>
      <c r="F659" s="118"/>
      <c r="G659" s="119"/>
      <c r="H659" s="4"/>
      <c r="I659" s="38"/>
      <c r="J659" s="39"/>
      <c r="K659" s="40"/>
      <c r="L659" s="36"/>
      <c r="N659" s="37"/>
      <c r="O659" s="37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</row>
    <row r="660" spans="1:256" s="208" customFormat="1">
      <c r="A660" s="120"/>
      <c r="B660" s="114"/>
      <c r="C660" s="115"/>
      <c r="D660" s="116"/>
      <c r="E660" s="117"/>
      <c r="F660" s="118"/>
      <c r="G660" s="119"/>
      <c r="H660" s="4"/>
      <c r="I660" s="38"/>
      <c r="J660" s="39"/>
      <c r="K660" s="40"/>
      <c r="L660" s="36"/>
      <c r="N660" s="37"/>
      <c r="O660" s="37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</row>
    <row r="661" spans="1:256" s="208" customFormat="1">
      <c r="A661" s="120"/>
      <c r="B661" s="114"/>
      <c r="C661" s="115"/>
      <c r="D661" s="116"/>
      <c r="E661" s="117"/>
      <c r="F661" s="118"/>
      <c r="G661" s="119"/>
      <c r="H661" s="4"/>
      <c r="I661" s="38"/>
      <c r="J661" s="39"/>
      <c r="K661" s="40"/>
      <c r="L661" s="36"/>
      <c r="N661" s="37"/>
      <c r="O661" s="37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</row>
    <row r="662" spans="1:256" s="208" customFormat="1">
      <c r="A662" s="120"/>
      <c r="B662" s="114"/>
      <c r="C662" s="115"/>
      <c r="D662" s="116"/>
      <c r="E662" s="117"/>
      <c r="F662" s="118"/>
      <c r="G662" s="119"/>
      <c r="H662" s="4"/>
      <c r="I662" s="38"/>
      <c r="J662" s="39"/>
      <c r="K662" s="40"/>
      <c r="L662" s="36"/>
      <c r="N662" s="37"/>
      <c r="O662" s="37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</row>
    <row r="663" spans="1:256" s="208" customFormat="1">
      <c r="A663" s="120"/>
      <c r="B663" s="114"/>
      <c r="C663" s="115"/>
      <c r="D663" s="116"/>
      <c r="E663" s="117"/>
      <c r="F663" s="118"/>
      <c r="G663" s="119"/>
      <c r="H663" s="4"/>
      <c r="I663" s="38"/>
      <c r="J663" s="39"/>
      <c r="K663" s="40"/>
      <c r="L663" s="36"/>
      <c r="N663" s="37"/>
      <c r="O663" s="37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</row>
    <row r="664" spans="1:256" s="208" customFormat="1">
      <c r="A664" s="120"/>
      <c r="B664" s="114"/>
      <c r="C664" s="115"/>
      <c r="D664" s="116"/>
      <c r="E664" s="117"/>
      <c r="F664" s="118"/>
      <c r="G664" s="119"/>
      <c r="H664" s="4"/>
      <c r="I664" s="38"/>
      <c r="J664" s="39"/>
      <c r="K664" s="40"/>
      <c r="L664" s="36"/>
      <c r="N664" s="37"/>
      <c r="O664" s="37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</row>
    <row r="665" spans="1:256" s="208" customFormat="1">
      <c r="A665" s="120"/>
      <c r="B665" s="114"/>
      <c r="C665" s="115"/>
      <c r="D665" s="116"/>
      <c r="E665" s="117"/>
      <c r="F665" s="118"/>
      <c r="G665" s="119"/>
      <c r="H665" s="4"/>
      <c r="I665" s="38"/>
      <c r="J665" s="39"/>
      <c r="K665" s="40"/>
      <c r="L665" s="36"/>
      <c r="N665" s="37"/>
      <c r="O665" s="37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</row>
    <row r="666" spans="1:256" s="208" customFormat="1">
      <c r="A666" s="120"/>
      <c r="B666" s="114"/>
      <c r="C666" s="115"/>
      <c r="D666" s="116"/>
      <c r="E666" s="117"/>
      <c r="F666" s="118"/>
      <c r="G666" s="119"/>
      <c r="H666" s="4"/>
      <c r="I666" s="38"/>
      <c r="J666" s="39"/>
      <c r="K666" s="40"/>
      <c r="L666" s="36"/>
      <c r="N666" s="37"/>
      <c r="O666" s="37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</row>
    <row r="667" spans="1:256" s="208" customFormat="1">
      <c r="A667" s="120"/>
      <c r="B667" s="114"/>
      <c r="C667" s="115"/>
      <c r="D667" s="116"/>
      <c r="E667" s="117"/>
      <c r="F667" s="118"/>
      <c r="G667" s="119"/>
      <c r="H667" s="4"/>
      <c r="I667" s="38"/>
      <c r="J667" s="39"/>
      <c r="K667" s="40"/>
      <c r="L667" s="36"/>
      <c r="N667" s="37"/>
      <c r="O667" s="37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</row>
    <row r="668" spans="1:256" s="208" customFormat="1">
      <c r="A668" s="120"/>
      <c r="B668" s="114"/>
      <c r="C668" s="115"/>
      <c r="D668" s="116"/>
      <c r="E668" s="117"/>
      <c r="F668" s="118"/>
      <c r="G668" s="119"/>
      <c r="H668" s="4"/>
      <c r="I668" s="38"/>
      <c r="J668" s="39"/>
      <c r="K668" s="40"/>
      <c r="L668" s="36"/>
      <c r="N668" s="37"/>
      <c r="O668" s="37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</row>
    <row r="669" spans="1:256" s="208" customFormat="1">
      <c r="A669" s="120"/>
      <c r="B669" s="114"/>
      <c r="C669" s="115"/>
      <c r="D669" s="116"/>
      <c r="E669" s="117"/>
      <c r="F669" s="118"/>
      <c r="G669" s="119"/>
      <c r="H669" s="4"/>
      <c r="I669" s="38"/>
      <c r="J669" s="39"/>
      <c r="K669" s="40"/>
      <c r="L669" s="36"/>
      <c r="N669" s="37"/>
      <c r="O669" s="37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</row>
    <row r="671" spans="1:256" s="208" customFormat="1">
      <c r="A671" s="120"/>
      <c r="B671" s="114"/>
      <c r="C671" s="115"/>
      <c r="D671" s="116"/>
      <c r="E671" s="117"/>
      <c r="F671" s="118"/>
      <c r="G671" s="119"/>
      <c r="H671" s="4"/>
      <c r="I671" s="38"/>
      <c r="J671" s="39"/>
      <c r="K671" s="40"/>
      <c r="L671" s="36"/>
      <c r="N671" s="37"/>
      <c r="O671" s="37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</row>
    <row r="672" spans="1:256" s="208" customFormat="1">
      <c r="A672" s="120"/>
      <c r="B672" s="114"/>
      <c r="C672" s="115"/>
      <c r="D672" s="116"/>
      <c r="E672" s="117"/>
      <c r="F672" s="118"/>
      <c r="G672" s="119"/>
      <c r="H672" s="4"/>
      <c r="I672" s="38"/>
      <c r="J672" s="39"/>
      <c r="K672" s="40"/>
      <c r="L672" s="36"/>
      <c r="N672" s="37"/>
      <c r="O672" s="37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</row>
    <row r="673" spans="1:256" s="208" customFormat="1">
      <c r="A673" s="120"/>
      <c r="B673" s="114"/>
      <c r="C673" s="115"/>
      <c r="D673" s="116"/>
      <c r="E673" s="117"/>
      <c r="F673" s="118"/>
      <c r="G673" s="119"/>
      <c r="H673" s="4"/>
      <c r="I673" s="38"/>
      <c r="J673" s="39"/>
      <c r="K673" s="40"/>
      <c r="L673" s="36"/>
      <c r="N673" s="37"/>
      <c r="O673" s="37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</row>
    <row r="675" spans="1:256" s="208" customFormat="1">
      <c r="A675" s="120"/>
      <c r="B675" s="114"/>
      <c r="C675" s="115"/>
      <c r="D675" s="116"/>
      <c r="E675" s="117"/>
      <c r="F675" s="118"/>
      <c r="G675" s="119"/>
      <c r="H675" s="4"/>
      <c r="I675" s="38"/>
      <c r="J675" s="39"/>
      <c r="K675" s="40"/>
      <c r="L675" s="36"/>
      <c r="N675" s="37"/>
      <c r="O675" s="37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</row>
    <row r="676" spans="1:256" s="208" customFormat="1">
      <c r="A676" s="120"/>
      <c r="B676" s="114"/>
      <c r="C676" s="115"/>
      <c r="D676" s="116"/>
      <c r="E676" s="117"/>
      <c r="F676" s="118"/>
      <c r="G676" s="119"/>
      <c r="H676" s="4"/>
      <c r="I676" s="38"/>
      <c r="J676" s="39"/>
      <c r="K676" s="40"/>
      <c r="L676" s="36"/>
      <c r="N676" s="37"/>
      <c r="O676" s="37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</row>
    <row r="678" spans="1:256" s="208" customFormat="1">
      <c r="A678" s="120"/>
      <c r="B678" s="114"/>
      <c r="C678" s="115"/>
      <c r="D678" s="116"/>
      <c r="E678" s="117"/>
      <c r="F678" s="118"/>
      <c r="G678" s="119"/>
      <c r="H678" s="4"/>
      <c r="I678" s="38"/>
      <c r="J678" s="39"/>
      <c r="K678" s="40"/>
      <c r="L678" s="36"/>
      <c r="N678" s="37"/>
      <c r="O678" s="37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</row>
    <row r="679" spans="1:256" s="208" customFormat="1">
      <c r="A679" s="120"/>
      <c r="B679" s="114"/>
      <c r="C679" s="115"/>
      <c r="D679" s="116"/>
      <c r="E679" s="117"/>
      <c r="F679" s="118"/>
      <c r="G679" s="119"/>
      <c r="H679" s="4"/>
      <c r="I679" s="38"/>
      <c r="J679" s="39"/>
      <c r="K679" s="40"/>
      <c r="L679" s="36"/>
      <c r="N679" s="37"/>
      <c r="O679" s="37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</row>
    <row r="681" spans="1:256" s="208" customFormat="1">
      <c r="A681" s="120"/>
      <c r="B681" s="114"/>
      <c r="C681" s="115"/>
      <c r="D681" s="116"/>
      <c r="E681" s="117"/>
      <c r="F681" s="118"/>
      <c r="G681" s="119"/>
      <c r="H681" s="4"/>
      <c r="I681" s="38"/>
      <c r="J681" s="39"/>
      <c r="K681" s="40"/>
      <c r="L681" s="36"/>
      <c r="N681" s="37"/>
      <c r="O681" s="37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</row>
    <row r="682" spans="1:256" s="208" customFormat="1">
      <c r="A682" s="120"/>
      <c r="B682" s="114"/>
      <c r="C682" s="115"/>
      <c r="D682" s="116"/>
      <c r="E682" s="117"/>
      <c r="F682" s="118"/>
      <c r="G682" s="119"/>
      <c r="H682" s="4"/>
      <c r="I682" s="38"/>
      <c r="J682" s="39"/>
      <c r="K682" s="40"/>
      <c r="L682" s="36"/>
      <c r="N682" s="37"/>
      <c r="O682" s="37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</row>
    <row r="683" spans="1:256" s="208" customFormat="1">
      <c r="A683" s="120"/>
      <c r="B683" s="114"/>
      <c r="C683" s="115"/>
      <c r="D683" s="116"/>
      <c r="E683" s="117"/>
      <c r="F683" s="118"/>
      <c r="G683" s="119"/>
      <c r="H683" s="4"/>
      <c r="I683" s="38"/>
      <c r="J683" s="39"/>
      <c r="K683" s="40"/>
      <c r="L683" s="36"/>
      <c r="N683" s="37"/>
      <c r="O683" s="37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</row>
    <row r="685" spans="1:256" s="208" customFormat="1">
      <c r="A685" s="120"/>
      <c r="B685" s="114"/>
      <c r="C685" s="115"/>
      <c r="D685" s="116"/>
      <c r="E685" s="117"/>
      <c r="F685" s="118"/>
      <c r="G685" s="119"/>
      <c r="H685" s="4"/>
      <c r="I685" s="38"/>
      <c r="J685" s="39"/>
      <c r="K685" s="40"/>
      <c r="L685" s="36"/>
      <c r="N685" s="37"/>
      <c r="O685" s="37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</row>
    <row r="686" spans="1:256" s="208" customFormat="1">
      <c r="A686" s="120"/>
      <c r="B686" s="114"/>
      <c r="C686" s="115"/>
      <c r="D686" s="116"/>
      <c r="E686" s="117"/>
      <c r="F686" s="118"/>
      <c r="G686" s="119"/>
      <c r="H686" s="4"/>
      <c r="I686" s="38"/>
      <c r="J686" s="39"/>
      <c r="K686" s="40"/>
      <c r="L686" s="36"/>
      <c r="N686" s="37"/>
      <c r="O686" s="37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</row>
    <row r="687" spans="1:256" s="208" customFormat="1">
      <c r="A687" s="120"/>
      <c r="B687" s="114"/>
      <c r="C687" s="115"/>
      <c r="D687" s="116"/>
      <c r="E687" s="117"/>
      <c r="F687" s="118"/>
      <c r="G687" s="119"/>
      <c r="H687" s="4"/>
      <c r="I687" s="38"/>
      <c r="J687" s="39"/>
      <c r="K687" s="40"/>
      <c r="L687" s="36"/>
      <c r="N687" s="37"/>
      <c r="O687" s="37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</row>
    <row r="689" spans="1:256" s="208" customFormat="1">
      <c r="A689" s="120"/>
      <c r="B689" s="114"/>
      <c r="C689" s="115"/>
      <c r="D689" s="116"/>
      <c r="E689" s="117"/>
      <c r="F689" s="118"/>
      <c r="G689" s="119"/>
      <c r="H689" s="4"/>
      <c r="I689" s="38"/>
      <c r="J689" s="39"/>
      <c r="K689" s="40"/>
      <c r="L689" s="36"/>
      <c r="N689" s="37"/>
      <c r="O689" s="37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</row>
    <row r="690" spans="1:256" s="208" customFormat="1">
      <c r="A690" s="120"/>
      <c r="B690" s="114"/>
      <c r="C690" s="115"/>
      <c r="D690" s="116"/>
      <c r="E690" s="117"/>
      <c r="F690" s="118"/>
      <c r="G690" s="119"/>
      <c r="H690" s="4"/>
      <c r="I690" s="38"/>
      <c r="J690" s="39"/>
      <c r="K690" s="40"/>
      <c r="L690" s="36"/>
      <c r="N690" s="37"/>
      <c r="O690" s="37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</row>
    <row r="692" spans="1:256" s="208" customFormat="1">
      <c r="A692" s="120"/>
      <c r="B692" s="114"/>
      <c r="C692" s="115"/>
      <c r="D692" s="116"/>
      <c r="E692" s="117"/>
      <c r="F692" s="118"/>
      <c r="G692" s="119"/>
      <c r="H692" s="4"/>
      <c r="I692" s="38"/>
      <c r="J692" s="39"/>
      <c r="K692" s="40"/>
      <c r="L692" s="36"/>
      <c r="N692" s="37"/>
      <c r="O692" s="37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</row>
    <row r="694" spans="1:256" s="208" customFormat="1">
      <c r="A694" s="120"/>
      <c r="B694" s="114"/>
      <c r="C694" s="115"/>
      <c r="D694" s="116"/>
      <c r="E694" s="117"/>
      <c r="F694" s="118"/>
      <c r="G694" s="119"/>
      <c r="H694" s="4"/>
      <c r="I694" s="38"/>
      <c r="J694" s="39"/>
      <c r="K694" s="40"/>
      <c r="L694" s="36"/>
      <c r="N694" s="37"/>
      <c r="O694" s="37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</row>
    <row r="696" spans="1:256" s="208" customFormat="1">
      <c r="A696" s="120"/>
      <c r="B696" s="114"/>
      <c r="C696" s="115"/>
      <c r="D696" s="116"/>
      <c r="E696" s="117"/>
      <c r="F696" s="118"/>
      <c r="G696" s="119"/>
      <c r="H696" s="4"/>
      <c r="I696" s="38"/>
      <c r="J696" s="39"/>
      <c r="K696" s="40"/>
      <c r="L696" s="36"/>
      <c r="N696" s="37"/>
      <c r="O696" s="37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</row>
    <row r="697" spans="1:256" s="208" customFormat="1">
      <c r="A697" s="120"/>
      <c r="B697" s="114"/>
      <c r="C697" s="115"/>
      <c r="D697" s="116"/>
      <c r="E697" s="117"/>
      <c r="F697" s="118"/>
      <c r="G697" s="119"/>
      <c r="H697" s="4"/>
      <c r="I697" s="38"/>
      <c r="J697" s="39"/>
      <c r="K697" s="40"/>
      <c r="L697" s="36"/>
      <c r="N697" s="37"/>
      <c r="O697" s="37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</row>
    <row r="699" spans="1:256" s="208" customFormat="1">
      <c r="A699" s="120"/>
      <c r="B699" s="114"/>
      <c r="C699" s="115"/>
      <c r="D699" s="116"/>
      <c r="E699" s="117"/>
      <c r="F699" s="118"/>
      <c r="G699" s="119"/>
      <c r="H699" s="4"/>
      <c r="I699" s="38"/>
      <c r="J699" s="39"/>
      <c r="K699" s="40"/>
      <c r="L699" s="36"/>
      <c r="N699" s="37"/>
      <c r="O699" s="37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</row>
    <row r="701" spans="1:256" s="208" customFormat="1">
      <c r="A701" s="120"/>
      <c r="B701" s="114"/>
      <c r="C701" s="115"/>
      <c r="D701" s="116"/>
      <c r="E701" s="117"/>
      <c r="F701" s="118"/>
      <c r="G701" s="119"/>
      <c r="H701" s="4"/>
      <c r="I701" s="38"/>
      <c r="J701" s="39"/>
      <c r="K701" s="40"/>
      <c r="L701" s="36"/>
      <c r="N701" s="37"/>
      <c r="O701" s="37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</row>
    <row r="703" spans="1:256" s="208" customFormat="1">
      <c r="A703" s="120"/>
      <c r="B703" s="114"/>
      <c r="C703" s="115"/>
      <c r="D703" s="116"/>
      <c r="E703" s="117"/>
      <c r="F703" s="118"/>
      <c r="G703" s="119"/>
      <c r="H703" s="4"/>
      <c r="I703" s="38"/>
      <c r="J703" s="39"/>
      <c r="K703" s="40"/>
      <c r="L703" s="36"/>
      <c r="N703" s="37"/>
      <c r="O703" s="37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</row>
    <row r="705" spans="1:256" s="208" customFormat="1">
      <c r="A705" s="120"/>
      <c r="B705" s="114"/>
      <c r="C705" s="115"/>
      <c r="D705" s="116"/>
      <c r="E705" s="117"/>
      <c r="F705" s="118"/>
      <c r="G705" s="119"/>
      <c r="H705" s="4"/>
      <c r="I705" s="38"/>
      <c r="J705" s="39"/>
      <c r="K705" s="40"/>
      <c r="L705" s="36"/>
      <c r="N705" s="37"/>
      <c r="O705" s="37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</row>
    <row r="706" spans="1:256" s="208" customFormat="1">
      <c r="A706" s="120"/>
      <c r="B706" s="114"/>
      <c r="C706" s="115"/>
      <c r="D706" s="116"/>
      <c r="E706" s="117"/>
      <c r="F706" s="118"/>
      <c r="G706" s="119"/>
      <c r="H706" s="4"/>
      <c r="I706" s="38"/>
      <c r="J706" s="39"/>
      <c r="K706" s="40"/>
      <c r="L706" s="36"/>
      <c r="N706" s="37"/>
      <c r="O706" s="37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</row>
    <row r="707" spans="1:256" s="208" customFormat="1">
      <c r="A707" s="120"/>
      <c r="B707" s="114"/>
      <c r="C707" s="115"/>
      <c r="D707" s="116"/>
      <c r="E707" s="117"/>
      <c r="F707" s="118"/>
      <c r="G707" s="119"/>
      <c r="H707" s="4"/>
      <c r="I707" s="38"/>
      <c r="J707" s="39"/>
      <c r="K707" s="40"/>
      <c r="L707" s="36"/>
      <c r="N707" s="37"/>
      <c r="O707" s="37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</row>
    <row r="709" spans="1:256" s="208" customFormat="1">
      <c r="A709" s="120"/>
      <c r="B709" s="114"/>
      <c r="C709" s="115"/>
      <c r="D709" s="116"/>
      <c r="E709" s="117"/>
      <c r="F709" s="118"/>
      <c r="G709" s="119"/>
      <c r="H709" s="4"/>
      <c r="I709" s="38"/>
      <c r="J709" s="39"/>
      <c r="K709" s="40"/>
      <c r="L709" s="36"/>
      <c r="N709" s="37"/>
      <c r="O709" s="37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</row>
    <row r="711" spans="1:256" s="208" customFormat="1">
      <c r="A711" s="120"/>
      <c r="B711" s="114"/>
      <c r="C711" s="115"/>
      <c r="D711" s="116"/>
      <c r="E711" s="117"/>
      <c r="F711" s="118"/>
      <c r="G711" s="119"/>
      <c r="H711" s="4"/>
      <c r="I711" s="38"/>
      <c r="J711" s="39"/>
      <c r="K711" s="40"/>
      <c r="L711" s="36"/>
      <c r="N711" s="37"/>
      <c r="O711" s="37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</row>
    <row r="712" spans="1:256" s="208" customFormat="1">
      <c r="A712" s="120"/>
      <c r="B712" s="114"/>
      <c r="C712" s="115"/>
      <c r="D712" s="116"/>
      <c r="E712" s="117"/>
      <c r="F712" s="118"/>
      <c r="G712" s="119"/>
      <c r="H712" s="4"/>
      <c r="I712" s="38"/>
      <c r="J712" s="39"/>
      <c r="K712" s="40"/>
      <c r="L712" s="36"/>
      <c r="N712" s="37"/>
      <c r="O712" s="37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</row>
    <row r="713" spans="1:256" s="208" customFormat="1">
      <c r="A713" s="120"/>
      <c r="B713" s="114"/>
      <c r="C713" s="115"/>
      <c r="D713" s="116"/>
      <c r="E713" s="117"/>
      <c r="F713" s="118"/>
      <c r="G713" s="119"/>
      <c r="H713" s="4"/>
      <c r="I713" s="38"/>
      <c r="J713" s="39"/>
      <c r="K713" s="40"/>
      <c r="L713" s="36"/>
      <c r="N713" s="37"/>
      <c r="O713" s="37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</row>
    <row r="715" spans="1:256" s="208" customFormat="1">
      <c r="A715" s="120"/>
      <c r="B715" s="114"/>
      <c r="C715" s="115"/>
      <c r="D715" s="116"/>
      <c r="E715" s="117"/>
      <c r="F715" s="118"/>
      <c r="G715" s="119"/>
      <c r="H715" s="4"/>
      <c r="I715" s="38"/>
      <c r="J715" s="39"/>
      <c r="K715" s="40"/>
      <c r="L715" s="36"/>
      <c r="N715" s="37"/>
      <c r="O715" s="37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</row>
    <row r="717" spans="1:256" s="208" customFormat="1">
      <c r="A717" s="120"/>
      <c r="B717" s="114"/>
      <c r="C717" s="115"/>
      <c r="D717" s="116"/>
      <c r="E717" s="117"/>
      <c r="F717" s="118"/>
      <c r="G717" s="119"/>
      <c r="H717" s="4"/>
      <c r="I717" s="38"/>
      <c r="J717" s="39"/>
      <c r="K717" s="40"/>
      <c r="L717" s="36"/>
      <c r="N717" s="37"/>
      <c r="O717" s="37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</row>
    <row r="719" spans="1:256" s="208" customFormat="1">
      <c r="A719" s="120"/>
      <c r="B719" s="114"/>
      <c r="C719" s="115"/>
      <c r="D719" s="116"/>
      <c r="E719" s="117"/>
      <c r="F719" s="118"/>
      <c r="G719" s="119"/>
      <c r="H719" s="4"/>
      <c r="I719" s="38"/>
      <c r="J719" s="39"/>
      <c r="K719" s="40"/>
      <c r="L719" s="36"/>
      <c r="N719" s="37"/>
      <c r="O719" s="37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</row>
    <row r="721" spans="1:256" s="208" customFormat="1">
      <c r="A721" s="120"/>
      <c r="B721" s="114"/>
      <c r="C721" s="115"/>
      <c r="D721" s="116"/>
      <c r="E721" s="117"/>
      <c r="F721" s="118"/>
      <c r="G721" s="119"/>
      <c r="H721" s="4"/>
      <c r="I721" s="38"/>
      <c r="J721" s="39"/>
      <c r="K721" s="40"/>
      <c r="L721" s="36"/>
      <c r="N721" s="37"/>
      <c r="O721" s="37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</row>
    <row r="723" spans="1:256" s="208" customFormat="1">
      <c r="A723" s="120"/>
      <c r="B723" s="114"/>
      <c r="C723" s="115"/>
      <c r="D723" s="116"/>
      <c r="E723" s="117"/>
      <c r="F723" s="118"/>
      <c r="G723" s="119"/>
      <c r="H723" s="4"/>
      <c r="I723" s="38"/>
      <c r="J723" s="39"/>
      <c r="K723" s="40"/>
      <c r="L723" s="36"/>
      <c r="N723" s="37"/>
      <c r="O723" s="37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</row>
    <row r="725" spans="1:256" s="208" customFormat="1">
      <c r="A725" s="120"/>
      <c r="B725" s="114"/>
      <c r="C725" s="115"/>
      <c r="D725" s="116"/>
      <c r="E725" s="117"/>
      <c r="F725" s="118"/>
      <c r="G725" s="119"/>
      <c r="H725" s="4"/>
      <c r="I725" s="38"/>
      <c r="J725" s="39"/>
      <c r="K725" s="40"/>
      <c r="L725" s="36"/>
      <c r="N725" s="37"/>
      <c r="O725" s="37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</row>
    <row r="727" spans="1:256" s="208" customFormat="1">
      <c r="A727" s="120"/>
      <c r="B727" s="114"/>
      <c r="C727" s="115"/>
      <c r="D727" s="116"/>
      <c r="E727" s="117"/>
      <c r="F727" s="118"/>
      <c r="G727" s="119"/>
      <c r="H727" s="4"/>
      <c r="I727" s="38"/>
      <c r="J727" s="39"/>
      <c r="K727" s="40"/>
      <c r="L727" s="36"/>
      <c r="N727" s="37"/>
      <c r="O727" s="37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</row>
    <row r="729" spans="1:256" s="208" customFormat="1">
      <c r="A729" s="120"/>
      <c r="B729" s="114"/>
      <c r="C729" s="115"/>
      <c r="D729" s="116"/>
      <c r="E729" s="117"/>
      <c r="F729" s="118"/>
      <c r="G729" s="119"/>
      <c r="H729" s="4"/>
      <c r="I729" s="38"/>
      <c r="J729" s="39"/>
      <c r="K729" s="40"/>
      <c r="L729" s="36"/>
      <c r="N729" s="37"/>
      <c r="O729" s="37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</row>
    <row r="731" spans="1:256" s="208" customFormat="1">
      <c r="A731" s="120"/>
      <c r="B731" s="114"/>
      <c r="C731" s="115"/>
      <c r="D731" s="116"/>
      <c r="E731" s="117"/>
      <c r="F731" s="118"/>
      <c r="G731" s="119"/>
      <c r="H731" s="4"/>
      <c r="I731" s="38"/>
      <c r="J731" s="39"/>
      <c r="K731" s="40"/>
      <c r="L731" s="36"/>
      <c r="N731" s="37"/>
      <c r="O731" s="37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</row>
    <row r="733" spans="1:256" s="208" customFormat="1">
      <c r="A733" s="120"/>
      <c r="B733" s="114"/>
      <c r="C733" s="115"/>
      <c r="D733" s="116"/>
      <c r="E733" s="117"/>
      <c r="F733" s="118"/>
      <c r="G733" s="119"/>
      <c r="H733" s="4"/>
      <c r="I733" s="38"/>
      <c r="J733" s="39"/>
      <c r="K733" s="40"/>
      <c r="L733" s="36"/>
      <c r="N733" s="37"/>
      <c r="O733" s="37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</row>
    <row r="734" spans="1:256" s="208" customFormat="1">
      <c r="A734" s="120"/>
      <c r="B734" s="114"/>
      <c r="C734" s="115"/>
      <c r="D734" s="116"/>
      <c r="E734" s="117"/>
      <c r="F734" s="118"/>
      <c r="G734" s="119"/>
      <c r="H734" s="4"/>
      <c r="I734" s="38"/>
      <c r="J734" s="39"/>
      <c r="K734" s="40"/>
      <c r="L734" s="36"/>
      <c r="N734" s="37"/>
      <c r="O734" s="37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</row>
    <row r="736" spans="1:256" s="208" customFormat="1">
      <c r="A736" s="120"/>
      <c r="B736" s="114"/>
      <c r="C736" s="115"/>
      <c r="D736" s="116"/>
      <c r="E736" s="117"/>
      <c r="F736" s="118"/>
      <c r="G736" s="119"/>
      <c r="H736" s="4"/>
      <c r="I736" s="38"/>
      <c r="J736" s="39"/>
      <c r="K736" s="40"/>
      <c r="L736" s="36"/>
      <c r="N736" s="37"/>
      <c r="O736" s="37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</row>
    <row r="738" spans="1:256" s="208" customFormat="1">
      <c r="A738" s="120"/>
      <c r="B738" s="114"/>
      <c r="C738" s="115"/>
      <c r="D738" s="116"/>
      <c r="E738" s="117"/>
      <c r="F738" s="118"/>
      <c r="G738" s="119"/>
      <c r="H738" s="4"/>
      <c r="I738" s="38"/>
      <c r="J738" s="39"/>
      <c r="K738" s="40"/>
      <c r="L738" s="36"/>
      <c r="N738" s="37"/>
      <c r="O738" s="37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</row>
    <row r="740" spans="1:256" s="208" customFormat="1">
      <c r="A740" s="120"/>
      <c r="B740" s="114"/>
      <c r="C740" s="115"/>
      <c r="D740" s="116"/>
      <c r="E740" s="117"/>
      <c r="F740" s="118"/>
      <c r="G740" s="119"/>
      <c r="H740" s="4"/>
      <c r="I740" s="38"/>
      <c r="J740" s="39"/>
      <c r="K740" s="40"/>
      <c r="L740" s="36"/>
      <c r="N740" s="37"/>
      <c r="O740" s="37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</row>
    <row r="741" spans="1:256" s="208" customFormat="1">
      <c r="A741" s="120"/>
      <c r="B741" s="114"/>
      <c r="C741" s="115"/>
      <c r="D741" s="116"/>
      <c r="E741" s="117"/>
      <c r="F741" s="118"/>
      <c r="G741" s="119"/>
      <c r="H741" s="4"/>
      <c r="I741" s="38"/>
      <c r="J741" s="39"/>
      <c r="K741" s="40"/>
      <c r="L741" s="36"/>
      <c r="N741" s="37"/>
      <c r="O741" s="37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</row>
    <row r="743" spans="1:256" s="208" customFormat="1">
      <c r="A743" s="120"/>
      <c r="B743" s="114"/>
      <c r="C743" s="115"/>
      <c r="D743" s="116"/>
      <c r="E743" s="117"/>
      <c r="F743" s="118"/>
      <c r="G743" s="119"/>
      <c r="H743" s="4"/>
      <c r="I743" s="38"/>
      <c r="J743" s="39"/>
      <c r="K743" s="40"/>
      <c r="L743" s="36"/>
      <c r="N743" s="37"/>
      <c r="O743" s="37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</row>
    <row r="744" spans="1:256" s="208" customFormat="1">
      <c r="A744" s="120"/>
      <c r="B744" s="114"/>
      <c r="C744" s="115"/>
      <c r="D744" s="116"/>
      <c r="E744" s="117"/>
      <c r="F744" s="118"/>
      <c r="G744" s="119"/>
      <c r="H744" s="4"/>
      <c r="I744" s="38"/>
      <c r="J744" s="39"/>
      <c r="K744" s="40"/>
      <c r="L744" s="36"/>
      <c r="N744" s="37"/>
      <c r="O744" s="37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</row>
    <row r="746" spans="1:256" s="208" customFormat="1">
      <c r="A746" s="120"/>
      <c r="B746" s="114"/>
      <c r="C746" s="115"/>
      <c r="D746" s="116"/>
      <c r="E746" s="117"/>
      <c r="F746" s="118"/>
      <c r="G746" s="119"/>
      <c r="H746" s="4"/>
      <c r="I746" s="38"/>
      <c r="J746" s="39"/>
      <c r="K746" s="40"/>
      <c r="L746" s="36"/>
      <c r="N746" s="37"/>
      <c r="O746" s="37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</row>
    <row r="748" spans="1:256" s="208" customFormat="1">
      <c r="A748" s="120"/>
      <c r="B748" s="114"/>
      <c r="C748" s="115"/>
      <c r="D748" s="116"/>
      <c r="E748" s="117"/>
      <c r="F748" s="118"/>
      <c r="G748" s="119"/>
      <c r="H748" s="4"/>
      <c r="I748" s="38"/>
      <c r="J748" s="39"/>
      <c r="K748" s="40"/>
      <c r="L748" s="36"/>
      <c r="N748" s="37"/>
      <c r="O748" s="37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</row>
    <row r="750" spans="1:256" s="208" customFormat="1">
      <c r="A750" s="120"/>
      <c r="B750" s="114"/>
      <c r="C750" s="115"/>
      <c r="D750" s="116"/>
      <c r="E750" s="117"/>
      <c r="F750" s="118"/>
      <c r="G750" s="119"/>
      <c r="H750" s="4"/>
      <c r="I750" s="38"/>
      <c r="J750" s="39"/>
      <c r="K750" s="40"/>
      <c r="L750" s="36"/>
      <c r="N750" s="37"/>
      <c r="O750" s="37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</row>
    <row r="751" spans="1:256" s="208" customFormat="1">
      <c r="A751" s="120"/>
      <c r="B751" s="114"/>
      <c r="C751" s="115"/>
      <c r="D751" s="116"/>
      <c r="E751" s="117"/>
      <c r="F751" s="118"/>
      <c r="G751" s="119"/>
      <c r="H751" s="4"/>
      <c r="I751" s="38"/>
      <c r="J751" s="39"/>
      <c r="K751" s="40"/>
      <c r="L751" s="36"/>
      <c r="N751" s="37"/>
      <c r="O751" s="37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</row>
    <row r="752" spans="1:256" s="208" customFormat="1">
      <c r="A752" s="120"/>
      <c r="B752" s="114"/>
      <c r="C752" s="115"/>
      <c r="D752" s="116"/>
      <c r="E752" s="117"/>
      <c r="F752" s="118"/>
      <c r="G752" s="119"/>
      <c r="H752" s="4"/>
      <c r="I752" s="38"/>
      <c r="J752" s="39"/>
      <c r="K752" s="40"/>
      <c r="L752" s="36"/>
      <c r="N752" s="37"/>
      <c r="O752" s="37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</row>
    <row r="754" spans="1:256" s="208" customFormat="1">
      <c r="A754" s="120"/>
      <c r="B754" s="114"/>
      <c r="C754" s="115"/>
      <c r="D754" s="116"/>
      <c r="E754" s="117"/>
      <c r="F754" s="118"/>
      <c r="G754" s="119"/>
      <c r="H754" s="4"/>
      <c r="I754" s="38"/>
      <c r="J754" s="39"/>
      <c r="K754" s="40"/>
      <c r="L754" s="36"/>
      <c r="N754" s="37"/>
      <c r="O754" s="37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</row>
    <row r="755" spans="1:256" s="208" customFormat="1">
      <c r="A755" s="120"/>
      <c r="B755" s="114"/>
      <c r="C755" s="115"/>
      <c r="D755" s="116"/>
      <c r="E755" s="117"/>
      <c r="F755" s="118"/>
      <c r="G755" s="119"/>
      <c r="H755" s="4"/>
      <c r="I755" s="38"/>
      <c r="J755" s="39"/>
      <c r="K755" s="40"/>
      <c r="L755" s="36"/>
      <c r="N755" s="37"/>
      <c r="O755" s="37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</row>
    <row r="757" spans="1:256" s="208" customFormat="1">
      <c r="A757" s="120"/>
      <c r="B757" s="114"/>
      <c r="C757" s="115"/>
      <c r="D757" s="116"/>
      <c r="E757" s="117"/>
      <c r="F757" s="118"/>
      <c r="G757" s="119"/>
      <c r="H757" s="4"/>
      <c r="I757" s="38"/>
      <c r="J757" s="39"/>
      <c r="K757" s="40"/>
      <c r="L757" s="36"/>
      <c r="N757" s="37"/>
      <c r="O757" s="37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</row>
    <row r="758" spans="1:256" s="208" customFormat="1">
      <c r="A758" s="120"/>
      <c r="B758" s="114"/>
      <c r="C758" s="115"/>
      <c r="D758" s="116"/>
      <c r="E758" s="117"/>
      <c r="F758" s="118"/>
      <c r="G758" s="119"/>
      <c r="H758" s="4"/>
      <c r="I758" s="38"/>
      <c r="J758" s="39"/>
      <c r="K758" s="40"/>
      <c r="L758" s="36"/>
      <c r="N758" s="37"/>
      <c r="O758" s="37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</row>
    <row r="759" spans="1:256" s="208" customFormat="1">
      <c r="A759" s="120"/>
      <c r="B759" s="114"/>
      <c r="C759" s="115"/>
      <c r="D759" s="116"/>
      <c r="E759" s="117"/>
      <c r="F759" s="118"/>
      <c r="G759" s="119"/>
      <c r="H759" s="4"/>
      <c r="I759" s="38"/>
      <c r="J759" s="39"/>
      <c r="K759" s="40"/>
      <c r="L759" s="36"/>
      <c r="N759" s="37"/>
      <c r="O759" s="37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</row>
    <row r="761" spans="1:256" s="208" customFormat="1">
      <c r="A761" s="120"/>
      <c r="B761" s="114"/>
      <c r="C761" s="115"/>
      <c r="D761" s="116"/>
      <c r="E761" s="117"/>
      <c r="F761" s="118"/>
      <c r="G761" s="119"/>
      <c r="H761" s="4"/>
      <c r="I761" s="38"/>
      <c r="J761" s="39"/>
      <c r="K761" s="40"/>
      <c r="L761" s="36"/>
      <c r="N761" s="37"/>
      <c r="O761" s="37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</row>
    <row r="763" spans="1:256" s="208" customFormat="1">
      <c r="A763" s="120"/>
      <c r="B763" s="114"/>
      <c r="C763" s="115"/>
      <c r="D763" s="116"/>
      <c r="E763" s="117"/>
      <c r="F763" s="118"/>
      <c r="G763" s="119"/>
      <c r="H763" s="4"/>
      <c r="I763" s="38"/>
      <c r="J763" s="39"/>
      <c r="K763" s="40"/>
      <c r="L763" s="36"/>
      <c r="N763" s="37"/>
      <c r="O763" s="37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</row>
    <row r="765" spans="1:256" s="208" customFormat="1">
      <c r="A765" s="120"/>
      <c r="B765" s="114"/>
      <c r="C765" s="115"/>
      <c r="D765" s="116"/>
      <c r="E765" s="117"/>
      <c r="F765" s="118"/>
      <c r="G765" s="119"/>
      <c r="H765" s="4"/>
      <c r="I765" s="38"/>
      <c r="J765" s="39"/>
      <c r="K765" s="40"/>
      <c r="L765" s="36"/>
      <c r="N765" s="37"/>
      <c r="O765" s="37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</row>
    <row r="767" spans="1:256" s="208" customFormat="1">
      <c r="A767" s="120"/>
      <c r="B767" s="114"/>
      <c r="C767" s="115"/>
      <c r="D767" s="116"/>
      <c r="E767" s="117"/>
      <c r="F767" s="118"/>
      <c r="G767" s="119"/>
      <c r="H767" s="4"/>
      <c r="I767" s="38"/>
      <c r="J767" s="39"/>
      <c r="K767" s="40"/>
      <c r="L767" s="36"/>
      <c r="N767" s="37"/>
      <c r="O767" s="37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</row>
    <row r="768" spans="1:256" s="208" customFormat="1">
      <c r="A768" s="120"/>
      <c r="B768" s="114"/>
      <c r="C768" s="115"/>
      <c r="D768" s="116"/>
      <c r="E768" s="117"/>
      <c r="F768" s="118"/>
      <c r="G768" s="119"/>
      <c r="H768" s="4"/>
      <c r="I768" s="38"/>
      <c r="J768" s="39"/>
      <c r="K768" s="40"/>
      <c r="L768" s="36"/>
      <c r="N768" s="37"/>
      <c r="O768" s="37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</row>
    <row r="769" spans="1:256" s="208" customFormat="1">
      <c r="A769" s="120"/>
      <c r="B769" s="114"/>
      <c r="C769" s="115"/>
      <c r="D769" s="116"/>
      <c r="E769" s="117"/>
      <c r="F769" s="118"/>
      <c r="G769" s="119"/>
      <c r="H769" s="4"/>
      <c r="I769" s="38"/>
      <c r="J769" s="39"/>
      <c r="K769" s="40"/>
      <c r="L769" s="36"/>
      <c r="N769" s="37"/>
      <c r="O769" s="37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</row>
    <row r="770" spans="1:256" s="208" customFormat="1">
      <c r="A770" s="120"/>
      <c r="B770" s="114"/>
      <c r="C770" s="115"/>
      <c r="D770" s="116"/>
      <c r="E770" s="117"/>
      <c r="F770" s="118"/>
      <c r="G770" s="119"/>
      <c r="H770" s="4"/>
      <c r="I770" s="38"/>
      <c r="J770" s="39"/>
      <c r="K770" s="40"/>
      <c r="L770" s="36"/>
      <c r="N770" s="37"/>
      <c r="O770" s="37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</row>
    <row r="771" spans="1:256" s="208" customFormat="1">
      <c r="A771" s="120"/>
      <c r="B771" s="114"/>
      <c r="C771" s="115"/>
      <c r="D771" s="116"/>
      <c r="E771" s="117"/>
      <c r="F771" s="118"/>
      <c r="G771" s="119"/>
      <c r="H771" s="4"/>
      <c r="I771" s="38"/>
      <c r="J771" s="39"/>
      <c r="K771" s="40"/>
      <c r="L771" s="36"/>
      <c r="N771" s="37"/>
      <c r="O771" s="37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</row>
    <row r="773" spans="1:256" s="208" customFormat="1">
      <c r="A773" s="120"/>
      <c r="B773" s="114"/>
      <c r="C773" s="115"/>
      <c r="D773" s="116"/>
      <c r="E773" s="117"/>
      <c r="F773" s="118"/>
      <c r="G773" s="119"/>
      <c r="H773" s="4"/>
      <c r="I773" s="38"/>
      <c r="J773" s="39"/>
      <c r="K773" s="40"/>
      <c r="L773" s="36"/>
      <c r="N773" s="37"/>
      <c r="O773" s="37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</row>
    <row r="774" spans="1:256" s="208" customFormat="1">
      <c r="A774" s="120"/>
      <c r="B774" s="114"/>
      <c r="C774" s="115"/>
      <c r="D774" s="116"/>
      <c r="E774" s="117"/>
      <c r="F774" s="118"/>
      <c r="G774" s="119"/>
      <c r="H774" s="4"/>
      <c r="I774" s="38"/>
      <c r="J774" s="39"/>
      <c r="K774" s="40"/>
      <c r="L774" s="36"/>
      <c r="N774" s="37"/>
      <c r="O774" s="37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</row>
    <row r="775" spans="1:256" s="208" customFormat="1">
      <c r="A775" s="120"/>
      <c r="B775" s="114"/>
      <c r="C775" s="115"/>
      <c r="D775" s="116"/>
      <c r="E775" s="117"/>
      <c r="F775" s="118"/>
      <c r="G775" s="119"/>
      <c r="H775" s="4"/>
      <c r="I775" s="38"/>
      <c r="J775" s="39"/>
      <c r="K775" s="40"/>
      <c r="L775" s="36"/>
      <c r="N775" s="37"/>
      <c r="O775" s="37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</row>
    <row r="777" spans="1:256" s="208" customFormat="1">
      <c r="A777" s="120"/>
      <c r="B777" s="114"/>
      <c r="C777" s="115"/>
      <c r="D777" s="116"/>
      <c r="E777" s="117"/>
      <c r="F777" s="118"/>
      <c r="G777" s="119"/>
      <c r="H777" s="4"/>
      <c r="I777" s="38"/>
      <c r="J777" s="39"/>
      <c r="K777" s="40"/>
      <c r="L777" s="36"/>
      <c r="N777" s="37"/>
      <c r="O777" s="37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</row>
    <row r="778" spans="1:256" s="208" customFormat="1">
      <c r="A778" s="120"/>
      <c r="B778" s="114"/>
      <c r="C778" s="115"/>
      <c r="D778" s="116"/>
      <c r="E778" s="117"/>
      <c r="F778" s="118"/>
      <c r="G778" s="119"/>
      <c r="H778" s="4"/>
      <c r="I778" s="38"/>
      <c r="J778" s="39"/>
      <c r="K778" s="40"/>
      <c r="L778" s="36"/>
      <c r="N778" s="37"/>
      <c r="O778" s="37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</row>
    <row r="779" spans="1:256" s="208" customFormat="1">
      <c r="A779" s="120"/>
      <c r="B779" s="114"/>
      <c r="C779" s="115"/>
      <c r="D779" s="116"/>
      <c r="E779" s="117"/>
      <c r="F779" s="118"/>
      <c r="G779" s="119"/>
      <c r="H779" s="4"/>
      <c r="I779" s="38"/>
      <c r="J779" s="39"/>
      <c r="K779" s="40"/>
      <c r="L779" s="36"/>
      <c r="N779" s="37"/>
      <c r="O779" s="37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</row>
    <row r="781" spans="1:256" s="208" customFormat="1">
      <c r="A781" s="120"/>
      <c r="B781" s="114"/>
      <c r="C781" s="115"/>
      <c r="D781" s="116"/>
      <c r="E781" s="117"/>
      <c r="F781" s="118"/>
      <c r="G781" s="119"/>
      <c r="H781" s="4"/>
      <c r="I781" s="38"/>
      <c r="J781" s="39"/>
      <c r="K781" s="40"/>
      <c r="L781" s="36"/>
      <c r="N781" s="37"/>
      <c r="O781" s="37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</row>
    <row r="783" spans="1:256" s="208" customFormat="1">
      <c r="A783" s="120"/>
      <c r="B783" s="114"/>
      <c r="C783" s="115"/>
      <c r="D783" s="116"/>
      <c r="E783" s="117"/>
      <c r="F783" s="118"/>
      <c r="G783" s="119"/>
      <c r="H783" s="4"/>
      <c r="I783" s="38"/>
      <c r="J783" s="39"/>
      <c r="K783" s="40"/>
      <c r="L783" s="36"/>
      <c r="N783" s="37"/>
      <c r="O783" s="37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</row>
    <row r="785" spans="1:256" s="208" customFormat="1">
      <c r="A785" s="120"/>
      <c r="B785" s="114"/>
      <c r="C785" s="115"/>
      <c r="D785" s="116"/>
      <c r="E785" s="117"/>
      <c r="F785" s="118"/>
      <c r="G785" s="119"/>
      <c r="H785" s="4"/>
      <c r="I785" s="38"/>
      <c r="J785" s="39"/>
      <c r="K785" s="40"/>
      <c r="L785" s="36"/>
      <c r="N785" s="37"/>
      <c r="O785" s="37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</row>
    <row r="787" spans="1:256" s="208" customFormat="1">
      <c r="A787" s="120"/>
      <c r="B787" s="114"/>
      <c r="C787" s="115"/>
      <c r="D787" s="116"/>
      <c r="E787" s="117"/>
      <c r="F787" s="118"/>
      <c r="G787" s="119"/>
      <c r="H787" s="4"/>
      <c r="I787" s="38"/>
      <c r="J787" s="39"/>
      <c r="K787" s="40"/>
      <c r="L787" s="36"/>
      <c r="N787" s="37"/>
      <c r="O787" s="37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</row>
    <row r="789" spans="1:256" s="208" customFormat="1">
      <c r="A789" s="120"/>
      <c r="B789" s="114"/>
      <c r="C789" s="115"/>
      <c r="D789" s="116"/>
      <c r="E789" s="117"/>
      <c r="F789" s="118"/>
      <c r="G789" s="119"/>
      <c r="H789" s="4"/>
      <c r="I789" s="38"/>
      <c r="J789" s="39"/>
      <c r="K789" s="40"/>
      <c r="L789" s="36"/>
      <c r="N789" s="37"/>
      <c r="O789" s="37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</row>
    <row r="791" spans="1:256" s="208" customFormat="1">
      <c r="A791" s="120"/>
      <c r="B791" s="114"/>
      <c r="C791" s="115"/>
      <c r="D791" s="116"/>
      <c r="E791" s="117"/>
      <c r="F791" s="118"/>
      <c r="G791" s="119"/>
      <c r="H791" s="4"/>
      <c r="I791" s="38"/>
      <c r="J791" s="39"/>
      <c r="K791" s="40"/>
      <c r="L791" s="36"/>
      <c r="N791" s="37"/>
      <c r="O791" s="37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</row>
    <row r="793" spans="1:256" s="208" customFormat="1">
      <c r="A793" s="120"/>
      <c r="B793" s="114"/>
      <c r="C793" s="115"/>
      <c r="D793" s="116"/>
      <c r="E793" s="117"/>
      <c r="F793" s="118"/>
      <c r="G793" s="119"/>
      <c r="H793" s="4"/>
      <c r="I793" s="38"/>
      <c r="J793" s="39"/>
      <c r="K793" s="40"/>
      <c r="L793" s="36"/>
      <c r="N793" s="37"/>
      <c r="O793" s="37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</row>
    <row r="795" spans="1:256" s="208" customFormat="1">
      <c r="A795" s="120"/>
      <c r="B795" s="114"/>
      <c r="C795" s="115"/>
      <c r="D795" s="116"/>
      <c r="E795" s="117"/>
      <c r="F795" s="118"/>
      <c r="G795" s="119"/>
      <c r="H795" s="4"/>
      <c r="I795" s="38"/>
      <c r="J795" s="39"/>
      <c r="K795" s="40"/>
      <c r="L795" s="36"/>
      <c r="N795" s="37"/>
      <c r="O795" s="37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</row>
    <row r="796" spans="1:256" s="208" customFormat="1">
      <c r="A796" s="120"/>
      <c r="B796" s="114"/>
      <c r="C796" s="115"/>
      <c r="D796" s="116"/>
      <c r="E796" s="117"/>
      <c r="F796" s="118"/>
      <c r="G796" s="119"/>
      <c r="H796" s="4"/>
      <c r="I796" s="38"/>
      <c r="J796" s="39"/>
      <c r="K796" s="40"/>
      <c r="L796" s="36"/>
      <c r="N796" s="37"/>
      <c r="O796" s="37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</row>
    <row r="798" spans="1:256" s="208" customFormat="1">
      <c r="A798" s="120"/>
      <c r="B798" s="114"/>
      <c r="C798" s="115"/>
      <c r="D798" s="116"/>
      <c r="E798" s="117"/>
      <c r="F798" s="118"/>
      <c r="G798" s="119"/>
      <c r="H798" s="4"/>
      <c r="I798" s="38"/>
      <c r="J798" s="39"/>
      <c r="K798" s="40"/>
      <c r="L798" s="36"/>
      <c r="N798" s="37"/>
      <c r="O798" s="37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</row>
    <row r="799" spans="1:256" s="208" customFormat="1">
      <c r="A799" s="120"/>
      <c r="B799" s="114"/>
      <c r="C799" s="115"/>
      <c r="D799" s="116"/>
      <c r="E799" s="117"/>
      <c r="F799" s="118"/>
      <c r="G799" s="119"/>
      <c r="H799" s="4"/>
      <c r="I799" s="38"/>
      <c r="J799" s="39"/>
      <c r="K799" s="40"/>
      <c r="L799" s="36"/>
      <c r="N799" s="37"/>
      <c r="O799" s="37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</row>
    <row r="800" spans="1:256" s="208" customFormat="1">
      <c r="A800" s="120"/>
      <c r="B800" s="114"/>
      <c r="C800" s="115"/>
      <c r="D800" s="116"/>
      <c r="E800" s="117"/>
      <c r="F800" s="118"/>
      <c r="G800" s="119"/>
      <c r="H800" s="4"/>
      <c r="I800" s="38"/>
      <c r="J800" s="39"/>
      <c r="K800" s="40"/>
      <c r="L800" s="36"/>
      <c r="N800" s="37"/>
      <c r="O800" s="37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</row>
    <row r="802" spans="1:256" s="208" customFormat="1">
      <c r="A802" s="120"/>
      <c r="B802" s="114"/>
      <c r="C802" s="115"/>
      <c r="D802" s="116"/>
      <c r="E802" s="117"/>
      <c r="F802" s="118"/>
      <c r="G802" s="119"/>
      <c r="H802" s="4"/>
      <c r="I802" s="38"/>
      <c r="J802" s="39"/>
      <c r="K802" s="40"/>
      <c r="L802" s="36"/>
      <c r="N802" s="37"/>
      <c r="O802" s="37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</row>
    <row r="804" spans="1:256" s="208" customFormat="1">
      <c r="A804" s="120"/>
      <c r="B804" s="114"/>
      <c r="C804" s="115"/>
      <c r="D804" s="116"/>
      <c r="E804" s="117"/>
      <c r="F804" s="118"/>
      <c r="G804" s="119"/>
      <c r="H804" s="4"/>
      <c r="I804" s="38"/>
      <c r="J804" s="39"/>
      <c r="K804" s="40"/>
      <c r="L804" s="36"/>
      <c r="N804" s="37"/>
      <c r="O804" s="37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</row>
    <row r="806" spans="1:256" s="208" customFormat="1">
      <c r="A806" s="120"/>
      <c r="B806" s="114"/>
      <c r="C806" s="115"/>
      <c r="D806" s="116"/>
      <c r="E806" s="117"/>
      <c r="F806" s="118"/>
      <c r="G806" s="119"/>
      <c r="H806" s="4"/>
      <c r="I806" s="38"/>
      <c r="J806" s="39"/>
      <c r="K806" s="40"/>
      <c r="L806" s="36"/>
      <c r="N806" s="37"/>
      <c r="O806" s="37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</row>
    <row r="808" spans="1:256" s="208" customFormat="1">
      <c r="A808" s="120"/>
      <c r="B808" s="114"/>
      <c r="C808" s="115"/>
      <c r="D808" s="116"/>
      <c r="E808" s="117"/>
      <c r="F808" s="118"/>
      <c r="G808" s="119"/>
      <c r="H808" s="4"/>
      <c r="I808" s="38"/>
      <c r="J808" s="39"/>
      <c r="K808" s="40"/>
      <c r="L808" s="36"/>
      <c r="N808" s="37"/>
      <c r="O808" s="37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</row>
    <row r="809" spans="1:256" s="208" customFormat="1">
      <c r="A809" s="120"/>
      <c r="B809" s="114"/>
      <c r="C809" s="115"/>
      <c r="D809" s="116"/>
      <c r="E809" s="117"/>
      <c r="F809" s="118"/>
      <c r="G809" s="119"/>
      <c r="H809" s="4"/>
      <c r="I809" s="38"/>
      <c r="J809" s="39"/>
      <c r="K809" s="40"/>
      <c r="L809" s="36"/>
      <c r="N809" s="37"/>
      <c r="O809" s="37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</row>
    <row r="810" spans="1:256" s="208" customFormat="1">
      <c r="A810" s="120"/>
      <c r="B810" s="114"/>
      <c r="C810" s="115"/>
      <c r="D810" s="116"/>
      <c r="E810" s="117"/>
      <c r="F810" s="118"/>
      <c r="G810" s="119"/>
      <c r="H810" s="4"/>
      <c r="I810" s="38"/>
      <c r="J810" s="39"/>
      <c r="K810" s="40"/>
      <c r="L810" s="36"/>
      <c r="N810" s="37"/>
      <c r="O810" s="37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</row>
    <row r="811" spans="1:256" s="208" customFormat="1">
      <c r="A811" s="120"/>
      <c r="B811" s="114"/>
      <c r="C811" s="115"/>
      <c r="D811" s="116"/>
      <c r="E811" s="117"/>
      <c r="F811" s="118"/>
      <c r="G811" s="119"/>
      <c r="H811" s="4"/>
      <c r="I811" s="38"/>
      <c r="J811" s="39"/>
      <c r="K811" s="40"/>
      <c r="L811" s="36"/>
      <c r="N811" s="37"/>
      <c r="O811" s="37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</row>
    <row r="812" spans="1:256" s="208" customFormat="1">
      <c r="A812" s="120"/>
      <c r="B812" s="114"/>
      <c r="C812" s="115"/>
      <c r="D812" s="116"/>
      <c r="E812" s="117"/>
      <c r="F812" s="118"/>
      <c r="G812" s="119"/>
      <c r="H812" s="4"/>
      <c r="I812" s="38"/>
      <c r="J812" s="39"/>
      <c r="K812" s="40"/>
      <c r="L812" s="36"/>
      <c r="N812" s="37"/>
      <c r="O812" s="37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</row>
    <row r="813" spans="1:256" s="208" customFormat="1">
      <c r="A813" s="120"/>
      <c r="B813" s="114"/>
      <c r="C813" s="115"/>
      <c r="D813" s="116"/>
      <c r="E813" s="117"/>
      <c r="F813" s="118"/>
      <c r="G813" s="119"/>
      <c r="H813" s="4"/>
      <c r="I813" s="38"/>
      <c r="J813" s="39"/>
      <c r="K813" s="40"/>
      <c r="L813" s="36"/>
      <c r="N813" s="37"/>
      <c r="O813" s="37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</row>
    <row r="814" spans="1:256" s="208" customFormat="1">
      <c r="A814" s="120"/>
      <c r="B814" s="114"/>
      <c r="C814" s="115"/>
      <c r="D814" s="116"/>
      <c r="E814" s="117"/>
      <c r="F814" s="118"/>
      <c r="G814" s="119"/>
      <c r="H814" s="4"/>
      <c r="I814" s="38"/>
      <c r="J814" s="39"/>
      <c r="K814" s="40"/>
      <c r="L814" s="36"/>
      <c r="N814" s="37"/>
      <c r="O814" s="37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</row>
    <row r="816" spans="1:256" s="208" customFormat="1">
      <c r="A816" s="120"/>
      <c r="B816" s="114"/>
      <c r="C816" s="115"/>
      <c r="D816" s="116"/>
      <c r="E816" s="117"/>
      <c r="F816" s="118"/>
      <c r="G816" s="119"/>
      <c r="H816" s="4"/>
      <c r="I816" s="38"/>
      <c r="J816" s="39"/>
      <c r="K816" s="40"/>
      <c r="L816" s="36"/>
      <c r="N816" s="37"/>
      <c r="O816" s="37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</row>
    <row r="818" spans="1:256" s="208" customFormat="1">
      <c r="A818" s="120"/>
      <c r="B818" s="114"/>
      <c r="C818" s="115"/>
      <c r="D818" s="116"/>
      <c r="E818" s="117"/>
      <c r="F818" s="118"/>
      <c r="G818" s="119"/>
      <c r="H818" s="4"/>
      <c r="I818" s="38"/>
      <c r="J818" s="39"/>
      <c r="K818" s="40"/>
      <c r="L818" s="36"/>
      <c r="N818" s="37"/>
      <c r="O818" s="37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</row>
    <row r="820" spans="1:256" s="208" customFormat="1">
      <c r="A820" s="120"/>
      <c r="B820" s="114"/>
      <c r="C820" s="115"/>
      <c r="D820" s="116"/>
      <c r="E820" s="117"/>
      <c r="F820" s="118"/>
      <c r="G820" s="119"/>
      <c r="H820" s="4"/>
      <c r="I820" s="38"/>
      <c r="J820" s="39"/>
      <c r="K820" s="40"/>
      <c r="L820" s="36"/>
      <c r="N820" s="37"/>
      <c r="O820" s="37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</row>
    <row r="822" spans="1:256" s="208" customFormat="1">
      <c r="A822" s="120"/>
      <c r="B822" s="114"/>
      <c r="C822" s="115"/>
      <c r="D822" s="116"/>
      <c r="E822" s="117"/>
      <c r="F822" s="118"/>
      <c r="G822" s="119"/>
      <c r="H822" s="4"/>
      <c r="I822" s="38"/>
      <c r="J822" s="39"/>
      <c r="K822" s="40"/>
      <c r="L822" s="36"/>
      <c r="N822" s="37"/>
      <c r="O822" s="37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</row>
    <row r="823" spans="1:256" s="208" customFormat="1">
      <c r="A823" s="120"/>
      <c r="B823" s="114"/>
      <c r="C823" s="115"/>
      <c r="D823" s="116"/>
      <c r="E823" s="117"/>
      <c r="F823" s="118"/>
      <c r="G823" s="119"/>
      <c r="H823" s="4"/>
      <c r="I823" s="38"/>
      <c r="J823" s="39"/>
      <c r="K823" s="40"/>
      <c r="L823" s="36"/>
      <c r="N823" s="37"/>
      <c r="O823" s="37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</row>
    <row r="825" spans="1:256" s="208" customFormat="1">
      <c r="A825" s="120"/>
      <c r="B825" s="114"/>
      <c r="C825" s="115"/>
      <c r="D825" s="116"/>
      <c r="E825" s="117"/>
      <c r="F825" s="118"/>
      <c r="G825" s="119"/>
      <c r="H825" s="4"/>
      <c r="I825" s="38"/>
      <c r="J825" s="39"/>
      <c r="K825" s="40"/>
      <c r="L825" s="36"/>
      <c r="N825" s="37"/>
      <c r="O825" s="37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</row>
    <row r="827" spans="1:256" s="208" customFormat="1">
      <c r="A827" s="120"/>
      <c r="B827" s="114"/>
      <c r="C827" s="115"/>
      <c r="D827" s="116"/>
      <c r="E827" s="117"/>
      <c r="F827" s="118"/>
      <c r="G827" s="119"/>
      <c r="H827" s="4"/>
      <c r="I827" s="38"/>
      <c r="J827" s="39"/>
      <c r="K827" s="40"/>
      <c r="L827" s="36"/>
      <c r="N827" s="37"/>
      <c r="O827" s="37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</row>
    <row r="829" spans="1:256" s="208" customFormat="1">
      <c r="A829" s="120"/>
      <c r="B829" s="114"/>
      <c r="C829" s="115"/>
      <c r="D829" s="116"/>
      <c r="E829" s="117"/>
      <c r="F829" s="118"/>
      <c r="G829" s="119"/>
      <c r="H829" s="4"/>
      <c r="I829" s="38"/>
      <c r="J829" s="39"/>
      <c r="K829" s="40"/>
      <c r="L829" s="36"/>
      <c r="N829" s="37"/>
      <c r="O829" s="37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</row>
    <row r="831" spans="1:256" s="208" customFormat="1">
      <c r="A831" s="120"/>
      <c r="B831" s="114"/>
      <c r="C831" s="115"/>
      <c r="D831" s="116"/>
      <c r="E831" s="117"/>
      <c r="F831" s="118"/>
      <c r="G831" s="119"/>
      <c r="H831" s="4"/>
      <c r="I831" s="38"/>
      <c r="J831" s="39"/>
      <c r="K831" s="40"/>
      <c r="L831" s="36"/>
      <c r="N831" s="37"/>
      <c r="O831" s="37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</row>
    <row r="833" spans="1:256" s="208" customFormat="1">
      <c r="A833" s="120"/>
      <c r="B833" s="114"/>
      <c r="C833" s="115"/>
      <c r="D833" s="116"/>
      <c r="E833" s="117"/>
      <c r="F833" s="118"/>
      <c r="G833" s="119"/>
      <c r="H833" s="4"/>
      <c r="I833" s="38"/>
      <c r="J833" s="39"/>
      <c r="K833" s="40"/>
      <c r="L833" s="36"/>
      <c r="N833" s="37"/>
      <c r="O833" s="37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</row>
    <row r="835" spans="1:256" s="208" customFormat="1">
      <c r="A835" s="120"/>
      <c r="B835" s="114"/>
      <c r="C835" s="115"/>
      <c r="D835" s="116"/>
      <c r="E835" s="117"/>
      <c r="F835" s="118"/>
      <c r="G835" s="119"/>
      <c r="H835" s="4"/>
      <c r="I835" s="38"/>
      <c r="J835" s="39"/>
      <c r="K835" s="40"/>
      <c r="L835" s="36"/>
      <c r="N835" s="37"/>
      <c r="O835" s="37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</row>
    <row r="837" spans="1:256" s="208" customFormat="1">
      <c r="A837" s="120"/>
      <c r="B837" s="114"/>
      <c r="C837" s="115"/>
      <c r="D837" s="116"/>
      <c r="E837" s="117"/>
      <c r="F837" s="118"/>
      <c r="G837" s="119"/>
      <c r="H837" s="4"/>
      <c r="I837" s="38"/>
      <c r="J837" s="39"/>
      <c r="K837" s="40"/>
      <c r="L837" s="36"/>
      <c r="N837" s="37"/>
      <c r="O837" s="37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</row>
    <row r="838" spans="1:256" s="208" customFormat="1">
      <c r="A838" s="120"/>
      <c r="B838" s="114"/>
      <c r="C838" s="115"/>
      <c r="D838" s="116"/>
      <c r="E838" s="117"/>
      <c r="F838" s="118"/>
      <c r="G838" s="119"/>
      <c r="H838" s="4"/>
      <c r="I838" s="38"/>
      <c r="J838" s="39"/>
      <c r="K838" s="40"/>
      <c r="L838" s="36"/>
      <c r="N838" s="37"/>
      <c r="O838" s="37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</row>
    <row r="840" spans="1:256" s="208" customFormat="1">
      <c r="A840" s="120"/>
      <c r="B840" s="114"/>
      <c r="C840" s="115"/>
      <c r="D840" s="116"/>
      <c r="E840" s="117"/>
      <c r="F840" s="118"/>
      <c r="G840" s="119"/>
      <c r="H840" s="4"/>
      <c r="I840" s="38"/>
      <c r="J840" s="39"/>
      <c r="K840" s="40"/>
      <c r="L840" s="36"/>
      <c r="N840" s="37"/>
      <c r="O840" s="37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</row>
    <row r="842" spans="1:256" s="208" customFormat="1">
      <c r="A842" s="120"/>
      <c r="B842" s="114"/>
      <c r="C842" s="115"/>
      <c r="D842" s="116"/>
      <c r="E842" s="117"/>
      <c r="F842" s="118"/>
      <c r="G842" s="119"/>
      <c r="H842" s="4"/>
      <c r="I842" s="38"/>
      <c r="J842" s="39"/>
      <c r="K842" s="40"/>
      <c r="L842" s="36"/>
      <c r="N842" s="37"/>
      <c r="O842" s="37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</row>
    <row r="843" spans="1:256" s="208" customFormat="1">
      <c r="A843" s="120"/>
      <c r="B843" s="114"/>
      <c r="C843" s="115"/>
      <c r="D843" s="116"/>
      <c r="E843" s="117"/>
      <c r="F843" s="118"/>
      <c r="G843" s="119"/>
      <c r="H843" s="4"/>
      <c r="I843" s="38"/>
      <c r="J843" s="39"/>
      <c r="K843" s="40"/>
      <c r="L843" s="36"/>
      <c r="N843" s="37"/>
      <c r="O843" s="37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</row>
    <row r="845" spans="1:256" s="208" customFormat="1">
      <c r="A845" s="120"/>
      <c r="B845" s="114"/>
      <c r="C845" s="115"/>
      <c r="D845" s="116"/>
      <c r="E845" s="117"/>
      <c r="F845" s="118"/>
      <c r="G845" s="119"/>
      <c r="H845" s="4"/>
      <c r="I845" s="38"/>
      <c r="J845" s="39"/>
      <c r="K845" s="40"/>
      <c r="L845" s="36"/>
      <c r="N845" s="37"/>
      <c r="O845" s="37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</row>
    <row r="846" spans="1:256" s="208" customFormat="1">
      <c r="A846" s="120"/>
      <c r="B846" s="114"/>
      <c r="C846" s="115"/>
      <c r="D846" s="116"/>
      <c r="E846" s="117"/>
      <c r="F846" s="118"/>
      <c r="G846" s="119"/>
      <c r="H846" s="4"/>
      <c r="I846" s="38"/>
      <c r="J846" s="39"/>
      <c r="K846" s="40"/>
      <c r="L846" s="36"/>
      <c r="N846" s="37"/>
      <c r="O846" s="37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</row>
    <row r="847" spans="1:256" s="208" customFormat="1">
      <c r="A847" s="120"/>
      <c r="B847" s="114"/>
      <c r="C847" s="115"/>
      <c r="D847" s="116"/>
      <c r="E847" s="117"/>
      <c r="F847" s="118"/>
      <c r="G847" s="119"/>
      <c r="H847" s="4"/>
      <c r="I847" s="38"/>
      <c r="J847" s="39"/>
      <c r="K847" s="40"/>
      <c r="L847" s="36"/>
      <c r="N847" s="37"/>
      <c r="O847" s="37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</row>
    <row r="848" spans="1:256" s="208" customFormat="1">
      <c r="A848" s="120"/>
      <c r="B848" s="114"/>
      <c r="C848" s="115"/>
      <c r="D848" s="116"/>
      <c r="E848" s="117"/>
      <c r="F848" s="118"/>
      <c r="G848" s="119"/>
      <c r="H848" s="4"/>
      <c r="I848" s="38"/>
      <c r="J848" s="39"/>
      <c r="K848" s="40"/>
      <c r="L848" s="36"/>
      <c r="N848" s="37"/>
      <c r="O848" s="37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</row>
    <row r="849" spans="1:256" s="208" customFormat="1">
      <c r="A849" s="120"/>
      <c r="B849" s="114"/>
      <c r="C849" s="115"/>
      <c r="D849" s="116"/>
      <c r="E849" s="117"/>
      <c r="F849" s="118"/>
      <c r="G849" s="119"/>
      <c r="H849" s="4"/>
      <c r="I849" s="38"/>
      <c r="J849" s="39"/>
      <c r="K849" s="40"/>
      <c r="L849" s="36"/>
      <c r="N849" s="37"/>
      <c r="O849" s="37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</row>
    <row r="851" spans="1:256" s="208" customFormat="1">
      <c r="A851" s="120"/>
      <c r="B851" s="114"/>
      <c r="C851" s="115"/>
      <c r="D851" s="116"/>
      <c r="E851" s="117"/>
      <c r="F851" s="118"/>
      <c r="G851" s="119"/>
      <c r="H851" s="4"/>
      <c r="I851" s="38"/>
      <c r="J851" s="39"/>
      <c r="K851" s="40"/>
      <c r="L851" s="36"/>
      <c r="N851" s="37"/>
      <c r="O851" s="37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</row>
    <row r="853" spans="1:256" s="208" customFormat="1">
      <c r="A853" s="120"/>
      <c r="B853" s="114"/>
      <c r="C853" s="115"/>
      <c r="D853" s="116"/>
      <c r="E853" s="117"/>
      <c r="F853" s="118"/>
      <c r="G853" s="119"/>
      <c r="H853" s="4"/>
      <c r="I853" s="38"/>
      <c r="J853" s="39"/>
      <c r="K853" s="40"/>
      <c r="L853" s="36"/>
      <c r="N853" s="37"/>
      <c r="O853" s="37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</row>
    <row r="855" spans="1:256" s="208" customFormat="1">
      <c r="A855" s="120"/>
      <c r="B855" s="114"/>
      <c r="C855" s="115"/>
      <c r="D855" s="116"/>
      <c r="E855" s="117"/>
      <c r="F855" s="118"/>
      <c r="G855" s="119"/>
      <c r="H855" s="4"/>
      <c r="I855" s="38"/>
      <c r="J855" s="39"/>
      <c r="K855" s="40"/>
      <c r="L855" s="36"/>
      <c r="N855" s="37"/>
      <c r="O855" s="37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</row>
    <row r="857" spans="1:256" s="208" customFormat="1">
      <c r="A857" s="120"/>
      <c r="B857" s="114"/>
      <c r="C857" s="115"/>
      <c r="D857" s="116"/>
      <c r="E857" s="117"/>
      <c r="F857" s="118"/>
      <c r="G857" s="119"/>
      <c r="H857" s="4"/>
      <c r="I857" s="38"/>
      <c r="J857" s="39"/>
      <c r="K857" s="40"/>
      <c r="L857" s="36"/>
      <c r="N857" s="37"/>
      <c r="O857" s="37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</row>
    <row r="859" spans="1:256" s="208" customFormat="1">
      <c r="A859" s="120"/>
      <c r="B859" s="114"/>
      <c r="C859" s="115"/>
      <c r="D859" s="116"/>
      <c r="E859" s="117"/>
      <c r="F859" s="118"/>
      <c r="G859" s="119"/>
      <c r="H859" s="4"/>
      <c r="I859" s="38"/>
      <c r="J859" s="39"/>
      <c r="K859" s="40"/>
      <c r="L859" s="36"/>
      <c r="N859" s="37"/>
      <c r="O859" s="37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</row>
    <row r="861" spans="1:256" s="208" customFormat="1">
      <c r="A861" s="120"/>
      <c r="B861" s="114"/>
      <c r="C861" s="115"/>
      <c r="D861" s="116"/>
      <c r="E861" s="117"/>
      <c r="F861" s="118"/>
      <c r="G861" s="119"/>
      <c r="H861" s="4"/>
      <c r="I861" s="38"/>
      <c r="J861" s="39"/>
      <c r="K861" s="40"/>
      <c r="L861" s="36"/>
      <c r="N861" s="37"/>
      <c r="O861" s="37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</row>
    <row r="862" spans="1:256" s="208" customFormat="1">
      <c r="A862" s="120"/>
      <c r="B862" s="114"/>
      <c r="C862" s="115"/>
      <c r="D862" s="116"/>
      <c r="E862" s="117"/>
      <c r="F862" s="118"/>
      <c r="G862" s="119"/>
      <c r="H862" s="4"/>
      <c r="I862" s="38"/>
      <c r="J862" s="39"/>
      <c r="K862" s="40"/>
      <c r="L862" s="36"/>
      <c r="N862" s="37"/>
      <c r="O862" s="37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</row>
    <row r="863" spans="1:256" s="208" customFormat="1">
      <c r="A863" s="120"/>
      <c r="B863" s="114"/>
      <c r="C863" s="115"/>
      <c r="D863" s="116"/>
      <c r="E863" s="117"/>
      <c r="F863" s="118"/>
      <c r="G863" s="119"/>
      <c r="H863" s="4"/>
      <c r="I863" s="38"/>
      <c r="J863" s="39"/>
      <c r="K863" s="40"/>
      <c r="L863" s="36"/>
      <c r="N863" s="37"/>
      <c r="O863" s="37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</row>
    <row r="865" spans="1:256" s="208" customFormat="1">
      <c r="A865" s="120"/>
      <c r="B865" s="114"/>
      <c r="C865" s="115"/>
      <c r="D865" s="116"/>
      <c r="E865" s="117"/>
      <c r="F865" s="118"/>
      <c r="G865" s="119"/>
      <c r="H865" s="4"/>
      <c r="I865" s="38"/>
      <c r="J865" s="39"/>
      <c r="K865" s="40"/>
      <c r="L865" s="36"/>
      <c r="N865" s="37"/>
      <c r="O865" s="37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</row>
    <row r="867" spans="1:256" s="208" customFormat="1">
      <c r="A867" s="120"/>
      <c r="B867" s="114"/>
      <c r="C867" s="115"/>
      <c r="D867" s="116"/>
      <c r="E867" s="117"/>
      <c r="F867" s="118"/>
      <c r="G867" s="119"/>
      <c r="H867" s="4"/>
      <c r="I867" s="38"/>
      <c r="J867" s="39"/>
      <c r="K867" s="40"/>
      <c r="L867" s="36"/>
      <c r="N867" s="37"/>
      <c r="O867" s="37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</row>
    <row r="869" spans="1:256" s="208" customFormat="1">
      <c r="A869" s="120"/>
      <c r="B869" s="114"/>
      <c r="C869" s="115"/>
      <c r="D869" s="116"/>
      <c r="E869" s="117"/>
      <c r="F869" s="118"/>
      <c r="G869" s="119"/>
      <c r="H869" s="4"/>
      <c r="I869" s="38"/>
      <c r="J869" s="39"/>
      <c r="K869" s="40"/>
      <c r="L869" s="36"/>
      <c r="N869" s="37"/>
      <c r="O869" s="37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</row>
    <row r="871" spans="1:256" s="208" customFormat="1">
      <c r="A871" s="120"/>
      <c r="B871" s="114"/>
      <c r="C871" s="115"/>
      <c r="D871" s="116"/>
      <c r="E871" s="117"/>
      <c r="F871" s="118"/>
      <c r="G871" s="119"/>
      <c r="H871" s="4"/>
      <c r="I871" s="38"/>
      <c r="J871" s="39"/>
      <c r="K871" s="40"/>
      <c r="L871" s="36"/>
      <c r="N871" s="37"/>
      <c r="O871" s="37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</row>
    <row r="873" spans="1:256" s="208" customFormat="1">
      <c r="A873" s="120"/>
      <c r="B873" s="114"/>
      <c r="C873" s="115"/>
      <c r="D873" s="116"/>
      <c r="E873" s="117"/>
      <c r="F873" s="118"/>
      <c r="G873" s="119"/>
      <c r="H873" s="4"/>
      <c r="I873" s="38"/>
      <c r="J873" s="39"/>
      <c r="K873" s="40"/>
      <c r="L873" s="36"/>
      <c r="N873" s="37"/>
      <c r="O873" s="37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</row>
    <row r="875" spans="1:256" s="208" customFormat="1">
      <c r="A875" s="120"/>
      <c r="B875" s="114"/>
      <c r="C875" s="115"/>
      <c r="D875" s="116"/>
      <c r="E875" s="117"/>
      <c r="F875" s="118"/>
      <c r="G875" s="119"/>
      <c r="H875" s="4"/>
      <c r="I875" s="38"/>
      <c r="J875" s="39"/>
      <c r="K875" s="40"/>
      <c r="L875" s="36"/>
      <c r="N875" s="37"/>
      <c r="O875" s="37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</row>
    <row r="877" spans="1:256" s="208" customFormat="1">
      <c r="A877" s="120"/>
      <c r="B877" s="114"/>
      <c r="C877" s="115"/>
      <c r="D877" s="116"/>
      <c r="E877" s="117"/>
      <c r="F877" s="118"/>
      <c r="G877" s="119"/>
      <c r="H877" s="4"/>
      <c r="I877" s="38"/>
      <c r="J877" s="39"/>
      <c r="K877" s="40"/>
      <c r="L877" s="36"/>
      <c r="N877" s="37"/>
      <c r="O877" s="37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</row>
    <row r="878" spans="1:256" s="208" customFormat="1">
      <c r="A878" s="120"/>
      <c r="B878" s="114"/>
      <c r="C878" s="115"/>
      <c r="D878" s="116"/>
      <c r="E878" s="117"/>
      <c r="F878" s="118"/>
      <c r="G878" s="119"/>
      <c r="H878" s="4"/>
      <c r="I878" s="38"/>
      <c r="J878" s="39"/>
      <c r="K878" s="40"/>
      <c r="L878" s="36"/>
      <c r="N878" s="37"/>
      <c r="O878" s="37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</row>
    <row r="880" spans="1:256" s="208" customFormat="1">
      <c r="A880" s="120"/>
      <c r="B880" s="114"/>
      <c r="C880" s="115"/>
      <c r="D880" s="116"/>
      <c r="E880" s="117"/>
      <c r="F880" s="118"/>
      <c r="G880" s="119"/>
      <c r="H880" s="4"/>
      <c r="I880" s="38"/>
      <c r="J880" s="39"/>
      <c r="K880" s="40"/>
      <c r="L880" s="36"/>
      <c r="N880" s="37"/>
      <c r="O880" s="37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</row>
    <row r="882" spans="1:256" s="208" customFormat="1">
      <c r="A882" s="120"/>
      <c r="B882" s="114"/>
      <c r="C882" s="115"/>
      <c r="D882" s="116"/>
      <c r="E882" s="117"/>
      <c r="F882" s="118"/>
      <c r="G882" s="119"/>
      <c r="H882" s="4"/>
      <c r="I882" s="38"/>
      <c r="J882" s="39"/>
      <c r="K882" s="40"/>
      <c r="L882" s="36"/>
      <c r="N882" s="37"/>
      <c r="O882" s="37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</row>
    <row r="884" spans="1:256" s="208" customFormat="1">
      <c r="A884" s="120"/>
      <c r="B884" s="114"/>
      <c r="C884" s="115"/>
      <c r="D884" s="116"/>
      <c r="E884" s="117"/>
      <c r="F884" s="118"/>
      <c r="G884" s="119"/>
      <c r="H884" s="4"/>
      <c r="I884" s="38"/>
      <c r="J884" s="39"/>
      <c r="K884" s="40"/>
      <c r="L884" s="36"/>
      <c r="N884" s="37"/>
      <c r="O884" s="37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</row>
    <row r="886" spans="1:256" s="208" customFormat="1">
      <c r="A886" s="120"/>
      <c r="B886" s="114"/>
      <c r="C886" s="115"/>
      <c r="D886" s="116"/>
      <c r="E886" s="117"/>
      <c r="F886" s="118"/>
      <c r="G886" s="119"/>
      <c r="H886" s="4"/>
      <c r="I886" s="38"/>
      <c r="J886" s="39"/>
      <c r="K886" s="40"/>
      <c r="L886" s="36"/>
      <c r="N886" s="37"/>
      <c r="O886" s="37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</row>
    <row r="888" spans="1:256" s="208" customFormat="1">
      <c r="A888" s="120"/>
      <c r="B888" s="114"/>
      <c r="C888" s="115"/>
      <c r="D888" s="116"/>
      <c r="E888" s="117"/>
      <c r="F888" s="118"/>
      <c r="G888" s="119"/>
      <c r="H888" s="4"/>
      <c r="I888" s="38"/>
      <c r="J888" s="39"/>
      <c r="K888" s="40"/>
      <c r="L888" s="36"/>
      <c r="N888" s="37"/>
      <c r="O888" s="37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</row>
    <row r="890" spans="1:256" s="208" customFormat="1">
      <c r="A890" s="120"/>
      <c r="B890" s="114"/>
      <c r="C890" s="115"/>
      <c r="D890" s="116"/>
      <c r="E890" s="117"/>
      <c r="F890" s="118"/>
      <c r="G890" s="119"/>
      <c r="H890" s="4"/>
      <c r="I890" s="38"/>
      <c r="J890" s="39"/>
      <c r="K890" s="40"/>
      <c r="L890" s="36"/>
      <c r="N890" s="37"/>
      <c r="O890" s="37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</row>
    <row r="891" spans="1:256" s="208" customFormat="1">
      <c r="A891" s="120"/>
      <c r="B891" s="114"/>
      <c r="C891" s="115"/>
      <c r="D891" s="116"/>
      <c r="E891" s="117"/>
      <c r="F891" s="118"/>
      <c r="G891" s="119"/>
      <c r="H891" s="4"/>
      <c r="I891" s="38"/>
      <c r="J891" s="39"/>
      <c r="K891" s="40"/>
      <c r="L891" s="36"/>
      <c r="N891" s="37"/>
      <c r="O891" s="37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</row>
    <row r="893" spans="1:256" s="208" customFormat="1">
      <c r="A893" s="120"/>
      <c r="B893" s="114"/>
      <c r="C893" s="115"/>
      <c r="D893" s="116"/>
      <c r="E893" s="117"/>
      <c r="F893" s="118"/>
      <c r="G893" s="119"/>
      <c r="H893" s="4"/>
      <c r="I893" s="38"/>
      <c r="J893" s="39"/>
      <c r="K893" s="40"/>
      <c r="L893" s="36"/>
      <c r="N893" s="37"/>
      <c r="O893" s="37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</row>
    <row r="895" spans="1:256" s="208" customFormat="1">
      <c r="A895" s="120"/>
      <c r="B895" s="114"/>
      <c r="C895" s="115"/>
      <c r="D895" s="116"/>
      <c r="E895" s="117"/>
      <c r="F895" s="118"/>
      <c r="G895" s="119"/>
      <c r="H895" s="4"/>
      <c r="I895" s="38"/>
      <c r="J895" s="39"/>
      <c r="K895" s="40"/>
      <c r="L895" s="36"/>
      <c r="N895" s="37"/>
      <c r="O895" s="37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</row>
    <row r="897" spans="1:256" s="208" customFormat="1">
      <c r="A897" s="120"/>
      <c r="B897" s="114"/>
      <c r="C897" s="115"/>
      <c r="D897" s="116"/>
      <c r="E897" s="117"/>
      <c r="F897" s="118"/>
      <c r="G897" s="119"/>
      <c r="H897" s="4"/>
      <c r="I897" s="38"/>
      <c r="J897" s="39"/>
      <c r="K897" s="40"/>
      <c r="L897" s="36"/>
      <c r="N897" s="37"/>
      <c r="O897" s="37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</row>
    <row r="899" spans="1:256" s="208" customFormat="1">
      <c r="A899" s="120"/>
      <c r="B899" s="114"/>
      <c r="C899" s="115"/>
      <c r="D899" s="116"/>
      <c r="E899" s="117"/>
      <c r="F899" s="118"/>
      <c r="G899" s="119"/>
      <c r="H899" s="4"/>
      <c r="I899" s="38"/>
      <c r="J899" s="39"/>
      <c r="K899" s="40"/>
      <c r="L899" s="36"/>
      <c r="N899" s="37"/>
      <c r="O899" s="37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</row>
    <row r="901" spans="1:256" s="208" customFormat="1">
      <c r="A901" s="120"/>
      <c r="B901" s="114"/>
      <c r="C901" s="115"/>
      <c r="D901" s="116"/>
      <c r="E901" s="117"/>
      <c r="F901" s="118"/>
      <c r="G901" s="119"/>
      <c r="H901" s="4"/>
      <c r="I901" s="38"/>
      <c r="J901" s="39"/>
      <c r="K901" s="40"/>
      <c r="L901" s="36"/>
      <c r="N901" s="37"/>
      <c r="O901" s="37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</row>
    <row r="903" spans="1:256" s="208" customFormat="1">
      <c r="A903" s="120"/>
      <c r="B903" s="114"/>
      <c r="C903" s="115"/>
      <c r="D903" s="116"/>
      <c r="E903" s="117"/>
      <c r="F903" s="118"/>
      <c r="G903" s="119"/>
      <c r="H903" s="4"/>
      <c r="I903" s="38"/>
      <c r="J903" s="39"/>
      <c r="K903" s="40"/>
      <c r="L903" s="36"/>
      <c r="N903" s="37"/>
      <c r="O903" s="37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</row>
    <row r="905" spans="1:256" s="208" customFormat="1">
      <c r="A905" s="120"/>
      <c r="B905" s="114"/>
      <c r="C905" s="115"/>
      <c r="D905" s="116"/>
      <c r="E905" s="117"/>
      <c r="F905" s="118"/>
      <c r="G905" s="119"/>
      <c r="H905" s="4"/>
      <c r="I905" s="38"/>
      <c r="J905" s="39"/>
      <c r="K905" s="40"/>
      <c r="L905" s="36"/>
      <c r="N905" s="37"/>
      <c r="O905" s="37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</row>
    <row r="907" spans="1:256" s="208" customFormat="1">
      <c r="A907" s="120"/>
      <c r="B907" s="114"/>
      <c r="C907" s="115"/>
      <c r="D907" s="116"/>
      <c r="E907" s="117"/>
      <c r="F907" s="118"/>
      <c r="G907" s="119"/>
      <c r="H907" s="4"/>
      <c r="I907" s="38"/>
      <c r="J907" s="39"/>
      <c r="K907" s="40"/>
      <c r="L907" s="36"/>
      <c r="N907" s="37"/>
      <c r="O907" s="37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</row>
    <row r="909" spans="1:256" s="208" customFormat="1">
      <c r="A909" s="120"/>
      <c r="B909" s="114"/>
      <c r="C909" s="115"/>
      <c r="D909" s="116"/>
      <c r="E909" s="117"/>
      <c r="F909" s="118"/>
      <c r="G909" s="119"/>
      <c r="H909" s="4"/>
      <c r="I909" s="38"/>
      <c r="J909" s="39"/>
      <c r="K909" s="40"/>
      <c r="L909" s="36"/>
      <c r="N909" s="37"/>
      <c r="O909" s="37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</row>
    <row r="911" spans="1:256" s="208" customFormat="1">
      <c r="A911" s="120"/>
      <c r="B911" s="114"/>
      <c r="C911" s="115"/>
      <c r="D911" s="116"/>
      <c r="E911" s="117"/>
      <c r="F911" s="118"/>
      <c r="G911" s="119"/>
      <c r="H911" s="4"/>
      <c r="I911" s="38"/>
      <c r="J911" s="39"/>
      <c r="K911" s="40"/>
      <c r="L911" s="36"/>
      <c r="N911" s="37"/>
      <c r="O911" s="37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</row>
    <row r="913" spans="1:256" s="208" customFormat="1">
      <c r="A913" s="120"/>
      <c r="B913" s="114"/>
      <c r="C913" s="115"/>
      <c r="D913" s="116"/>
      <c r="E913" s="117"/>
      <c r="F913" s="118"/>
      <c r="G913" s="119"/>
      <c r="H913" s="4"/>
      <c r="I913" s="38"/>
      <c r="J913" s="39"/>
      <c r="K913" s="40"/>
      <c r="L913" s="36"/>
      <c r="N913" s="37"/>
      <c r="O913" s="37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</row>
    <row r="915" spans="1:256" s="208" customFormat="1">
      <c r="A915" s="120"/>
      <c r="B915" s="114"/>
      <c r="C915" s="115"/>
      <c r="D915" s="116"/>
      <c r="E915" s="117"/>
      <c r="F915" s="118"/>
      <c r="G915" s="119"/>
      <c r="H915" s="4"/>
      <c r="I915" s="38"/>
      <c r="J915" s="39"/>
      <c r="K915" s="40"/>
      <c r="L915" s="36"/>
      <c r="N915" s="37"/>
      <c r="O915" s="37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</row>
    <row r="917" spans="1:256" s="208" customFormat="1">
      <c r="A917" s="120"/>
      <c r="B917" s="114"/>
      <c r="C917" s="115"/>
      <c r="D917" s="116"/>
      <c r="E917" s="117"/>
      <c r="F917" s="118"/>
      <c r="G917" s="119"/>
      <c r="H917" s="4"/>
      <c r="I917" s="38"/>
      <c r="J917" s="39"/>
      <c r="K917" s="40"/>
      <c r="L917" s="36"/>
      <c r="N917" s="37"/>
      <c r="O917" s="37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</row>
    <row r="919" spans="1:256" s="208" customFormat="1">
      <c r="A919" s="120"/>
      <c r="B919" s="114"/>
      <c r="C919" s="115"/>
      <c r="D919" s="116"/>
      <c r="E919" s="117"/>
      <c r="F919" s="118"/>
      <c r="G919" s="119"/>
      <c r="H919" s="4"/>
      <c r="I919" s="38"/>
      <c r="J919" s="39"/>
      <c r="K919" s="40"/>
      <c r="L919" s="36"/>
      <c r="N919" s="37"/>
      <c r="O919" s="37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</row>
    <row r="921" spans="1:256" s="208" customFormat="1">
      <c r="A921" s="120"/>
      <c r="B921" s="114"/>
      <c r="C921" s="115"/>
      <c r="D921" s="116"/>
      <c r="E921" s="117"/>
      <c r="F921" s="118"/>
      <c r="G921" s="119"/>
      <c r="H921" s="4"/>
      <c r="I921" s="38"/>
      <c r="J921" s="39"/>
      <c r="K921" s="40"/>
      <c r="L921" s="36"/>
      <c r="N921" s="37"/>
      <c r="O921" s="37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</row>
    <row r="923" spans="1:256" s="208" customFormat="1">
      <c r="A923" s="120"/>
      <c r="B923" s="114"/>
      <c r="C923" s="115"/>
      <c r="D923" s="116"/>
      <c r="E923" s="117"/>
      <c r="F923" s="118"/>
      <c r="G923" s="119"/>
      <c r="H923" s="4"/>
      <c r="I923" s="38"/>
      <c r="J923" s="39"/>
      <c r="K923" s="40"/>
      <c r="L923" s="36"/>
      <c r="N923" s="37"/>
      <c r="O923" s="37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</row>
    <row r="925" spans="1:256" s="208" customFormat="1">
      <c r="A925" s="120"/>
      <c r="B925" s="114"/>
      <c r="C925" s="115"/>
      <c r="D925" s="116"/>
      <c r="E925" s="117"/>
      <c r="F925" s="118"/>
      <c r="G925" s="119"/>
      <c r="H925" s="4"/>
      <c r="I925" s="38"/>
      <c r="J925" s="39"/>
      <c r="K925" s="40"/>
      <c r="L925" s="36"/>
      <c r="N925" s="37"/>
      <c r="O925" s="37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</row>
    <row r="926" spans="1:256" s="208" customFormat="1">
      <c r="A926" s="120"/>
      <c r="B926" s="114"/>
      <c r="C926" s="115"/>
      <c r="D926" s="116"/>
      <c r="E926" s="117"/>
      <c r="F926" s="118"/>
      <c r="G926" s="119"/>
      <c r="H926" s="4"/>
      <c r="I926" s="38"/>
      <c r="J926" s="39"/>
      <c r="K926" s="40"/>
      <c r="L926" s="36"/>
      <c r="N926" s="37"/>
      <c r="O926" s="37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</row>
    <row r="927" spans="1:256" s="208" customFormat="1">
      <c r="A927" s="120"/>
      <c r="B927" s="114"/>
      <c r="C927" s="115"/>
      <c r="D927" s="116"/>
      <c r="E927" s="117"/>
      <c r="F927" s="118"/>
      <c r="G927" s="119"/>
      <c r="H927" s="4"/>
      <c r="I927" s="38"/>
      <c r="J927" s="39"/>
      <c r="K927" s="40"/>
      <c r="L927" s="36"/>
      <c r="N927" s="37"/>
      <c r="O927" s="37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</row>
    <row r="929" spans="1:256" s="208" customFormat="1">
      <c r="A929" s="120"/>
      <c r="B929" s="114"/>
      <c r="C929" s="115"/>
      <c r="D929" s="116"/>
      <c r="E929" s="117"/>
      <c r="F929" s="118"/>
      <c r="G929" s="119"/>
      <c r="H929" s="4"/>
      <c r="I929" s="38"/>
      <c r="J929" s="39"/>
      <c r="K929" s="40"/>
      <c r="L929" s="36"/>
      <c r="N929" s="37"/>
      <c r="O929" s="37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</row>
    <row r="931" spans="1:256" s="208" customFormat="1">
      <c r="A931" s="120"/>
      <c r="B931" s="114"/>
      <c r="C931" s="115"/>
      <c r="D931" s="116"/>
      <c r="E931" s="117"/>
      <c r="F931" s="118"/>
      <c r="G931" s="119"/>
      <c r="H931" s="4"/>
      <c r="I931" s="38"/>
      <c r="J931" s="39"/>
      <c r="K931" s="40"/>
      <c r="L931" s="36"/>
      <c r="N931" s="37"/>
      <c r="O931" s="37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</row>
    <row r="933" spans="1:256" s="208" customFormat="1">
      <c r="A933" s="120"/>
      <c r="B933" s="114"/>
      <c r="C933" s="115"/>
      <c r="D933" s="116"/>
      <c r="E933" s="117"/>
      <c r="F933" s="118"/>
      <c r="G933" s="119"/>
      <c r="H933" s="4"/>
      <c r="I933" s="38"/>
      <c r="J933" s="39"/>
      <c r="K933" s="40"/>
      <c r="L933" s="36"/>
      <c r="N933" s="37"/>
      <c r="O933" s="37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</row>
    <row r="935" spans="1:256" s="208" customFormat="1">
      <c r="A935" s="120"/>
      <c r="B935" s="114"/>
      <c r="C935" s="115"/>
      <c r="D935" s="116"/>
      <c r="E935" s="117"/>
      <c r="F935" s="118"/>
      <c r="G935" s="119"/>
      <c r="H935" s="4"/>
      <c r="I935" s="38"/>
      <c r="J935" s="39"/>
      <c r="K935" s="40"/>
      <c r="L935" s="36"/>
      <c r="N935" s="37"/>
      <c r="O935" s="37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</row>
    <row r="936" spans="1:256" s="208" customFormat="1">
      <c r="A936" s="120"/>
      <c r="B936" s="114"/>
      <c r="C936" s="115"/>
      <c r="D936" s="116"/>
      <c r="E936" s="117"/>
      <c r="F936" s="118"/>
      <c r="G936" s="119"/>
      <c r="H936" s="4"/>
      <c r="I936" s="38"/>
      <c r="J936" s="39"/>
      <c r="K936" s="40"/>
      <c r="L936" s="36"/>
      <c r="N936" s="37"/>
      <c r="O936" s="37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</row>
    <row r="937" spans="1:256" s="208" customFormat="1">
      <c r="A937" s="120"/>
      <c r="B937" s="114"/>
      <c r="C937" s="115"/>
      <c r="D937" s="116"/>
      <c r="E937" s="117"/>
      <c r="F937" s="118"/>
      <c r="G937" s="119"/>
      <c r="H937" s="4"/>
      <c r="I937" s="38"/>
      <c r="J937" s="39"/>
      <c r="K937" s="40"/>
      <c r="L937" s="36"/>
      <c r="N937" s="37"/>
      <c r="O937" s="37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</row>
    <row r="939" spans="1:256" s="208" customFormat="1">
      <c r="A939" s="120"/>
      <c r="B939" s="114"/>
      <c r="C939" s="115"/>
      <c r="D939" s="116"/>
      <c r="E939" s="117"/>
      <c r="F939" s="118"/>
      <c r="G939" s="119"/>
      <c r="H939" s="4"/>
      <c r="I939" s="38"/>
      <c r="J939" s="39"/>
      <c r="K939" s="40"/>
      <c r="L939" s="36"/>
      <c r="N939" s="37"/>
      <c r="O939" s="37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</row>
    <row r="941" spans="1:256" s="208" customFormat="1">
      <c r="A941" s="120"/>
      <c r="B941" s="114"/>
      <c r="C941" s="115"/>
      <c r="D941" s="116"/>
      <c r="E941" s="117"/>
      <c r="F941" s="118"/>
      <c r="G941" s="119"/>
      <c r="H941" s="4"/>
      <c r="I941" s="38"/>
      <c r="J941" s="39"/>
      <c r="K941" s="40"/>
      <c r="L941" s="36"/>
      <c r="N941" s="37"/>
      <c r="O941" s="37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</row>
    <row r="943" spans="1:256" s="208" customFormat="1">
      <c r="A943" s="120"/>
      <c r="B943" s="114"/>
      <c r="C943" s="115"/>
      <c r="D943" s="116"/>
      <c r="E943" s="117"/>
      <c r="F943" s="118"/>
      <c r="G943" s="119"/>
      <c r="H943" s="4"/>
      <c r="I943" s="38"/>
      <c r="J943" s="39"/>
      <c r="K943" s="40"/>
      <c r="L943" s="36"/>
      <c r="N943" s="37"/>
      <c r="O943" s="37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</row>
    <row r="945" spans="1:256" s="208" customFormat="1">
      <c r="A945" s="120"/>
      <c r="B945" s="114"/>
      <c r="C945" s="115"/>
      <c r="D945" s="116"/>
      <c r="E945" s="117"/>
      <c r="F945" s="118"/>
      <c r="G945" s="119"/>
      <c r="H945" s="4"/>
      <c r="I945" s="38"/>
      <c r="J945" s="39"/>
      <c r="K945" s="40"/>
      <c r="L945" s="36"/>
      <c r="N945" s="37"/>
      <c r="O945" s="37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</row>
    <row r="946" spans="1:256" s="208" customFormat="1">
      <c r="A946" s="120"/>
      <c r="B946" s="114"/>
      <c r="C946" s="115"/>
      <c r="D946" s="116"/>
      <c r="E946" s="117"/>
      <c r="F946" s="118"/>
      <c r="G946" s="119"/>
      <c r="H946" s="4"/>
      <c r="I946" s="38"/>
      <c r="J946" s="39"/>
      <c r="K946" s="40"/>
      <c r="L946" s="36"/>
      <c r="N946" s="37"/>
      <c r="O946" s="37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</row>
    <row r="947" spans="1:256" s="208" customFormat="1">
      <c r="A947" s="120"/>
      <c r="B947" s="114"/>
      <c r="C947" s="115"/>
      <c r="D947" s="116"/>
      <c r="E947" s="117"/>
      <c r="F947" s="118"/>
      <c r="G947" s="119"/>
      <c r="H947" s="4"/>
      <c r="I947" s="38"/>
      <c r="J947" s="39"/>
      <c r="K947" s="40"/>
      <c r="L947" s="36"/>
      <c r="N947" s="37"/>
      <c r="O947" s="37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</row>
    <row r="948" spans="1:256" s="208" customFormat="1">
      <c r="A948" s="120"/>
      <c r="B948" s="114"/>
      <c r="C948" s="115"/>
      <c r="D948" s="116"/>
      <c r="E948" s="117"/>
      <c r="F948" s="118"/>
      <c r="G948" s="119"/>
      <c r="H948" s="4"/>
      <c r="I948" s="38"/>
      <c r="J948" s="39"/>
      <c r="K948" s="40"/>
      <c r="L948" s="36"/>
      <c r="N948" s="37"/>
      <c r="O948" s="37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</row>
    <row r="949" spans="1:256" s="208" customFormat="1">
      <c r="A949" s="120"/>
      <c r="B949" s="114"/>
      <c r="C949" s="115"/>
      <c r="D949" s="116"/>
      <c r="E949" s="117"/>
      <c r="F949" s="118"/>
      <c r="G949" s="119"/>
      <c r="H949" s="4"/>
      <c r="I949" s="38"/>
      <c r="J949" s="39"/>
      <c r="K949" s="40"/>
      <c r="L949" s="36"/>
      <c r="N949" s="37"/>
      <c r="O949" s="37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</row>
    <row r="950" spans="1:256" s="208" customFormat="1">
      <c r="A950" s="120"/>
      <c r="B950" s="114"/>
      <c r="C950" s="115"/>
      <c r="D950" s="116"/>
      <c r="E950" s="117"/>
      <c r="F950" s="118"/>
      <c r="G950" s="119"/>
      <c r="H950" s="4"/>
      <c r="I950" s="38"/>
      <c r="J950" s="39"/>
      <c r="K950" s="40"/>
      <c r="L950" s="36"/>
      <c r="N950" s="37"/>
      <c r="O950" s="37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</row>
    <row r="951" spans="1:256" s="208" customFormat="1">
      <c r="A951" s="120"/>
      <c r="B951" s="114"/>
      <c r="C951" s="115"/>
      <c r="D951" s="116"/>
      <c r="E951" s="117"/>
      <c r="F951" s="118"/>
      <c r="G951" s="119"/>
      <c r="H951" s="4"/>
      <c r="I951" s="38"/>
      <c r="J951" s="39"/>
      <c r="K951" s="40"/>
      <c r="L951" s="36"/>
      <c r="N951" s="37"/>
      <c r="O951" s="37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</row>
    <row r="952" spans="1:256" s="208" customFormat="1">
      <c r="A952" s="120"/>
      <c r="B952" s="114"/>
      <c r="C952" s="115"/>
      <c r="D952" s="116"/>
      <c r="E952" s="117"/>
      <c r="F952" s="118"/>
      <c r="G952" s="119"/>
      <c r="H952" s="4"/>
      <c r="I952" s="38"/>
      <c r="J952" s="39"/>
      <c r="K952" s="40"/>
      <c r="L952" s="36"/>
      <c r="N952" s="37"/>
      <c r="O952" s="37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</row>
    <row r="953" spans="1:256" s="208" customFormat="1">
      <c r="A953" s="120"/>
      <c r="B953" s="114"/>
      <c r="C953" s="115"/>
      <c r="D953" s="116"/>
      <c r="E953" s="117"/>
      <c r="F953" s="118"/>
      <c r="G953" s="119"/>
      <c r="H953" s="4"/>
      <c r="I953" s="38"/>
      <c r="J953" s="39"/>
      <c r="K953" s="40"/>
      <c r="L953" s="36"/>
      <c r="N953" s="37"/>
      <c r="O953" s="37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</row>
    <row r="954" spans="1:256" s="208" customFormat="1">
      <c r="A954" s="120"/>
      <c r="B954" s="114"/>
      <c r="C954" s="115"/>
      <c r="D954" s="116"/>
      <c r="E954" s="117"/>
      <c r="F954" s="118"/>
      <c r="G954" s="119"/>
      <c r="H954" s="4"/>
      <c r="I954" s="38"/>
      <c r="J954" s="39"/>
      <c r="K954" s="40"/>
      <c r="L954" s="36"/>
      <c r="N954" s="37"/>
      <c r="O954" s="37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</row>
    <row r="956" spans="1:256" s="208" customFormat="1">
      <c r="A956" s="120"/>
      <c r="B956" s="114"/>
      <c r="C956" s="115"/>
      <c r="D956" s="116"/>
      <c r="E956" s="117"/>
      <c r="F956" s="118"/>
      <c r="G956" s="119"/>
      <c r="H956" s="4"/>
      <c r="I956" s="38"/>
      <c r="J956" s="39"/>
      <c r="K956" s="40"/>
      <c r="L956" s="36"/>
      <c r="N956" s="37"/>
      <c r="O956" s="37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</row>
    <row r="957" spans="1:256" s="208" customFormat="1">
      <c r="A957" s="120"/>
      <c r="B957" s="114"/>
      <c r="C957" s="115"/>
      <c r="D957" s="116"/>
      <c r="E957" s="117"/>
      <c r="F957" s="118"/>
      <c r="G957" s="119"/>
      <c r="H957" s="4"/>
      <c r="I957" s="38"/>
      <c r="J957" s="39"/>
      <c r="K957" s="40"/>
      <c r="L957" s="36"/>
      <c r="N957" s="37"/>
      <c r="O957" s="37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</row>
    <row r="958" spans="1:256" s="208" customFormat="1">
      <c r="A958" s="120"/>
      <c r="B958" s="114"/>
      <c r="C958" s="115"/>
      <c r="D958" s="116"/>
      <c r="E958" s="117"/>
      <c r="F958" s="118"/>
      <c r="G958" s="119"/>
      <c r="H958" s="4"/>
      <c r="I958" s="38"/>
      <c r="J958" s="39"/>
      <c r="K958" s="40"/>
      <c r="L958" s="36"/>
      <c r="N958" s="37"/>
      <c r="O958" s="37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</row>
    <row r="959" spans="1:256" s="208" customFormat="1">
      <c r="A959" s="120"/>
      <c r="B959" s="114"/>
      <c r="C959" s="115"/>
      <c r="D959" s="116"/>
      <c r="E959" s="117"/>
      <c r="F959" s="118"/>
      <c r="G959" s="119"/>
      <c r="H959" s="4"/>
      <c r="I959" s="38"/>
      <c r="J959" s="39"/>
      <c r="K959" s="40"/>
      <c r="L959" s="36"/>
      <c r="N959" s="37"/>
      <c r="O959" s="37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</row>
    <row r="960" spans="1:256" s="208" customFormat="1">
      <c r="A960" s="120"/>
      <c r="B960" s="114"/>
      <c r="C960" s="115"/>
      <c r="D960" s="116"/>
      <c r="E960" s="117"/>
      <c r="F960" s="118"/>
      <c r="G960" s="119"/>
      <c r="H960" s="4"/>
      <c r="I960" s="38"/>
      <c r="J960" s="39"/>
      <c r="K960" s="40"/>
      <c r="L960" s="36"/>
      <c r="N960" s="37"/>
      <c r="O960" s="37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</row>
    <row r="961" spans="1:256" s="208" customFormat="1">
      <c r="A961" s="120"/>
      <c r="B961" s="114"/>
      <c r="C961" s="115"/>
      <c r="D961" s="116"/>
      <c r="E961" s="117"/>
      <c r="F961" s="118"/>
      <c r="G961" s="119"/>
      <c r="H961" s="4"/>
      <c r="I961" s="38"/>
      <c r="J961" s="39"/>
      <c r="K961" s="40"/>
      <c r="L961" s="36"/>
      <c r="N961" s="37"/>
      <c r="O961" s="37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</row>
    <row r="962" spans="1:256" s="208" customFormat="1">
      <c r="A962" s="120"/>
      <c r="B962" s="114"/>
      <c r="C962" s="115"/>
      <c r="D962" s="116"/>
      <c r="E962" s="117"/>
      <c r="F962" s="118"/>
      <c r="G962" s="119"/>
      <c r="H962" s="4"/>
      <c r="I962" s="38"/>
      <c r="J962" s="39"/>
      <c r="K962" s="40"/>
      <c r="L962" s="36"/>
      <c r="N962" s="37"/>
      <c r="O962" s="37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</row>
    <row r="964" spans="1:256" s="208" customFormat="1">
      <c r="A964" s="120"/>
      <c r="B964" s="114"/>
      <c r="C964" s="115"/>
      <c r="D964" s="116"/>
      <c r="E964" s="117"/>
      <c r="F964" s="118"/>
      <c r="G964" s="119"/>
      <c r="H964" s="4"/>
      <c r="I964" s="38"/>
      <c r="J964" s="39"/>
      <c r="K964" s="40"/>
      <c r="L964" s="36"/>
      <c r="N964" s="37"/>
      <c r="O964" s="37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</row>
    <row r="966" spans="1:256" s="208" customFormat="1">
      <c r="A966" s="120"/>
      <c r="B966" s="114"/>
      <c r="C966" s="115"/>
      <c r="D966" s="116"/>
      <c r="E966" s="117"/>
      <c r="F966" s="118"/>
      <c r="G966" s="119"/>
      <c r="H966" s="4"/>
      <c r="I966" s="38"/>
      <c r="J966" s="39"/>
      <c r="K966" s="40"/>
      <c r="L966" s="36"/>
      <c r="N966" s="37"/>
      <c r="O966" s="37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</row>
    <row r="968" spans="1:256" s="208" customFormat="1">
      <c r="A968" s="120"/>
      <c r="B968" s="114"/>
      <c r="C968" s="115"/>
      <c r="D968" s="116"/>
      <c r="E968" s="117"/>
      <c r="F968" s="118"/>
      <c r="G968" s="119"/>
      <c r="H968" s="4"/>
      <c r="I968" s="38"/>
      <c r="J968" s="39"/>
      <c r="K968" s="40"/>
      <c r="L968" s="36"/>
      <c r="N968" s="37"/>
      <c r="O968" s="37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</row>
    <row r="970" spans="1:256" s="208" customFormat="1">
      <c r="A970" s="120"/>
      <c r="B970" s="114"/>
      <c r="C970" s="115"/>
      <c r="D970" s="116"/>
      <c r="E970" s="117"/>
      <c r="F970" s="118"/>
      <c r="G970" s="119"/>
      <c r="H970" s="4"/>
      <c r="I970" s="38"/>
      <c r="J970" s="39"/>
      <c r="K970" s="40"/>
      <c r="L970" s="36"/>
      <c r="N970" s="37"/>
      <c r="O970" s="37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</row>
    <row r="971" spans="1:256" s="208" customFormat="1">
      <c r="A971" s="120"/>
      <c r="B971" s="114"/>
      <c r="C971" s="115"/>
      <c r="D971" s="116"/>
      <c r="E971" s="117"/>
      <c r="F971" s="118"/>
      <c r="G971" s="119"/>
      <c r="H971" s="4"/>
      <c r="I971" s="38"/>
      <c r="J971" s="39"/>
      <c r="K971" s="40"/>
      <c r="L971" s="36"/>
      <c r="N971" s="37"/>
      <c r="O971" s="37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</row>
    <row r="972" spans="1:256" s="208" customFormat="1">
      <c r="A972" s="120"/>
      <c r="B972" s="114"/>
      <c r="C972" s="115"/>
      <c r="D972" s="116"/>
      <c r="E972" s="117"/>
      <c r="F972" s="118"/>
      <c r="G972" s="119"/>
      <c r="H972" s="4"/>
      <c r="I972" s="38"/>
      <c r="J972" s="39"/>
      <c r="K972" s="40"/>
      <c r="L972" s="36"/>
      <c r="N972" s="37"/>
      <c r="O972" s="37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</row>
    <row r="973" spans="1:256" s="208" customFormat="1">
      <c r="A973" s="120"/>
      <c r="B973" s="114"/>
      <c r="C973" s="115"/>
      <c r="D973" s="116"/>
      <c r="E973" s="117"/>
      <c r="F973" s="118"/>
      <c r="G973" s="119"/>
      <c r="H973" s="4"/>
      <c r="I973" s="38"/>
      <c r="J973" s="39"/>
      <c r="K973" s="40"/>
      <c r="L973" s="36"/>
      <c r="N973" s="37"/>
      <c r="O973" s="37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</row>
    <row r="974" spans="1:256" s="208" customFormat="1">
      <c r="A974" s="120"/>
      <c r="B974" s="114"/>
      <c r="C974" s="115"/>
      <c r="D974" s="116"/>
      <c r="E974" s="117"/>
      <c r="F974" s="118"/>
      <c r="G974" s="119"/>
      <c r="H974" s="4"/>
      <c r="I974" s="38"/>
      <c r="J974" s="39"/>
      <c r="K974" s="40"/>
      <c r="L974" s="36"/>
      <c r="N974" s="37"/>
      <c r="O974" s="37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</row>
    <row r="975" spans="1:256" s="208" customFormat="1">
      <c r="A975" s="120"/>
      <c r="B975" s="114"/>
      <c r="C975" s="115"/>
      <c r="D975" s="116"/>
      <c r="E975" s="117"/>
      <c r="F975" s="118"/>
      <c r="G975" s="119"/>
      <c r="H975" s="4"/>
      <c r="I975" s="38"/>
      <c r="J975" s="39"/>
      <c r="K975" s="40"/>
      <c r="L975" s="36"/>
      <c r="N975" s="37"/>
      <c r="O975" s="37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</row>
    <row r="976" spans="1:256" s="208" customFormat="1">
      <c r="A976" s="120"/>
      <c r="B976" s="114"/>
      <c r="C976" s="115"/>
      <c r="D976" s="116"/>
      <c r="E976" s="117"/>
      <c r="F976" s="118"/>
      <c r="G976" s="119"/>
      <c r="H976" s="4"/>
      <c r="I976" s="38"/>
      <c r="J976" s="39"/>
      <c r="K976" s="40"/>
      <c r="L976" s="36"/>
      <c r="N976" s="37"/>
      <c r="O976" s="37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</row>
    <row r="977" spans="1:256" s="208" customFormat="1">
      <c r="A977" s="120"/>
      <c r="B977" s="114"/>
      <c r="C977" s="115"/>
      <c r="D977" s="116"/>
      <c r="E977" s="117"/>
      <c r="F977" s="118"/>
      <c r="G977" s="119"/>
      <c r="H977" s="4"/>
      <c r="I977" s="38"/>
      <c r="J977" s="39"/>
      <c r="K977" s="40"/>
      <c r="L977" s="36"/>
      <c r="N977" s="37"/>
      <c r="O977" s="37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</row>
    <row r="978" spans="1:256" s="208" customFormat="1">
      <c r="A978" s="120"/>
      <c r="B978" s="114"/>
      <c r="C978" s="115"/>
      <c r="D978" s="116"/>
      <c r="E978" s="117"/>
      <c r="F978" s="118"/>
      <c r="G978" s="119"/>
      <c r="H978" s="4"/>
      <c r="I978" s="38"/>
      <c r="J978" s="39"/>
      <c r="K978" s="40"/>
      <c r="L978" s="36"/>
      <c r="N978" s="37"/>
      <c r="O978" s="37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</row>
    <row r="979" spans="1:256" s="208" customFormat="1">
      <c r="A979" s="120"/>
      <c r="B979" s="114"/>
      <c r="C979" s="115"/>
      <c r="D979" s="116"/>
      <c r="E979" s="117"/>
      <c r="F979" s="118"/>
      <c r="G979" s="119"/>
      <c r="H979" s="4"/>
      <c r="I979" s="38"/>
      <c r="J979" s="39"/>
      <c r="K979" s="40"/>
      <c r="L979" s="36"/>
      <c r="N979" s="37"/>
      <c r="O979" s="37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</row>
    <row r="980" spans="1:256" s="208" customFormat="1">
      <c r="A980" s="120"/>
      <c r="B980" s="114"/>
      <c r="C980" s="115"/>
      <c r="D980" s="116"/>
      <c r="E980" s="117"/>
      <c r="F980" s="118"/>
      <c r="G980" s="119"/>
      <c r="H980" s="4"/>
      <c r="I980" s="38"/>
      <c r="J980" s="39"/>
      <c r="K980" s="40"/>
      <c r="L980" s="36"/>
      <c r="N980" s="37"/>
      <c r="O980" s="37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</row>
    <row r="981" spans="1:256" s="208" customFormat="1">
      <c r="A981" s="120"/>
      <c r="B981" s="114"/>
      <c r="C981" s="115"/>
      <c r="D981" s="116"/>
      <c r="E981" s="117"/>
      <c r="F981" s="118"/>
      <c r="G981" s="119"/>
      <c r="H981" s="4"/>
      <c r="I981" s="38"/>
      <c r="J981" s="39"/>
      <c r="K981" s="40"/>
      <c r="L981" s="36"/>
      <c r="N981" s="37"/>
      <c r="O981" s="37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</row>
    <row r="982" spans="1:256" s="208" customFormat="1">
      <c r="A982" s="120"/>
      <c r="B982" s="114"/>
      <c r="C982" s="115"/>
      <c r="D982" s="116"/>
      <c r="E982" s="117"/>
      <c r="F982" s="118"/>
      <c r="G982" s="119"/>
      <c r="H982" s="4"/>
      <c r="I982" s="38"/>
      <c r="J982" s="39"/>
      <c r="K982" s="40"/>
      <c r="L982" s="36"/>
      <c r="N982" s="37"/>
      <c r="O982" s="37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</row>
    <row r="983" spans="1:256" s="208" customFormat="1">
      <c r="A983" s="120"/>
      <c r="B983" s="114"/>
      <c r="C983" s="115"/>
      <c r="D983" s="116"/>
      <c r="E983" s="117"/>
      <c r="F983" s="118"/>
      <c r="G983" s="119"/>
      <c r="H983" s="4"/>
      <c r="I983" s="38"/>
      <c r="J983" s="39"/>
      <c r="K983" s="40"/>
      <c r="L983" s="36"/>
      <c r="N983" s="37"/>
      <c r="O983" s="37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</row>
    <row r="984" spans="1:256" s="208" customFormat="1">
      <c r="A984" s="120"/>
      <c r="B984" s="114"/>
      <c r="C984" s="115"/>
      <c r="D984" s="116"/>
      <c r="E984" s="117"/>
      <c r="F984" s="118"/>
      <c r="G984" s="119"/>
      <c r="H984" s="4"/>
      <c r="I984" s="38"/>
      <c r="J984" s="39"/>
      <c r="K984" s="40"/>
      <c r="L984" s="36"/>
      <c r="N984" s="37"/>
      <c r="O984" s="37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</row>
    <row r="985" spans="1:256" s="208" customFormat="1">
      <c r="A985" s="120"/>
      <c r="B985" s="114"/>
      <c r="C985" s="115"/>
      <c r="D985" s="116"/>
      <c r="E985" s="117"/>
      <c r="F985" s="118"/>
      <c r="G985" s="119"/>
      <c r="H985" s="4"/>
      <c r="I985" s="38"/>
      <c r="J985" s="39"/>
      <c r="K985" s="40"/>
      <c r="L985" s="36"/>
      <c r="N985" s="37"/>
      <c r="O985" s="37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</row>
    <row r="986" spans="1:256" s="208" customFormat="1">
      <c r="A986" s="120"/>
      <c r="B986" s="114"/>
      <c r="C986" s="115"/>
      <c r="D986" s="116"/>
      <c r="E986" s="117"/>
      <c r="F986" s="118"/>
      <c r="G986" s="119"/>
      <c r="H986" s="4"/>
      <c r="I986" s="38"/>
      <c r="J986" s="39"/>
      <c r="K986" s="40"/>
      <c r="L986" s="36"/>
      <c r="N986" s="37"/>
      <c r="O986" s="37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</row>
    <row r="987" spans="1:256" s="208" customFormat="1">
      <c r="A987" s="120"/>
      <c r="B987" s="114"/>
      <c r="C987" s="115"/>
      <c r="D987" s="116"/>
      <c r="E987" s="117"/>
      <c r="F987" s="118"/>
      <c r="G987" s="119"/>
      <c r="H987" s="4"/>
      <c r="I987" s="38"/>
      <c r="J987" s="39"/>
      <c r="K987" s="40"/>
      <c r="L987" s="36"/>
      <c r="N987" s="37"/>
      <c r="O987" s="37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</row>
    <row r="989" spans="1:256" s="208" customFormat="1">
      <c r="A989" s="120"/>
      <c r="B989" s="114"/>
      <c r="C989" s="115"/>
      <c r="D989" s="116"/>
      <c r="E989" s="117"/>
      <c r="F989" s="118"/>
      <c r="G989" s="119"/>
      <c r="H989" s="4"/>
      <c r="I989" s="38"/>
      <c r="J989" s="39"/>
      <c r="K989" s="40"/>
      <c r="L989" s="36"/>
      <c r="N989" s="37"/>
      <c r="O989" s="37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</row>
    <row r="991" spans="1:256" s="208" customFormat="1">
      <c r="A991" s="120"/>
      <c r="B991" s="114"/>
      <c r="C991" s="115"/>
      <c r="D991" s="116"/>
      <c r="E991" s="117"/>
      <c r="F991" s="118"/>
      <c r="G991" s="119"/>
      <c r="H991" s="4"/>
      <c r="I991" s="38"/>
      <c r="J991" s="39"/>
      <c r="K991" s="40"/>
      <c r="L991" s="36"/>
      <c r="N991" s="37"/>
      <c r="O991" s="37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</row>
    <row r="993" spans="1:256" s="208" customFormat="1">
      <c r="A993" s="120"/>
      <c r="B993" s="114"/>
      <c r="C993" s="115"/>
      <c r="D993" s="116"/>
      <c r="E993" s="117"/>
      <c r="F993" s="118"/>
      <c r="G993" s="119"/>
      <c r="H993" s="4"/>
      <c r="I993" s="38"/>
      <c r="J993" s="39"/>
      <c r="K993" s="40"/>
      <c r="L993" s="36"/>
      <c r="N993" s="37"/>
      <c r="O993" s="37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</row>
    <row r="994" spans="1:256" s="208" customFormat="1">
      <c r="A994" s="120"/>
      <c r="B994" s="114"/>
      <c r="C994" s="115"/>
      <c r="D994" s="116"/>
      <c r="E994" s="117"/>
      <c r="F994" s="118"/>
      <c r="G994" s="119"/>
      <c r="H994" s="4"/>
      <c r="I994" s="38"/>
      <c r="J994" s="39"/>
      <c r="K994" s="40"/>
      <c r="L994" s="36"/>
      <c r="N994" s="37"/>
      <c r="O994" s="37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</row>
    <row r="996" spans="1:256" s="208" customFormat="1">
      <c r="A996" s="120"/>
      <c r="B996" s="114"/>
      <c r="C996" s="115"/>
      <c r="D996" s="116"/>
      <c r="E996" s="117"/>
      <c r="F996" s="118"/>
      <c r="G996" s="119"/>
      <c r="H996" s="4"/>
      <c r="I996" s="38"/>
      <c r="J996" s="39"/>
      <c r="K996" s="40"/>
      <c r="L996" s="36"/>
      <c r="N996" s="37"/>
      <c r="O996" s="37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</row>
    <row r="998" spans="1:256" s="208" customFormat="1">
      <c r="A998" s="120"/>
      <c r="B998" s="114"/>
      <c r="C998" s="115"/>
      <c r="D998" s="116"/>
      <c r="E998" s="117"/>
      <c r="F998" s="118"/>
      <c r="G998" s="119"/>
      <c r="H998" s="4"/>
      <c r="I998" s="38"/>
      <c r="J998" s="39"/>
      <c r="K998" s="40"/>
      <c r="L998" s="36"/>
      <c r="N998" s="37"/>
      <c r="O998" s="37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</row>
    <row r="1000" spans="1:256" s="208" customFormat="1">
      <c r="A1000" s="120"/>
      <c r="B1000" s="114"/>
      <c r="C1000" s="115"/>
      <c r="D1000" s="116"/>
      <c r="E1000" s="117"/>
      <c r="F1000" s="118"/>
      <c r="G1000" s="119"/>
      <c r="H1000" s="4"/>
      <c r="I1000" s="38"/>
      <c r="J1000" s="39"/>
      <c r="K1000" s="40"/>
      <c r="L1000" s="36"/>
      <c r="N1000" s="37"/>
      <c r="O1000" s="37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</row>
    <row r="1001" spans="1:256" s="208" customFormat="1">
      <c r="A1001" s="120"/>
      <c r="B1001" s="114"/>
      <c r="C1001" s="115"/>
      <c r="D1001" s="116"/>
      <c r="E1001" s="117"/>
      <c r="F1001" s="118"/>
      <c r="G1001" s="119"/>
      <c r="H1001" s="4"/>
      <c r="I1001" s="38"/>
      <c r="J1001" s="39"/>
      <c r="K1001" s="40"/>
      <c r="L1001" s="36"/>
      <c r="N1001" s="37"/>
      <c r="O1001" s="37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</row>
    <row r="1002" spans="1:256" s="208" customFormat="1">
      <c r="A1002" s="120"/>
      <c r="B1002" s="114"/>
      <c r="C1002" s="115"/>
      <c r="D1002" s="116"/>
      <c r="E1002" s="117"/>
      <c r="F1002" s="118"/>
      <c r="G1002" s="119"/>
      <c r="H1002" s="4"/>
      <c r="I1002" s="38"/>
      <c r="J1002" s="39"/>
      <c r="K1002" s="40"/>
      <c r="L1002" s="36"/>
      <c r="N1002" s="37"/>
      <c r="O1002" s="37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</row>
    <row r="1003" spans="1:256" s="208" customFormat="1">
      <c r="A1003" s="120"/>
      <c r="B1003" s="114"/>
      <c r="C1003" s="115"/>
      <c r="D1003" s="116"/>
      <c r="E1003" s="117"/>
      <c r="F1003" s="118"/>
      <c r="G1003" s="119"/>
      <c r="H1003" s="4"/>
      <c r="I1003" s="38"/>
      <c r="J1003" s="39"/>
      <c r="K1003" s="40"/>
      <c r="L1003" s="36"/>
      <c r="N1003" s="37"/>
      <c r="O1003" s="37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</row>
    <row r="1004" spans="1:256" s="208" customFormat="1">
      <c r="A1004" s="120"/>
      <c r="B1004" s="114"/>
      <c r="C1004" s="115"/>
      <c r="D1004" s="116"/>
      <c r="E1004" s="117"/>
      <c r="F1004" s="118"/>
      <c r="G1004" s="119"/>
      <c r="H1004" s="4"/>
      <c r="I1004" s="38"/>
      <c r="J1004" s="39"/>
      <c r="K1004" s="40"/>
      <c r="L1004" s="36"/>
      <c r="N1004" s="37"/>
      <c r="O1004" s="37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</row>
    <row r="1005" spans="1:256" s="208" customFormat="1">
      <c r="A1005" s="120"/>
      <c r="B1005" s="114"/>
      <c r="C1005" s="115"/>
      <c r="D1005" s="116"/>
      <c r="E1005" s="117"/>
      <c r="F1005" s="118"/>
      <c r="G1005" s="119"/>
      <c r="H1005" s="4"/>
      <c r="I1005" s="38"/>
      <c r="J1005" s="39"/>
      <c r="K1005" s="40"/>
      <c r="L1005" s="36"/>
      <c r="N1005" s="37"/>
      <c r="O1005" s="37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</row>
    <row r="1007" spans="1:256" s="208" customFormat="1">
      <c r="A1007" s="120"/>
      <c r="B1007" s="114"/>
      <c r="C1007" s="115"/>
      <c r="D1007" s="116"/>
      <c r="E1007" s="117"/>
      <c r="F1007" s="118"/>
      <c r="G1007" s="119"/>
      <c r="H1007" s="4"/>
      <c r="I1007" s="38"/>
      <c r="J1007" s="39"/>
      <c r="K1007" s="40"/>
      <c r="L1007" s="36"/>
      <c r="N1007" s="37"/>
      <c r="O1007" s="37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</row>
    <row r="1009" spans="1:256" s="208" customFormat="1">
      <c r="A1009" s="120"/>
      <c r="B1009" s="114"/>
      <c r="C1009" s="115"/>
      <c r="D1009" s="116"/>
      <c r="E1009" s="117"/>
      <c r="F1009" s="118"/>
      <c r="G1009" s="119"/>
      <c r="H1009" s="4"/>
      <c r="I1009" s="38"/>
      <c r="J1009" s="39"/>
      <c r="K1009" s="40"/>
      <c r="L1009" s="36"/>
      <c r="N1009" s="37"/>
      <c r="O1009" s="37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</row>
    <row r="1011" spans="1:256" s="208" customFormat="1">
      <c r="A1011" s="120"/>
      <c r="B1011" s="114"/>
      <c r="C1011" s="115"/>
      <c r="D1011" s="116"/>
      <c r="E1011" s="117"/>
      <c r="F1011" s="118"/>
      <c r="G1011" s="119"/>
      <c r="H1011" s="4"/>
      <c r="I1011" s="38"/>
      <c r="J1011" s="39"/>
      <c r="K1011" s="40"/>
      <c r="L1011" s="36"/>
      <c r="N1011" s="37"/>
      <c r="O1011" s="37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</row>
    <row r="1012" spans="1:256" s="208" customFormat="1">
      <c r="A1012" s="120"/>
      <c r="B1012" s="114"/>
      <c r="C1012" s="115"/>
      <c r="D1012" s="116"/>
      <c r="E1012" s="117"/>
      <c r="F1012" s="118"/>
      <c r="G1012" s="119"/>
      <c r="H1012" s="4"/>
      <c r="I1012" s="38"/>
      <c r="J1012" s="39"/>
      <c r="K1012" s="40"/>
      <c r="L1012" s="36"/>
      <c r="N1012" s="37"/>
      <c r="O1012" s="37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</row>
    <row r="1014" spans="1:256" s="208" customFormat="1">
      <c r="A1014" s="120"/>
      <c r="B1014" s="114"/>
      <c r="C1014" s="115"/>
      <c r="D1014" s="116"/>
      <c r="E1014" s="117"/>
      <c r="F1014" s="118"/>
      <c r="G1014" s="119"/>
      <c r="H1014" s="4"/>
      <c r="I1014" s="38"/>
      <c r="J1014" s="39"/>
      <c r="K1014" s="40"/>
      <c r="L1014" s="36"/>
      <c r="N1014" s="37"/>
      <c r="O1014" s="37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</row>
    <row r="1015" spans="1:256" s="208" customFormat="1">
      <c r="A1015" s="120"/>
      <c r="B1015" s="114"/>
      <c r="C1015" s="115"/>
      <c r="D1015" s="116"/>
      <c r="E1015" s="117"/>
      <c r="F1015" s="118"/>
      <c r="G1015" s="119"/>
      <c r="H1015" s="4"/>
      <c r="I1015" s="38"/>
      <c r="J1015" s="39"/>
      <c r="K1015" s="40"/>
      <c r="L1015" s="36"/>
      <c r="N1015" s="37"/>
      <c r="O1015" s="37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</row>
    <row r="1017" spans="1:256" s="208" customFormat="1">
      <c r="A1017" s="120"/>
      <c r="B1017" s="114"/>
      <c r="C1017" s="115"/>
      <c r="D1017" s="116"/>
      <c r="E1017" s="117"/>
      <c r="F1017" s="118"/>
      <c r="G1017" s="119"/>
      <c r="H1017" s="4"/>
      <c r="I1017" s="38"/>
      <c r="J1017" s="39"/>
      <c r="K1017" s="40"/>
      <c r="L1017" s="36"/>
      <c r="N1017" s="37"/>
      <c r="O1017" s="37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</row>
    <row r="1018" spans="1:256" s="208" customFormat="1">
      <c r="A1018" s="120"/>
      <c r="B1018" s="114"/>
      <c r="C1018" s="115"/>
      <c r="D1018" s="116"/>
      <c r="E1018" s="117"/>
      <c r="F1018" s="118"/>
      <c r="G1018" s="119"/>
      <c r="H1018" s="4"/>
      <c r="I1018" s="38"/>
      <c r="J1018" s="39"/>
      <c r="K1018" s="40"/>
      <c r="L1018" s="36"/>
      <c r="N1018" s="37"/>
      <c r="O1018" s="37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</row>
    <row r="1019" spans="1:256" s="208" customFormat="1">
      <c r="A1019" s="120"/>
      <c r="B1019" s="114"/>
      <c r="C1019" s="115"/>
      <c r="D1019" s="116"/>
      <c r="E1019" s="117"/>
      <c r="F1019" s="118"/>
      <c r="G1019" s="119"/>
      <c r="H1019" s="4"/>
      <c r="I1019" s="38"/>
      <c r="J1019" s="39"/>
      <c r="K1019" s="40"/>
      <c r="L1019" s="36"/>
      <c r="N1019" s="37"/>
      <c r="O1019" s="37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</row>
    <row r="1021" spans="1:256" s="208" customFormat="1">
      <c r="A1021" s="120"/>
      <c r="B1021" s="114"/>
      <c r="C1021" s="115"/>
      <c r="D1021" s="116"/>
      <c r="E1021" s="117"/>
      <c r="F1021" s="118"/>
      <c r="G1021" s="119"/>
      <c r="H1021" s="4"/>
      <c r="I1021" s="38"/>
      <c r="J1021" s="39"/>
      <c r="K1021" s="40"/>
      <c r="L1021" s="36"/>
      <c r="N1021" s="37"/>
      <c r="O1021" s="37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</row>
    <row r="1022" spans="1:256" s="208" customFormat="1">
      <c r="A1022" s="120"/>
      <c r="B1022" s="114"/>
      <c r="C1022" s="115"/>
      <c r="D1022" s="116"/>
      <c r="E1022" s="117"/>
      <c r="F1022" s="118"/>
      <c r="G1022" s="119"/>
      <c r="H1022" s="4"/>
      <c r="I1022" s="38"/>
      <c r="J1022" s="39"/>
      <c r="K1022" s="40"/>
      <c r="L1022" s="36"/>
      <c r="N1022" s="37"/>
      <c r="O1022" s="37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</row>
    <row r="1023" spans="1:256" s="208" customFormat="1">
      <c r="A1023" s="120"/>
      <c r="B1023" s="114"/>
      <c r="C1023" s="115"/>
      <c r="D1023" s="116"/>
      <c r="E1023" s="117"/>
      <c r="F1023" s="118"/>
      <c r="G1023" s="119"/>
      <c r="H1023" s="4"/>
      <c r="I1023" s="38"/>
      <c r="J1023" s="39"/>
      <c r="K1023" s="40"/>
      <c r="L1023" s="36"/>
      <c r="N1023" s="37"/>
      <c r="O1023" s="37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</row>
    <row r="1025" spans="1:256" s="208" customFormat="1">
      <c r="A1025" s="120"/>
      <c r="B1025" s="114"/>
      <c r="C1025" s="115"/>
      <c r="D1025" s="116"/>
      <c r="E1025" s="117"/>
      <c r="F1025" s="118"/>
      <c r="G1025" s="119"/>
      <c r="H1025" s="4"/>
      <c r="I1025" s="38"/>
      <c r="J1025" s="39"/>
      <c r="K1025" s="40"/>
      <c r="L1025" s="36"/>
      <c r="N1025" s="37"/>
      <c r="O1025" s="37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</row>
    <row r="1026" spans="1:256" s="208" customFormat="1">
      <c r="A1026" s="120"/>
      <c r="B1026" s="114"/>
      <c r="C1026" s="115"/>
      <c r="D1026" s="116"/>
      <c r="E1026" s="117"/>
      <c r="F1026" s="118"/>
      <c r="G1026" s="119"/>
      <c r="H1026" s="4"/>
      <c r="I1026" s="38"/>
      <c r="J1026" s="39"/>
      <c r="K1026" s="40"/>
      <c r="L1026" s="36"/>
      <c r="N1026" s="37"/>
      <c r="O1026" s="37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</row>
    <row r="1028" spans="1:256" s="208" customFormat="1">
      <c r="A1028" s="120"/>
      <c r="B1028" s="114"/>
      <c r="C1028" s="115"/>
      <c r="D1028" s="116"/>
      <c r="E1028" s="117"/>
      <c r="F1028" s="118"/>
      <c r="G1028" s="119"/>
      <c r="H1028" s="4"/>
      <c r="I1028" s="38"/>
      <c r="J1028" s="39"/>
      <c r="K1028" s="40"/>
      <c r="L1028" s="36"/>
      <c r="N1028" s="37"/>
      <c r="O1028" s="37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</row>
    <row r="1030" spans="1:256" s="208" customFormat="1">
      <c r="A1030" s="120"/>
      <c r="B1030" s="114"/>
      <c r="C1030" s="115"/>
      <c r="D1030" s="116"/>
      <c r="E1030" s="117"/>
      <c r="F1030" s="118"/>
      <c r="G1030" s="119"/>
      <c r="H1030" s="4"/>
      <c r="I1030" s="38"/>
      <c r="J1030" s="39"/>
      <c r="K1030" s="40"/>
      <c r="L1030" s="36"/>
      <c r="N1030" s="37"/>
      <c r="O1030" s="37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</row>
    <row r="1032" spans="1:256" s="208" customFormat="1">
      <c r="A1032" s="120"/>
      <c r="B1032" s="114"/>
      <c r="C1032" s="115"/>
      <c r="D1032" s="116"/>
      <c r="E1032" s="117"/>
      <c r="F1032" s="118"/>
      <c r="G1032" s="119"/>
      <c r="H1032" s="4"/>
      <c r="I1032" s="38"/>
      <c r="J1032" s="39"/>
      <c r="K1032" s="40"/>
      <c r="L1032" s="36"/>
      <c r="N1032" s="37"/>
      <c r="O1032" s="37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</row>
    <row r="1033" spans="1:256" s="208" customFormat="1">
      <c r="A1033" s="120"/>
      <c r="B1033" s="114"/>
      <c r="C1033" s="115"/>
      <c r="D1033" s="116"/>
      <c r="E1033" s="117"/>
      <c r="F1033" s="118"/>
      <c r="G1033" s="119"/>
      <c r="H1033" s="4"/>
      <c r="I1033" s="38"/>
      <c r="J1033" s="39"/>
      <c r="K1033" s="40"/>
      <c r="L1033" s="36"/>
      <c r="N1033" s="37"/>
      <c r="O1033" s="37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</row>
    <row r="1035" spans="1:256" s="208" customFormat="1">
      <c r="A1035" s="120"/>
      <c r="B1035" s="114"/>
      <c r="C1035" s="115"/>
      <c r="D1035" s="116"/>
      <c r="E1035" s="117"/>
      <c r="F1035" s="118"/>
      <c r="G1035" s="119"/>
      <c r="H1035" s="4"/>
      <c r="I1035" s="38"/>
      <c r="J1035" s="39"/>
      <c r="K1035" s="40"/>
      <c r="L1035" s="36"/>
      <c r="N1035" s="37"/>
      <c r="O1035" s="37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</row>
    <row r="1037" spans="1:256" s="208" customFormat="1">
      <c r="A1037" s="120"/>
      <c r="B1037" s="114"/>
      <c r="C1037" s="115"/>
      <c r="D1037" s="116"/>
      <c r="E1037" s="117"/>
      <c r="F1037" s="118"/>
      <c r="G1037" s="119"/>
      <c r="H1037" s="4"/>
      <c r="I1037" s="38"/>
      <c r="J1037" s="39"/>
      <c r="K1037" s="40"/>
      <c r="L1037" s="36"/>
      <c r="N1037" s="37"/>
      <c r="O1037" s="37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</row>
    <row r="1039" spans="1:256" s="208" customFormat="1">
      <c r="A1039" s="120"/>
      <c r="B1039" s="114"/>
      <c r="C1039" s="115"/>
      <c r="D1039" s="116"/>
      <c r="E1039" s="117"/>
      <c r="F1039" s="118"/>
      <c r="G1039" s="119"/>
      <c r="H1039" s="4"/>
      <c r="I1039" s="38"/>
      <c r="J1039" s="39"/>
      <c r="K1039" s="40"/>
      <c r="L1039" s="36"/>
      <c r="N1039" s="37"/>
      <c r="O1039" s="37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</row>
    <row r="1041" spans="1:256" s="208" customFormat="1">
      <c r="A1041" s="120"/>
      <c r="B1041" s="114"/>
      <c r="C1041" s="115"/>
      <c r="D1041" s="116"/>
      <c r="E1041" s="117"/>
      <c r="F1041" s="118"/>
      <c r="G1041" s="119"/>
      <c r="H1041" s="4"/>
      <c r="I1041" s="38"/>
      <c r="J1041" s="39"/>
      <c r="K1041" s="40"/>
      <c r="L1041" s="36"/>
      <c r="N1041" s="37"/>
      <c r="O1041" s="37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</row>
    <row r="1042" spans="1:256" s="208" customFormat="1">
      <c r="A1042" s="120"/>
      <c r="B1042" s="114"/>
      <c r="C1042" s="115"/>
      <c r="D1042" s="116"/>
      <c r="E1042" s="117"/>
      <c r="F1042" s="118"/>
      <c r="G1042" s="119"/>
      <c r="H1042" s="4"/>
      <c r="I1042" s="38"/>
      <c r="J1042" s="39"/>
      <c r="K1042" s="40"/>
      <c r="L1042" s="36"/>
      <c r="N1042" s="37"/>
      <c r="O1042" s="37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</row>
    <row r="1043" spans="1:256" s="208" customFormat="1">
      <c r="A1043" s="120"/>
      <c r="B1043" s="114"/>
      <c r="C1043" s="115"/>
      <c r="D1043" s="116"/>
      <c r="E1043" s="117"/>
      <c r="F1043" s="118"/>
      <c r="G1043" s="119"/>
      <c r="H1043" s="4"/>
      <c r="I1043" s="38"/>
      <c r="J1043" s="39"/>
      <c r="K1043" s="40"/>
      <c r="L1043" s="36"/>
      <c r="N1043" s="37"/>
      <c r="O1043" s="37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</row>
    <row r="1045" spans="1:256" s="208" customFormat="1">
      <c r="A1045" s="120"/>
      <c r="B1045" s="114"/>
      <c r="C1045" s="115"/>
      <c r="D1045" s="116"/>
      <c r="E1045" s="117"/>
      <c r="F1045" s="118"/>
      <c r="G1045" s="119"/>
      <c r="H1045" s="4"/>
      <c r="I1045" s="38"/>
      <c r="J1045" s="39"/>
      <c r="K1045" s="40"/>
      <c r="L1045" s="36"/>
      <c r="N1045" s="37"/>
      <c r="O1045" s="37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</row>
    <row r="1047" spans="1:256" s="208" customFormat="1">
      <c r="A1047" s="120"/>
      <c r="B1047" s="114"/>
      <c r="C1047" s="115"/>
      <c r="D1047" s="116"/>
      <c r="E1047" s="117"/>
      <c r="F1047" s="118"/>
      <c r="G1047" s="119"/>
      <c r="H1047" s="4"/>
      <c r="I1047" s="38"/>
      <c r="J1047" s="39"/>
      <c r="K1047" s="40"/>
      <c r="L1047" s="36"/>
      <c r="N1047" s="37"/>
      <c r="O1047" s="37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</row>
    <row r="1048" spans="1:256" s="208" customFormat="1">
      <c r="A1048" s="120"/>
      <c r="B1048" s="114"/>
      <c r="C1048" s="115"/>
      <c r="D1048" s="116"/>
      <c r="E1048" s="117"/>
      <c r="F1048" s="118"/>
      <c r="G1048" s="119"/>
      <c r="H1048" s="4"/>
      <c r="I1048" s="38"/>
      <c r="J1048" s="39"/>
      <c r="K1048" s="40"/>
      <c r="L1048" s="36"/>
      <c r="N1048" s="37"/>
      <c r="O1048" s="37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</row>
    <row r="1049" spans="1:256" s="208" customFormat="1">
      <c r="A1049" s="120"/>
      <c r="B1049" s="114"/>
      <c r="C1049" s="115"/>
      <c r="D1049" s="116"/>
      <c r="E1049" s="117"/>
      <c r="F1049" s="118"/>
      <c r="G1049" s="119"/>
      <c r="H1049" s="4"/>
      <c r="I1049" s="38"/>
      <c r="J1049" s="39"/>
      <c r="K1049" s="40"/>
      <c r="L1049" s="36"/>
      <c r="N1049" s="37"/>
      <c r="O1049" s="37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</row>
    <row r="1051" spans="1:256" s="208" customFormat="1">
      <c r="A1051" s="120"/>
      <c r="B1051" s="114"/>
      <c r="C1051" s="115"/>
      <c r="D1051" s="116"/>
      <c r="E1051" s="117"/>
      <c r="F1051" s="118"/>
      <c r="G1051" s="119"/>
      <c r="H1051" s="4"/>
      <c r="I1051" s="38"/>
      <c r="J1051" s="39"/>
      <c r="K1051" s="40"/>
      <c r="L1051" s="36"/>
      <c r="N1051" s="37"/>
      <c r="O1051" s="37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</row>
    <row r="1053" spans="1:256" s="208" customFormat="1">
      <c r="A1053" s="120"/>
      <c r="B1053" s="114"/>
      <c r="C1053" s="115"/>
      <c r="D1053" s="116"/>
      <c r="E1053" s="117"/>
      <c r="F1053" s="118"/>
      <c r="G1053" s="119"/>
      <c r="H1053" s="4"/>
      <c r="I1053" s="38"/>
      <c r="J1053" s="39"/>
      <c r="K1053" s="40"/>
      <c r="L1053" s="36"/>
      <c r="N1053" s="37"/>
      <c r="O1053" s="37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</row>
    <row r="1055" spans="1:256" s="208" customFormat="1">
      <c r="A1055" s="120"/>
      <c r="B1055" s="114"/>
      <c r="C1055" s="115"/>
      <c r="D1055" s="116"/>
      <c r="E1055" s="117"/>
      <c r="F1055" s="118"/>
      <c r="G1055" s="119"/>
      <c r="H1055" s="4"/>
      <c r="I1055" s="38"/>
      <c r="J1055" s="39"/>
      <c r="K1055" s="40"/>
      <c r="L1055" s="36"/>
      <c r="N1055" s="37"/>
      <c r="O1055" s="37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</row>
    <row r="1057" spans="1:256" s="208" customFormat="1">
      <c r="A1057" s="120"/>
      <c r="B1057" s="114"/>
      <c r="C1057" s="115"/>
      <c r="D1057" s="116"/>
      <c r="E1057" s="117"/>
      <c r="F1057" s="118"/>
      <c r="G1057" s="119"/>
      <c r="H1057" s="4"/>
      <c r="I1057" s="38"/>
      <c r="J1057" s="39"/>
      <c r="K1057" s="40"/>
      <c r="L1057" s="36"/>
      <c r="N1057" s="37"/>
      <c r="O1057" s="37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</row>
    <row r="1059" spans="1:256" s="208" customFormat="1">
      <c r="A1059" s="120"/>
      <c r="B1059" s="114"/>
      <c r="C1059" s="115"/>
      <c r="D1059" s="116"/>
      <c r="E1059" s="117"/>
      <c r="F1059" s="118"/>
      <c r="G1059" s="119"/>
      <c r="H1059" s="4"/>
      <c r="I1059" s="38"/>
      <c r="J1059" s="39"/>
      <c r="K1059" s="40"/>
      <c r="L1059" s="36"/>
      <c r="N1059" s="37"/>
      <c r="O1059" s="37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</row>
    <row r="1061" spans="1:256" s="208" customFormat="1">
      <c r="A1061" s="120"/>
      <c r="B1061" s="114"/>
      <c r="C1061" s="115"/>
      <c r="D1061" s="116"/>
      <c r="E1061" s="117"/>
      <c r="F1061" s="118"/>
      <c r="G1061" s="119"/>
      <c r="H1061" s="4"/>
      <c r="I1061" s="38"/>
      <c r="J1061" s="39"/>
      <c r="K1061" s="40"/>
      <c r="L1061" s="36"/>
      <c r="N1061" s="37"/>
      <c r="O1061" s="37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</row>
    <row r="1063" spans="1:256" s="208" customFormat="1">
      <c r="A1063" s="120"/>
      <c r="B1063" s="114"/>
      <c r="C1063" s="115"/>
      <c r="D1063" s="116"/>
      <c r="E1063" s="117"/>
      <c r="F1063" s="118"/>
      <c r="G1063" s="119"/>
      <c r="H1063" s="4"/>
      <c r="I1063" s="38"/>
      <c r="J1063" s="39"/>
      <c r="K1063" s="40"/>
      <c r="L1063" s="36"/>
      <c r="N1063" s="37"/>
      <c r="O1063" s="37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</row>
    <row r="1065" spans="1:256" s="208" customFormat="1">
      <c r="A1065" s="120"/>
      <c r="B1065" s="114"/>
      <c r="C1065" s="115"/>
      <c r="D1065" s="116"/>
      <c r="E1065" s="117"/>
      <c r="F1065" s="118"/>
      <c r="G1065" s="119"/>
      <c r="H1065" s="4"/>
      <c r="I1065" s="38"/>
      <c r="J1065" s="39"/>
      <c r="K1065" s="40"/>
      <c r="L1065" s="36"/>
      <c r="N1065" s="37"/>
      <c r="O1065" s="37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</row>
    <row r="1067" spans="1:256" s="208" customFormat="1">
      <c r="A1067" s="120"/>
      <c r="B1067" s="114"/>
      <c r="C1067" s="115"/>
      <c r="D1067" s="116"/>
      <c r="E1067" s="117"/>
      <c r="F1067" s="118"/>
      <c r="G1067" s="119"/>
      <c r="H1067" s="4"/>
      <c r="I1067" s="38"/>
      <c r="J1067" s="39"/>
      <c r="K1067" s="40"/>
      <c r="L1067" s="36"/>
      <c r="N1067" s="37"/>
      <c r="O1067" s="37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</row>
    <row r="1069" spans="1:256" s="208" customFormat="1">
      <c r="A1069" s="120"/>
      <c r="B1069" s="114"/>
      <c r="C1069" s="115"/>
      <c r="D1069" s="116"/>
      <c r="E1069" s="117"/>
      <c r="F1069" s="118"/>
      <c r="G1069" s="119"/>
      <c r="H1069" s="4"/>
      <c r="I1069" s="38"/>
      <c r="J1069" s="39"/>
      <c r="K1069" s="40"/>
      <c r="L1069" s="36"/>
      <c r="N1069" s="37"/>
      <c r="O1069" s="37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</row>
    <row r="1070" spans="1:256" s="208" customFormat="1">
      <c r="A1070" s="120"/>
      <c r="B1070" s="114"/>
      <c r="C1070" s="115"/>
      <c r="D1070" s="116"/>
      <c r="E1070" s="117"/>
      <c r="F1070" s="118"/>
      <c r="G1070" s="119"/>
      <c r="H1070" s="4"/>
      <c r="I1070" s="38"/>
      <c r="J1070" s="39"/>
      <c r="K1070" s="40"/>
      <c r="L1070" s="36"/>
      <c r="N1070" s="37"/>
      <c r="O1070" s="37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  <c r="IV1070" s="3"/>
    </row>
    <row r="1072" spans="1:256" s="208" customFormat="1">
      <c r="A1072" s="120"/>
      <c r="B1072" s="114"/>
      <c r="C1072" s="115"/>
      <c r="D1072" s="116"/>
      <c r="E1072" s="117"/>
      <c r="F1072" s="118"/>
      <c r="G1072" s="119"/>
      <c r="H1072" s="4"/>
      <c r="I1072" s="38"/>
      <c r="J1072" s="39"/>
      <c r="K1072" s="40"/>
      <c r="L1072" s="36"/>
      <c r="N1072" s="37"/>
      <c r="O1072" s="37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  <c r="IU1072" s="3"/>
      <c r="IV1072" s="3"/>
    </row>
    <row r="1074" spans="1:256" s="208" customFormat="1">
      <c r="A1074" s="120"/>
      <c r="B1074" s="114"/>
      <c r="C1074" s="115"/>
      <c r="D1074" s="116"/>
      <c r="E1074" s="117"/>
      <c r="F1074" s="118"/>
      <c r="G1074" s="119"/>
      <c r="H1074" s="4"/>
      <c r="I1074" s="38"/>
      <c r="J1074" s="39"/>
      <c r="K1074" s="40"/>
      <c r="L1074" s="36"/>
      <c r="N1074" s="37"/>
      <c r="O1074" s="37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  <c r="IR1074" s="3"/>
      <c r="IS1074" s="3"/>
      <c r="IT1074" s="3"/>
      <c r="IU1074" s="3"/>
      <c r="IV1074" s="3"/>
    </row>
    <row r="1076" spans="1:256" s="208" customFormat="1">
      <c r="A1076" s="120"/>
      <c r="B1076" s="114"/>
      <c r="C1076" s="115"/>
      <c r="D1076" s="116"/>
      <c r="E1076" s="117"/>
      <c r="F1076" s="118"/>
      <c r="G1076" s="119"/>
      <c r="H1076" s="4"/>
      <c r="I1076" s="38"/>
      <c r="J1076" s="39"/>
      <c r="K1076" s="40"/>
      <c r="L1076" s="36"/>
      <c r="N1076" s="37"/>
      <c r="O1076" s="37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  <c r="IR1076" s="3"/>
      <c r="IS1076" s="3"/>
      <c r="IT1076" s="3"/>
      <c r="IU1076" s="3"/>
      <c r="IV1076" s="3"/>
    </row>
    <row r="1077" spans="1:256" s="208" customFormat="1">
      <c r="A1077" s="120"/>
      <c r="B1077" s="114"/>
      <c r="C1077" s="115"/>
      <c r="D1077" s="116"/>
      <c r="E1077" s="117"/>
      <c r="F1077" s="118"/>
      <c r="G1077" s="119"/>
      <c r="H1077" s="4"/>
      <c r="I1077" s="38"/>
      <c r="J1077" s="39"/>
      <c r="K1077" s="40"/>
      <c r="L1077" s="36"/>
      <c r="N1077" s="37"/>
      <c r="O1077" s="37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  <c r="IR1077" s="3"/>
      <c r="IS1077" s="3"/>
      <c r="IT1077" s="3"/>
      <c r="IU1077" s="3"/>
      <c r="IV1077" s="3"/>
    </row>
    <row r="1079" spans="1:256" s="208" customFormat="1">
      <c r="A1079" s="120"/>
      <c r="B1079" s="114"/>
      <c r="C1079" s="115"/>
      <c r="D1079" s="116"/>
      <c r="E1079" s="117"/>
      <c r="F1079" s="118"/>
      <c r="G1079" s="119"/>
      <c r="H1079" s="4"/>
      <c r="I1079" s="38"/>
      <c r="J1079" s="39"/>
      <c r="K1079" s="40"/>
      <c r="L1079" s="36"/>
      <c r="N1079" s="37"/>
      <c r="O1079" s="37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  <c r="IR1079" s="3"/>
      <c r="IS1079" s="3"/>
      <c r="IT1079" s="3"/>
      <c r="IU1079" s="3"/>
      <c r="IV1079" s="3"/>
    </row>
    <row r="1080" spans="1:256" s="208" customFormat="1">
      <c r="A1080" s="120"/>
      <c r="B1080" s="114"/>
      <c r="C1080" s="115"/>
      <c r="D1080" s="116"/>
      <c r="E1080" s="117"/>
      <c r="F1080" s="118"/>
      <c r="G1080" s="119"/>
      <c r="H1080" s="4"/>
      <c r="I1080" s="38"/>
      <c r="J1080" s="39"/>
      <c r="K1080" s="40"/>
      <c r="L1080" s="36"/>
      <c r="N1080" s="37"/>
      <c r="O1080" s="37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  <c r="IR1080" s="3"/>
      <c r="IS1080" s="3"/>
      <c r="IT1080" s="3"/>
      <c r="IU1080" s="3"/>
      <c r="IV1080" s="3"/>
    </row>
    <row r="1082" spans="1:256" s="208" customFormat="1">
      <c r="A1082" s="120"/>
      <c r="B1082" s="114"/>
      <c r="C1082" s="115"/>
      <c r="D1082" s="116"/>
      <c r="E1082" s="117"/>
      <c r="F1082" s="118"/>
      <c r="G1082" s="119"/>
      <c r="H1082" s="4"/>
      <c r="I1082" s="38"/>
      <c r="J1082" s="39"/>
      <c r="K1082" s="40"/>
      <c r="L1082" s="36"/>
      <c r="N1082" s="37"/>
      <c r="O1082" s="37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  <c r="IR1082" s="3"/>
      <c r="IS1082" s="3"/>
      <c r="IT1082" s="3"/>
      <c r="IU1082" s="3"/>
      <c r="IV1082" s="3"/>
    </row>
    <row r="1084" spans="1:256" s="208" customFormat="1">
      <c r="A1084" s="120"/>
      <c r="B1084" s="114"/>
      <c r="C1084" s="115"/>
      <c r="D1084" s="116"/>
      <c r="E1084" s="117"/>
      <c r="F1084" s="118"/>
      <c r="G1084" s="119"/>
      <c r="H1084" s="4"/>
      <c r="I1084" s="38"/>
      <c r="J1084" s="39"/>
      <c r="K1084" s="40"/>
      <c r="L1084" s="36"/>
      <c r="N1084" s="37"/>
      <c r="O1084" s="37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  <c r="IR1084" s="3"/>
      <c r="IS1084" s="3"/>
      <c r="IT1084" s="3"/>
      <c r="IU1084" s="3"/>
      <c r="IV1084" s="3"/>
    </row>
    <row r="1086" spans="1:256" s="208" customFormat="1">
      <c r="A1086" s="120"/>
      <c r="B1086" s="114"/>
      <c r="C1086" s="115"/>
      <c r="D1086" s="116"/>
      <c r="E1086" s="117"/>
      <c r="F1086" s="118"/>
      <c r="G1086" s="119"/>
      <c r="H1086" s="4"/>
      <c r="I1086" s="38"/>
      <c r="J1086" s="39"/>
      <c r="K1086" s="40"/>
      <c r="L1086" s="36"/>
      <c r="N1086" s="37"/>
      <c r="O1086" s="37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  <c r="IP1086" s="3"/>
      <c r="IQ1086" s="3"/>
      <c r="IR1086" s="3"/>
      <c r="IS1086" s="3"/>
      <c r="IT1086" s="3"/>
      <c r="IU1086" s="3"/>
      <c r="IV1086" s="3"/>
    </row>
    <row r="1087" spans="1:256" s="208" customFormat="1">
      <c r="A1087" s="120"/>
      <c r="B1087" s="114"/>
      <c r="C1087" s="115"/>
      <c r="D1087" s="116"/>
      <c r="E1087" s="117"/>
      <c r="F1087" s="118"/>
      <c r="G1087" s="119"/>
      <c r="H1087" s="4"/>
      <c r="I1087" s="38"/>
      <c r="J1087" s="39"/>
      <c r="K1087" s="40"/>
      <c r="L1087" s="36"/>
      <c r="N1087" s="37"/>
      <c r="O1087" s="37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  <c r="IP1087" s="3"/>
      <c r="IQ1087" s="3"/>
      <c r="IR1087" s="3"/>
      <c r="IS1087" s="3"/>
      <c r="IT1087" s="3"/>
      <c r="IU1087" s="3"/>
      <c r="IV1087" s="3"/>
    </row>
    <row r="1088" spans="1:256" s="208" customFormat="1">
      <c r="A1088" s="120"/>
      <c r="B1088" s="114"/>
      <c r="C1088" s="115"/>
      <c r="D1088" s="116"/>
      <c r="E1088" s="117"/>
      <c r="F1088" s="118"/>
      <c r="G1088" s="119"/>
      <c r="H1088" s="4"/>
      <c r="I1088" s="38"/>
      <c r="J1088" s="39"/>
      <c r="K1088" s="40"/>
      <c r="L1088" s="36"/>
      <c r="N1088" s="37"/>
      <c r="O1088" s="37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  <c r="IP1088" s="3"/>
      <c r="IQ1088" s="3"/>
      <c r="IR1088" s="3"/>
      <c r="IS1088" s="3"/>
      <c r="IT1088" s="3"/>
      <c r="IU1088" s="3"/>
      <c r="IV1088" s="3"/>
    </row>
    <row r="1090" spans="1:256" s="208" customFormat="1">
      <c r="A1090" s="120"/>
      <c r="B1090" s="114"/>
      <c r="C1090" s="115"/>
      <c r="D1090" s="116"/>
      <c r="E1090" s="117"/>
      <c r="F1090" s="118"/>
      <c r="G1090" s="119"/>
      <c r="H1090" s="4"/>
      <c r="I1090" s="38"/>
      <c r="J1090" s="39"/>
      <c r="K1090" s="40"/>
      <c r="L1090" s="36"/>
      <c r="N1090" s="37"/>
      <c r="O1090" s="37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  <c r="IP1090" s="3"/>
      <c r="IQ1090" s="3"/>
      <c r="IR1090" s="3"/>
      <c r="IS1090" s="3"/>
      <c r="IT1090" s="3"/>
      <c r="IU1090" s="3"/>
      <c r="IV1090" s="3"/>
    </row>
    <row r="1091" spans="1:256" s="208" customFormat="1">
      <c r="A1091" s="120"/>
      <c r="B1091" s="114"/>
      <c r="C1091" s="115"/>
      <c r="D1091" s="116"/>
      <c r="E1091" s="117"/>
      <c r="F1091" s="118"/>
      <c r="G1091" s="119"/>
      <c r="H1091" s="4"/>
      <c r="I1091" s="38"/>
      <c r="J1091" s="39"/>
      <c r="K1091" s="40"/>
      <c r="L1091" s="36"/>
      <c r="N1091" s="37"/>
      <c r="O1091" s="37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  <c r="IM1091" s="3"/>
      <c r="IN1091" s="3"/>
      <c r="IO1091" s="3"/>
      <c r="IP1091" s="3"/>
      <c r="IQ1091" s="3"/>
      <c r="IR1091" s="3"/>
      <c r="IS1091" s="3"/>
      <c r="IT1091" s="3"/>
      <c r="IU1091" s="3"/>
      <c r="IV1091" s="3"/>
    </row>
    <row r="1093" spans="1:256" s="208" customFormat="1">
      <c r="A1093" s="120"/>
      <c r="B1093" s="114"/>
      <c r="C1093" s="115"/>
      <c r="D1093" s="116"/>
      <c r="E1093" s="117"/>
      <c r="F1093" s="118"/>
      <c r="G1093" s="119"/>
      <c r="H1093" s="4"/>
      <c r="I1093" s="38"/>
      <c r="J1093" s="39"/>
      <c r="K1093" s="40"/>
      <c r="L1093" s="36"/>
      <c r="N1093" s="37"/>
      <c r="O1093" s="37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  <c r="IM1093" s="3"/>
      <c r="IN1093" s="3"/>
      <c r="IO1093" s="3"/>
      <c r="IP1093" s="3"/>
      <c r="IQ1093" s="3"/>
      <c r="IR1093" s="3"/>
      <c r="IS1093" s="3"/>
      <c r="IT1093" s="3"/>
      <c r="IU1093" s="3"/>
      <c r="IV1093" s="3"/>
    </row>
    <row r="1094" spans="1:256" s="208" customFormat="1">
      <c r="A1094" s="120"/>
      <c r="B1094" s="114"/>
      <c r="C1094" s="115"/>
      <c r="D1094" s="116"/>
      <c r="E1094" s="117"/>
      <c r="F1094" s="118"/>
      <c r="G1094" s="119"/>
      <c r="H1094" s="4"/>
      <c r="I1094" s="38"/>
      <c r="J1094" s="39"/>
      <c r="K1094" s="40"/>
      <c r="L1094" s="36"/>
      <c r="N1094" s="37"/>
      <c r="O1094" s="37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  <c r="IM1094" s="3"/>
      <c r="IN1094" s="3"/>
      <c r="IO1094" s="3"/>
      <c r="IP1094" s="3"/>
      <c r="IQ1094" s="3"/>
      <c r="IR1094" s="3"/>
      <c r="IS1094" s="3"/>
      <c r="IT1094" s="3"/>
      <c r="IU1094" s="3"/>
      <c r="IV1094" s="3"/>
    </row>
    <row r="1095" spans="1:256" s="208" customFormat="1">
      <c r="A1095" s="120"/>
      <c r="B1095" s="114"/>
      <c r="C1095" s="115"/>
      <c r="D1095" s="116"/>
      <c r="E1095" s="117"/>
      <c r="F1095" s="118"/>
      <c r="G1095" s="119"/>
      <c r="H1095" s="4"/>
      <c r="I1095" s="38"/>
      <c r="J1095" s="39"/>
      <c r="K1095" s="40"/>
      <c r="L1095" s="36"/>
      <c r="N1095" s="37"/>
      <c r="O1095" s="37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  <c r="IM1095" s="3"/>
      <c r="IN1095" s="3"/>
      <c r="IO1095" s="3"/>
      <c r="IP1095" s="3"/>
      <c r="IQ1095" s="3"/>
      <c r="IR1095" s="3"/>
      <c r="IS1095" s="3"/>
      <c r="IT1095" s="3"/>
      <c r="IU1095" s="3"/>
      <c r="IV1095" s="3"/>
    </row>
    <row r="1097" spans="1:256" s="208" customFormat="1">
      <c r="A1097" s="120"/>
      <c r="B1097" s="114"/>
      <c r="C1097" s="115"/>
      <c r="D1097" s="116"/>
      <c r="E1097" s="117"/>
      <c r="F1097" s="118"/>
      <c r="G1097" s="119"/>
      <c r="H1097" s="4"/>
      <c r="I1097" s="38"/>
      <c r="J1097" s="39"/>
      <c r="K1097" s="40"/>
      <c r="L1097" s="36"/>
      <c r="N1097" s="37"/>
      <c r="O1097" s="37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  <c r="IM1097" s="3"/>
      <c r="IN1097" s="3"/>
      <c r="IO1097" s="3"/>
      <c r="IP1097" s="3"/>
      <c r="IQ1097" s="3"/>
      <c r="IR1097" s="3"/>
      <c r="IS1097" s="3"/>
      <c r="IT1097" s="3"/>
      <c r="IU1097" s="3"/>
      <c r="IV1097" s="3"/>
    </row>
    <row r="1099" spans="1:256" s="208" customFormat="1">
      <c r="A1099" s="120"/>
      <c r="B1099" s="114"/>
      <c r="C1099" s="115"/>
      <c r="D1099" s="116"/>
      <c r="E1099" s="117"/>
      <c r="F1099" s="118"/>
      <c r="G1099" s="119"/>
      <c r="H1099" s="4"/>
      <c r="I1099" s="38"/>
      <c r="J1099" s="39"/>
      <c r="K1099" s="40"/>
      <c r="L1099" s="36"/>
      <c r="N1099" s="37"/>
      <c r="O1099" s="37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  <c r="IM1099" s="3"/>
      <c r="IN1099" s="3"/>
      <c r="IO1099" s="3"/>
      <c r="IP1099" s="3"/>
      <c r="IQ1099" s="3"/>
      <c r="IR1099" s="3"/>
      <c r="IS1099" s="3"/>
      <c r="IT1099" s="3"/>
      <c r="IU1099" s="3"/>
      <c r="IV1099" s="3"/>
    </row>
    <row r="1101" spans="1:256" s="208" customFormat="1">
      <c r="A1101" s="120"/>
      <c r="B1101" s="114"/>
      <c r="C1101" s="115"/>
      <c r="D1101" s="116"/>
      <c r="E1101" s="117"/>
      <c r="F1101" s="118"/>
      <c r="G1101" s="119"/>
      <c r="H1101" s="4"/>
      <c r="I1101" s="38"/>
      <c r="J1101" s="39"/>
      <c r="K1101" s="40"/>
      <c r="L1101" s="36"/>
      <c r="N1101" s="37"/>
      <c r="O1101" s="37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  <c r="IM1101" s="3"/>
      <c r="IN1101" s="3"/>
      <c r="IO1101" s="3"/>
      <c r="IP1101" s="3"/>
      <c r="IQ1101" s="3"/>
      <c r="IR1101" s="3"/>
      <c r="IS1101" s="3"/>
      <c r="IT1101" s="3"/>
      <c r="IU1101" s="3"/>
      <c r="IV1101" s="3"/>
    </row>
    <row r="1103" spans="1:256" s="208" customFormat="1">
      <c r="A1103" s="120"/>
      <c r="B1103" s="114"/>
      <c r="C1103" s="115"/>
      <c r="D1103" s="116"/>
      <c r="E1103" s="117"/>
      <c r="F1103" s="118"/>
      <c r="G1103" s="119"/>
      <c r="H1103" s="4"/>
      <c r="I1103" s="38"/>
      <c r="J1103" s="39"/>
      <c r="K1103" s="40"/>
      <c r="L1103" s="36"/>
      <c r="N1103" s="37"/>
      <c r="O1103" s="37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  <c r="IM1103" s="3"/>
      <c r="IN1103" s="3"/>
      <c r="IO1103" s="3"/>
      <c r="IP1103" s="3"/>
      <c r="IQ1103" s="3"/>
      <c r="IR1103" s="3"/>
      <c r="IS1103" s="3"/>
      <c r="IT1103" s="3"/>
      <c r="IU1103" s="3"/>
      <c r="IV1103" s="3"/>
    </row>
    <row r="1104" spans="1:256" s="208" customFormat="1">
      <c r="A1104" s="120"/>
      <c r="B1104" s="114"/>
      <c r="C1104" s="115"/>
      <c r="D1104" s="116"/>
      <c r="E1104" s="117"/>
      <c r="F1104" s="118"/>
      <c r="G1104" s="119"/>
      <c r="H1104" s="4"/>
      <c r="I1104" s="38"/>
      <c r="J1104" s="39"/>
      <c r="K1104" s="40"/>
      <c r="L1104" s="36"/>
      <c r="N1104" s="37"/>
      <c r="O1104" s="37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  <c r="IM1104" s="3"/>
      <c r="IN1104" s="3"/>
      <c r="IO1104" s="3"/>
      <c r="IP1104" s="3"/>
      <c r="IQ1104" s="3"/>
      <c r="IR1104" s="3"/>
      <c r="IS1104" s="3"/>
      <c r="IT1104" s="3"/>
      <c r="IU1104" s="3"/>
      <c r="IV1104" s="3"/>
    </row>
    <row r="1105" spans="1:256" s="208" customFormat="1">
      <c r="A1105" s="120"/>
      <c r="B1105" s="114"/>
      <c r="C1105" s="115"/>
      <c r="D1105" s="116"/>
      <c r="E1105" s="117"/>
      <c r="F1105" s="118"/>
      <c r="G1105" s="119"/>
      <c r="H1105" s="4"/>
      <c r="I1105" s="38"/>
      <c r="J1105" s="39"/>
      <c r="K1105" s="40"/>
      <c r="L1105" s="36"/>
      <c r="N1105" s="37"/>
      <c r="O1105" s="37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  <c r="IM1105" s="3"/>
      <c r="IN1105" s="3"/>
      <c r="IO1105" s="3"/>
      <c r="IP1105" s="3"/>
      <c r="IQ1105" s="3"/>
      <c r="IR1105" s="3"/>
      <c r="IS1105" s="3"/>
      <c r="IT1105" s="3"/>
      <c r="IU1105" s="3"/>
      <c r="IV1105" s="3"/>
    </row>
    <row r="1106" spans="1:256" s="208" customFormat="1">
      <c r="A1106" s="120"/>
      <c r="B1106" s="114"/>
      <c r="C1106" s="115"/>
      <c r="D1106" s="116"/>
      <c r="E1106" s="117"/>
      <c r="F1106" s="118"/>
      <c r="G1106" s="119"/>
      <c r="H1106" s="4"/>
      <c r="I1106" s="38"/>
      <c r="J1106" s="39"/>
      <c r="K1106" s="40"/>
      <c r="L1106" s="36"/>
      <c r="N1106" s="37"/>
      <c r="O1106" s="37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  <c r="IM1106" s="3"/>
      <c r="IN1106" s="3"/>
      <c r="IO1106" s="3"/>
      <c r="IP1106" s="3"/>
      <c r="IQ1106" s="3"/>
      <c r="IR1106" s="3"/>
      <c r="IS1106" s="3"/>
      <c r="IT1106" s="3"/>
      <c r="IU1106" s="3"/>
      <c r="IV1106" s="3"/>
    </row>
    <row r="1107" spans="1:256" s="208" customFormat="1">
      <c r="A1107" s="120"/>
      <c r="B1107" s="114"/>
      <c r="C1107" s="115"/>
      <c r="D1107" s="116"/>
      <c r="E1107" s="117"/>
      <c r="F1107" s="118"/>
      <c r="G1107" s="119"/>
      <c r="H1107" s="4"/>
      <c r="I1107" s="38"/>
      <c r="J1107" s="39"/>
      <c r="K1107" s="40"/>
      <c r="L1107" s="36"/>
      <c r="N1107" s="37"/>
      <c r="O1107" s="37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  <c r="IM1107" s="3"/>
      <c r="IN1107" s="3"/>
      <c r="IO1107" s="3"/>
      <c r="IP1107" s="3"/>
      <c r="IQ1107" s="3"/>
      <c r="IR1107" s="3"/>
      <c r="IS1107" s="3"/>
      <c r="IT1107" s="3"/>
      <c r="IU1107" s="3"/>
      <c r="IV1107" s="3"/>
    </row>
    <row r="1109" spans="1:256" s="208" customFormat="1">
      <c r="A1109" s="120"/>
      <c r="B1109" s="114"/>
      <c r="C1109" s="115"/>
      <c r="D1109" s="116"/>
      <c r="E1109" s="117"/>
      <c r="F1109" s="118"/>
      <c r="G1109" s="119"/>
      <c r="H1109" s="4"/>
      <c r="I1109" s="38"/>
      <c r="J1109" s="39"/>
      <c r="K1109" s="40"/>
      <c r="L1109" s="36"/>
      <c r="N1109" s="37"/>
      <c r="O1109" s="37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  <c r="IM1109" s="3"/>
      <c r="IN1109" s="3"/>
      <c r="IO1109" s="3"/>
      <c r="IP1109" s="3"/>
      <c r="IQ1109" s="3"/>
      <c r="IR1109" s="3"/>
      <c r="IS1109" s="3"/>
      <c r="IT1109" s="3"/>
      <c r="IU1109" s="3"/>
      <c r="IV1109" s="3"/>
    </row>
    <row r="1110" spans="1:256" s="208" customFormat="1">
      <c r="A1110" s="120"/>
      <c r="B1110" s="114"/>
      <c r="C1110" s="115"/>
      <c r="D1110" s="116"/>
      <c r="E1110" s="117"/>
      <c r="F1110" s="118"/>
      <c r="G1110" s="119"/>
      <c r="H1110" s="4"/>
      <c r="I1110" s="38"/>
      <c r="J1110" s="39"/>
      <c r="K1110" s="40"/>
      <c r="L1110" s="36"/>
      <c r="N1110" s="37"/>
      <c r="O1110" s="37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  <c r="IM1110" s="3"/>
      <c r="IN1110" s="3"/>
      <c r="IO1110" s="3"/>
      <c r="IP1110" s="3"/>
      <c r="IQ1110" s="3"/>
      <c r="IR1110" s="3"/>
      <c r="IS1110" s="3"/>
      <c r="IT1110" s="3"/>
      <c r="IU1110" s="3"/>
      <c r="IV1110" s="3"/>
    </row>
    <row r="1111" spans="1:256" s="208" customFormat="1">
      <c r="A1111" s="120"/>
      <c r="B1111" s="114"/>
      <c r="C1111" s="115"/>
      <c r="D1111" s="116"/>
      <c r="E1111" s="117"/>
      <c r="F1111" s="118"/>
      <c r="G1111" s="119"/>
      <c r="H1111" s="4"/>
      <c r="I1111" s="38"/>
      <c r="J1111" s="39"/>
      <c r="K1111" s="40"/>
      <c r="L1111" s="36"/>
      <c r="N1111" s="37"/>
      <c r="O1111" s="37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  <c r="IM1111" s="3"/>
      <c r="IN1111" s="3"/>
      <c r="IO1111" s="3"/>
      <c r="IP1111" s="3"/>
      <c r="IQ1111" s="3"/>
      <c r="IR1111" s="3"/>
      <c r="IS1111" s="3"/>
      <c r="IT1111" s="3"/>
      <c r="IU1111" s="3"/>
      <c r="IV1111" s="3"/>
    </row>
    <row r="1113" spans="1:256" s="208" customFormat="1">
      <c r="A1113" s="120"/>
      <c r="B1113" s="114"/>
      <c r="C1113" s="115"/>
      <c r="D1113" s="116"/>
      <c r="E1113" s="117"/>
      <c r="F1113" s="118"/>
      <c r="G1113" s="119"/>
      <c r="H1113" s="4"/>
      <c r="I1113" s="38"/>
      <c r="J1113" s="39"/>
      <c r="K1113" s="40"/>
      <c r="L1113" s="36"/>
      <c r="N1113" s="37"/>
      <c r="O1113" s="37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  <c r="IM1113" s="3"/>
      <c r="IN1113" s="3"/>
      <c r="IO1113" s="3"/>
      <c r="IP1113" s="3"/>
      <c r="IQ1113" s="3"/>
      <c r="IR1113" s="3"/>
      <c r="IS1113" s="3"/>
      <c r="IT1113" s="3"/>
      <c r="IU1113" s="3"/>
      <c r="IV1113" s="3"/>
    </row>
    <row r="1114" spans="1:256" s="208" customFormat="1">
      <c r="A1114" s="120"/>
      <c r="B1114" s="114"/>
      <c r="C1114" s="115"/>
      <c r="D1114" s="116"/>
      <c r="E1114" s="117"/>
      <c r="F1114" s="118"/>
      <c r="G1114" s="119"/>
      <c r="H1114" s="4"/>
      <c r="I1114" s="38"/>
      <c r="J1114" s="39"/>
      <c r="K1114" s="40"/>
      <c r="L1114" s="36"/>
      <c r="N1114" s="37"/>
      <c r="O1114" s="37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  <c r="IM1114" s="3"/>
      <c r="IN1114" s="3"/>
      <c r="IO1114" s="3"/>
      <c r="IP1114" s="3"/>
      <c r="IQ1114" s="3"/>
      <c r="IR1114" s="3"/>
      <c r="IS1114" s="3"/>
      <c r="IT1114" s="3"/>
      <c r="IU1114" s="3"/>
      <c r="IV1114" s="3"/>
    </row>
    <row r="1115" spans="1:256" s="208" customFormat="1">
      <c r="A1115" s="120"/>
      <c r="B1115" s="114"/>
      <c r="C1115" s="115"/>
      <c r="D1115" s="116"/>
      <c r="E1115" s="117"/>
      <c r="F1115" s="118"/>
      <c r="G1115" s="119"/>
      <c r="H1115" s="4"/>
      <c r="I1115" s="38"/>
      <c r="J1115" s="39"/>
      <c r="K1115" s="40"/>
      <c r="L1115" s="36"/>
      <c r="N1115" s="37"/>
      <c r="O1115" s="37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  <c r="IM1115" s="3"/>
      <c r="IN1115" s="3"/>
      <c r="IO1115" s="3"/>
      <c r="IP1115" s="3"/>
      <c r="IQ1115" s="3"/>
      <c r="IR1115" s="3"/>
      <c r="IS1115" s="3"/>
      <c r="IT1115" s="3"/>
      <c r="IU1115" s="3"/>
      <c r="IV1115" s="3"/>
    </row>
    <row r="1117" spans="1:256" s="208" customFormat="1">
      <c r="A1117" s="120"/>
      <c r="B1117" s="114"/>
      <c r="C1117" s="115"/>
      <c r="D1117" s="116"/>
      <c r="E1117" s="117"/>
      <c r="F1117" s="118"/>
      <c r="G1117" s="119"/>
      <c r="H1117" s="4"/>
      <c r="I1117" s="38"/>
      <c r="J1117" s="39"/>
      <c r="K1117" s="40"/>
      <c r="L1117" s="36"/>
      <c r="N1117" s="37"/>
      <c r="O1117" s="37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  <c r="IM1117" s="3"/>
      <c r="IN1117" s="3"/>
      <c r="IO1117" s="3"/>
      <c r="IP1117" s="3"/>
      <c r="IQ1117" s="3"/>
      <c r="IR1117" s="3"/>
      <c r="IS1117" s="3"/>
      <c r="IT1117" s="3"/>
      <c r="IU1117" s="3"/>
      <c r="IV1117" s="3"/>
    </row>
    <row r="1119" spans="1:256" s="208" customFormat="1">
      <c r="A1119" s="120"/>
      <c r="B1119" s="114"/>
      <c r="C1119" s="115"/>
      <c r="D1119" s="116"/>
      <c r="E1119" s="117"/>
      <c r="F1119" s="118"/>
      <c r="G1119" s="119"/>
      <c r="H1119" s="4"/>
      <c r="I1119" s="38"/>
      <c r="J1119" s="39"/>
      <c r="K1119" s="40"/>
      <c r="L1119" s="36"/>
      <c r="N1119" s="37"/>
      <c r="O1119" s="37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  <c r="IM1119" s="3"/>
      <c r="IN1119" s="3"/>
      <c r="IO1119" s="3"/>
      <c r="IP1119" s="3"/>
      <c r="IQ1119" s="3"/>
      <c r="IR1119" s="3"/>
      <c r="IS1119" s="3"/>
      <c r="IT1119" s="3"/>
      <c r="IU1119" s="3"/>
      <c r="IV1119" s="3"/>
    </row>
    <row r="1121" spans="1:256" s="208" customFormat="1">
      <c r="A1121" s="120"/>
      <c r="B1121" s="114"/>
      <c r="C1121" s="115"/>
      <c r="D1121" s="116"/>
      <c r="E1121" s="117"/>
      <c r="F1121" s="118"/>
      <c r="G1121" s="119"/>
      <c r="H1121" s="4"/>
      <c r="I1121" s="38"/>
      <c r="J1121" s="39"/>
      <c r="K1121" s="40"/>
      <c r="L1121" s="36"/>
      <c r="N1121" s="37"/>
      <c r="O1121" s="37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  <c r="IM1121" s="3"/>
      <c r="IN1121" s="3"/>
      <c r="IO1121" s="3"/>
      <c r="IP1121" s="3"/>
      <c r="IQ1121" s="3"/>
      <c r="IR1121" s="3"/>
      <c r="IS1121" s="3"/>
      <c r="IT1121" s="3"/>
      <c r="IU1121" s="3"/>
      <c r="IV1121" s="3"/>
    </row>
    <row r="1123" spans="1:256" s="208" customFormat="1">
      <c r="A1123" s="120"/>
      <c r="B1123" s="114"/>
      <c r="C1123" s="115"/>
      <c r="D1123" s="116"/>
      <c r="E1123" s="117"/>
      <c r="F1123" s="118"/>
      <c r="G1123" s="119"/>
      <c r="H1123" s="4"/>
      <c r="I1123" s="38"/>
      <c r="J1123" s="39"/>
      <c r="K1123" s="40"/>
      <c r="L1123" s="36"/>
      <c r="N1123" s="37"/>
      <c r="O1123" s="37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  <c r="IM1123" s="3"/>
      <c r="IN1123" s="3"/>
      <c r="IO1123" s="3"/>
      <c r="IP1123" s="3"/>
      <c r="IQ1123" s="3"/>
      <c r="IR1123" s="3"/>
      <c r="IS1123" s="3"/>
      <c r="IT1123" s="3"/>
      <c r="IU1123" s="3"/>
      <c r="IV1123" s="3"/>
    </row>
    <row r="1125" spans="1:256" s="208" customFormat="1">
      <c r="A1125" s="120"/>
      <c r="B1125" s="114"/>
      <c r="C1125" s="115"/>
      <c r="D1125" s="116"/>
      <c r="E1125" s="117"/>
      <c r="F1125" s="118"/>
      <c r="G1125" s="119"/>
      <c r="H1125" s="4"/>
      <c r="I1125" s="38"/>
      <c r="J1125" s="39"/>
      <c r="K1125" s="40"/>
      <c r="L1125" s="36"/>
      <c r="N1125" s="37"/>
      <c r="O1125" s="37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  <c r="IM1125" s="3"/>
      <c r="IN1125" s="3"/>
      <c r="IO1125" s="3"/>
      <c r="IP1125" s="3"/>
      <c r="IQ1125" s="3"/>
      <c r="IR1125" s="3"/>
      <c r="IS1125" s="3"/>
      <c r="IT1125" s="3"/>
      <c r="IU1125" s="3"/>
      <c r="IV1125" s="3"/>
    </row>
    <row r="1127" spans="1:256" s="208" customFormat="1">
      <c r="A1127" s="120"/>
      <c r="B1127" s="114"/>
      <c r="C1127" s="115"/>
      <c r="D1127" s="116"/>
      <c r="E1127" s="117"/>
      <c r="F1127" s="118"/>
      <c r="G1127" s="119"/>
      <c r="H1127" s="4"/>
      <c r="I1127" s="38"/>
      <c r="J1127" s="39"/>
      <c r="K1127" s="40"/>
      <c r="L1127" s="36"/>
      <c r="N1127" s="37"/>
      <c r="O1127" s="37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  <c r="IM1127" s="3"/>
      <c r="IN1127" s="3"/>
      <c r="IO1127" s="3"/>
      <c r="IP1127" s="3"/>
      <c r="IQ1127" s="3"/>
      <c r="IR1127" s="3"/>
      <c r="IS1127" s="3"/>
      <c r="IT1127" s="3"/>
      <c r="IU1127" s="3"/>
      <c r="IV1127" s="3"/>
    </row>
    <row r="1129" spans="1:256" s="208" customFormat="1">
      <c r="A1129" s="120"/>
      <c r="B1129" s="114"/>
      <c r="C1129" s="115"/>
      <c r="D1129" s="116"/>
      <c r="E1129" s="117"/>
      <c r="F1129" s="118"/>
      <c r="G1129" s="119"/>
      <c r="H1129" s="4"/>
      <c r="I1129" s="38"/>
      <c r="J1129" s="39"/>
      <c r="K1129" s="40"/>
      <c r="L1129" s="36"/>
      <c r="N1129" s="37"/>
      <c r="O1129" s="37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  <c r="IM1129" s="3"/>
      <c r="IN1129" s="3"/>
      <c r="IO1129" s="3"/>
      <c r="IP1129" s="3"/>
      <c r="IQ1129" s="3"/>
      <c r="IR1129" s="3"/>
      <c r="IS1129" s="3"/>
      <c r="IT1129" s="3"/>
      <c r="IU1129" s="3"/>
      <c r="IV1129" s="3"/>
    </row>
    <row r="1131" spans="1:256" s="208" customFormat="1">
      <c r="A1131" s="120"/>
      <c r="B1131" s="114"/>
      <c r="C1131" s="115"/>
      <c r="D1131" s="116"/>
      <c r="E1131" s="117"/>
      <c r="F1131" s="118"/>
      <c r="G1131" s="119"/>
      <c r="H1131" s="4"/>
      <c r="I1131" s="38"/>
      <c r="J1131" s="39"/>
      <c r="K1131" s="40"/>
      <c r="L1131" s="36"/>
      <c r="N1131" s="37"/>
      <c r="O1131" s="37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  <c r="IM1131" s="3"/>
      <c r="IN1131" s="3"/>
      <c r="IO1131" s="3"/>
      <c r="IP1131" s="3"/>
      <c r="IQ1131" s="3"/>
      <c r="IR1131" s="3"/>
      <c r="IS1131" s="3"/>
      <c r="IT1131" s="3"/>
      <c r="IU1131" s="3"/>
      <c r="IV1131" s="3"/>
    </row>
    <row r="1132" spans="1:256" s="208" customFormat="1">
      <c r="A1132" s="120"/>
      <c r="B1132" s="114"/>
      <c r="C1132" s="115"/>
      <c r="D1132" s="116"/>
      <c r="E1132" s="117"/>
      <c r="F1132" s="118"/>
      <c r="G1132" s="119"/>
      <c r="H1132" s="4"/>
      <c r="I1132" s="38"/>
      <c r="J1132" s="39"/>
      <c r="K1132" s="40"/>
      <c r="L1132" s="36"/>
      <c r="N1132" s="37"/>
      <c r="O1132" s="37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  <c r="IM1132" s="3"/>
      <c r="IN1132" s="3"/>
      <c r="IO1132" s="3"/>
      <c r="IP1132" s="3"/>
      <c r="IQ1132" s="3"/>
      <c r="IR1132" s="3"/>
      <c r="IS1132" s="3"/>
      <c r="IT1132" s="3"/>
      <c r="IU1132" s="3"/>
      <c r="IV1132" s="3"/>
    </row>
    <row r="1134" spans="1:256" s="208" customFormat="1">
      <c r="A1134" s="120"/>
      <c r="B1134" s="114"/>
      <c r="C1134" s="115"/>
      <c r="D1134" s="116"/>
      <c r="E1134" s="117"/>
      <c r="F1134" s="118"/>
      <c r="G1134" s="119"/>
      <c r="H1134" s="4"/>
      <c r="I1134" s="38"/>
      <c r="J1134" s="39"/>
      <c r="K1134" s="40"/>
      <c r="L1134" s="36"/>
      <c r="N1134" s="37"/>
      <c r="O1134" s="37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  <c r="IM1134" s="3"/>
      <c r="IN1134" s="3"/>
      <c r="IO1134" s="3"/>
      <c r="IP1134" s="3"/>
      <c r="IQ1134" s="3"/>
      <c r="IR1134" s="3"/>
      <c r="IS1134" s="3"/>
      <c r="IT1134" s="3"/>
      <c r="IU1134" s="3"/>
      <c r="IV1134" s="3"/>
    </row>
    <row r="1135" spans="1:256" s="208" customFormat="1">
      <c r="A1135" s="120"/>
      <c r="B1135" s="114"/>
      <c r="C1135" s="115"/>
      <c r="D1135" s="116"/>
      <c r="E1135" s="117"/>
      <c r="F1135" s="118"/>
      <c r="G1135" s="119"/>
      <c r="H1135" s="4"/>
      <c r="I1135" s="38"/>
      <c r="J1135" s="39"/>
      <c r="K1135" s="40"/>
      <c r="L1135" s="36"/>
      <c r="N1135" s="37"/>
      <c r="O1135" s="37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  <c r="IM1135" s="3"/>
      <c r="IN1135" s="3"/>
      <c r="IO1135" s="3"/>
      <c r="IP1135" s="3"/>
      <c r="IQ1135" s="3"/>
      <c r="IR1135" s="3"/>
      <c r="IS1135" s="3"/>
      <c r="IT1135" s="3"/>
      <c r="IU1135" s="3"/>
      <c r="IV1135" s="3"/>
    </row>
    <row r="1137" spans="1:256" s="208" customFormat="1">
      <c r="A1137" s="120"/>
      <c r="B1137" s="114"/>
      <c r="C1137" s="115"/>
      <c r="D1137" s="116"/>
      <c r="E1137" s="117"/>
      <c r="F1137" s="118"/>
      <c r="G1137" s="119"/>
      <c r="H1137" s="4"/>
      <c r="I1137" s="38"/>
      <c r="J1137" s="39"/>
      <c r="K1137" s="40"/>
      <c r="L1137" s="36"/>
      <c r="N1137" s="37"/>
      <c r="O1137" s="37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  <c r="IM1137" s="3"/>
      <c r="IN1137" s="3"/>
      <c r="IO1137" s="3"/>
      <c r="IP1137" s="3"/>
      <c r="IQ1137" s="3"/>
      <c r="IR1137" s="3"/>
      <c r="IS1137" s="3"/>
      <c r="IT1137" s="3"/>
      <c r="IU1137" s="3"/>
      <c r="IV1137" s="3"/>
    </row>
    <row r="1139" spans="1:256" s="208" customFormat="1">
      <c r="A1139" s="120"/>
      <c r="B1139" s="114"/>
      <c r="C1139" s="115"/>
      <c r="D1139" s="116"/>
      <c r="E1139" s="117"/>
      <c r="F1139" s="118"/>
      <c r="G1139" s="119"/>
      <c r="H1139" s="4"/>
      <c r="I1139" s="38"/>
      <c r="J1139" s="39"/>
      <c r="K1139" s="40"/>
      <c r="L1139" s="36"/>
      <c r="N1139" s="37"/>
      <c r="O1139" s="37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  <c r="IM1139" s="3"/>
      <c r="IN1139" s="3"/>
      <c r="IO1139" s="3"/>
      <c r="IP1139" s="3"/>
      <c r="IQ1139" s="3"/>
      <c r="IR1139" s="3"/>
      <c r="IS1139" s="3"/>
      <c r="IT1139" s="3"/>
      <c r="IU1139" s="3"/>
      <c r="IV1139" s="3"/>
    </row>
    <row r="1141" spans="1:256" s="208" customFormat="1">
      <c r="A1141" s="120"/>
      <c r="B1141" s="114"/>
      <c r="C1141" s="115"/>
      <c r="D1141" s="116"/>
      <c r="E1141" s="117"/>
      <c r="F1141" s="118"/>
      <c r="G1141" s="119"/>
      <c r="H1141" s="4"/>
      <c r="I1141" s="38"/>
      <c r="J1141" s="39"/>
      <c r="K1141" s="40"/>
      <c r="L1141" s="36"/>
      <c r="N1141" s="37"/>
      <c r="O1141" s="37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  <c r="IM1141" s="3"/>
      <c r="IN1141" s="3"/>
      <c r="IO1141" s="3"/>
      <c r="IP1141" s="3"/>
      <c r="IQ1141" s="3"/>
      <c r="IR1141" s="3"/>
      <c r="IS1141" s="3"/>
      <c r="IT1141" s="3"/>
      <c r="IU1141" s="3"/>
      <c r="IV1141" s="3"/>
    </row>
    <row r="1143" spans="1:256" s="208" customFormat="1">
      <c r="A1143" s="120"/>
      <c r="B1143" s="114"/>
      <c r="C1143" s="115"/>
      <c r="D1143" s="116"/>
      <c r="E1143" s="117"/>
      <c r="F1143" s="118"/>
      <c r="G1143" s="119"/>
      <c r="H1143" s="4"/>
      <c r="I1143" s="38"/>
      <c r="J1143" s="39"/>
      <c r="K1143" s="40"/>
      <c r="L1143" s="36"/>
      <c r="N1143" s="37"/>
      <c r="O1143" s="37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3"/>
      <c r="GS1143" s="3"/>
      <c r="GT1143" s="3"/>
      <c r="GU1143" s="3"/>
      <c r="GV1143" s="3"/>
      <c r="GW1143" s="3"/>
      <c r="GX1143" s="3"/>
      <c r="GY1143" s="3"/>
      <c r="GZ1143" s="3"/>
      <c r="HA1143" s="3"/>
      <c r="HB1143" s="3"/>
      <c r="HC1143" s="3"/>
      <c r="HD1143" s="3"/>
      <c r="HE1143" s="3"/>
      <c r="HF1143" s="3"/>
      <c r="HG1143" s="3"/>
      <c r="HH1143" s="3"/>
      <c r="HI1143" s="3"/>
      <c r="HJ1143" s="3"/>
      <c r="HK1143" s="3"/>
      <c r="HL1143" s="3"/>
      <c r="HM1143" s="3"/>
      <c r="HN1143" s="3"/>
      <c r="HO1143" s="3"/>
      <c r="HP1143" s="3"/>
      <c r="HQ1143" s="3"/>
      <c r="HR1143" s="3"/>
      <c r="HS1143" s="3"/>
      <c r="HT1143" s="3"/>
      <c r="HU1143" s="3"/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  <c r="IG1143" s="3"/>
      <c r="IH1143" s="3"/>
      <c r="II1143" s="3"/>
      <c r="IJ1143" s="3"/>
      <c r="IK1143" s="3"/>
      <c r="IL1143" s="3"/>
      <c r="IM1143" s="3"/>
      <c r="IN1143" s="3"/>
      <c r="IO1143" s="3"/>
      <c r="IP1143" s="3"/>
      <c r="IQ1143" s="3"/>
      <c r="IR1143" s="3"/>
      <c r="IS1143" s="3"/>
      <c r="IT1143" s="3"/>
      <c r="IU1143" s="3"/>
      <c r="IV1143" s="3"/>
    </row>
    <row r="1144" spans="1:256" s="208" customFormat="1">
      <c r="A1144" s="120"/>
      <c r="B1144" s="114"/>
      <c r="C1144" s="115"/>
      <c r="D1144" s="116"/>
      <c r="E1144" s="117"/>
      <c r="F1144" s="118"/>
      <c r="G1144" s="119"/>
      <c r="H1144" s="4"/>
      <c r="I1144" s="38"/>
      <c r="J1144" s="39"/>
      <c r="K1144" s="40"/>
      <c r="L1144" s="36"/>
      <c r="N1144" s="37"/>
      <c r="O1144" s="37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3"/>
      <c r="GS1144" s="3"/>
      <c r="GT1144" s="3"/>
      <c r="GU1144" s="3"/>
      <c r="GV1144" s="3"/>
      <c r="GW1144" s="3"/>
      <c r="GX1144" s="3"/>
      <c r="GY1144" s="3"/>
      <c r="GZ1144" s="3"/>
      <c r="HA1144" s="3"/>
      <c r="HB1144" s="3"/>
      <c r="HC1144" s="3"/>
      <c r="HD1144" s="3"/>
      <c r="HE1144" s="3"/>
      <c r="HF1144" s="3"/>
      <c r="HG1144" s="3"/>
      <c r="HH1144" s="3"/>
      <c r="HI1144" s="3"/>
      <c r="HJ1144" s="3"/>
      <c r="HK1144" s="3"/>
      <c r="HL1144" s="3"/>
      <c r="HM1144" s="3"/>
      <c r="HN1144" s="3"/>
      <c r="HO1144" s="3"/>
      <c r="HP1144" s="3"/>
      <c r="HQ1144" s="3"/>
      <c r="HR1144" s="3"/>
      <c r="HS1144" s="3"/>
      <c r="HT1144" s="3"/>
      <c r="HU1144" s="3"/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  <c r="IG1144" s="3"/>
      <c r="IH1144" s="3"/>
      <c r="II1144" s="3"/>
      <c r="IJ1144" s="3"/>
      <c r="IK1144" s="3"/>
      <c r="IL1144" s="3"/>
      <c r="IM1144" s="3"/>
      <c r="IN1144" s="3"/>
      <c r="IO1144" s="3"/>
      <c r="IP1144" s="3"/>
      <c r="IQ1144" s="3"/>
      <c r="IR1144" s="3"/>
      <c r="IS1144" s="3"/>
      <c r="IT1144" s="3"/>
      <c r="IU1144" s="3"/>
      <c r="IV1144" s="3"/>
    </row>
    <row r="1145" spans="1:256" s="208" customFormat="1">
      <c r="A1145" s="120"/>
      <c r="B1145" s="114"/>
      <c r="C1145" s="115"/>
      <c r="D1145" s="116"/>
      <c r="E1145" s="117"/>
      <c r="F1145" s="118"/>
      <c r="G1145" s="119"/>
      <c r="H1145" s="4"/>
      <c r="I1145" s="38"/>
      <c r="J1145" s="39"/>
      <c r="K1145" s="40"/>
      <c r="L1145" s="36"/>
      <c r="N1145" s="37"/>
      <c r="O1145" s="37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3"/>
      <c r="GS1145" s="3"/>
      <c r="GT1145" s="3"/>
      <c r="GU1145" s="3"/>
      <c r="GV1145" s="3"/>
      <c r="GW1145" s="3"/>
      <c r="GX1145" s="3"/>
      <c r="GY1145" s="3"/>
      <c r="GZ1145" s="3"/>
      <c r="HA1145" s="3"/>
      <c r="HB1145" s="3"/>
      <c r="HC1145" s="3"/>
      <c r="HD1145" s="3"/>
      <c r="HE1145" s="3"/>
      <c r="HF1145" s="3"/>
      <c r="HG1145" s="3"/>
      <c r="HH1145" s="3"/>
      <c r="HI1145" s="3"/>
      <c r="HJ1145" s="3"/>
      <c r="HK1145" s="3"/>
      <c r="HL1145" s="3"/>
      <c r="HM1145" s="3"/>
      <c r="HN1145" s="3"/>
      <c r="HO1145" s="3"/>
      <c r="HP1145" s="3"/>
      <c r="HQ1145" s="3"/>
      <c r="HR1145" s="3"/>
      <c r="HS1145" s="3"/>
      <c r="HT1145" s="3"/>
      <c r="HU1145" s="3"/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  <c r="IG1145" s="3"/>
      <c r="IH1145" s="3"/>
      <c r="II1145" s="3"/>
      <c r="IJ1145" s="3"/>
      <c r="IK1145" s="3"/>
      <c r="IL1145" s="3"/>
      <c r="IM1145" s="3"/>
      <c r="IN1145" s="3"/>
      <c r="IO1145" s="3"/>
      <c r="IP1145" s="3"/>
      <c r="IQ1145" s="3"/>
      <c r="IR1145" s="3"/>
      <c r="IS1145" s="3"/>
      <c r="IT1145" s="3"/>
      <c r="IU1145" s="3"/>
      <c r="IV1145" s="3"/>
    </row>
    <row r="1146" spans="1:256" s="208" customFormat="1">
      <c r="A1146" s="120"/>
      <c r="B1146" s="114"/>
      <c r="C1146" s="115"/>
      <c r="D1146" s="116"/>
      <c r="E1146" s="117"/>
      <c r="F1146" s="118"/>
      <c r="G1146" s="119"/>
      <c r="H1146" s="4"/>
      <c r="I1146" s="38"/>
      <c r="J1146" s="39"/>
      <c r="K1146" s="40"/>
      <c r="L1146" s="36"/>
      <c r="N1146" s="37"/>
      <c r="O1146" s="37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3"/>
      <c r="GS1146" s="3"/>
      <c r="GT1146" s="3"/>
      <c r="GU1146" s="3"/>
      <c r="GV1146" s="3"/>
      <c r="GW1146" s="3"/>
      <c r="GX1146" s="3"/>
      <c r="GY1146" s="3"/>
      <c r="GZ1146" s="3"/>
      <c r="HA1146" s="3"/>
      <c r="HB1146" s="3"/>
      <c r="HC1146" s="3"/>
      <c r="HD1146" s="3"/>
      <c r="HE1146" s="3"/>
      <c r="HF1146" s="3"/>
      <c r="HG1146" s="3"/>
      <c r="HH1146" s="3"/>
      <c r="HI1146" s="3"/>
      <c r="HJ1146" s="3"/>
      <c r="HK1146" s="3"/>
      <c r="HL1146" s="3"/>
      <c r="HM1146" s="3"/>
      <c r="HN1146" s="3"/>
      <c r="HO1146" s="3"/>
      <c r="HP1146" s="3"/>
      <c r="HQ1146" s="3"/>
      <c r="HR1146" s="3"/>
      <c r="HS1146" s="3"/>
      <c r="HT1146" s="3"/>
      <c r="HU1146" s="3"/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  <c r="IG1146" s="3"/>
      <c r="IH1146" s="3"/>
      <c r="II1146" s="3"/>
      <c r="IJ1146" s="3"/>
      <c r="IK1146" s="3"/>
      <c r="IL1146" s="3"/>
      <c r="IM1146" s="3"/>
      <c r="IN1146" s="3"/>
      <c r="IO1146" s="3"/>
      <c r="IP1146" s="3"/>
      <c r="IQ1146" s="3"/>
      <c r="IR1146" s="3"/>
      <c r="IS1146" s="3"/>
      <c r="IT1146" s="3"/>
      <c r="IU1146" s="3"/>
      <c r="IV1146" s="3"/>
    </row>
    <row r="1147" spans="1:256" s="208" customFormat="1">
      <c r="A1147" s="120"/>
      <c r="B1147" s="114"/>
      <c r="C1147" s="115"/>
      <c r="D1147" s="116"/>
      <c r="E1147" s="117"/>
      <c r="F1147" s="118"/>
      <c r="G1147" s="119"/>
      <c r="H1147" s="4"/>
      <c r="I1147" s="38"/>
      <c r="J1147" s="39"/>
      <c r="K1147" s="40"/>
      <c r="L1147" s="36"/>
      <c r="N1147" s="37"/>
      <c r="O1147" s="37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  <c r="GO1147" s="3"/>
      <c r="GP1147" s="3"/>
      <c r="GQ1147" s="3"/>
      <c r="GR1147" s="3"/>
      <c r="GS1147" s="3"/>
      <c r="GT1147" s="3"/>
      <c r="GU1147" s="3"/>
      <c r="GV1147" s="3"/>
      <c r="GW1147" s="3"/>
      <c r="GX1147" s="3"/>
      <c r="GY1147" s="3"/>
      <c r="GZ1147" s="3"/>
      <c r="HA1147" s="3"/>
      <c r="HB1147" s="3"/>
      <c r="HC1147" s="3"/>
      <c r="HD1147" s="3"/>
      <c r="HE1147" s="3"/>
      <c r="HF1147" s="3"/>
      <c r="HG1147" s="3"/>
      <c r="HH1147" s="3"/>
      <c r="HI1147" s="3"/>
      <c r="HJ1147" s="3"/>
      <c r="HK1147" s="3"/>
      <c r="HL1147" s="3"/>
      <c r="HM1147" s="3"/>
      <c r="HN1147" s="3"/>
      <c r="HO1147" s="3"/>
      <c r="HP1147" s="3"/>
      <c r="HQ1147" s="3"/>
      <c r="HR1147" s="3"/>
      <c r="HS1147" s="3"/>
      <c r="HT1147" s="3"/>
      <c r="HU1147" s="3"/>
      <c r="HV1147" s="3"/>
      <c r="HW1147" s="3"/>
      <c r="HX1147" s="3"/>
      <c r="HY1147" s="3"/>
      <c r="HZ1147" s="3"/>
      <c r="IA1147" s="3"/>
      <c r="IB1147" s="3"/>
      <c r="IC1147" s="3"/>
      <c r="ID1147" s="3"/>
      <c r="IE1147" s="3"/>
      <c r="IF1147" s="3"/>
      <c r="IG1147" s="3"/>
      <c r="IH1147" s="3"/>
      <c r="II1147" s="3"/>
      <c r="IJ1147" s="3"/>
      <c r="IK1147" s="3"/>
      <c r="IL1147" s="3"/>
      <c r="IM1147" s="3"/>
      <c r="IN1147" s="3"/>
      <c r="IO1147" s="3"/>
      <c r="IP1147" s="3"/>
      <c r="IQ1147" s="3"/>
      <c r="IR1147" s="3"/>
      <c r="IS1147" s="3"/>
      <c r="IT1147" s="3"/>
      <c r="IU1147" s="3"/>
      <c r="IV1147" s="3"/>
    </row>
    <row r="1148" spans="1:256" s="208" customFormat="1">
      <c r="A1148" s="120"/>
      <c r="B1148" s="114"/>
      <c r="C1148" s="115"/>
      <c r="D1148" s="116"/>
      <c r="E1148" s="117"/>
      <c r="F1148" s="118"/>
      <c r="G1148" s="119"/>
      <c r="H1148" s="4"/>
      <c r="I1148" s="38"/>
      <c r="J1148" s="39"/>
      <c r="K1148" s="40"/>
      <c r="L1148" s="36"/>
      <c r="N1148" s="37"/>
      <c r="O1148" s="37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  <c r="GO1148" s="3"/>
      <c r="GP1148" s="3"/>
      <c r="GQ1148" s="3"/>
      <c r="GR1148" s="3"/>
      <c r="GS1148" s="3"/>
      <c r="GT1148" s="3"/>
      <c r="GU1148" s="3"/>
      <c r="GV1148" s="3"/>
      <c r="GW1148" s="3"/>
      <c r="GX1148" s="3"/>
      <c r="GY1148" s="3"/>
      <c r="GZ1148" s="3"/>
      <c r="HA1148" s="3"/>
      <c r="HB1148" s="3"/>
      <c r="HC1148" s="3"/>
      <c r="HD1148" s="3"/>
      <c r="HE1148" s="3"/>
      <c r="HF1148" s="3"/>
      <c r="HG1148" s="3"/>
      <c r="HH1148" s="3"/>
      <c r="HI1148" s="3"/>
      <c r="HJ1148" s="3"/>
      <c r="HK1148" s="3"/>
      <c r="HL1148" s="3"/>
      <c r="HM1148" s="3"/>
      <c r="HN1148" s="3"/>
      <c r="HO1148" s="3"/>
      <c r="HP1148" s="3"/>
      <c r="HQ1148" s="3"/>
      <c r="HR1148" s="3"/>
      <c r="HS1148" s="3"/>
      <c r="HT1148" s="3"/>
      <c r="HU1148" s="3"/>
      <c r="HV1148" s="3"/>
      <c r="HW1148" s="3"/>
      <c r="HX1148" s="3"/>
      <c r="HY1148" s="3"/>
      <c r="HZ1148" s="3"/>
      <c r="IA1148" s="3"/>
      <c r="IB1148" s="3"/>
      <c r="IC1148" s="3"/>
      <c r="ID1148" s="3"/>
      <c r="IE1148" s="3"/>
      <c r="IF1148" s="3"/>
      <c r="IG1148" s="3"/>
      <c r="IH1148" s="3"/>
      <c r="II1148" s="3"/>
      <c r="IJ1148" s="3"/>
      <c r="IK1148" s="3"/>
      <c r="IL1148" s="3"/>
      <c r="IM1148" s="3"/>
      <c r="IN1148" s="3"/>
      <c r="IO1148" s="3"/>
      <c r="IP1148" s="3"/>
      <c r="IQ1148" s="3"/>
      <c r="IR1148" s="3"/>
      <c r="IS1148" s="3"/>
      <c r="IT1148" s="3"/>
      <c r="IU1148" s="3"/>
      <c r="IV1148" s="3"/>
    </row>
    <row r="1149" spans="1:256" s="208" customFormat="1">
      <c r="A1149" s="120"/>
      <c r="B1149" s="114"/>
      <c r="C1149" s="115"/>
      <c r="D1149" s="116"/>
      <c r="E1149" s="117"/>
      <c r="F1149" s="118"/>
      <c r="G1149" s="119"/>
      <c r="H1149" s="4"/>
      <c r="I1149" s="38"/>
      <c r="J1149" s="39"/>
      <c r="K1149" s="40"/>
      <c r="L1149" s="36"/>
      <c r="N1149" s="37"/>
      <c r="O1149" s="37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  <c r="GO1149" s="3"/>
      <c r="GP1149" s="3"/>
      <c r="GQ1149" s="3"/>
      <c r="GR1149" s="3"/>
      <c r="GS1149" s="3"/>
      <c r="GT1149" s="3"/>
      <c r="GU1149" s="3"/>
      <c r="GV1149" s="3"/>
      <c r="GW1149" s="3"/>
      <c r="GX1149" s="3"/>
      <c r="GY1149" s="3"/>
      <c r="GZ1149" s="3"/>
      <c r="HA1149" s="3"/>
      <c r="HB1149" s="3"/>
      <c r="HC1149" s="3"/>
      <c r="HD1149" s="3"/>
      <c r="HE1149" s="3"/>
      <c r="HF1149" s="3"/>
      <c r="HG1149" s="3"/>
      <c r="HH1149" s="3"/>
      <c r="HI1149" s="3"/>
      <c r="HJ1149" s="3"/>
      <c r="HK1149" s="3"/>
      <c r="HL1149" s="3"/>
      <c r="HM1149" s="3"/>
      <c r="HN1149" s="3"/>
      <c r="HO1149" s="3"/>
      <c r="HP1149" s="3"/>
      <c r="HQ1149" s="3"/>
      <c r="HR1149" s="3"/>
      <c r="HS1149" s="3"/>
      <c r="HT1149" s="3"/>
      <c r="HU1149" s="3"/>
      <c r="HV1149" s="3"/>
      <c r="HW1149" s="3"/>
      <c r="HX1149" s="3"/>
      <c r="HY1149" s="3"/>
      <c r="HZ1149" s="3"/>
      <c r="IA1149" s="3"/>
      <c r="IB1149" s="3"/>
      <c r="IC1149" s="3"/>
      <c r="ID1149" s="3"/>
      <c r="IE1149" s="3"/>
      <c r="IF1149" s="3"/>
      <c r="IG1149" s="3"/>
      <c r="IH1149" s="3"/>
      <c r="II1149" s="3"/>
      <c r="IJ1149" s="3"/>
      <c r="IK1149" s="3"/>
      <c r="IL1149" s="3"/>
      <c r="IM1149" s="3"/>
      <c r="IN1149" s="3"/>
      <c r="IO1149" s="3"/>
      <c r="IP1149" s="3"/>
      <c r="IQ1149" s="3"/>
      <c r="IR1149" s="3"/>
      <c r="IS1149" s="3"/>
      <c r="IT1149" s="3"/>
      <c r="IU1149" s="3"/>
      <c r="IV1149" s="3"/>
    </row>
    <row r="1151" spans="1:256" s="208" customFormat="1">
      <c r="A1151" s="120"/>
      <c r="B1151" s="114"/>
      <c r="C1151" s="115"/>
      <c r="D1151" s="116"/>
      <c r="E1151" s="117"/>
      <c r="F1151" s="118"/>
      <c r="G1151" s="119"/>
      <c r="H1151" s="4"/>
      <c r="I1151" s="38"/>
      <c r="J1151" s="39"/>
      <c r="K1151" s="40"/>
      <c r="L1151" s="36"/>
      <c r="N1151" s="37"/>
      <c r="O1151" s="37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  <c r="GO1151" s="3"/>
      <c r="GP1151" s="3"/>
      <c r="GQ1151" s="3"/>
      <c r="GR1151" s="3"/>
      <c r="GS1151" s="3"/>
      <c r="GT1151" s="3"/>
      <c r="GU1151" s="3"/>
      <c r="GV1151" s="3"/>
      <c r="GW1151" s="3"/>
      <c r="GX1151" s="3"/>
      <c r="GY1151" s="3"/>
      <c r="GZ1151" s="3"/>
      <c r="HA1151" s="3"/>
      <c r="HB1151" s="3"/>
      <c r="HC1151" s="3"/>
      <c r="HD1151" s="3"/>
      <c r="HE1151" s="3"/>
      <c r="HF1151" s="3"/>
      <c r="HG1151" s="3"/>
      <c r="HH1151" s="3"/>
      <c r="HI1151" s="3"/>
      <c r="HJ1151" s="3"/>
      <c r="HK1151" s="3"/>
      <c r="HL1151" s="3"/>
      <c r="HM1151" s="3"/>
      <c r="HN1151" s="3"/>
      <c r="HO1151" s="3"/>
      <c r="HP1151" s="3"/>
      <c r="HQ1151" s="3"/>
      <c r="HR1151" s="3"/>
      <c r="HS1151" s="3"/>
      <c r="HT1151" s="3"/>
      <c r="HU1151" s="3"/>
      <c r="HV1151" s="3"/>
      <c r="HW1151" s="3"/>
      <c r="HX1151" s="3"/>
      <c r="HY1151" s="3"/>
      <c r="HZ1151" s="3"/>
      <c r="IA1151" s="3"/>
      <c r="IB1151" s="3"/>
      <c r="IC1151" s="3"/>
      <c r="ID1151" s="3"/>
      <c r="IE1151" s="3"/>
      <c r="IF1151" s="3"/>
      <c r="IG1151" s="3"/>
      <c r="IH1151" s="3"/>
      <c r="II1151" s="3"/>
      <c r="IJ1151" s="3"/>
      <c r="IK1151" s="3"/>
      <c r="IL1151" s="3"/>
      <c r="IM1151" s="3"/>
      <c r="IN1151" s="3"/>
      <c r="IO1151" s="3"/>
      <c r="IP1151" s="3"/>
      <c r="IQ1151" s="3"/>
      <c r="IR1151" s="3"/>
      <c r="IS1151" s="3"/>
      <c r="IT1151" s="3"/>
      <c r="IU1151" s="3"/>
      <c r="IV1151" s="3"/>
    </row>
    <row r="1153" spans="1:256" s="208" customFormat="1">
      <c r="A1153" s="120"/>
      <c r="B1153" s="114"/>
      <c r="C1153" s="115"/>
      <c r="D1153" s="116"/>
      <c r="E1153" s="117"/>
      <c r="F1153" s="118"/>
      <c r="G1153" s="119"/>
      <c r="H1153" s="4"/>
      <c r="I1153" s="38"/>
      <c r="J1153" s="39"/>
      <c r="K1153" s="40"/>
      <c r="L1153" s="36"/>
      <c r="N1153" s="37"/>
      <c r="O1153" s="37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  <c r="GO1153" s="3"/>
      <c r="GP1153" s="3"/>
      <c r="GQ1153" s="3"/>
      <c r="GR1153" s="3"/>
      <c r="GS1153" s="3"/>
      <c r="GT1153" s="3"/>
      <c r="GU1153" s="3"/>
      <c r="GV1153" s="3"/>
      <c r="GW1153" s="3"/>
      <c r="GX1153" s="3"/>
      <c r="GY1153" s="3"/>
      <c r="GZ1153" s="3"/>
      <c r="HA1153" s="3"/>
      <c r="HB1153" s="3"/>
      <c r="HC1153" s="3"/>
      <c r="HD1153" s="3"/>
      <c r="HE1153" s="3"/>
      <c r="HF1153" s="3"/>
      <c r="HG1153" s="3"/>
      <c r="HH1153" s="3"/>
      <c r="HI1153" s="3"/>
      <c r="HJ1153" s="3"/>
      <c r="HK1153" s="3"/>
      <c r="HL1153" s="3"/>
      <c r="HM1153" s="3"/>
      <c r="HN1153" s="3"/>
      <c r="HO1153" s="3"/>
      <c r="HP1153" s="3"/>
      <c r="HQ1153" s="3"/>
      <c r="HR1153" s="3"/>
      <c r="HS1153" s="3"/>
      <c r="HT1153" s="3"/>
      <c r="HU1153" s="3"/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  <c r="IG1153" s="3"/>
      <c r="IH1153" s="3"/>
      <c r="II1153" s="3"/>
      <c r="IJ1153" s="3"/>
      <c r="IK1153" s="3"/>
      <c r="IL1153" s="3"/>
      <c r="IM1153" s="3"/>
      <c r="IN1153" s="3"/>
      <c r="IO1153" s="3"/>
      <c r="IP1153" s="3"/>
      <c r="IQ1153" s="3"/>
      <c r="IR1153" s="3"/>
      <c r="IS1153" s="3"/>
      <c r="IT1153" s="3"/>
      <c r="IU1153" s="3"/>
      <c r="IV1153" s="3"/>
    </row>
    <row r="1155" spans="1:256" s="208" customFormat="1">
      <c r="A1155" s="120"/>
      <c r="B1155" s="114"/>
      <c r="C1155" s="115"/>
      <c r="D1155" s="116"/>
      <c r="E1155" s="117"/>
      <c r="F1155" s="118"/>
      <c r="G1155" s="119"/>
      <c r="H1155" s="4"/>
      <c r="I1155" s="38"/>
      <c r="J1155" s="39"/>
      <c r="K1155" s="40"/>
      <c r="L1155" s="36"/>
      <c r="N1155" s="37"/>
      <c r="O1155" s="37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3"/>
      <c r="GS1155" s="3"/>
      <c r="GT1155" s="3"/>
      <c r="GU1155" s="3"/>
      <c r="GV1155" s="3"/>
      <c r="GW1155" s="3"/>
      <c r="GX1155" s="3"/>
      <c r="GY1155" s="3"/>
      <c r="GZ1155" s="3"/>
      <c r="HA1155" s="3"/>
      <c r="HB1155" s="3"/>
      <c r="HC1155" s="3"/>
      <c r="HD1155" s="3"/>
      <c r="HE1155" s="3"/>
      <c r="HF1155" s="3"/>
      <c r="HG1155" s="3"/>
      <c r="HH1155" s="3"/>
      <c r="HI1155" s="3"/>
      <c r="HJ1155" s="3"/>
      <c r="HK1155" s="3"/>
      <c r="HL1155" s="3"/>
      <c r="HM1155" s="3"/>
      <c r="HN1155" s="3"/>
      <c r="HO1155" s="3"/>
      <c r="HP1155" s="3"/>
      <c r="HQ1155" s="3"/>
      <c r="HR1155" s="3"/>
      <c r="HS1155" s="3"/>
      <c r="HT1155" s="3"/>
      <c r="HU1155" s="3"/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  <c r="IG1155" s="3"/>
      <c r="IH1155" s="3"/>
      <c r="II1155" s="3"/>
      <c r="IJ1155" s="3"/>
      <c r="IK1155" s="3"/>
      <c r="IL1155" s="3"/>
      <c r="IM1155" s="3"/>
      <c r="IN1155" s="3"/>
      <c r="IO1155" s="3"/>
      <c r="IP1155" s="3"/>
      <c r="IQ1155" s="3"/>
      <c r="IR1155" s="3"/>
      <c r="IS1155" s="3"/>
      <c r="IT1155" s="3"/>
      <c r="IU1155" s="3"/>
      <c r="IV1155" s="3"/>
    </row>
    <row r="1157" spans="1:256" s="208" customFormat="1">
      <c r="A1157" s="120"/>
      <c r="B1157" s="114"/>
      <c r="C1157" s="115"/>
      <c r="D1157" s="116"/>
      <c r="E1157" s="117"/>
      <c r="F1157" s="118"/>
      <c r="G1157" s="119"/>
      <c r="H1157" s="4"/>
      <c r="I1157" s="38"/>
      <c r="J1157" s="39"/>
      <c r="K1157" s="40"/>
      <c r="L1157" s="36"/>
      <c r="N1157" s="37"/>
      <c r="O1157" s="37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3"/>
      <c r="GS1157" s="3"/>
      <c r="GT1157" s="3"/>
      <c r="GU1157" s="3"/>
      <c r="GV1157" s="3"/>
      <c r="GW1157" s="3"/>
      <c r="GX1157" s="3"/>
      <c r="GY1157" s="3"/>
      <c r="GZ1157" s="3"/>
      <c r="HA1157" s="3"/>
      <c r="HB1157" s="3"/>
      <c r="HC1157" s="3"/>
      <c r="HD1157" s="3"/>
      <c r="HE1157" s="3"/>
      <c r="HF1157" s="3"/>
      <c r="HG1157" s="3"/>
      <c r="HH1157" s="3"/>
      <c r="HI1157" s="3"/>
      <c r="HJ1157" s="3"/>
      <c r="HK1157" s="3"/>
      <c r="HL1157" s="3"/>
      <c r="HM1157" s="3"/>
      <c r="HN1157" s="3"/>
      <c r="HO1157" s="3"/>
      <c r="HP1157" s="3"/>
      <c r="HQ1157" s="3"/>
      <c r="HR1157" s="3"/>
      <c r="HS1157" s="3"/>
      <c r="HT1157" s="3"/>
      <c r="HU1157" s="3"/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  <c r="IG1157" s="3"/>
      <c r="IH1157" s="3"/>
      <c r="II1157" s="3"/>
      <c r="IJ1157" s="3"/>
      <c r="IK1157" s="3"/>
      <c r="IL1157" s="3"/>
      <c r="IM1157" s="3"/>
      <c r="IN1157" s="3"/>
      <c r="IO1157" s="3"/>
      <c r="IP1157" s="3"/>
      <c r="IQ1157" s="3"/>
      <c r="IR1157" s="3"/>
      <c r="IS1157" s="3"/>
      <c r="IT1157" s="3"/>
      <c r="IU1157" s="3"/>
      <c r="IV1157" s="3"/>
    </row>
    <row r="1158" spans="1:256" s="208" customFormat="1">
      <c r="A1158" s="120"/>
      <c r="B1158" s="114"/>
      <c r="C1158" s="115"/>
      <c r="D1158" s="116"/>
      <c r="E1158" s="117"/>
      <c r="F1158" s="118"/>
      <c r="G1158" s="119"/>
      <c r="H1158" s="4"/>
      <c r="I1158" s="38"/>
      <c r="J1158" s="39"/>
      <c r="K1158" s="40"/>
      <c r="L1158" s="36"/>
      <c r="N1158" s="37"/>
      <c r="O1158" s="37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3"/>
      <c r="GS1158" s="3"/>
      <c r="GT1158" s="3"/>
      <c r="GU1158" s="3"/>
      <c r="GV1158" s="3"/>
      <c r="GW1158" s="3"/>
      <c r="GX1158" s="3"/>
      <c r="GY1158" s="3"/>
      <c r="GZ1158" s="3"/>
      <c r="HA1158" s="3"/>
      <c r="HB1158" s="3"/>
      <c r="HC1158" s="3"/>
      <c r="HD1158" s="3"/>
      <c r="HE1158" s="3"/>
      <c r="HF1158" s="3"/>
      <c r="HG1158" s="3"/>
      <c r="HH1158" s="3"/>
      <c r="HI1158" s="3"/>
      <c r="HJ1158" s="3"/>
      <c r="HK1158" s="3"/>
      <c r="HL1158" s="3"/>
      <c r="HM1158" s="3"/>
      <c r="HN1158" s="3"/>
      <c r="HO1158" s="3"/>
      <c r="HP1158" s="3"/>
      <c r="HQ1158" s="3"/>
      <c r="HR1158" s="3"/>
      <c r="HS1158" s="3"/>
      <c r="HT1158" s="3"/>
      <c r="HU1158" s="3"/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  <c r="IG1158" s="3"/>
      <c r="IH1158" s="3"/>
      <c r="II1158" s="3"/>
      <c r="IJ1158" s="3"/>
      <c r="IK1158" s="3"/>
      <c r="IL1158" s="3"/>
      <c r="IM1158" s="3"/>
      <c r="IN1158" s="3"/>
      <c r="IO1158" s="3"/>
      <c r="IP1158" s="3"/>
      <c r="IQ1158" s="3"/>
      <c r="IR1158" s="3"/>
      <c r="IS1158" s="3"/>
      <c r="IT1158" s="3"/>
      <c r="IU1158" s="3"/>
      <c r="IV1158" s="3"/>
    </row>
    <row r="1160" spans="1:256" s="208" customFormat="1">
      <c r="A1160" s="120"/>
      <c r="B1160" s="114"/>
      <c r="C1160" s="115"/>
      <c r="D1160" s="116"/>
      <c r="E1160" s="117"/>
      <c r="F1160" s="118"/>
      <c r="G1160" s="119"/>
      <c r="H1160" s="4"/>
      <c r="I1160" s="38"/>
      <c r="J1160" s="39"/>
      <c r="K1160" s="40"/>
      <c r="L1160" s="36"/>
      <c r="N1160" s="37"/>
      <c r="O1160" s="37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3"/>
      <c r="GS1160" s="3"/>
      <c r="GT1160" s="3"/>
      <c r="GU1160" s="3"/>
      <c r="GV1160" s="3"/>
      <c r="GW1160" s="3"/>
      <c r="GX1160" s="3"/>
      <c r="GY1160" s="3"/>
      <c r="GZ1160" s="3"/>
      <c r="HA1160" s="3"/>
      <c r="HB1160" s="3"/>
      <c r="HC1160" s="3"/>
      <c r="HD1160" s="3"/>
      <c r="HE1160" s="3"/>
      <c r="HF1160" s="3"/>
      <c r="HG1160" s="3"/>
      <c r="HH1160" s="3"/>
      <c r="HI1160" s="3"/>
      <c r="HJ1160" s="3"/>
      <c r="HK1160" s="3"/>
      <c r="HL1160" s="3"/>
      <c r="HM1160" s="3"/>
      <c r="HN1160" s="3"/>
      <c r="HO1160" s="3"/>
      <c r="HP1160" s="3"/>
      <c r="HQ1160" s="3"/>
      <c r="HR1160" s="3"/>
      <c r="HS1160" s="3"/>
      <c r="HT1160" s="3"/>
      <c r="HU1160" s="3"/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  <c r="IG1160" s="3"/>
      <c r="IH1160" s="3"/>
      <c r="II1160" s="3"/>
      <c r="IJ1160" s="3"/>
      <c r="IK1160" s="3"/>
      <c r="IL1160" s="3"/>
      <c r="IM1160" s="3"/>
      <c r="IN1160" s="3"/>
      <c r="IO1160" s="3"/>
      <c r="IP1160" s="3"/>
      <c r="IQ1160" s="3"/>
      <c r="IR1160" s="3"/>
      <c r="IS1160" s="3"/>
      <c r="IT1160" s="3"/>
      <c r="IU1160" s="3"/>
      <c r="IV1160" s="3"/>
    </row>
    <row r="1162" spans="1:256" s="208" customFormat="1">
      <c r="A1162" s="120"/>
      <c r="B1162" s="114"/>
      <c r="C1162" s="115"/>
      <c r="D1162" s="116"/>
      <c r="E1162" s="117"/>
      <c r="F1162" s="118"/>
      <c r="G1162" s="119"/>
      <c r="H1162" s="4"/>
      <c r="I1162" s="38"/>
      <c r="J1162" s="39"/>
      <c r="K1162" s="40"/>
      <c r="L1162" s="36"/>
      <c r="N1162" s="37"/>
      <c r="O1162" s="37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3"/>
      <c r="GS1162" s="3"/>
      <c r="GT1162" s="3"/>
      <c r="GU1162" s="3"/>
      <c r="GV1162" s="3"/>
      <c r="GW1162" s="3"/>
      <c r="GX1162" s="3"/>
      <c r="GY1162" s="3"/>
      <c r="GZ1162" s="3"/>
      <c r="HA1162" s="3"/>
      <c r="HB1162" s="3"/>
      <c r="HC1162" s="3"/>
      <c r="HD1162" s="3"/>
      <c r="HE1162" s="3"/>
      <c r="HF1162" s="3"/>
      <c r="HG1162" s="3"/>
      <c r="HH1162" s="3"/>
      <c r="HI1162" s="3"/>
      <c r="HJ1162" s="3"/>
      <c r="HK1162" s="3"/>
      <c r="HL1162" s="3"/>
      <c r="HM1162" s="3"/>
      <c r="HN1162" s="3"/>
      <c r="HO1162" s="3"/>
      <c r="HP1162" s="3"/>
      <c r="HQ1162" s="3"/>
      <c r="HR1162" s="3"/>
      <c r="HS1162" s="3"/>
      <c r="HT1162" s="3"/>
      <c r="HU1162" s="3"/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  <c r="IG1162" s="3"/>
      <c r="IH1162" s="3"/>
      <c r="II1162" s="3"/>
      <c r="IJ1162" s="3"/>
      <c r="IK1162" s="3"/>
      <c r="IL1162" s="3"/>
      <c r="IM1162" s="3"/>
      <c r="IN1162" s="3"/>
      <c r="IO1162" s="3"/>
      <c r="IP1162" s="3"/>
      <c r="IQ1162" s="3"/>
      <c r="IR1162" s="3"/>
      <c r="IS1162" s="3"/>
      <c r="IT1162" s="3"/>
      <c r="IU1162" s="3"/>
      <c r="IV1162" s="3"/>
    </row>
    <row r="1164" spans="1:256" s="208" customFormat="1">
      <c r="A1164" s="120"/>
      <c r="B1164" s="114"/>
      <c r="C1164" s="115"/>
      <c r="D1164" s="116"/>
      <c r="E1164" s="117"/>
      <c r="F1164" s="118"/>
      <c r="G1164" s="119"/>
      <c r="H1164" s="4"/>
      <c r="I1164" s="38"/>
      <c r="J1164" s="39"/>
      <c r="K1164" s="40"/>
      <c r="L1164" s="36"/>
      <c r="N1164" s="37"/>
      <c r="O1164" s="37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3"/>
      <c r="GS1164" s="3"/>
      <c r="GT1164" s="3"/>
      <c r="GU1164" s="3"/>
      <c r="GV1164" s="3"/>
      <c r="GW1164" s="3"/>
      <c r="GX1164" s="3"/>
      <c r="GY1164" s="3"/>
      <c r="GZ1164" s="3"/>
      <c r="HA1164" s="3"/>
      <c r="HB1164" s="3"/>
      <c r="HC1164" s="3"/>
      <c r="HD1164" s="3"/>
      <c r="HE1164" s="3"/>
      <c r="HF1164" s="3"/>
      <c r="HG1164" s="3"/>
      <c r="HH1164" s="3"/>
      <c r="HI1164" s="3"/>
      <c r="HJ1164" s="3"/>
      <c r="HK1164" s="3"/>
      <c r="HL1164" s="3"/>
      <c r="HM1164" s="3"/>
      <c r="HN1164" s="3"/>
      <c r="HO1164" s="3"/>
      <c r="HP1164" s="3"/>
      <c r="HQ1164" s="3"/>
      <c r="HR1164" s="3"/>
      <c r="HS1164" s="3"/>
      <c r="HT1164" s="3"/>
      <c r="HU1164" s="3"/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  <c r="IG1164" s="3"/>
      <c r="IH1164" s="3"/>
      <c r="II1164" s="3"/>
      <c r="IJ1164" s="3"/>
      <c r="IK1164" s="3"/>
      <c r="IL1164" s="3"/>
      <c r="IM1164" s="3"/>
      <c r="IN1164" s="3"/>
      <c r="IO1164" s="3"/>
      <c r="IP1164" s="3"/>
      <c r="IQ1164" s="3"/>
      <c r="IR1164" s="3"/>
      <c r="IS1164" s="3"/>
      <c r="IT1164" s="3"/>
      <c r="IU1164" s="3"/>
      <c r="IV1164" s="3"/>
    </row>
    <row r="1166" spans="1:256" s="208" customFormat="1">
      <c r="A1166" s="120"/>
      <c r="B1166" s="114"/>
      <c r="C1166" s="115"/>
      <c r="D1166" s="116"/>
      <c r="E1166" s="117"/>
      <c r="F1166" s="118"/>
      <c r="G1166" s="119"/>
      <c r="H1166" s="4"/>
      <c r="I1166" s="38"/>
      <c r="J1166" s="39"/>
      <c r="K1166" s="40"/>
      <c r="L1166" s="36"/>
      <c r="N1166" s="37"/>
      <c r="O1166" s="37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3"/>
      <c r="GS1166" s="3"/>
      <c r="GT1166" s="3"/>
      <c r="GU1166" s="3"/>
      <c r="GV1166" s="3"/>
      <c r="GW1166" s="3"/>
      <c r="GX1166" s="3"/>
      <c r="GY1166" s="3"/>
      <c r="GZ1166" s="3"/>
      <c r="HA1166" s="3"/>
      <c r="HB1166" s="3"/>
      <c r="HC1166" s="3"/>
      <c r="HD1166" s="3"/>
      <c r="HE1166" s="3"/>
      <c r="HF1166" s="3"/>
      <c r="HG1166" s="3"/>
      <c r="HH1166" s="3"/>
      <c r="HI1166" s="3"/>
      <c r="HJ1166" s="3"/>
      <c r="HK1166" s="3"/>
      <c r="HL1166" s="3"/>
      <c r="HM1166" s="3"/>
      <c r="HN1166" s="3"/>
      <c r="HO1166" s="3"/>
      <c r="HP1166" s="3"/>
      <c r="HQ1166" s="3"/>
      <c r="HR1166" s="3"/>
      <c r="HS1166" s="3"/>
      <c r="HT1166" s="3"/>
      <c r="HU1166" s="3"/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  <c r="IG1166" s="3"/>
      <c r="IH1166" s="3"/>
      <c r="II1166" s="3"/>
      <c r="IJ1166" s="3"/>
      <c r="IK1166" s="3"/>
      <c r="IL1166" s="3"/>
      <c r="IM1166" s="3"/>
      <c r="IN1166" s="3"/>
      <c r="IO1166" s="3"/>
      <c r="IP1166" s="3"/>
      <c r="IQ1166" s="3"/>
      <c r="IR1166" s="3"/>
      <c r="IS1166" s="3"/>
      <c r="IT1166" s="3"/>
      <c r="IU1166" s="3"/>
      <c r="IV1166" s="3"/>
    </row>
    <row r="1168" spans="1:256" s="208" customFormat="1">
      <c r="A1168" s="120"/>
      <c r="B1168" s="114"/>
      <c r="C1168" s="115"/>
      <c r="D1168" s="116"/>
      <c r="E1168" s="117"/>
      <c r="F1168" s="118"/>
      <c r="G1168" s="119"/>
      <c r="H1168" s="4"/>
      <c r="I1168" s="38"/>
      <c r="J1168" s="39"/>
      <c r="K1168" s="40"/>
      <c r="L1168" s="36"/>
      <c r="N1168" s="37"/>
      <c r="O1168" s="37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3"/>
      <c r="GS1168" s="3"/>
      <c r="GT1168" s="3"/>
      <c r="GU1168" s="3"/>
      <c r="GV1168" s="3"/>
      <c r="GW1168" s="3"/>
      <c r="GX1168" s="3"/>
      <c r="GY1168" s="3"/>
      <c r="GZ1168" s="3"/>
      <c r="HA1168" s="3"/>
      <c r="HB1168" s="3"/>
      <c r="HC1168" s="3"/>
      <c r="HD1168" s="3"/>
      <c r="HE1168" s="3"/>
      <c r="HF1168" s="3"/>
      <c r="HG1168" s="3"/>
      <c r="HH1168" s="3"/>
      <c r="HI1168" s="3"/>
      <c r="HJ1168" s="3"/>
      <c r="HK1168" s="3"/>
      <c r="HL1168" s="3"/>
      <c r="HM1168" s="3"/>
      <c r="HN1168" s="3"/>
      <c r="HO1168" s="3"/>
      <c r="HP1168" s="3"/>
      <c r="HQ1168" s="3"/>
      <c r="HR1168" s="3"/>
      <c r="HS1168" s="3"/>
      <c r="HT1168" s="3"/>
      <c r="HU1168" s="3"/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  <c r="IG1168" s="3"/>
      <c r="IH1168" s="3"/>
      <c r="II1168" s="3"/>
      <c r="IJ1168" s="3"/>
      <c r="IK1168" s="3"/>
      <c r="IL1168" s="3"/>
      <c r="IM1168" s="3"/>
      <c r="IN1168" s="3"/>
      <c r="IO1168" s="3"/>
      <c r="IP1168" s="3"/>
      <c r="IQ1168" s="3"/>
      <c r="IR1168" s="3"/>
      <c r="IS1168" s="3"/>
      <c r="IT1168" s="3"/>
      <c r="IU1168" s="3"/>
      <c r="IV1168" s="3"/>
    </row>
    <row r="1170" spans="1:256" s="208" customFormat="1">
      <c r="A1170" s="120"/>
      <c r="B1170" s="114"/>
      <c r="C1170" s="115"/>
      <c r="D1170" s="116"/>
      <c r="E1170" s="117"/>
      <c r="F1170" s="118"/>
      <c r="G1170" s="119"/>
      <c r="H1170" s="4"/>
      <c r="I1170" s="38"/>
      <c r="J1170" s="39"/>
      <c r="K1170" s="40"/>
      <c r="L1170" s="36"/>
      <c r="N1170" s="37"/>
      <c r="O1170" s="37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3"/>
      <c r="GS1170" s="3"/>
      <c r="GT1170" s="3"/>
      <c r="GU1170" s="3"/>
      <c r="GV1170" s="3"/>
      <c r="GW1170" s="3"/>
      <c r="GX1170" s="3"/>
      <c r="GY1170" s="3"/>
      <c r="GZ1170" s="3"/>
      <c r="HA1170" s="3"/>
      <c r="HB1170" s="3"/>
      <c r="HC1170" s="3"/>
      <c r="HD1170" s="3"/>
      <c r="HE1170" s="3"/>
      <c r="HF1170" s="3"/>
      <c r="HG1170" s="3"/>
      <c r="HH1170" s="3"/>
      <c r="HI1170" s="3"/>
      <c r="HJ1170" s="3"/>
      <c r="HK1170" s="3"/>
      <c r="HL1170" s="3"/>
      <c r="HM1170" s="3"/>
      <c r="HN1170" s="3"/>
      <c r="HO1170" s="3"/>
      <c r="HP1170" s="3"/>
      <c r="HQ1170" s="3"/>
      <c r="HR1170" s="3"/>
      <c r="HS1170" s="3"/>
      <c r="HT1170" s="3"/>
      <c r="HU1170" s="3"/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  <c r="IG1170" s="3"/>
      <c r="IH1170" s="3"/>
      <c r="II1170" s="3"/>
      <c r="IJ1170" s="3"/>
      <c r="IK1170" s="3"/>
      <c r="IL1170" s="3"/>
      <c r="IM1170" s="3"/>
      <c r="IN1170" s="3"/>
      <c r="IO1170" s="3"/>
      <c r="IP1170" s="3"/>
      <c r="IQ1170" s="3"/>
      <c r="IR1170" s="3"/>
      <c r="IS1170" s="3"/>
      <c r="IT1170" s="3"/>
      <c r="IU1170" s="3"/>
      <c r="IV1170" s="3"/>
    </row>
    <row r="1172" spans="1:256" s="208" customFormat="1">
      <c r="A1172" s="120"/>
      <c r="B1172" s="114"/>
      <c r="C1172" s="115"/>
      <c r="D1172" s="116"/>
      <c r="E1172" s="117"/>
      <c r="F1172" s="118"/>
      <c r="G1172" s="119"/>
      <c r="H1172" s="4"/>
      <c r="I1172" s="38"/>
      <c r="J1172" s="39"/>
      <c r="K1172" s="40"/>
      <c r="L1172" s="36"/>
      <c r="N1172" s="37"/>
      <c r="O1172" s="37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  <c r="GO1172" s="3"/>
      <c r="GP1172" s="3"/>
      <c r="GQ1172" s="3"/>
      <c r="GR1172" s="3"/>
      <c r="GS1172" s="3"/>
      <c r="GT1172" s="3"/>
      <c r="GU1172" s="3"/>
      <c r="GV1172" s="3"/>
      <c r="GW1172" s="3"/>
      <c r="GX1172" s="3"/>
      <c r="GY1172" s="3"/>
      <c r="GZ1172" s="3"/>
      <c r="HA1172" s="3"/>
      <c r="HB1172" s="3"/>
      <c r="HC1172" s="3"/>
      <c r="HD1172" s="3"/>
      <c r="HE1172" s="3"/>
      <c r="HF1172" s="3"/>
      <c r="HG1172" s="3"/>
      <c r="HH1172" s="3"/>
      <c r="HI1172" s="3"/>
      <c r="HJ1172" s="3"/>
      <c r="HK1172" s="3"/>
      <c r="HL1172" s="3"/>
      <c r="HM1172" s="3"/>
      <c r="HN1172" s="3"/>
      <c r="HO1172" s="3"/>
      <c r="HP1172" s="3"/>
      <c r="HQ1172" s="3"/>
      <c r="HR1172" s="3"/>
      <c r="HS1172" s="3"/>
      <c r="HT1172" s="3"/>
      <c r="HU1172" s="3"/>
      <c r="HV1172" s="3"/>
      <c r="HW1172" s="3"/>
      <c r="HX1172" s="3"/>
      <c r="HY1172" s="3"/>
      <c r="HZ1172" s="3"/>
      <c r="IA1172" s="3"/>
      <c r="IB1172" s="3"/>
      <c r="IC1172" s="3"/>
      <c r="ID1172" s="3"/>
      <c r="IE1172" s="3"/>
      <c r="IF1172" s="3"/>
      <c r="IG1172" s="3"/>
      <c r="IH1172" s="3"/>
      <c r="II1172" s="3"/>
      <c r="IJ1172" s="3"/>
      <c r="IK1172" s="3"/>
      <c r="IL1172" s="3"/>
      <c r="IM1172" s="3"/>
      <c r="IN1172" s="3"/>
      <c r="IO1172" s="3"/>
      <c r="IP1172" s="3"/>
      <c r="IQ1172" s="3"/>
      <c r="IR1172" s="3"/>
      <c r="IS1172" s="3"/>
      <c r="IT1172" s="3"/>
      <c r="IU1172" s="3"/>
      <c r="IV1172" s="3"/>
    </row>
    <row r="1173" spans="1:256" s="208" customFormat="1">
      <c r="A1173" s="120"/>
      <c r="B1173" s="114"/>
      <c r="C1173" s="115"/>
      <c r="D1173" s="116"/>
      <c r="E1173" s="117"/>
      <c r="F1173" s="118"/>
      <c r="G1173" s="119"/>
      <c r="H1173" s="4"/>
      <c r="I1173" s="38"/>
      <c r="J1173" s="39"/>
      <c r="K1173" s="40"/>
      <c r="L1173" s="36"/>
      <c r="N1173" s="37"/>
      <c r="O1173" s="37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3"/>
      <c r="GS1173" s="3"/>
      <c r="GT1173" s="3"/>
      <c r="GU1173" s="3"/>
      <c r="GV1173" s="3"/>
      <c r="GW1173" s="3"/>
      <c r="GX1173" s="3"/>
      <c r="GY1173" s="3"/>
      <c r="GZ1173" s="3"/>
      <c r="HA1173" s="3"/>
      <c r="HB1173" s="3"/>
      <c r="HC1173" s="3"/>
      <c r="HD1173" s="3"/>
      <c r="HE1173" s="3"/>
      <c r="HF1173" s="3"/>
      <c r="HG1173" s="3"/>
      <c r="HH1173" s="3"/>
      <c r="HI1173" s="3"/>
      <c r="HJ1173" s="3"/>
      <c r="HK1173" s="3"/>
      <c r="HL1173" s="3"/>
      <c r="HM1173" s="3"/>
      <c r="HN1173" s="3"/>
      <c r="HO1173" s="3"/>
      <c r="HP1173" s="3"/>
      <c r="HQ1173" s="3"/>
      <c r="HR1173" s="3"/>
      <c r="HS1173" s="3"/>
      <c r="HT1173" s="3"/>
      <c r="HU1173" s="3"/>
      <c r="HV1173" s="3"/>
      <c r="HW1173" s="3"/>
      <c r="HX1173" s="3"/>
      <c r="HY1173" s="3"/>
      <c r="HZ1173" s="3"/>
      <c r="IA1173" s="3"/>
      <c r="IB1173" s="3"/>
      <c r="IC1173" s="3"/>
      <c r="ID1173" s="3"/>
      <c r="IE1173" s="3"/>
      <c r="IF1173" s="3"/>
      <c r="IG1173" s="3"/>
      <c r="IH1173" s="3"/>
      <c r="II1173" s="3"/>
      <c r="IJ1173" s="3"/>
      <c r="IK1173" s="3"/>
      <c r="IL1173" s="3"/>
      <c r="IM1173" s="3"/>
      <c r="IN1173" s="3"/>
      <c r="IO1173" s="3"/>
      <c r="IP1173" s="3"/>
      <c r="IQ1173" s="3"/>
      <c r="IR1173" s="3"/>
      <c r="IS1173" s="3"/>
      <c r="IT1173" s="3"/>
      <c r="IU1173" s="3"/>
      <c r="IV1173" s="3"/>
    </row>
    <row r="1175" spans="1:256" s="208" customFormat="1">
      <c r="A1175" s="120"/>
      <c r="B1175" s="114"/>
      <c r="C1175" s="115"/>
      <c r="D1175" s="116"/>
      <c r="E1175" s="117"/>
      <c r="F1175" s="118"/>
      <c r="G1175" s="119"/>
      <c r="H1175" s="4"/>
      <c r="I1175" s="38"/>
      <c r="J1175" s="39"/>
      <c r="K1175" s="40"/>
      <c r="L1175" s="36"/>
      <c r="N1175" s="37"/>
      <c r="O1175" s="37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3"/>
      <c r="GS1175" s="3"/>
      <c r="GT1175" s="3"/>
      <c r="GU1175" s="3"/>
      <c r="GV1175" s="3"/>
      <c r="GW1175" s="3"/>
      <c r="GX1175" s="3"/>
      <c r="GY1175" s="3"/>
      <c r="GZ1175" s="3"/>
      <c r="HA1175" s="3"/>
      <c r="HB1175" s="3"/>
      <c r="HC1175" s="3"/>
      <c r="HD1175" s="3"/>
      <c r="HE1175" s="3"/>
      <c r="HF1175" s="3"/>
      <c r="HG1175" s="3"/>
      <c r="HH1175" s="3"/>
      <c r="HI1175" s="3"/>
      <c r="HJ1175" s="3"/>
      <c r="HK1175" s="3"/>
      <c r="HL1175" s="3"/>
      <c r="HM1175" s="3"/>
      <c r="HN1175" s="3"/>
      <c r="HO1175" s="3"/>
      <c r="HP1175" s="3"/>
      <c r="HQ1175" s="3"/>
      <c r="HR1175" s="3"/>
      <c r="HS1175" s="3"/>
      <c r="HT1175" s="3"/>
      <c r="HU1175" s="3"/>
      <c r="HV1175" s="3"/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  <c r="IG1175" s="3"/>
      <c r="IH1175" s="3"/>
      <c r="II1175" s="3"/>
      <c r="IJ1175" s="3"/>
      <c r="IK1175" s="3"/>
      <c r="IL1175" s="3"/>
      <c r="IM1175" s="3"/>
      <c r="IN1175" s="3"/>
      <c r="IO1175" s="3"/>
      <c r="IP1175" s="3"/>
      <c r="IQ1175" s="3"/>
      <c r="IR1175" s="3"/>
      <c r="IS1175" s="3"/>
      <c r="IT1175" s="3"/>
      <c r="IU1175" s="3"/>
      <c r="IV1175" s="3"/>
    </row>
    <row r="1177" spans="1:256" s="208" customFormat="1">
      <c r="A1177" s="120"/>
      <c r="B1177" s="114"/>
      <c r="C1177" s="115"/>
      <c r="D1177" s="116"/>
      <c r="E1177" s="117"/>
      <c r="F1177" s="118"/>
      <c r="G1177" s="119"/>
      <c r="H1177" s="4"/>
      <c r="I1177" s="38"/>
      <c r="J1177" s="39"/>
      <c r="K1177" s="40"/>
      <c r="L1177" s="36"/>
      <c r="N1177" s="37"/>
      <c r="O1177" s="37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3"/>
      <c r="GS1177" s="3"/>
      <c r="GT1177" s="3"/>
      <c r="GU1177" s="3"/>
      <c r="GV1177" s="3"/>
      <c r="GW1177" s="3"/>
      <c r="GX1177" s="3"/>
      <c r="GY1177" s="3"/>
      <c r="GZ1177" s="3"/>
      <c r="HA1177" s="3"/>
      <c r="HB1177" s="3"/>
      <c r="HC1177" s="3"/>
      <c r="HD1177" s="3"/>
      <c r="HE1177" s="3"/>
      <c r="HF1177" s="3"/>
      <c r="HG1177" s="3"/>
      <c r="HH1177" s="3"/>
      <c r="HI1177" s="3"/>
      <c r="HJ1177" s="3"/>
      <c r="HK1177" s="3"/>
      <c r="HL1177" s="3"/>
      <c r="HM1177" s="3"/>
      <c r="HN1177" s="3"/>
      <c r="HO1177" s="3"/>
      <c r="HP1177" s="3"/>
      <c r="HQ1177" s="3"/>
      <c r="HR1177" s="3"/>
      <c r="HS1177" s="3"/>
      <c r="HT1177" s="3"/>
      <c r="HU1177" s="3"/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  <c r="IG1177" s="3"/>
      <c r="IH1177" s="3"/>
      <c r="II1177" s="3"/>
      <c r="IJ1177" s="3"/>
      <c r="IK1177" s="3"/>
      <c r="IL1177" s="3"/>
      <c r="IM1177" s="3"/>
      <c r="IN1177" s="3"/>
      <c r="IO1177" s="3"/>
      <c r="IP1177" s="3"/>
      <c r="IQ1177" s="3"/>
      <c r="IR1177" s="3"/>
      <c r="IS1177" s="3"/>
      <c r="IT1177" s="3"/>
      <c r="IU1177" s="3"/>
      <c r="IV1177" s="3"/>
    </row>
    <row r="1178" spans="1:256" s="208" customFormat="1">
      <c r="A1178" s="120"/>
      <c r="B1178" s="114"/>
      <c r="C1178" s="115"/>
      <c r="D1178" s="116"/>
      <c r="E1178" s="117"/>
      <c r="F1178" s="118"/>
      <c r="G1178" s="119"/>
      <c r="H1178" s="4"/>
      <c r="I1178" s="38"/>
      <c r="J1178" s="39"/>
      <c r="K1178" s="40"/>
      <c r="L1178" s="36"/>
      <c r="N1178" s="37"/>
      <c r="O1178" s="37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3"/>
      <c r="GS1178" s="3"/>
      <c r="GT1178" s="3"/>
      <c r="GU1178" s="3"/>
      <c r="GV1178" s="3"/>
      <c r="GW1178" s="3"/>
      <c r="GX1178" s="3"/>
      <c r="GY1178" s="3"/>
      <c r="GZ1178" s="3"/>
      <c r="HA1178" s="3"/>
      <c r="HB1178" s="3"/>
      <c r="HC1178" s="3"/>
      <c r="HD1178" s="3"/>
      <c r="HE1178" s="3"/>
      <c r="HF1178" s="3"/>
      <c r="HG1178" s="3"/>
      <c r="HH1178" s="3"/>
      <c r="HI1178" s="3"/>
      <c r="HJ1178" s="3"/>
      <c r="HK1178" s="3"/>
      <c r="HL1178" s="3"/>
      <c r="HM1178" s="3"/>
      <c r="HN1178" s="3"/>
      <c r="HO1178" s="3"/>
      <c r="HP1178" s="3"/>
      <c r="HQ1178" s="3"/>
      <c r="HR1178" s="3"/>
      <c r="HS1178" s="3"/>
      <c r="HT1178" s="3"/>
      <c r="HU1178" s="3"/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  <c r="IG1178" s="3"/>
      <c r="IH1178" s="3"/>
      <c r="II1178" s="3"/>
      <c r="IJ1178" s="3"/>
      <c r="IK1178" s="3"/>
      <c r="IL1178" s="3"/>
      <c r="IM1178" s="3"/>
      <c r="IN1178" s="3"/>
      <c r="IO1178" s="3"/>
      <c r="IP1178" s="3"/>
      <c r="IQ1178" s="3"/>
      <c r="IR1178" s="3"/>
      <c r="IS1178" s="3"/>
      <c r="IT1178" s="3"/>
      <c r="IU1178" s="3"/>
      <c r="IV1178" s="3"/>
    </row>
    <row r="1180" spans="1:256" s="208" customFormat="1">
      <c r="A1180" s="120"/>
      <c r="B1180" s="114"/>
      <c r="C1180" s="115"/>
      <c r="D1180" s="116"/>
      <c r="E1180" s="117"/>
      <c r="F1180" s="118"/>
      <c r="G1180" s="119"/>
      <c r="H1180" s="4"/>
      <c r="I1180" s="38"/>
      <c r="J1180" s="39"/>
      <c r="K1180" s="40"/>
      <c r="L1180" s="36"/>
      <c r="N1180" s="37"/>
      <c r="O1180" s="37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3"/>
      <c r="GX1180" s="3"/>
      <c r="GY1180" s="3"/>
      <c r="GZ1180" s="3"/>
      <c r="HA1180" s="3"/>
      <c r="HB1180" s="3"/>
      <c r="HC1180" s="3"/>
      <c r="HD1180" s="3"/>
      <c r="HE1180" s="3"/>
      <c r="HF1180" s="3"/>
      <c r="HG1180" s="3"/>
      <c r="HH1180" s="3"/>
      <c r="HI1180" s="3"/>
      <c r="HJ1180" s="3"/>
      <c r="HK1180" s="3"/>
      <c r="HL1180" s="3"/>
      <c r="HM1180" s="3"/>
      <c r="HN1180" s="3"/>
      <c r="HO1180" s="3"/>
      <c r="HP1180" s="3"/>
      <c r="HQ1180" s="3"/>
      <c r="HR1180" s="3"/>
      <c r="HS1180" s="3"/>
      <c r="HT1180" s="3"/>
      <c r="HU1180" s="3"/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  <c r="IG1180" s="3"/>
      <c r="IH1180" s="3"/>
      <c r="II1180" s="3"/>
      <c r="IJ1180" s="3"/>
      <c r="IK1180" s="3"/>
      <c r="IL1180" s="3"/>
      <c r="IM1180" s="3"/>
      <c r="IN1180" s="3"/>
      <c r="IO1180" s="3"/>
      <c r="IP1180" s="3"/>
      <c r="IQ1180" s="3"/>
      <c r="IR1180" s="3"/>
      <c r="IS1180" s="3"/>
      <c r="IT1180" s="3"/>
      <c r="IU1180" s="3"/>
      <c r="IV1180" s="3"/>
    </row>
    <row r="1181" spans="1:256" s="208" customFormat="1">
      <c r="A1181" s="120"/>
      <c r="B1181" s="114"/>
      <c r="C1181" s="115"/>
      <c r="D1181" s="116"/>
      <c r="E1181" s="117"/>
      <c r="F1181" s="118"/>
      <c r="G1181" s="119"/>
      <c r="H1181" s="4"/>
      <c r="I1181" s="38"/>
      <c r="J1181" s="39"/>
      <c r="K1181" s="40"/>
      <c r="L1181" s="36"/>
      <c r="N1181" s="37"/>
      <c r="O1181" s="37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3"/>
      <c r="GS1181" s="3"/>
      <c r="GT1181" s="3"/>
      <c r="GU1181" s="3"/>
      <c r="GV1181" s="3"/>
      <c r="GW1181" s="3"/>
      <c r="GX1181" s="3"/>
      <c r="GY1181" s="3"/>
      <c r="GZ1181" s="3"/>
      <c r="HA1181" s="3"/>
      <c r="HB1181" s="3"/>
      <c r="HC1181" s="3"/>
      <c r="HD1181" s="3"/>
      <c r="HE1181" s="3"/>
      <c r="HF1181" s="3"/>
      <c r="HG1181" s="3"/>
      <c r="HH1181" s="3"/>
      <c r="HI1181" s="3"/>
      <c r="HJ1181" s="3"/>
      <c r="HK1181" s="3"/>
      <c r="HL1181" s="3"/>
      <c r="HM1181" s="3"/>
      <c r="HN1181" s="3"/>
      <c r="HO1181" s="3"/>
      <c r="HP1181" s="3"/>
      <c r="HQ1181" s="3"/>
      <c r="HR1181" s="3"/>
      <c r="HS1181" s="3"/>
      <c r="HT1181" s="3"/>
      <c r="HU1181" s="3"/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  <c r="IG1181" s="3"/>
      <c r="IH1181" s="3"/>
      <c r="II1181" s="3"/>
      <c r="IJ1181" s="3"/>
      <c r="IK1181" s="3"/>
      <c r="IL1181" s="3"/>
      <c r="IM1181" s="3"/>
      <c r="IN1181" s="3"/>
      <c r="IO1181" s="3"/>
      <c r="IP1181" s="3"/>
      <c r="IQ1181" s="3"/>
      <c r="IR1181" s="3"/>
      <c r="IS1181" s="3"/>
      <c r="IT1181" s="3"/>
      <c r="IU1181" s="3"/>
      <c r="IV1181" s="3"/>
    </row>
    <row r="1182" spans="1:256" s="208" customFormat="1">
      <c r="A1182" s="120"/>
      <c r="B1182" s="114"/>
      <c r="C1182" s="115"/>
      <c r="D1182" s="116"/>
      <c r="E1182" s="117"/>
      <c r="F1182" s="118"/>
      <c r="G1182" s="119"/>
      <c r="H1182" s="4"/>
      <c r="I1182" s="38"/>
      <c r="J1182" s="39"/>
      <c r="K1182" s="40"/>
      <c r="L1182" s="36"/>
      <c r="N1182" s="37"/>
      <c r="O1182" s="37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3"/>
      <c r="GS1182" s="3"/>
      <c r="GT1182" s="3"/>
      <c r="GU1182" s="3"/>
      <c r="GV1182" s="3"/>
      <c r="GW1182" s="3"/>
      <c r="GX1182" s="3"/>
      <c r="GY1182" s="3"/>
      <c r="GZ1182" s="3"/>
      <c r="HA1182" s="3"/>
      <c r="HB1182" s="3"/>
      <c r="HC1182" s="3"/>
      <c r="HD1182" s="3"/>
      <c r="HE1182" s="3"/>
      <c r="HF1182" s="3"/>
      <c r="HG1182" s="3"/>
      <c r="HH1182" s="3"/>
      <c r="HI1182" s="3"/>
      <c r="HJ1182" s="3"/>
      <c r="HK1182" s="3"/>
      <c r="HL1182" s="3"/>
      <c r="HM1182" s="3"/>
      <c r="HN1182" s="3"/>
      <c r="HO1182" s="3"/>
      <c r="HP1182" s="3"/>
      <c r="HQ1182" s="3"/>
      <c r="HR1182" s="3"/>
      <c r="HS1182" s="3"/>
      <c r="HT1182" s="3"/>
      <c r="HU1182" s="3"/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  <c r="IG1182" s="3"/>
      <c r="IH1182" s="3"/>
      <c r="II1182" s="3"/>
      <c r="IJ1182" s="3"/>
      <c r="IK1182" s="3"/>
      <c r="IL1182" s="3"/>
      <c r="IM1182" s="3"/>
      <c r="IN1182" s="3"/>
      <c r="IO1182" s="3"/>
      <c r="IP1182" s="3"/>
      <c r="IQ1182" s="3"/>
      <c r="IR1182" s="3"/>
      <c r="IS1182" s="3"/>
      <c r="IT1182" s="3"/>
      <c r="IU1182" s="3"/>
      <c r="IV1182" s="3"/>
    </row>
    <row r="1183" spans="1:256" s="208" customFormat="1">
      <c r="A1183" s="120"/>
      <c r="B1183" s="114"/>
      <c r="C1183" s="115"/>
      <c r="D1183" s="116"/>
      <c r="E1183" s="117"/>
      <c r="F1183" s="118"/>
      <c r="G1183" s="119"/>
      <c r="H1183" s="4"/>
      <c r="I1183" s="38"/>
      <c r="J1183" s="39"/>
      <c r="K1183" s="40"/>
      <c r="L1183" s="36"/>
      <c r="N1183" s="37"/>
      <c r="O1183" s="37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3"/>
      <c r="GS1183" s="3"/>
      <c r="GT1183" s="3"/>
      <c r="GU1183" s="3"/>
      <c r="GV1183" s="3"/>
      <c r="GW1183" s="3"/>
      <c r="GX1183" s="3"/>
      <c r="GY1183" s="3"/>
      <c r="GZ1183" s="3"/>
      <c r="HA1183" s="3"/>
      <c r="HB1183" s="3"/>
      <c r="HC1183" s="3"/>
      <c r="HD1183" s="3"/>
      <c r="HE1183" s="3"/>
      <c r="HF1183" s="3"/>
      <c r="HG1183" s="3"/>
      <c r="HH1183" s="3"/>
      <c r="HI1183" s="3"/>
      <c r="HJ1183" s="3"/>
      <c r="HK1183" s="3"/>
      <c r="HL1183" s="3"/>
      <c r="HM1183" s="3"/>
      <c r="HN1183" s="3"/>
      <c r="HO1183" s="3"/>
      <c r="HP1183" s="3"/>
      <c r="HQ1183" s="3"/>
      <c r="HR1183" s="3"/>
      <c r="HS1183" s="3"/>
      <c r="HT1183" s="3"/>
      <c r="HU1183" s="3"/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  <c r="IG1183" s="3"/>
      <c r="IH1183" s="3"/>
      <c r="II1183" s="3"/>
      <c r="IJ1183" s="3"/>
      <c r="IK1183" s="3"/>
      <c r="IL1183" s="3"/>
      <c r="IM1183" s="3"/>
      <c r="IN1183" s="3"/>
      <c r="IO1183" s="3"/>
      <c r="IP1183" s="3"/>
      <c r="IQ1183" s="3"/>
      <c r="IR1183" s="3"/>
      <c r="IS1183" s="3"/>
      <c r="IT1183" s="3"/>
      <c r="IU1183" s="3"/>
      <c r="IV1183" s="3"/>
    </row>
    <row r="1184" spans="1:256" s="208" customFormat="1">
      <c r="A1184" s="120"/>
      <c r="B1184" s="114"/>
      <c r="C1184" s="115"/>
      <c r="D1184" s="116"/>
      <c r="E1184" s="117"/>
      <c r="F1184" s="118"/>
      <c r="G1184" s="119"/>
      <c r="H1184" s="4"/>
      <c r="I1184" s="38"/>
      <c r="J1184" s="39"/>
      <c r="K1184" s="40"/>
      <c r="L1184" s="36"/>
      <c r="N1184" s="37"/>
      <c r="O1184" s="37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3"/>
      <c r="GX1184" s="3"/>
      <c r="GY1184" s="3"/>
      <c r="GZ1184" s="3"/>
      <c r="HA1184" s="3"/>
      <c r="HB1184" s="3"/>
      <c r="HC1184" s="3"/>
      <c r="HD1184" s="3"/>
      <c r="HE1184" s="3"/>
      <c r="HF1184" s="3"/>
      <c r="HG1184" s="3"/>
      <c r="HH1184" s="3"/>
      <c r="HI1184" s="3"/>
      <c r="HJ1184" s="3"/>
      <c r="HK1184" s="3"/>
      <c r="HL1184" s="3"/>
      <c r="HM1184" s="3"/>
      <c r="HN1184" s="3"/>
      <c r="HO1184" s="3"/>
      <c r="HP1184" s="3"/>
      <c r="HQ1184" s="3"/>
      <c r="HR1184" s="3"/>
      <c r="HS1184" s="3"/>
      <c r="HT1184" s="3"/>
      <c r="HU1184" s="3"/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  <c r="IG1184" s="3"/>
      <c r="IH1184" s="3"/>
      <c r="II1184" s="3"/>
      <c r="IJ1184" s="3"/>
      <c r="IK1184" s="3"/>
      <c r="IL1184" s="3"/>
      <c r="IM1184" s="3"/>
      <c r="IN1184" s="3"/>
      <c r="IO1184" s="3"/>
      <c r="IP1184" s="3"/>
      <c r="IQ1184" s="3"/>
      <c r="IR1184" s="3"/>
      <c r="IS1184" s="3"/>
      <c r="IT1184" s="3"/>
      <c r="IU1184" s="3"/>
      <c r="IV1184" s="3"/>
    </row>
    <row r="1186" spans="1:256" s="208" customFormat="1">
      <c r="A1186" s="120"/>
      <c r="B1186" s="114"/>
      <c r="C1186" s="115"/>
      <c r="D1186" s="116"/>
      <c r="E1186" s="117"/>
      <c r="F1186" s="118"/>
      <c r="G1186" s="119"/>
      <c r="H1186" s="4"/>
      <c r="I1186" s="38"/>
      <c r="J1186" s="39"/>
      <c r="K1186" s="40"/>
      <c r="L1186" s="36"/>
      <c r="N1186" s="37"/>
      <c r="O1186" s="37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3"/>
      <c r="GS1186" s="3"/>
      <c r="GT1186" s="3"/>
      <c r="GU1186" s="3"/>
      <c r="GV1186" s="3"/>
      <c r="GW1186" s="3"/>
      <c r="GX1186" s="3"/>
      <c r="GY1186" s="3"/>
      <c r="GZ1186" s="3"/>
      <c r="HA1186" s="3"/>
      <c r="HB1186" s="3"/>
      <c r="HC1186" s="3"/>
      <c r="HD1186" s="3"/>
      <c r="HE1186" s="3"/>
      <c r="HF1186" s="3"/>
      <c r="HG1186" s="3"/>
      <c r="HH1186" s="3"/>
      <c r="HI1186" s="3"/>
      <c r="HJ1186" s="3"/>
      <c r="HK1186" s="3"/>
      <c r="HL1186" s="3"/>
      <c r="HM1186" s="3"/>
      <c r="HN1186" s="3"/>
      <c r="HO1186" s="3"/>
      <c r="HP1186" s="3"/>
      <c r="HQ1186" s="3"/>
      <c r="HR1186" s="3"/>
      <c r="HS1186" s="3"/>
      <c r="HT1186" s="3"/>
      <c r="HU1186" s="3"/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  <c r="IG1186" s="3"/>
      <c r="IH1186" s="3"/>
      <c r="II1186" s="3"/>
      <c r="IJ1186" s="3"/>
      <c r="IK1186" s="3"/>
      <c r="IL1186" s="3"/>
      <c r="IM1186" s="3"/>
      <c r="IN1186" s="3"/>
      <c r="IO1186" s="3"/>
      <c r="IP1186" s="3"/>
      <c r="IQ1186" s="3"/>
      <c r="IR1186" s="3"/>
      <c r="IS1186" s="3"/>
      <c r="IT1186" s="3"/>
      <c r="IU1186" s="3"/>
      <c r="IV1186" s="3"/>
    </row>
    <row r="1188" spans="1:256" s="208" customFormat="1">
      <c r="A1188" s="120"/>
      <c r="B1188" s="114"/>
      <c r="C1188" s="115"/>
      <c r="D1188" s="116"/>
      <c r="E1188" s="117"/>
      <c r="F1188" s="118"/>
      <c r="G1188" s="119"/>
      <c r="H1188" s="4"/>
      <c r="I1188" s="38"/>
      <c r="J1188" s="39"/>
      <c r="K1188" s="40"/>
      <c r="L1188" s="36"/>
      <c r="N1188" s="37"/>
      <c r="O1188" s="37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3"/>
      <c r="GS1188" s="3"/>
      <c r="GT1188" s="3"/>
      <c r="GU1188" s="3"/>
      <c r="GV1188" s="3"/>
      <c r="GW1188" s="3"/>
      <c r="GX1188" s="3"/>
      <c r="GY1188" s="3"/>
      <c r="GZ1188" s="3"/>
      <c r="HA1188" s="3"/>
      <c r="HB1188" s="3"/>
      <c r="HC1188" s="3"/>
      <c r="HD1188" s="3"/>
      <c r="HE1188" s="3"/>
      <c r="HF1188" s="3"/>
      <c r="HG1188" s="3"/>
      <c r="HH1188" s="3"/>
      <c r="HI1188" s="3"/>
      <c r="HJ1188" s="3"/>
      <c r="HK1188" s="3"/>
      <c r="HL1188" s="3"/>
      <c r="HM1188" s="3"/>
      <c r="HN1188" s="3"/>
      <c r="HO1188" s="3"/>
      <c r="HP1188" s="3"/>
      <c r="HQ1188" s="3"/>
      <c r="HR1188" s="3"/>
      <c r="HS1188" s="3"/>
      <c r="HT1188" s="3"/>
      <c r="HU1188" s="3"/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  <c r="IG1188" s="3"/>
      <c r="IH1188" s="3"/>
      <c r="II1188" s="3"/>
      <c r="IJ1188" s="3"/>
      <c r="IK1188" s="3"/>
      <c r="IL1188" s="3"/>
      <c r="IM1188" s="3"/>
      <c r="IN1188" s="3"/>
      <c r="IO1188" s="3"/>
      <c r="IP1188" s="3"/>
      <c r="IQ1188" s="3"/>
      <c r="IR1188" s="3"/>
      <c r="IS1188" s="3"/>
      <c r="IT1188" s="3"/>
      <c r="IU1188" s="3"/>
      <c r="IV1188" s="3"/>
    </row>
    <row r="1190" spans="1:256" s="208" customFormat="1">
      <c r="A1190" s="120"/>
      <c r="B1190" s="114"/>
      <c r="C1190" s="115"/>
      <c r="D1190" s="116"/>
      <c r="E1190" s="117"/>
      <c r="F1190" s="118"/>
      <c r="G1190" s="119"/>
      <c r="H1190" s="4"/>
      <c r="I1190" s="38"/>
      <c r="J1190" s="39"/>
      <c r="K1190" s="40"/>
      <c r="L1190" s="36"/>
      <c r="N1190" s="37"/>
      <c r="O1190" s="37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3"/>
      <c r="GS1190" s="3"/>
      <c r="GT1190" s="3"/>
      <c r="GU1190" s="3"/>
      <c r="GV1190" s="3"/>
      <c r="GW1190" s="3"/>
      <c r="GX1190" s="3"/>
      <c r="GY1190" s="3"/>
      <c r="GZ1190" s="3"/>
      <c r="HA1190" s="3"/>
      <c r="HB1190" s="3"/>
      <c r="HC1190" s="3"/>
      <c r="HD1190" s="3"/>
      <c r="HE1190" s="3"/>
      <c r="HF1190" s="3"/>
      <c r="HG1190" s="3"/>
      <c r="HH1190" s="3"/>
      <c r="HI1190" s="3"/>
      <c r="HJ1190" s="3"/>
      <c r="HK1190" s="3"/>
      <c r="HL1190" s="3"/>
      <c r="HM1190" s="3"/>
      <c r="HN1190" s="3"/>
      <c r="HO1190" s="3"/>
      <c r="HP1190" s="3"/>
      <c r="HQ1190" s="3"/>
      <c r="HR1190" s="3"/>
      <c r="HS1190" s="3"/>
      <c r="HT1190" s="3"/>
      <c r="HU1190" s="3"/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  <c r="IG1190" s="3"/>
      <c r="IH1190" s="3"/>
      <c r="II1190" s="3"/>
      <c r="IJ1190" s="3"/>
      <c r="IK1190" s="3"/>
      <c r="IL1190" s="3"/>
      <c r="IM1190" s="3"/>
      <c r="IN1190" s="3"/>
      <c r="IO1190" s="3"/>
      <c r="IP1190" s="3"/>
      <c r="IQ1190" s="3"/>
      <c r="IR1190" s="3"/>
      <c r="IS1190" s="3"/>
      <c r="IT1190" s="3"/>
      <c r="IU1190" s="3"/>
      <c r="IV1190" s="3"/>
    </row>
    <row r="1192" spans="1:256" s="208" customFormat="1">
      <c r="A1192" s="120"/>
      <c r="B1192" s="114"/>
      <c r="C1192" s="115"/>
      <c r="D1192" s="116"/>
      <c r="E1192" s="117"/>
      <c r="F1192" s="118"/>
      <c r="G1192" s="119"/>
      <c r="H1192" s="4"/>
      <c r="I1192" s="38"/>
      <c r="J1192" s="39"/>
      <c r="K1192" s="40"/>
      <c r="L1192" s="36"/>
      <c r="N1192" s="37"/>
      <c r="O1192" s="37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3"/>
      <c r="GS1192" s="3"/>
      <c r="GT1192" s="3"/>
      <c r="GU1192" s="3"/>
      <c r="GV1192" s="3"/>
      <c r="GW1192" s="3"/>
      <c r="GX1192" s="3"/>
      <c r="GY1192" s="3"/>
      <c r="GZ1192" s="3"/>
      <c r="HA1192" s="3"/>
      <c r="HB1192" s="3"/>
      <c r="HC1192" s="3"/>
      <c r="HD1192" s="3"/>
      <c r="HE1192" s="3"/>
      <c r="HF1192" s="3"/>
      <c r="HG1192" s="3"/>
      <c r="HH1192" s="3"/>
      <c r="HI1192" s="3"/>
      <c r="HJ1192" s="3"/>
      <c r="HK1192" s="3"/>
      <c r="HL1192" s="3"/>
      <c r="HM1192" s="3"/>
      <c r="HN1192" s="3"/>
      <c r="HO1192" s="3"/>
      <c r="HP1192" s="3"/>
      <c r="HQ1192" s="3"/>
      <c r="HR1192" s="3"/>
      <c r="HS1192" s="3"/>
      <c r="HT1192" s="3"/>
      <c r="HU1192" s="3"/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  <c r="IG1192" s="3"/>
      <c r="IH1192" s="3"/>
      <c r="II1192" s="3"/>
      <c r="IJ1192" s="3"/>
      <c r="IK1192" s="3"/>
      <c r="IL1192" s="3"/>
      <c r="IM1192" s="3"/>
      <c r="IN1192" s="3"/>
      <c r="IO1192" s="3"/>
      <c r="IP1192" s="3"/>
      <c r="IQ1192" s="3"/>
      <c r="IR1192" s="3"/>
      <c r="IS1192" s="3"/>
      <c r="IT1192" s="3"/>
      <c r="IU1192" s="3"/>
      <c r="IV1192" s="3"/>
    </row>
    <row r="1194" spans="1:256" s="208" customFormat="1">
      <c r="A1194" s="120"/>
      <c r="B1194" s="114"/>
      <c r="C1194" s="115"/>
      <c r="D1194" s="116"/>
      <c r="E1194" s="117"/>
      <c r="F1194" s="118"/>
      <c r="G1194" s="119"/>
      <c r="H1194" s="4"/>
      <c r="I1194" s="38"/>
      <c r="J1194" s="39"/>
      <c r="K1194" s="40"/>
      <c r="L1194" s="36"/>
      <c r="N1194" s="37"/>
      <c r="O1194" s="37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3"/>
      <c r="GS1194" s="3"/>
      <c r="GT1194" s="3"/>
      <c r="GU1194" s="3"/>
      <c r="GV1194" s="3"/>
      <c r="GW1194" s="3"/>
      <c r="GX1194" s="3"/>
      <c r="GY1194" s="3"/>
      <c r="GZ1194" s="3"/>
      <c r="HA1194" s="3"/>
      <c r="HB1194" s="3"/>
      <c r="HC1194" s="3"/>
      <c r="HD1194" s="3"/>
      <c r="HE1194" s="3"/>
      <c r="HF1194" s="3"/>
      <c r="HG1194" s="3"/>
      <c r="HH1194" s="3"/>
      <c r="HI1194" s="3"/>
      <c r="HJ1194" s="3"/>
      <c r="HK1194" s="3"/>
      <c r="HL1194" s="3"/>
      <c r="HM1194" s="3"/>
      <c r="HN1194" s="3"/>
      <c r="HO1194" s="3"/>
      <c r="HP1194" s="3"/>
      <c r="HQ1194" s="3"/>
      <c r="HR1194" s="3"/>
      <c r="HS1194" s="3"/>
      <c r="HT1194" s="3"/>
      <c r="HU1194" s="3"/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  <c r="IG1194" s="3"/>
      <c r="IH1194" s="3"/>
      <c r="II1194" s="3"/>
      <c r="IJ1194" s="3"/>
      <c r="IK1194" s="3"/>
      <c r="IL1194" s="3"/>
      <c r="IM1194" s="3"/>
      <c r="IN1194" s="3"/>
      <c r="IO1194" s="3"/>
      <c r="IP1194" s="3"/>
      <c r="IQ1194" s="3"/>
      <c r="IR1194" s="3"/>
      <c r="IS1194" s="3"/>
      <c r="IT1194" s="3"/>
      <c r="IU1194" s="3"/>
      <c r="IV1194" s="3"/>
    </row>
    <row r="1196" spans="1:256" s="208" customFormat="1">
      <c r="A1196" s="120"/>
      <c r="B1196" s="114"/>
      <c r="C1196" s="115"/>
      <c r="D1196" s="116"/>
      <c r="E1196" s="117"/>
      <c r="F1196" s="118"/>
      <c r="G1196" s="119"/>
      <c r="H1196" s="4"/>
      <c r="I1196" s="38"/>
      <c r="J1196" s="39"/>
      <c r="K1196" s="40"/>
      <c r="L1196" s="36"/>
      <c r="N1196" s="37"/>
      <c r="O1196" s="37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3"/>
      <c r="GS1196" s="3"/>
      <c r="GT1196" s="3"/>
      <c r="GU1196" s="3"/>
      <c r="GV1196" s="3"/>
      <c r="GW1196" s="3"/>
      <c r="GX1196" s="3"/>
      <c r="GY1196" s="3"/>
      <c r="GZ1196" s="3"/>
      <c r="HA1196" s="3"/>
      <c r="HB1196" s="3"/>
      <c r="HC1196" s="3"/>
      <c r="HD1196" s="3"/>
      <c r="HE1196" s="3"/>
      <c r="HF1196" s="3"/>
      <c r="HG1196" s="3"/>
      <c r="HH1196" s="3"/>
      <c r="HI1196" s="3"/>
      <c r="HJ1196" s="3"/>
      <c r="HK1196" s="3"/>
      <c r="HL1196" s="3"/>
      <c r="HM1196" s="3"/>
      <c r="HN1196" s="3"/>
      <c r="HO1196" s="3"/>
      <c r="HP1196" s="3"/>
      <c r="HQ1196" s="3"/>
      <c r="HR1196" s="3"/>
      <c r="HS1196" s="3"/>
      <c r="HT1196" s="3"/>
      <c r="HU1196" s="3"/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  <c r="IG1196" s="3"/>
      <c r="IH1196" s="3"/>
      <c r="II1196" s="3"/>
      <c r="IJ1196" s="3"/>
      <c r="IK1196" s="3"/>
      <c r="IL1196" s="3"/>
      <c r="IM1196" s="3"/>
      <c r="IN1196" s="3"/>
      <c r="IO1196" s="3"/>
      <c r="IP1196" s="3"/>
      <c r="IQ1196" s="3"/>
      <c r="IR1196" s="3"/>
      <c r="IS1196" s="3"/>
      <c r="IT1196" s="3"/>
      <c r="IU1196" s="3"/>
      <c r="IV1196" s="3"/>
    </row>
    <row r="1197" spans="1:256" s="208" customFormat="1">
      <c r="A1197" s="120"/>
      <c r="B1197" s="114"/>
      <c r="C1197" s="115"/>
      <c r="D1197" s="116"/>
      <c r="E1197" s="117"/>
      <c r="F1197" s="118"/>
      <c r="G1197" s="119"/>
      <c r="H1197" s="4"/>
      <c r="I1197" s="38"/>
      <c r="J1197" s="39"/>
      <c r="K1197" s="40"/>
      <c r="L1197" s="36"/>
      <c r="N1197" s="37"/>
      <c r="O1197" s="37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3"/>
      <c r="GS1197" s="3"/>
      <c r="GT1197" s="3"/>
      <c r="GU1197" s="3"/>
      <c r="GV1197" s="3"/>
      <c r="GW1197" s="3"/>
      <c r="GX1197" s="3"/>
      <c r="GY1197" s="3"/>
      <c r="GZ1197" s="3"/>
      <c r="HA1197" s="3"/>
      <c r="HB1197" s="3"/>
      <c r="HC1197" s="3"/>
      <c r="HD1197" s="3"/>
      <c r="HE1197" s="3"/>
      <c r="HF1197" s="3"/>
      <c r="HG1197" s="3"/>
      <c r="HH1197" s="3"/>
      <c r="HI1197" s="3"/>
      <c r="HJ1197" s="3"/>
      <c r="HK1197" s="3"/>
      <c r="HL1197" s="3"/>
      <c r="HM1197" s="3"/>
      <c r="HN1197" s="3"/>
      <c r="HO1197" s="3"/>
      <c r="HP1197" s="3"/>
      <c r="HQ1197" s="3"/>
      <c r="HR1197" s="3"/>
      <c r="HS1197" s="3"/>
      <c r="HT1197" s="3"/>
      <c r="HU1197" s="3"/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  <c r="IG1197" s="3"/>
      <c r="IH1197" s="3"/>
      <c r="II1197" s="3"/>
      <c r="IJ1197" s="3"/>
      <c r="IK1197" s="3"/>
      <c r="IL1197" s="3"/>
      <c r="IM1197" s="3"/>
      <c r="IN1197" s="3"/>
      <c r="IO1197" s="3"/>
      <c r="IP1197" s="3"/>
      <c r="IQ1197" s="3"/>
      <c r="IR1197" s="3"/>
      <c r="IS1197" s="3"/>
      <c r="IT1197" s="3"/>
      <c r="IU1197" s="3"/>
      <c r="IV1197" s="3"/>
    </row>
    <row r="1198" spans="1:256" s="208" customFormat="1">
      <c r="A1198" s="120"/>
      <c r="B1198" s="114"/>
      <c r="C1198" s="115"/>
      <c r="D1198" s="116"/>
      <c r="E1198" s="117"/>
      <c r="F1198" s="118"/>
      <c r="G1198" s="119"/>
      <c r="H1198" s="4"/>
      <c r="I1198" s="38"/>
      <c r="J1198" s="39"/>
      <c r="K1198" s="40"/>
      <c r="L1198" s="36"/>
      <c r="N1198" s="37"/>
      <c r="O1198" s="37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3"/>
      <c r="GS1198" s="3"/>
      <c r="GT1198" s="3"/>
      <c r="GU1198" s="3"/>
      <c r="GV1198" s="3"/>
      <c r="GW1198" s="3"/>
      <c r="GX1198" s="3"/>
      <c r="GY1198" s="3"/>
      <c r="GZ1198" s="3"/>
      <c r="HA1198" s="3"/>
      <c r="HB1198" s="3"/>
      <c r="HC1198" s="3"/>
      <c r="HD1198" s="3"/>
      <c r="HE1198" s="3"/>
      <c r="HF1198" s="3"/>
      <c r="HG1198" s="3"/>
      <c r="HH1198" s="3"/>
      <c r="HI1198" s="3"/>
      <c r="HJ1198" s="3"/>
      <c r="HK1198" s="3"/>
      <c r="HL1198" s="3"/>
      <c r="HM1198" s="3"/>
      <c r="HN1198" s="3"/>
      <c r="HO1198" s="3"/>
      <c r="HP1198" s="3"/>
      <c r="HQ1198" s="3"/>
      <c r="HR1198" s="3"/>
      <c r="HS1198" s="3"/>
      <c r="HT1198" s="3"/>
      <c r="HU1198" s="3"/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  <c r="IG1198" s="3"/>
      <c r="IH1198" s="3"/>
      <c r="II1198" s="3"/>
      <c r="IJ1198" s="3"/>
      <c r="IK1198" s="3"/>
      <c r="IL1198" s="3"/>
      <c r="IM1198" s="3"/>
      <c r="IN1198" s="3"/>
      <c r="IO1198" s="3"/>
      <c r="IP1198" s="3"/>
      <c r="IQ1198" s="3"/>
      <c r="IR1198" s="3"/>
      <c r="IS1198" s="3"/>
      <c r="IT1198" s="3"/>
      <c r="IU1198" s="3"/>
      <c r="IV1198" s="3"/>
    </row>
    <row r="1200" spans="1:256" s="208" customFormat="1">
      <c r="A1200" s="120"/>
      <c r="B1200" s="114"/>
      <c r="C1200" s="115"/>
      <c r="D1200" s="116"/>
      <c r="E1200" s="117"/>
      <c r="F1200" s="118"/>
      <c r="G1200" s="119"/>
      <c r="H1200" s="4"/>
      <c r="I1200" s="38"/>
      <c r="J1200" s="39"/>
      <c r="K1200" s="40"/>
      <c r="L1200" s="36"/>
      <c r="N1200" s="37"/>
      <c r="O1200" s="37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3"/>
      <c r="GS1200" s="3"/>
      <c r="GT1200" s="3"/>
      <c r="GU1200" s="3"/>
      <c r="GV1200" s="3"/>
      <c r="GW1200" s="3"/>
      <c r="GX1200" s="3"/>
      <c r="GY1200" s="3"/>
      <c r="GZ1200" s="3"/>
      <c r="HA1200" s="3"/>
      <c r="HB1200" s="3"/>
      <c r="HC1200" s="3"/>
      <c r="HD1200" s="3"/>
      <c r="HE1200" s="3"/>
      <c r="HF1200" s="3"/>
      <c r="HG1200" s="3"/>
      <c r="HH1200" s="3"/>
      <c r="HI1200" s="3"/>
      <c r="HJ1200" s="3"/>
      <c r="HK1200" s="3"/>
      <c r="HL1200" s="3"/>
      <c r="HM1200" s="3"/>
      <c r="HN1200" s="3"/>
      <c r="HO1200" s="3"/>
      <c r="HP1200" s="3"/>
      <c r="HQ1200" s="3"/>
      <c r="HR1200" s="3"/>
      <c r="HS1200" s="3"/>
      <c r="HT1200" s="3"/>
      <c r="HU1200" s="3"/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  <c r="IG1200" s="3"/>
      <c r="IH1200" s="3"/>
      <c r="II1200" s="3"/>
      <c r="IJ1200" s="3"/>
      <c r="IK1200" s="3"/>
      <c r="IL1200" s="3"/>
      <c r="IM1200" s="3"/>
      <c r="IN1200" s="3"/>
      <c r="IO1200" s="3"/>
      <c r="IP1200" s="3"/>
      <c r="IQ1200" s="3"/>
      <c r="IR1200" s="3"/>
      <c r="IS1200" s="3"/>
      <c r="IT1200" s="3"/>
      <c r="IU1200" s="3"/>
      <c r="IV1200" s="3"/>
    </row>
    <row r="1202" spans="1:256" s="208" customFormat="1">
      <c r="A1202" s="120"/>
      <c r="B1202" s="114"/>
      <c r="C1202" s="115"/>
      <c r="D1202" s="116"/>
      <c r="E1202" s="117"/>
      <c r="F1202" s="118"/>
      <c r="G1202" s="119"/>
      <c r="H1202" s="4"/>
      <c r="I1202" s="38"/>
      <c r="J1202" s="39"/>
      <c r="K1202" s="40"/>
      <c r="L1202" s="36"/>
      <c r="N1202" s="37"/>
      <c r="O1202" s="37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3"/>
      <c r="GS1202" s="3"/>
      <c r="GT1202" s="3"/>
      <c r="GU1202" s="3"/>
      <c r="GV1202" s="3"/>
      <c r="GW1202" s="3"/>
      <c r="GX1202" s="3"/>
      <c r="GY1202" s="3"/>
      <c r="GZ1202" s="3"/>
      <c r="HA1202" s="3"/>
      <c r="HB1202" s="3"/>
      <c r="HC1202" s="3"/>
      <c r="HD1202" s="3"/>
      <c r="HE1202" s="3"/>
      <c r="HF1202" s="3"/>
      <c r="HG1202" s="3"/>
      <c r="HH1202" s="3"/>
      <c r="HI1202" s="3"/>
      <c r="HJ1202" s="3"/>
      <c r="HK1202" s="3"/>
      <c r="HL1202" s="3"/>
      <c r="HM1202" s="3"/>
      <c r="HN1202" s="3"/>
      <c r="HO1202" s="3"/>
      <c r="HP1202" s="3"/>
      <c r="HQ1202" s="3"/>
      <c r="HR1202" s="3"/>
      <c r="HS1202" s="3"/>
      <c r="HT1202" s="3"/>
      <c r="HU1202" s="3"/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  <c r="IG1202" s="3"/>
      <c r="IH1202" s="3"/>
      <c r="II1202" s="3"/>
      <c r="IJ1202" s="3"/>
      <c r="IK1202" s="3"/>
      <c r="IL1202" s="3"/>
      <c r="IM1202" s="3"/>
      <c r="IN1202" s="3"/>
      <c r="IO1202" s="3"/>
      <c r="IP1202" s="3"/>
      <c r="IQ1202" s="3"/>
      <c r="IR1202" s="3"/>
      <c r="IS1202" s="3"/>
      <c r="IT1202" s="3"/>
      <c r="IU1202" s="3"/>
      <c r="IV1202" s="3"/>
    </row>
    <row r="1204" spans="1:256" s="208" customFormat="1">
      <c r="A1204" s="120"/>
      <c r="B1204" s="114"/>
      <c r="C1204" s="115"/>
      <c r="D1204" s="116"/>
      <c r="E1204" s="117"/>
      <c r="F1204" s="118"/>
      <c r="G1204" s="119"/>
      <c r="H1204" s="4"/>
      <c r="I1204" s="38"/>
      <c r="J1204" s="39"/>
      <c r="K1204" s="40"/>
      <c r="L1204" s="36"/>
      <c r="N1204" s="37"/>
      <c r="O1204" s="37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3"/>
      <c r="GS1204" s="3"/>
      <c r="GT1204" s="3"/>
      <c r="GU1204" s="3"/>
      <c r="GV1204" s="3"/>
      <c r="GW1204" s="3"/>
      <c r="GX1204" s="3"/>
      <c r="GY1204" s="3"/>
      <c r="GZ1204" s="3"/>
      <c r="HA1204" s="3"/>
      <c r="HB1204" s="3"/>
      <c r="HC1204" s="3"/>
      <c r="HD1204" s="3"/>
      <c r="HE1204" s="3"/>
      <c r="HF1204" s="3"/>
      <c r="HG1204" s="3"/>
      <c r="HH1204" s="3"/>
      <c r="HI1204" s="3"/>
      <c r="HJ1204" s="3"/>
      <c r="HK1204" s="3"/>
      <c r="HL1204" s="3"/>
      <c r="HM1204" s="3"/>
      <c r="HN1204" s="3"/>
      <c r="HO1204" s="3"/>
      <c r="HP1204" s="3"/>
      <c r="HQ1204" s="3"/>
      <c r="HR1204" s="3"/>
      <c r="HS1204" s="3"/>
      <c r="HT1204" s="3"/>
      <c r="HU1204" s="3"/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  <c r="IG1204" s="3"/>
      <c r="IH1204" s="3"/>
      <c r="II1204" s="3"/>
      <c r="IJ1204" s="3"/>
      <c r="IK1204" s="3"/>
      <c r="IL1204" s="3"/>
      <c r="IM1204" s="3"/>
      <c r="IN1204" s="3"/>
      <c r="IO1204" s="3"/>
      <c r="IP1204" s="3"/>
      <c r="IQ1204" s="3"/>
      <c r="IR1204" s="3"/>
      <c r="IS1204" s="3"/>
      <c r="IT1204" s="3"/>
      <c r="IU1204" s="3"/>
      <c r="IV1204" s="3"/>
    </row>
    <row r="1206" spans="1:256" s="208" customFormat="1">
      <c r="A1206" s="120"/>
      <c r="B1206" s="114"/>
      <c r="C1206" s="115"/>
      <c r="D1206" s="116"/>
      <c r="E1206" s="117"/>
      <c r="F1206" s="118"/>
      <c r="G1206" s="119"/>
      <c r="H1206" s="4"/>
      <c r="I1206" s="38"/>
      <c r="J1206" s="39"/>
      <c r="K1206" s="40"/>
      <c r="L1206" s="36"/>
      <c r="N1206" s="37"/>
      <c r="O1206" s="37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3"/>
      <c r="GS1206" s="3"/>
      <c r="GT1206" s="3"/>
      <c r="GU1206" s="3"/>
      <c r="GV1206" s="3"/>
      <c r="GW1206" s="3"/>
      <c r="GX1206" s="3"/>
      <c r="GY1206" s="3"/>
      <c r="GZ1206" s="3"/>
      <c r="HA1206" s="3"/>
      <c r="HB1206" s="3"/>
      <c r="HC1206" s="3"/>
      <c r="HD1206" s="3"/>
      <c r="HE1206" s="3"/>
      <c r="HF1206" s="3"/>
      <c r="HG1206" s="3"/>
      <c r="HH1206" s="3"/>
      <c r="HI1206" s="3"/>
      <c r="HJ1206" s="3"/>
      <c r="HK1206" s="3"/>
      <c r="HL1206" s="3"/>
      <c r="HM1206" s="3"/>
      <c r="HN1206" s="3"/>
      <c r="HO1206" s="3"/>
      <c r="HP1206" s="3"/>
      <c r="HQ1206" s="3"/>
      <c r="HR1206" s="3"/>
      <c r="HS1206" s="3"/>
      <c r="HT1206" s="3"/>
      <c r="HU1206" s="3"/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  <c r="IG1206" s="3"/>
      <c r="IH1206" s="3"/>
      <c r="II1206" s="3"/>
      <c r="IJ1206" s="3"/>
      <c r="IK1206" s="3"/>
      <c r="IL1206" s="3"/>
      <c r="IM1206" s="3"/>
      <c r="IN1206" s="3"/>
      <c r="IO1206" s="3"/>
      <c r="IP1206" s="3"/>
      <c r="IQ1206" s="3"/>
      <c r="IR1206" s="3"/>
      <c r="IS1206" s="3"/>
      <c r="IT1206" s="3"/>
      <c r="IU1206" s="3"/>
      <c r="IV1206" s="3"/>
    </row>
    <row r="1208" spans="1:256" s="208" customFormat="1">
      <c r="A1208" s="120"/>
      <c r="B1208" s="114"/>
      <c r="C1208" s="115"/>
      <c r="D1208" s="116"/>
      <c r="E1208" s="117"/>
      <c r="F1208" s="118"/>
      <c r="G1208" s="119"/>
      <c r="H1208" s="4"/>
      <c r="I1208" s="38"/>
      <c r="J1208" s="39"/>
      <c r="K1208" s="40"/>
      <c r="L1208" s="36"/>
      <c r="N1208" s="37"/>
      <c r="O1208" s="37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  <c r="GO1208" s="3"/>
      <c r="GP1208" s="3"/>
      <c r="GQ1208" s="3"/>
      <c r="GR1208" s="3"/>
      <c r="GS1208" s="3"/>
      <c r="GT1208" s="3"/>
      <c r="GU1208" s="3"/>
      <c r="GV1208" s="3"/>
      <c r="GW1208" s="3"/>
      <c r="GX1208" s="3"/>
      <c r="GY1208" s="3"/>
      <c r="GZ1208" s="3"/>
      <c r="HA1208" s="3"/>
      <c r="HB1208" s="3"/>
      <c r="HC1208" s="3"/>
      <c r="HD1208" s="3"/>
      <c r="HE1208" s="3"/>
      <c r="HF1208" s="3"/>
      <c r="HG1208" s="3"/>
      <c r="HH1208" s="3"/>
      <c r="HI1208" s="3"/>
      <c r="HJ1208" s="3"/>
      <c r="HK1208" s="3"/>
      <c r="HL1208" s="3"/>
      <c r="HM1208" s="3"/>
      <c r="HN1208" s="3"/>
      <c r="HO1208" s="3"/>
      <c r="HP1208" s="3"/>
      <c r="HQ1208" s="3"/>
      <c r="HR1208" s="3"/>
      <c r="HS1208" s="3"/>
      <c r="HT1208" s="3"/>
      <c r="HU1208" s="3"/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  <c r="IG1208" s="3"/>
      <c r="IH1208" s="3"/>
      <c r="II1208" s="3"/>
      <c r="IJ1208" s="3"/>
      <c r="IK1208" s="3"/>
      <c r="IL1208" s="3"/>
      <c r="IM1208" s="3"/>
      <c r="IN1208" s="3"/>
      <c r="IO1208" s="3"/>
      <c r="IP1208" s="3"/>
      <c r="IQ1208" s="3"/>
      <c r="IR1208" s="3"/>
      <c r="IS1208" s="3"/>
      <c r="IT1208" s="3"/>
      <c r="IU1208" s="3"/>
      <c r="IV1208" s="3"/>
    </row>
    <row r="1210" spans="1:256" s="208" customFormat="1">
      <c r="A1210" s="120"/>
      <c r="B1210" s="114"/>
      <c r="C1210" s="115"/>
      <c r="D1210" s="116"/>
      <c r="E1210" s="117"/>
      <c r="F1210" s="118"/>
      <c r="G1210" s="119"/>
      <c r="H1210" s="4"/>
      <c r="I1210" s="38"/>
      <c r="J1210" s="39"/>
      <c r="K1210" s="40"/>
      <c r="L1210" s="36"/>
      <c r="N1210" s="37"/>
      <c r="O1210" s="37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  <c r="GO1210" s="3"/>
      <c r="GP1210" s="3"/>
      <c r="GQ1210" s="3"/>
      <c r="GR1210" s="3"/>
      <c r="GS1210" s="3"/>
      <c r="GT1210" s="3"/>
      <c r="GU1210" s="3"/>
      <c r="GV1210" s="3"/>
      <c r="GW1210" s="3"/>
      <c r="GX1210" s="3"/>
      <c r="GY1210" s="3"/>
      <c r="GZ1210" s="3"/>
      <c r="HA1210" s="3"/>
      <c r="HB1210" s="3"/>
      <c r="HC1210" s="3"/>
      <c r="HD1210" s="3"/>
      <c r="HE1210" s="3"/>
      <c r="HF1210" s="3"/>
      <c r="HG1210" s="3"/>
      <c r="HH1210" s="3"/>
      <c r="HI1210" s="3"/>
      <c r="HJ1210" s="3"/>
      <c r="HK1210" s="3"/>
      <c r="HL1210" s="3"/>
      <c r="HM1210" s="3"/>
      <c r="HN1210" s="3"/>
      <c r="HO1210" s="3"/>
      <c r="HP1210" s="3"/>
      <c r="HQ1210" s="3"/>
      <c r="HR1210" s="3"/>
      <c r="HS1210" s="3"/>
      <c r="HT1210" s="3"/>
      <c r="HU1210" s="3"/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  <c r="IG1210" s="3"/>
      <c r="IH1210" s="3"/>
      <c r="II1210" s="3"/>
      <c r="IJ1210" s="3"/>
      <c r="IK1210" s="3"/>
      <c r="IL1210" s="3"/>
      <c r="IM1210" s="3"/>
      <c r="IN1210" s="3"/>
      <c r="IO1210" s="3"/>
      <c r="IP1210" s="3"/>
      <c r="IQ1210" s="3"/>
      <c r="IR1210" s="3"/>
      <c r="IS1210" s="3"/>
      <c r="IT1210" s="3"/>
      <c r="IU1210" s="3"/>
      <c r="IV1210" s="3"/>
    </row>
    <row r="1212" spans="1:256" s="208" customFormat="1">
      <c r="A1212" s="120"/>
      <c r="B1212" s="114"/>
      <c r="C1212" s="115"/>
      <c r="D1212" s="116"/>
      <c r="E1212" s="117"/>
      <c r="F1212" s="118"/>
      <c r="G1212" s="119"/>
      <c r="H1212" s="4"/>
      <c r="I1212" s="38"/>
      <c r="J1212" s="39"/>
      <c r="K1212" s="40"/>
      <c r="L1212" s="36"/>
      <c r="N1212" s="37"/>
      <c r="O1212" s="37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  <c r="GO1212" s="3"/>
      <c r="GP1212" s="3"/>
      <c r="GQ1212" s="3"/>
      <c r="GR1212" s="3"/>
      <c r="GS1212" s="3"/>
      <c r="GT1212" s="3"/>
      <c r="GU1212" s="3"/>
      <c r="GV1212" s="3"/>
      <c r="GW1212" s="3"/>
      <c r="GX1212" s="3"/>
      <c r="GY1212" s="3"/>
      <c r="GZ1212" s="3"/>
      <c r="HA1212" s="3"/>
      <c r="HB1212" s="3"/>
      <c r="HC1212" s="3"/>
      <c r="HD1212" s="3"/>
      <c r="HE1212" s="3"/>
      <c r="HF1212" s="3"/>
      <c r="HG1212" s="3"/>
      <c r="HH1212" s="3"/>
      <c r="HI1212" s="3"/>
      <c r="HJ1212" s="3"/>
      <c r="HK1212" s="3"/>
      <c r="HL1212" s="3"/>
      <c r="HM1212" s="3"/>
      <c r="HN1212" s="3"/>
      <c r="HO1212" s="3"/>
      <c r="HP1212" s="3"/>
      <c r="HQ1212" s="3"/>
      <c r="HR1212" s="3"/>
      <c r="HS1212" s="3"/>
      <c r="HT1212" s="3"/>
      <c r="HU1212" s="3"/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  <c r="IG1212" s="3"/>
      <c r="IH1212" s="3"/>
      <c r="II1212" s="3"/>
      <c r="IJ1212" s="3"/>
      <c r="IK1212" s="3"/>
      <c r="IL1212" s="3"/>
      <c r="IM1212" s="3"/>
      <c r="IN1212" s="3"/>
      <c r="IO1212" s="3"/>
      <c r="IP1212" s="3"/>
      <c r="IQ1212" s="3"/>
      <c r="IR1212" s="3"/>
      <c r="IS1212" s="3"/>
      <c r="IT1212" s="3"/>
      <c r="IU1212" s="3"/>
      <c r="IV1212" s="3"/>
    </row>
    <row r="1213" spans="1:256" s="208" customFormat="1">
      <c r="A1213" s="120"/>
      <c r="B1213" s="114"/>
      <c r="C1213" s="115"/>
      <c r="D1213" s="116"/>
      <c r="E1213" s="117"/>
      <c r="F1213" s="118"/>
      <c r="G1213" s="119"/>
      <c r="H1213" s="4"/>
      <c r="I1213" s="38"/>
      <c r="J1213" s="39"/>
      <c r="K1213" s="40"/>
      <c r="L1213" s="36"/>
      <c r="N1213" s="37"/>
      <c r="O1213" s="37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3"/>
      <c r="GX1213" s="3"/>
      <c r="GY1213" s="3"/>
      <c r="GZ1213" s="3"/>
      <c r="HA1213" s="3"/>
      <c r="HB1213" s="3"/>
      <c r="HC1213" s="3"/>
      <c r="HD1213" s="3"/>
      <c r="HE1213" s="3"/>
      <c r="HF1213" s="3"/>
      <c r="HG1213" s="3"/>
      <c r="HH1213" s="3"/>
      <c r="HI1213" s="3"/>
      <c r="HJ1213" s="3"/>
      <c r="HK1213" s="3"/>
      <c r="HL1213" s="3"/>
      <c r="HM1213" s="3"/>
      <c r="HN1213" s="3"/>
      <c r="HO1213" s="3"/>
      <c r="HP1213" s="3"/>
      <c r="HQ1213" s="3"/>
      <c r="HR1213" s="3"/>
      <c r="HS1213" s="3"/>
      <c r="HT1213" s="3"/>
      <c r="HU1213" s="3"/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  <c r="IG1213" s="3"/>
      <c r="IH1213" s="3"/>
      <c r="II1213" s="3"/>
      <c r="IJ1213" s="3"/>
      <c r="IK1213" s="3"/>
      <c r="IL1213" s="3"/>
      <c r="IM1213" s="3"/>
      <c r="IN1213" s="3"/>
      <c r="IO1213" s="3"/>
      <c r="IP1213" s="3"/>
      <c r="IQ1213" s="3"/>
      <c r="IR1213" s="3"/>
      <c r="IS1213" s="3"/>
      <c r="IT1213" s="3"/>
      <c r="IU1213" s="3"/>
      <c r="IV1213" s="3"/>
    </row>
    <row r="1215" spans="1:256" s="208" customFormat="1">
      <c r="A1215" s="120"/>
      <c r="B1215" s="114"/>
      <c r="C1215" s="115"/>
      <c r="D1215" s="116"/>
      <c r="E1215" s="117"/>
      <c r="F1215" s="118"/>
      <c r="G1215" s="119"/>
      <c r="H1215" s="4"/>
      <c r="I1215" s="38"/>
      <c r="J1215" s="39"/>
      <c r="K1215" s="40"/>
      <c r="L1215" s="36"/>
      <c r="N1215" s="37"/>
      <c r="O1215" s="37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  <c r="GO1215" s="3"/>
      <c r="GP1215" s="3"/>
      <c r="GQ1215" s="3"/>
      <c r="GR1215" s="3"/>
      <c r="GS1215" s="3"/>
      <c r="GT1215" s="3"/>
      <c r="GU1215" s="3"/>
      <c r="GV1215" s="3"/>
      <c r="GW1215" s="3"/>
      <c r="GX1215" s="3"/>
      <c r="GY1215" s="3"/>
      <c r="GZ1215" s="3"/>
      <c r="HA1215" s="3"/>
      <c r="HB1215" s="3"/>
      <c r="HC1215" s="3"/>
      <c r="HD1215" s="3"/>
      <c r="HE1215" s="3"/>
      <c r="HF1215" s="3"/>
      <c r="HG1215" s="3"/>
      <c r="HH1215" s="3"/>
      <c r="HI1215" s="3"/>
      <c r="HJ1215" s="3"/>
      <c r="HK1215" s="3"/>
      <c r="HL1215" s="3"/>
      <c r="HM1215" s="3"/>
      <c r="HN1215" s="3"/>
      <c r="HO1215" s="3"/>
      <c r="HP1215" s="3"/>
      <c r="HQ1215" s="3"/>
      <c r="HR1215" s="3"/>
      <c r="HS1215" s="3"/>
      <c r="HT1215" s="3"/>
      <c r="HU1215" s="3"/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  <c r="IG1215" s="3"/>
      <c r="IH1215" s="3"/>
      <c r="II1215" s="3"/>
      <c r="IJ1215" s="3"/>
      <c r="IK1215" s="3"/>
      <c r="IL1215" s="3"/>
      <c r="IM1215" s="3"/>
      <c r="IN1215" s="3"/>
      <c r="IO1215" s="3"/>
      <c r="IP1215" s="3"/>
      <c r="IQ1215" s="3"/>
      <c r="IR1215" s="3"/>
      <c r="IS1215" s="3"/>
      <c r="IT1215" s="3"/>
      <c r="IU1215" s="3"/>
      <c r="IV1215" s="3"/>
    </row>
    <row r="1217" spans="1:256" s="208" customFormat="1">
      <c r="A1217" s="120"/>
      <c r="B1217" s="114"/>
      <c r="C1217" s="115"/>
      <c r="D1217" s="116"/>
      <c r="E1217" s="117"/>
      <c r="F1217" s="118"/>
      <c r="G1217" s="119"/>
      <c r="H1217" s="4"/>
      <c r="I1217" s="38"/>
      <c r="J1217" s="39"/>
      <c r="K1217" s="40"/>
      <c r="L1217" s="36"/>
      <c r="N1217" s="37"/>
      <c r="O1217" s="37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  <c r="GO1217" s="3"/>
      <c r="GP1217" s="3"/>
      <c r="GQ1217" s="3"/>
      <c r="GR1217" s="3"/>
      <c r="GS1217" s="3"/>
      <c r="GT1217" s="3"/>
      <c r="GU1217" s="3"/>
      <c r="GV1217" s="3"/>
      <c r="GW1217" s="3"/>
      <c r="GX1217" s="3"/>
      <c r="GY1217" s="3"/>
      <c r="GZ1217" s="3"/>
      <c r="HA1217" s="3"/>
      <c r="HB1217" s="3"/>
      <c r="HC1217" s="3"/>
      <c r="HD1217" s="3"/>
      <c r="HE1217" s="3"/>
      <c r="HF1217" s="3"/>
      <c r="HG1217" s="3"/>
      <c r="HH1217" s="3"/>
      <c r="HI1217" s="3"/>
      <c r="HJ1217" s="3"/>
      <c r="HK1217" s="3"/>
      <c r="HL1217" s="3"/>
      <c r="HM1217" s="3"/>
      <c r="HN1217" s="3"/>
      <c r="HO1217" s="3"/>
      <c r="HP1217" s="3"/>
      <c r="HQ1217" s="3"/>
      <c r="HR1217" s="3"/>
      <c r="HS1217" s="3"/>
      <c r="HT1217" s="3"/>
      <c r="HU1217" s="3"/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  <c r="IG1217" s="3"/>
      <c r="IH1217" s="3"/>
      <c r="II1217" s="3"/>
      <c r="IJ1217" s="3"/>
      <c r="IK1217" s="3"/>
      <c r="IL1217" s="3"/>
      <c r="IM1217" s="3"/>
      <c r="IN1217" s="3"/>
      <c r="IO1217" s="3"/>
      <c r="IP1217" s="3"/>
      <c r="IQ1217" s="3"/>
      <c r="IR1217" s="3"/>
      <c r="IS1217" s="3"/>
      <c r="IT1217" s="3"/>
      <c r="IU1217" s="3"/>
      <c r="IV1217" s="3"/>
    </row>
    <row r="1219" spans="1:256" s="208" customFormat="1">
      <c r="A1219" s="120"/>
      <c r="B1219" s="114"/>
      <c r="C1219" s="115"/>
      <c r="D1219" s="116"/>
      <c r="E1219" s="117"/>
      <c r="F1219" s="118"/>
      <c r="G1219" s="119"/>
      <c r="H1219" s="4"/>
      <c r="I1219" s="38"/>
      <c r="J1219" s="39"/>
      <c r="K1219" s="40"/>
      <c r="L1219" s="36"/>
      <c r="N1219" s="37"/>
      <c r="O1219" s="37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  <c r="GO1219" s="3"/>
      <c r="GP1219" s="3"/>
      <c r="GQ1219" s="3"/>
      <c r="GR1219" s="3"/>
      <c r="GS1219" s="3"/>
      <c r="GT1219" s="3"/>
      <c r="GU1219" s="3"/>
      <c r="GV1219" s="3"/>
      <c r="GW1219" s="3"/>
      <c r="GX1219" s="3"/>
      <c r="GY1219" s="3"/>
      <c r="GZ1219" s="3"/>
      <c r="HA1219" s="3"/>
      <c r="HB1219" s="3"/>
      <c r="HC1219" s="3"/>
      <c r="HD1219" s="3"/>
      <c r="HE1219" s="3"/>
      <c r="HF1219" s="3"/>
      <c r="HG1219" s="3"/>
      <c r="HH1219" s="3"/>
      <c r="HI1219" s="3"/>
      <c r="HJ1219" s="3"/>
      <c r="HK1219" s="3"/>
      <c r="HL1219" s="3"/>
      <c r="HM1219" s="3"/>
      <c r="HN1219" s="3"/>
      <c r="HO1219" s="3"/>
      <c r="HP1219" s="3"/>
      <c r="HQ1219" s="3"/>
      <c r="HR1219" s="3"/>
      <c r="HS1219" s="3"/>
      <c r="HT1219" s="3"/>
      <c r="HU1219" s="3"/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  <c r="IG1219" s="3"/>
      <c r="IH1219" s="3"/>
      <c r="II1219" s="3"/>
      <c r="IJ1219" s="3"/>
      <c r="IK1219" s="3"/>
      <c r="IL1219" s="3"/>
      <c r="IM1219" s="3"/>
      <c r="IN1219" s="3"/>
      <c r="IO1219" s="3"/>
      <c r="IP1219" s="3"/>
      <c r="IQ1219" s="3"/>
      <c r="IR1219" s="3"/>
      <c r="IS1219" s="3"/>
      <c r="IT1219" s="3"/>
      <c r="IU1219" s="3"/>
      <c r="IV1219" s="3"/>
    </row>
    <row r="1221" spans="1:256" s="208" customFormat="1">
      <c r="A1221" s="120"/>
      <c r="B1221" s="114"/>
      <c r="C1221" s="115"/>
      <c r="D1221" s="116"/>
      <c r="E1221" s="117"/>
      <c r="F1221" s="118"/>
      <c r="G1221" s="119"/>
      <c r="H1221" s="4"/>
      <c r="I1221" s="38"/>
      <c r="J1221" s="39"/>
      <c r="K1221" s="40"/>
      <c r="L1221" s="36"/>
      <c r="N1221" s="37"/>
      <c r="O1221" s="37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  <c r="IP1221" s="3"/>
      <c r="IQ1221" s="3"/>
      <c r="IR1221" s="3"/>
      <c r="IS1221" s="3"/>
      <c r="IT1221" s="3"/>
      <c r="IU1221" s="3"/>
      <c r="IV1221" s="3"/>
    </row>
    <row r="1223" spans="1:256" s="208" customFormat="1">
      <c r="A1223" s="120"/>
      <c r="B1223" s="114"/>
      <c r="C1223" s="115"/>
      <c r="D1223" s="116"/>
      <c r="E1223" s="117"/>
      <c r="F1223" s="118"/>
      <c r="G1223" s="119"/>
      <c r="H1223" s="4"/>
      <c r="I1223" s="38"/>
      <c r="J1223" s="39"/>
      <c r="K1223" s="40"/>
      <c r="L1223" s="36"/>
      <c r="N1223" s="37"/>
      <c r="O1223" s="37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  <c r="GO1223" s="3"/>
      <c r="GP1223" s="3"/>
      <c r="GQ1223" s="3"/>
      <c r="GR1223" s="3"/>
      <c r="GS1223" s="3"/>
      <c r="GT1223" s="3"/>
      <c r="GU1223" s="3"/>
      <c r="GV1223" s="3"/>
      <c r="GW1223" s="3"/>
      <c r="GX1223" s="3"/>
      <c r="GY1223" s="3"/>
      <c r="GZ1223" s="3"/>
      <c r="HA1223" s="3"/>
      <c r="HB1223" s="3"/>
      <c r="HC1223" s="3"/>
      <c r="HD1223" s="3"/>
      <c r="HE1223" s="3"/>
      <c r="HF1223" s="3"/>
      <c r="HG1223" s="3"/>
      <c r="HH1223" s="3"/>
      <c r="HI1223" s="3"/>
      <c r="HJ1223" s="3"/>
      <c r="HK1223" s="3"/>
      <c r="HL1223" s="3"/>
      <c r="HM1223" s="3"/>
      <c r="HN1223" s="3"/>
      <c r="HO1223" s="3"/>
      <c r="HP1223" s="3"/>
      <c r="HQ1223" s="3"/>
      <c r="HR1223" s="3"/>
      <c r="HS1223" s="3"/>
      <c r="HT1223" s="3"/>
      <c r="HU1223" s="3"/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  <c r="IG1223" s="3"/>
      <c r="IH1223" s="3"/>
      <c r="II1223" s="3"/>
      <c r="IJ1223" s="3"/>
      <c r="IK1223" s="3"/>
      <c r="IL1223" s="3"/>
      <c r="IM1223" s="3"/>
      <c r="IN1223" s="3"/>
      <c r="IO1223" s="3"/>
      <c r="IP1223" s="3"/>
      <c r="IQ1223" s="3"/>
      <c r="IR1223" s="3"/>
      <c r="IS1223" s="3"/>
      <c r="IT1223" s="3"/>
      <c r="IU1223" s="3"/>
      <c r="IV1223" s="3"/>
    </row>
    <row r="1225" spans="1:256" s="208" customFormat="1">
      <c r="A1225" s="120"/>
      <c r="B1225" s="114"/>
      <c r="C1225" s="115"/>
      <c r="D1225" s="116"/>
      <c r="E1225" s="117"/>
      <c r="F1225" s="118"/>
      <c r="G1225" s="119"/>
      <c r="H1225" s="4"/>
      <c r="I1225" s="38"/>
      <c r="J1225" s="39"/>
      <c r="K1225" s="40"/>
      <c r="L1225" s="36"/>
      <c r="N1225" s="37"/>
      <c r="O1225" s="37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3"/>
      <c r="GX1225" s="3"/>
      <c r="GY1225" s="3"/>
      <c r="GZ1225" s="3"/>
      <c r="HA1225" s="3"/>
      <c r="HB1225" s="3"/>
      <c r="HC1225" s="3"/>
      <c r="HD1225" s="3"/>
      <c r="HE1225" s="3"/>
      <c r="HF1225" s="3"/>
      <c r="HG1225" s="3"/>
      <c r="HH1225" s="3"/>
      <c r="HI1225" s="3"/>
      <c r="HJ1225" s="3"/>
      <c r="HK1225" s="3"/>
      <c r="HL1225" s="3"/>
      <c r="HM1225" s="3"/>
      <c r="HN1225" s="3"/>
      <c r="HO1225" s="3"/>
      <c r="HP1225" s="3"/>
      <c r="HQ1225" s="3"/>
      <c r="HR1225" s="3"/>
      <c r="HS1225" s="3"/>
      <c r="HT1225" s="3"/>
      <c r="HU1225" s="3"/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  <c r="IG1225" s="3"/>
      <c r="IH1225" s="3"/>
      <c r="II1225" s="3"/>
      <c r="IJ1225" s="3"/>
      <c r="IK1225" s="3"/>
      <c r="IL1225" s="3"/>
      <c r="IM1225" s="3"/>
      <c r="IN1225" s="3"/>
      <c r="IO1225" s="3"/>
      <c r="IP1225" s="3"/>
      <c r="IQ1225" s="3"/>
      <c r="IR1225" s="3"/>
      <c r="IS1225" s="3"/>
      <c r="IT1225" s="3"/>
      <c r="IU1225" s="3"/>
      <c r="IV1225" s="3"/>
    </row>
    <row r="1226" spans="1:256" s="208" customFormat="1">
      <c r="A1226" s="120"/>
      <c r="B1226" s="114"/>
      <c r="C1226" s="115"/>
      <c r="D1226" s="116"/>
      <c r="E1226" s="117"/>
      <c r="F1226" s="118"/>
      <c r="G1226" s="119"/>
      <c r="H1226" s="4"/>
      <c r="I1226" s="38"/>
      <c r="J1226" s="39"/>
      <c r="K1226" s="40"/>
      <c r="L1226" s="36"/>
      <c r="N1226" s="37"/>
      <c r="O1226" s="37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  <c r="GO1226" s="3"/>
      <c r="GP1226" s="3"/>
      <c r="GQ1226" s="3"/>
      <c r="GR1226" s="3"/>
      <c r="GS1226" s="3"/>
      <c r="GT1226" s="3"/>
      <c r="GU1226" s="3"/>
      <c r="GV1226" s="3"/>
      <c r="GW1226" s="3"/>
      <c r="GX1226" s="3"/>
      <c r="GY1226" s="3"/>
      <c r="GZ1226" s="3"/>
      <c r="HA1226" s="3"/>
      <c r="HB1226" s="3"/>
      <c r="HC1226" s="3"/>
      <c r="HD1226" s="3"/>
      <c r="HE1226" s="3"/>
      <c r="HF1226" s="3"/>
      <c r="HG1226" s="3"/>
      <c r="HH1226" s="3"/>
      <c r="HI1226" s="3"/>
      <c r="HJ1226" s="3"/>
      <c r="HK1226" s="3"/>
      <c r="HL1226" s="3"/>
      <c r="HM1226" s="3"/>
      <c r="HN1226" s="3"/>
      <c r="HO1226" s="3"/>
      <c r="HP1226" s="3"/>
      <c r="HQ1226" s="3"/>
      <c r="HR1226" s="3"/>
      <c r="HS1226" s="3"/>
      <c r="HT1226" s="3"/>
      <c r="HU1226" s="3"/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  <c r="IG1226" s="3"/>
      <c r="IH1226" s="3"/>
      <c r="II1226" s="3"/>
      <c r="IJ1226" s="3"/>
      <c r="IK1226" s="3"/>
      <c r="IL1226" s="3"/>
      <c r="IM1226" s="3"/>
      <c r="IN1226" s="3"/>
      <c r="IO1226" s="3"/>
      <c r="IP1226" s="3"/>
      <c r="IQ1226" s="3"/>
      <c r="IR1226" s="3"/>
      <c r="IS1226" s="3"/>
      <c r="IT1226" s="3"/>
      <c r="IU1226" s="3"/>
      <c r="IV1226" s="3"/>
    </row>
    <row r="1228" spans="1:256" s="208" customFormat="1">
      <c r="A1228" s="120"/>
      <c r="B1228" s="114"/>
      <c r="C1228" s="115"/>
      <c r="D1228" s="116"/>
      <c r="E1228" s="117"/>
      <c r="F1228" s="118"/>
      <c r="G1228" s="119"/>
      <c r="H1228" s="4"/>
      <c r="I1228" s="38"/>
      <c r="J1228" s="39"/>
      <c r="K1228" s="40"/>
      <c r="L1228" s="36"/>
      <c r="N1228" s="37"/>
      <c r="O1228" s="37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  <c r="IG1228" s="3"/>
      <c r="IH1228" s="3"/>
      <c r="II1228" s="3"/>
      <c r="IJ1228" s="3"/>
      <c r="IK1228" s="3"/>
      <c r="IL1228" s="3"/>
      <c r="IM1228" s="3"/>
      <c r="IN1228" s="3"/>
      <c r="IO1228" s="3"/>
      <c r="IP1228" s="3"/>
      <c r="IQ1228" s="3"/>
      <c r="IR1228" s="3"/>
      <c r="IS1228" s="3"/>
      <c r="IT1228" s="3"/>
      <c r="IU1228" s="3"/>
      <c r="IV1228" s="3"/>
    </row>
    <row r="1230" spans="1:256" s="208" customFormat="1">
      <c r="A1230" s="120"/>
      <c r="B1230" s="114"/>
      <c r="C1230" s="115"/>
      <c r="D1230" s="116"/>
      <c r="E1230" s="117"/>
      <c r="F1230" s="118"/>
      <c r="G1230" s="119"/>
      <c r="H1230" s="4"/>
      <c r="I1230" s="38"/>
      <c r="J1230" s="39"/>
      <c r="K1230" s="40"/>
      <c r="L1230" s="36"/>
      <c r="N1230" s="37"/>
      <c r="O1230" s="37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  <c r="IG1230" s="3"/>
      <c r="IH1230" s="3"/>
      <c r="II1230" s="3"/>
      <c r="IJ1230" s="3"/>
      <c r="IK1230" s="3"/>
      <c r="IL1230" s="3"/>
      <c r="IM1230" s="3"/>
      <c r="IN1230" s="3"/>
      <c r="IO1230" s="3"/>
      <c r="IP1230" s="3"/>
      <c r="IQ1230" s="3"/>
      <c r="IR1230" s="3"/>
      <c r="IS1230" s="3"/>
      <c r="IT1230" s="3"/>
      <c r="IU1230" s="3"/>
      <c r="IV1230" s="3"/>
    </row>
    <row r="1232" spans="1:256" s="208" customFormat="1">
      <c r="A1232" s="120"/>
      <c r="B1232" s="114"/>
      <c r="C1232" s="115"/>
      <c r="D1232" s="116"/>
      <c r="E1232" s="117"/>
      <c r="F1232" s="118"/>
      <c r="G1232" s="119"/>
      <c r="H1232" s="4"/>
      <c r="I1232" s="38"/>
      <c r="J1232" s="39"/>
      <c r="K1232" s="40"/>
      <c r="L1232" s="36"/>
      <c r="N1232" s="37"/>
      <c r="O1232" s="37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  <c r="GO1232" s="3"/>
      <c r="GP1232" s="3"/>
      <c r="GQ1232" s="3"/>
      <c r="GR1232" s="3"/>
      <c r="GS1232" s="3"/>
      <c r="GT1232" s="3"/>
      <c r="GU1232" s="3"/>
      <c r="GV1232" s="3"/>
      <c r="GW1232" s="3"/>
      <c r="GX1232" s="3"/>
      <c r="GY1232" s="3"/>
      <c r="GZ1232" s="3"/>
      <c r="HA1232" s="3"/>
      <c r="HB1232" s="3"/>
      <c r="HC1232" s="3"/>
      <c r="HD1232" s="3"/>
      <c r="HE1232" s="3"/>
      <c r="HF1232" s="3"/>
      <c r="HG1232" s="3"/>
      <c r="HH1232" s="3"/>
      <c r="HI1232" s="3"/>
      <c r="HJ1232" s="3"/>
      <c r="HK1232" s="3"/>
      <c r="HL1232" s="3"/>
      <c r="HM1232" s="3"/>
      <c r="HN1232" s="3"/>
      <c r="HO1232" s="3"/>
      <c r="HP1232" s="3"/>
      <c r="HQ1232" s="3"/>
      <c r="HR1232" s="3"/>
      <c r="HS1232" s="3"/>
      <c r="HT1232" s="3"/>
      <c r="HU1232" s="3"/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  <c r="IG1232" s="3"/>
      <c r="IH1232" s="3"/>
      <c r="II1232" s="3"/>
      <c r="IJ1232" s="3"/>
      <c r="IK1232" s="3"/>
      <c r="IL1232" s="3"/>
      <c r="IM1232" s="3"/>
      <c r="IN1232" s="3"/>
      <c r="IO1232" s="3"/>
      <c r="IP1232" s="3"/>
      <c r="IQ1232" s="3"/>
      <c r="IR1232" s="3"/>
      <c r="IS1232" s="3"/>
      <c r="IT1232" s="3"/>
      <c r="IU1232" s="3"/>
      <c r="IV1232" s="3"/>
    </row>
    <row r="1234" spans="1:256" s="208" customFormat="1">
      <c r="A1234" s="120"/>
      <c r="B1234" s="114"/>
      <c r="C1234" s="115"/>
      <c r="D1234" s="116"/>
      <c r="E1234" s="117"/>
      <c r="F1234" s="118"/>
      <c r="G1234" s="119"/>
      <c r="H1234" s="4"/>
      <c r="I1234" s="38"/>
      <c r="J1234" s="39"/>
      <c r="K1234" s="40"/>
      <c r="L1234" s="36"/>
      <c r="N1234" s="37"/>
      <c r="O1234" s="37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  <c r="GO1234" s="3"/>
      <c r="GP1234" s="3"/>
      <c r="GQ1234" s="3"/>
      <c r="GR1234" s="3"/>
      <c r="GS1234" s="3"/>
      <c r="GT1234" s="3"/>
      <c r="GU1234" s="3"/>
      <c r="GV1234" s="3"/>
      <c r="GW1234" s="3"/>
      <c r="GX1234" s="3"/>
      <c r="GY1234" s="3"/>
      <c r="GZ1234" s="3"/>
      <c r="HA1234" s="3"/>
      <c r="HB1234" s="3"/>
      <c r="HC1234" s="3"/>
      <c r="HD1234" s="3"/>
      <c r="HE1234" s="3"/>
      <c r="HF1234" s="3"/>
      <c r="HG1234" s="3"/>
      <c r="HH1234" s="3"/>
      <c r="HI1234" s="3"/>
      <c r="HJ1234" s="3"/>
      <c r="HK1234" s="3"/>
      <c r="HL1234" s="3"/>
      <c r="HM1234" s="3"/>
      <c r="HN1234" s="3"/>
      <c r="HO1234" s="3"/>
      <c r="HP1234" s="3"/>
      <c r="HQ1234" s="3"/>
      <c r="HR1234" s="3"/>
      <c r="HS1234" s="3"/>
      <c r="HT1234" s="3"/>
      <c r="HU1234" s="3"/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  <c r="IG1234" s="3"/>
      <c r="IH1234" s="3"/>
      <c r="II1234" s="3"/>
      <c r="IJ1234" s="3"/>
      <c r="IK1234" s="3"/>
      <c r="IL1234" s="3"/>
      <c r="IM1234" s="3"/>
      <c r="IN1234" s="3"/>
      <c r="IO1234" s="3"/>
      <c r="IP1234" s="3"/>
      <c r="IQ1234" s="3"/>
      <c r="IR1234" s="3"/>
      <c r="IS1234" s="3"/>
      <c r="IT1234" s="3"/>
      <c r="IU1234" s="3"/>
      <c r="IV1234" s="3"/>
    </row>
    <row r="1236" spans="1:256" s="208" customFormat="1">
      <c r="A1236" s="120"/>
      <c r="B1236" s="114"/>
      <c r="C1236" s="115"/>
      <c r="D1236" s="116"/>
      <c r="E1236" s="117"/>
      <c r="F1236" s="118"/>
      <c r="G1236" s="119"/>
      <c r="H1236" s="4"/>
      <c r="I1236" s="38"/>
      <c r="J1236" s="39"/>
      <c r="K1236" s="40"/>
      <c r="L1236" s="36"/>
      <c r="N1236" s="37"/>
      <c r="O1236" s="37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  <c r="GO1236" s="3"/>
      <c r="GP1236" s="3"/>
      <c r="GQ1236" s="3"/>
      <c r="GR1236" s="3"/>
      <c r="GS1236" s="3"/>
      <c r="GT1236" s="3"/>
      <c r="GU1236" s="3"/>
      <c r="GV1236" s="3"/>
      <c r="GW1236" s="3"/>
      <c r="GX1236" s="3"/>
      <c r="GY1236" s="3"/>
      <c r="GZ1236" s="3"/>
      <c r="HA1236" s="3"/>
      <c r="HB1236" s="3"/>
      <c r="HC1236" s="3"/>
      <c r="HD1236" s="3"/>
      <c r="HE1236" s="3"/>
      <c r="HF1236" s="3"/>
      <c r="HG1236" s="3"/>
      <c r="HH1236" s="3"/>
      <c r="HI1236" s="3"/>
      <c r="HJ1236" s="3"/>
      <c r="HK1236" s="3"/>
      <c r="HL1236" s="3"/>
      <c r="HM1236" s="3"/>
      <c r="HN1236" s="3"/>
      <c r="HO1236" s="3"/>
      <c r="HP1236" s="3"/>
      <c r="HQ1236" s="3"/>
      <c r="HR1236" s="3"/>
      <c r="HS1236" s="3"/>
      <c r="HT1236" s="3"/>
      <c r="HU1236" s="3"/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  <c r="IG1236" s="3"/>
      <c r="IH1236" s="3"/>
      <c r="II1236" s="3"/>
      <c r="IJ1236" s="3"/>
      <c r="IK1236" s="3"/>
      <c r="IL1236" s="3"/>
      <c r="IM1236" s="3"/>
      <c r="IN1236" s="3"/>
      <c r="IO1236" s="3"/>
      <c r="IP1236" s="3"/>
      <c r="IQ1236" s="3"/>
      <c r="IR1236" s="3"/>
      <c r="IS1236" s="3"/>
      <c r="IT1236" s="3"/>
      <c r="IU1236" s="3"/>
      <c r="IV1236" s="3"/>
    </row>
    <row r="1238" spans="1:256" s="208" customFormat="1">
      <c r="A1238" s="120"/>
      <c r="B1238" s="114"/>
      <c r="C1238" s="115"/>
      <c r="D1238" s="116"/>
      <c r="E1238" s="117"/>
      <c r="F1238" s="118"/>
      <c r="G1238" s="119"/>
      <c r="H1238" s="4"/>
      <c r="I1238" s="38"/>
      <c r="J1238" s="39"/>
      <c r="K1238" s="40"/>
      <c r="L1238" s="36"/>
      <c r="N1238" s="37"/>
      <c r="O1238" s="37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  <c r="GO1238" s="3"/>
      <c r="GP1238" s="3"/>
      <c r="GQ1238" s="3"/>
      <c r="GR1238" s="3"/>
      <c r="GS1238" s="3"/>
      <c r="GT1238" s="3"/>
      <c r="GU1238" s="3"/>
      <c r="GV1238" s="3"/>
      <c r="GW1238" s="3"/>
      <c r="GX1238" s="3"/>
      <c r="GY1238" s="3"/>
      <c r="GZ1238" s="3"/>
      <c r="HA1238" s="3"/>
      <c r="HB1238" s="3"/>
      <c r="HC1238" s="3"/>
      <c r="HD1238" s="3"/>
      <c r="HE1238" s="3"/>
      <c r="HF1238" s="3"/>
      <c r="HG1238" s="3"/>
      <c r="HH1238" s="3"/>
      <c r="HI1238" s="3"/>
      <c r="HJ1238" s="3"/>
      <c r="HK1238" s="3"/>
      <c r="HL1238" s="3"/>
      <c r="HM1238" s="3"/>
      <c r="HN1238" s="3"/>
      <c r="HO1238" s="3"/>
      <c r="HP1238" s="3"/>
      <c r="HQ1238" s="3"/>
      <c r="HR1238" s="3"/>
      <c r="HS1238" s="3"/>
      <c r="HT1238" s="3"/>
      <c r="HU1238" s="3"/>
      <c r="HV1238" s="3"/>
      <c r="HW1238" s="3"/>
      <c r="HX1238" s="3"/>
      <c r="HY1238" s="3"/>
      <c r="HZ1238" s="3"/>
      <c r="IA1238" s="3"/>
      <c r="IB1238" s="3"/>
      <c r="IC1238" s="3"/>
      <c r="ID1238" s="3"/>
      <c r="IE1238" s="3"/>
      <c r="IF1238" s="3"/>
      <c r="IG1238" s="3"/>
      <c r="IH1238" s="3"/>
      <c r="II1238" s="3"/>
      <c r="IJ1238" s="3"/>
      <c r="IK1238" s="3"/>
      <c r="IL1238" s="3"/>
      <c r="IM1238" s="3"/>
      <c r="IN1238" s="3"/>
      <c r="IO1238" s="3"/>
      <c r="IP1238" s="3"/>
      <c r="IQ1238" s="3"/>
      <c r="IR1238" s="3"/>
      <c r="IS1238" s="3"/>
      <c r="IT1238" s="3"/>
      <c r="IU1238" s="3"/>
      <c r="IV1238" s="3"/>
    </row>
    <row r="1240" spans="1:256" s="208" customFormat="1">
      <c r="A1240" s="120"/>
      <c r="B1240" s="114"/>
      <c r="C1240" s="115"/>
      <c r="D1240" s="116"/>
      <c r="E1240" s="117"/>
      <c r="F1240" s="118"/>
      <c r="G1240" s="119"/>
      <c r="H1240" s="4"/>
      <c r="I1240" s="38"/>
      <c r="J1240" s="39"/>
      <c r="K1240" s="40"/>
      <c r="L1240" s="36"/>
      <c r="N1240" s="37"/>
      <c r="O1240" s="37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  <c r="GO1240" s="3"/>
      <c r="GP1240" s="3"/>
      <c r="GQ1240" s="3"/>
      <c r="GR1240" s="3"/>
      <c r="GS1240" s="3"/>
      <c r="GT1240" s="3"/>
      <c r="GU1240" s="3"/>
      <c r="GV1240" s="3"/>
      <c r="GW1240" s="3"/>
      <c r="GX1240" s="3"/>
      <c r="GY1240" s="3"/>
      <c r="GZ1240" s="3"/>
      <c r="HA1240" s="3"/>
      <c r="HB1240" s="3"/>
      <c r="HC1240" s="3"/>
      <c r="HD1240" s="3"/>
      <c r="HE1240" s="3"/>
      <c r="HF1240" s="3"/>
      <c r="HG1240" s="3"/>
      <c r="HH1240" s="3"/>
      <c r="HI1240" s="3"/>
      <c r="HJ1240" s="3"/>
      <c r="HK1240" s="3"/>
      <c r="HL1240" s="3"/>
      <c r="HM1240" s="3"/>
      <c r="HN1240" s="3"/>
      <c r="HO1240" s="3"/>
      <c r="HP1240" s="3"/>
      <c r="HQ1240" s="3"/>
      <c r="HR1240" s="3"/>
      <c r="HS1240" s="3"/>
      <c r="HT1240" s="3"/>
      <c r="HU1240" s="3"/>
      <c r="HV1240" s="3"/>
      <c r="HW1240" s="3"/>
      <c r="HX1240" s="3"/>
      <c r="HY1240" s="3"/>
      <c r="HZ1240" s="3"/>
      <c r="IA1240" s="3"/>
      <c r="IB1240" s="3"/>
      <c r="IC1240" s="3"/>
      <c r="ID1240" s="3"/>
      <c r="IE1240" s="3"/>
      <c r="IF1240" s="3"/>
      <c r="IG1240" s="3"/>
      <c r="IH1240" s="3"/>
      <c r="II1240" s="3"/>
      <c r="IJ1240" s="3"/>
      <c r="IK1240" s="3"/>
      <c r="IL1240" s="3"/>
      <c r="IM1240" s="3"/>
      <c r="IN1240" s="3"/>
      <c r="IO1240" s="3"/>
      <c r="IP1240" s="3"/>
      <c r="IQ1240" s="3"/>
      <c r="IR1240" s="3"/>
      <c r="IS1240" s="3"/>
      <c r="IT1240" s="3"/>
      <c r="IU1240" s="3"/>
      <c r="IV1240" s="3"/>
    </row>
    <row r="1242" spans="1:256" s="208" customFormat="1">
      <c r="A1242" s="120"/>
      <c r="B1242" s="114"/>
      <c r="C1242" s="115"/>
      <c r="D1242" s="116"/>
      <c r="E1242" s="117"/>
      <c r="F1242" s="118"/>
      <c r="G1242" s="119"/>
      <c r="H1242" s="4"/>
      <c r="I1242" s="38"/>
      <c r="J1242" s="39"/>
      <c r="K1242" s="40"/>
      <c r="L1242" s="36"/>
      <c r="N1242" s="37"/>
      <c r="O1242" s="37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  <c r="GO1242" s="3"/>
      <c r="GP1242" s="3"/>
      <c r="GQ1242" s="3"/>
      <c r="GR1242" s="3"/>
      <c r="GS1242" s="3"/>
      <c r="GT1242" s="3"/>
      <c r="GU1242" s="3"/>
      <c r="GV1242" s="3"/>
      <c r="GW1242" s="3"/>
      <c r="GX1242" s="3"/>
      <c r="GY1242" s="3"/>
      <c r="GZ1242" s="3"/>
      <c r="HA1242" s="3"/>
      <c r="HB1242" s="3"/>
      <c r="HC1242" s="3"/>
      <c r="HD1242" s="3"/>
      <c r="HE1242" s="3"/>
      <c r="HF1242" s="3"/>
      <c r="HG1242" s="3"/>
      <c r="HH1242" s="3"/>
      <c r="HI1242" s="3"/>
      <c r="HJ1242" s="3"/>
      <c r="HK1242" s="3"/>
      <c r="HL1242" s="3"/>
      <c r="HM1242" s="3"/>
      <c r="HN1242" s="3"/>
      <c r="HO1242" s="3"/>
      <c r="HP1242" s="3"/>
      <c r="HQ1242" s="3"/>
      <c r="HR1242" s="3"/>
      <c r="HS1242" s="3"/>
      <c r="HT1242" s="3"/>
      <c r="HU1242" s="3"/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  <c r="IG1242" s="3"/>
      <c r="IH1242" s="3"/>
      <c r="II1242" s="3"/>
      <c r="IJ1242" s="3"/>
      <c r="IK1242" s="3"/>
      <c r="IL1242" s="3"/>
      <c r="IM1242" s="3"/>
      <c r="IN1242" s="3"/>
      <c r="IO1242" s="3"/>
      <c r="IP1242" s="3"/>
      <c r="IQ1242" s="3"/>
      <c r="IR1242" s="3"/>
      <c r="IS1242" s="3"/>
      <c r="IT1242" s="3"/>
      <c r="IU1242" s="3"/>
      <c r="IV1242" s="3"/>
    </row>
    <row r="1244" spans="1:256" s="208" customFormat="1">
      <c r="A1244" s="120"/>
      <c r="B1244" s="114"/>
      <c r="C1244" s="115"/>
      <c r="D1244" s="116"/>
      <c r="E1244" s="117"/>
      <c r="F1244" s="118"/>
      <c r="G1244" s="119"/>
      <c r="H1244" s="4"/>
      <c r="I1244" s="38"/>
      <c r="J1244" s="39"/>
      <c r="K1244" s="40"/>
      <c r="L1244" s="36"/>
      <c r="N1244" s="37"/>
      <c r="O1244" s="37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  <c r="GO1244" s="3"/>
      <c r="GP1244" s="3"/>
      <c r="GQ1244" s="3"/>
      <c r="GR1244" s="3"/>
      <c r="GS1244" s="3"/>
      <c r="GT1244" s="3"/>
      <c r="GU1244" s="3"/>
      <c r="GV1244" s="3"/>
      <c r="GW1244" s="3"/>
      <c r="GX1244" s="3"/>
      <c r="GY1244" s="3"/>
      <c r="GZ1244" s="3"/>
      <c r="HA1244" s="3"/>
      <c r="HB1244" s="3"/>
      <c r="HC1244" s="3"/>
      <c r="HD1244" s="3"/>
      <c r="HE1244" s="3"/>
      <c r="HF1244" s="3"/>
      <c r="HG1244" s="3"/>
      <c r="HH1244" s="3"/>
      <c r="HI1244" s="3"/>
      <c r="HJ1244" s="3"/>
      <c r="HK1244" s="3"/>
      <c r="HL1244" s="3"/>
      <c r="HM1244" s="3"/>
      <c r="HN1244" s="3"/>
      <c r="HO1244" s="3"/>
      <c r="HP1244" s="3"/>
      <c r="HQ1244" s="3"/>
      <c r="HR1244" s="3"/>
      <c r="HS1244" s="3"/>
      <c r="HT1244" s="3"/>
      <c r="HU1244" s="3"/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  <c r="IG1244" s="3"/>
      <c r="IH1244" s="3"/>
      <c r="II1244" s="3"/>
      <c r="IJ1244" s="3"/>
      <c r="IK1244" s="3"/>
      <c r="IL1244" s="3"/>
      <c r="IM1244" s="3"/>
      <c r="IN1244" s="3"/>
      <c r="IO1244" s="3"/>
      <c r="IP1244" s="3"/>
      <c r="IQ1244" s="3"/>
      <c r="IR1244" s="3"/>
      <c r="IS1244" s="3"/>
      <c r="IT1244" s="3"/>
      <c r="IU1244" s="3"/>
      <c r="IV1244" s="3"/>
    </row>
    <row r="1246" spans="1:256" s="208" customFormat="1">
      <c r="A1246" s="120"/>
      <c r="B1246" s="114"/>
      <c r="C1246" s="115"/>
      <c r="D1246" s="116"/>
      <c r="E1246" s="117"/>
      <c r="F1246" s="118"/>
      <c r="G1246" s="119"/>
      <c r="H1246" s="4"/>
      <c r="I1246" s="38"/>
      <c r="J1246" s="39"/>
      <c r="K1246" s="40"/>
      <c r="L1246" s="36"/>
      <c r="N1246" s="37"/>
      <c r="O1246" s="37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  <c r="GO1246" s="3"/>
      <c r="GP1246" s="3"/>
      <c r="GQ1246" s="3"/>
      <c r="GR1246" s="3"/>
      <c r="GS1246" s="3"/>
      <c r="GT1246" s="3"/>
      <c r="GU1246" s="3"/>
      <c r="GV1246" s="3"/>
      <c r="GW1246" s="3"/>
      <c r="GX1246" s="3"/>
      <c r="GY1246" s="3"/>
      <c r="GZ1246" s="3"/>
      <c r="HA1246" s="3"/>
      <c r="HB1246" s="3"/>
      <c r="HC1246" s="3"/>
      <c r="HD1246" s="3"/>
      <c r="HE1246" s="3"/>
      <c r="HF1246" s="3"/>
      <c r="HG1246" s="3"/>
      <c r="HH1246" s="3"/>
      <c r="HI1246" s="3"/>
      <c r="HJ1246" s="3"/>
      <c r="HK1246" s="3"/>
      <c r="HL1246" s="3"/>
      <c r="HM1246" s="3"/>
      <c r="HN1246" s="3"/>
      <c r="HO1246" s="3"/>
      <c r="HP1246" s="3"/>
      <c r="HQ1246" s="3"/>
      <c r="HR1246" s="3"/>
      <c r="HS1246" s="3"/>
      <c r="HT1246" s="3"/>
      <c r="HU1246" s="3"/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  <c r="IG1246" s="3"/>
      <c r="IH1246" s="3"/>
      <c r="II1246" s="3"/>
      <c r="IJ1246" s="3"/>
      <c r="IK1246" s="3"/>
      <c r="IL1246" s="3"/>
      <c r="IM1246" s="3"/>
      <c r="IN1246" s="3"/>
      <c r="IO1246" s="3"/>
      <c r="IP1246" s="3"/>
      <c r="IQ1246" s="3"/>
      <c r="IR1246" s="3"/>
      <c r="IS1246" s="3"/>
      <c r="IT1246" s="3"/>
      <c r="IU1246" s="3"/>
      <c r="IV1246" s="3"/>
    </row>
    <row r="1248" spans="1:256" s="208" customFormat="1">
      <c r="A1248" s="120"/>
      <c r="B1248" s="114"/>
      <c r="C1248" s="115"/>
      <c r="D1248" s="116"/>
      <c r="E1248" s="117"/>
      <c r="F1248" s="118"/>
      <c r="G1248" s="119"/>
      <c r="H1248" s="4"/>
      <c r="I1248" s="38"/>
      <c r="J1248" s="39"/>
      <c r="K1248" s="40"/>
      <c r="L1248" s="36"/>
      <c r="N1248" s="37"/>
      <c r="O1248" s="37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  <c r="GO1248" s="3"/>
      <c r="GP1248" s="3"/>
      <c r="GQ1248" s="3"/>
      <c r="GR1248" s="3"/>
      <c r="GS1248" s="3"/>
      <c r="GT1248" s="3"/>
      <c r="GU1248" s="3"/>
      <c r="GV1248" s="3"/>
      <c r="GW1248" s="3"/>
      <c r="GX1248" s="3"/>
      <c r="GY1248" s="3"/>
      <c r="GZ1248" s="3"/>
      <c r="HA1248" s="3"/>
      <c r="HB1248" s="3"/>
      <c r="HC1248" s="3"/>
      <c r="HD1248" s="3"/>
      <c r="HE1248" s="3"/>
      <c r="HF1248" s="3"/>
      <c r="HG1248" s="3"/>
      <c r="HH1248" s="3"/>
      <c r="HI1248" s="3"/>
      <c r="HJ1248" s="3"/>
      <c r="HK1248" s="3"/>
      <c r="HL1248" s="3"/>
      <c r="HM1248" s="3"/>
      <c r="HN1248" s="3"/>
      <c r="HO1248" s="3"/>
      <c r="HP1248" s="3"/>
      <c r="HQ1248" s="3"/>
      <c r="HR1248" s="3"/>
      <c r="HS1248" s="3"/>
      <c r="HT1248" s="3"/>
      <c r="HU1248" s="3"/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  <c r="IG1248" s="3"/>
      <c r="IH1248" s="3"/>
      <c r="II1248" s="3"/>
      <c r="IJ1248" s="3"/>
      <c r="IK1248" s="3"/>
      <c r="IL1248" s="3"/>
      <c r="IM1248" s="3"/>
      <c r="IN1248" s="3"/>
      <c r="IO1248" s="3"/>
      <c r="IP1248" s="3"/>
      <c r="IQ1248" s="3"/>
      <c r="IR1248" s="3"/>
      <c r="IS1248" s="3"/>
      <c r="IT1248" s="3"/>
      <c r="IU1248" s="3"/>
      <c r="IV1248" s="3"/>
    </row>
    <row r="1250" spans="1:256" s="208" customFormat="1">
      <c r="A1250" s="120"/>
      <c r="B1250" s="114"/>
      <c r="C1250" s="115"/>
      <c r="D1250" s="116"/>
      <c r="E1250" s="117"/>
      <c r="F1250" s="118"/>
      <c r="G1250" s="119"/>
      <c r="H1250" s="4"/>
      <c r="I1250" s="38"/>
      <c r="J1250" s="39"/>
      <c r="K1250" s="40"/>
      <c r="L1250" s="36"/>
      <c r="N1250" s="37"/>
      <c r="O1250" s="37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  <c r="GO1250" s="3"/>
      <c r="GP1250" s="3"/>
      <c r="GQ1250" s="3"/>
      <c r="GR1250" s="3"/>
      <c r="GS1250" s="3"/>
      <c r="GT1250" s="3"/>
      <c r="GU1250" s="3"/>
      <c r="GV1250" s="3"/>
      <c r="GW1250" s="3"/>
      <c r="GX1250" s="3"/>
      <c r="GY1250" s="3"/>
      <c r="GZ1250" s="3"/>
      <c r="HA1250" s="3"/>
      <c r="HB1250" s="3"/>
      <c r="HC1250" s="3"/>
      <c r="HD1250" s="3"/>
      <c r="HE1250" s="3"/>
      <c r="HF1250" s="3"/>
      <c r="HG1250" s="3"/>
      <c r="HH1250" s="3"/>
      <c r="HI1250" s="3"/>
      <c r="HJ1250" s="3"/>
      <c r="HK1250" s="3"/>
      <c r="HL1250" s="3"/>
      <c r="HM1250" s="3"/>
      <c r="HN1250" s="3"/>
      <c r="HO1250" s="3"/>
      <c r="HP1250" s="3"/>
      <c r="HQ1250" s="3"/>
      <c r="HR1250" s="3"/>
      <c r="HS1250" s="3"/>
      <c r="HT1250" s="3"/>
      <c r="HU1250" s="3"/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  <c r="IG1250" s="3"/>
      <c r="IH1250" s="3"/>
      <c r="II1250" s="3"/>
      <c r="IJ1250" s="3"/>
      <c r="IK1250" s="3"/>
      <c r="IL1250" s="3"/>
      <c r="IM1250" s="3"/>
      <c r="IN1250" s="3"/>
      <c r="IO1250" s="3"/>
      <c r="IP1250" s="3"/>
      <c r="IQ1250" s="3"/>
      <c r="IR1250" s="3"/>
      <c r="IS1250" s="3"/>
      <c r="IT1250" s="3"/>
      <c r="IU1250" s="3"/>
      <c r="IV1250" s="3"/>
    </row>
    <row r="1252" spans="1:256" s="208" customFormat="1">
      <c r="A1252" s="120"/>
      <c r="B1252" s="114"/>
      <c r="C1252" s="115"/>
      <c r="D1252" s="116"/>
      <c r="E1252" s="117"/>
      <c r="F1252" s="118"/>
      <c r="G1252" s="119"/>
      <c r="H1252" s="4"/>
      <c r="I1252" s="38"/>
      <c r="J1252" s="39"/>
      <c r="K1252" s="40"/>
      <c r="L1252" s="36"/>
      <c r="N1252" s="37"/>
      <c r="O1252" s="37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  <c r="GO1252" s="3"/>
      <c r="GP1252" s="3"/>
      <c r="GQ1252" s="3"/>
      <c r="GR1252" s="3"/>
      <c r="GS1252" s="3"/>
      <c r="GT1252" s="3"/>
      <c r="GU1252" s="3"/>
      <c r="GV1252" s="3"/>
      <c r="GW1252" s="3"/>
      <c r="GX1252" s="3"/>
      <c r="GY1252" s="3"/>
      <c r="GZ1252" s="3"/>
      <c r="HA1252" s="3"/>
      <c r="HB1252" s="3"/>
      <c r="HC1252" s="3"/>
      <c r="HD1252" s="3"/>
      <c r="HE1252" s="3"/>
      <c r="HF1252" s="3"/>
      <c r="HG1252" s="3"/>
      <c r="HH1252" s="3"/>
      <c r="HI1252" s="3"/>
      <c r="HJ1252" s="3"/>
      <c r="HK1252" s="3"/>
      <c r="HL1252" s="3"/>
      <c r="HM1252" s="3"/>
      <c r="HN1252" s="3"/>
      <c r="HO1252" s="3"/>
      <c r="HP1252" s="3"/>
      <c r="HQ1252" s="3"/>
      <c r="HR1252" s="3"/>
      <c r="HS1252" s="3"/>
      <c r="HT1252" s="3"/>
      <c r="HU1252" s="3"/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  <c r="IG1252" s="3"/>
      <c r="IH1252" s="3"/>
      <c r="II1252" s="3"/>
      <c r="IJ1252" s="3"/>
      <c r="IK1252" s="3"/>
      <c r="IL1252" s="3"/>
      <c r="IM1252" s="3"/>
      <c r="IN1252" s="3"/>
      <c r="IO1252" s="3"/>
      <c r="IP1252" s="3"/>
      <c r="IQ1252" s="3"/>
      <c r="IR1252" s="3"/>
      <c r="IS1252" s="3"/>
      <c r="IT1252" s="3"/>
      <c r="IU1252" s="3"/>
      <c r="IV1252" s="3"/>
    </row>
    <row r="1254" spans="1:256" s="208" customFormat="1">
      <c r="A1254" s="120"/>
      <c r="B1254" s="114"/>
      <c r="C1254" s="115"/>
      <c r="D1254" s="116"/>
      <c r="E1254" s="117"/>
      <c r="F1254" s="118"/>
      <c r="G1254" s="119"/>
      <c r="H1254" s="4"/>
      <c r="I1254" s="38"/>
      <c r="J1254" s="39"/>
      <c r="K1254" s="40"/>
      <c r="L1254" s="36"/>
      <c r="N1254" s="37"/>
      <c r="O1254" s="37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  <c r="GO1254" s="3"/>
      <c r="GP1254" s="3"/>
      <c r="GQ1254" s="3"/>
      <c r="GR1254" s="3"/>
      <c r="GS1254" s="3"/>
      <c r="GT1254" s="3"/>
      <c r="GU1254" s="3"/>
      <c r="GV1254" s="3"/>
      <c r="GW1254" s="3"/>
      <c r="GX1254" s="3"/>
      <c r="GY1254" s="3"/>
      <c r="GZ1254" s="3"/>
      <c r="HA1254" s="3"/>
      <c r="HB1254" s="3"/>
      <c r="HC1254" s="3"/>
      <c r="HD1254" s="3"/>
      <c r="HE1254" s="3"/>
      <c r="HF1254" s="3"/>
      <c r="HG1254" s="3"/>
      <c r="HH1254" s="3"/>
      <c r="HI1254" s="3"/>
      <c r="HJ1254" s="3"/>
      <c r="HK1254" s="3"/>
      <c r="HL1254" s="3"/>
      <c r="HM1254" s="3"/>
      <c r="HN1254" s="3"/>
      <c r="HO1254" s="3"/>
      <c r="HP1254" s="3"/>
      <c r="HQ1254" s="3"/>
      <c r="HR1254" s="3"/>
      <c r="HS1254" s="3"/>
      <c r="HT1254" s="3"/>
      <c r="HU1254" s="3"/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  <c r="IG1254" s="3"/>
      <c r="IH1254" s="3"/>
      <c r="II1254" s="3"/>
      <c r="IJ1254" s="3"/>
      <c r="IK1254" s="3"/>
      <c r="IL1254" s="3"/>
      <c r="IM1254" s="3"/>
      <c r="IN1254" s="3"/>
      <c r="IO1254" s="3"/>
      <c r="IP1254" s="3"/>
      <c r="IQ1254" s="3"/>
      <c r="IR1254" s="3"/>
      <c r="IS1254" s="3"/>
      <c r="IT1254" s="3"/>
      <c r="IU1254" s="3"/>
      <c r="IV1254" s="3"/>
    </row>
    <row r="1256" spans="1:256" s="208" customFormat="1">
      <c r="A1256" s="120"/>
      <c r="B1256" s="114"/>
      <c r="C1256" s="115"/>
      <c r="D1256" s="116"/>
      <c r="E1256" s="117"/>
      <c r="F1256" s="118"/>
      <c r="G1256" s="119"/>
      <c r="H1256" s="4"/>
      <c r="I1256" s="38"/>
      <c r="J1256" s="39"/>
      <c r="K1256" s="40"/>
      <c r="L1256" s="36"/>
      <c r="N1256" s="37"/>
      <c r="O1256" s="37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  <c r="GV1256" s="3"/>
      <c r="GW1256" s="3"/>
      <c r="GX1256" s="3"/>
      <c r="GY1256" s="3"/>
      <c r="GZ1256" s="3"/>
      <c r="HA1256" s="3"/>
      <c r="HB1256" s="3"/>
      <c r="HC1256" s="3"/>
      <c r="HD1256" s="3"/>
      <c r="HE1256" s="3"/>
      <c r="HF1256" s="3"/>
      <c r="HG1256" s="3"/>
      <c r="HH1256" s="3"/>
      <c r="HI1256" s="3"/>
      <c r="HJ1256" s="3"/>
      <c r="HK1256" s="3"/>
      <c r="HL1256" s="3"/>
      <c r="HM1256" s="3"/>
      <c r="HN1256" s="3"/>
      <c r="HO1256" s="3"/>
      <c r="HP1256" s="3"/>
      <c r="HQ1256" s="3"/>
      <c r="HR1256" s="3"/>
      <c r="HS1256" s="3"/>
      <c r="HT1256" s="3"/>
      <c r="HU1256" s="3"/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  <c r="IG1256" s="3"/>
      <c r="IH1256" s="3"/>
      <c r="II1256" s="3"/>
      <c r="IJ1256" s="3"/>
      <c r="IK1256" s="3"/>
      <c r="IL1256" s="3"/>
      <c r="IM1256" s="3"/>
      <c r="IN1256" s="3"/>
      <c r="IO1256" s="3"/>
      <c r="IP1256" s="3"/>
      <c r="IQ1256" s="3"/>
      <c r="IR1256" s="3"/>
      <c r="IS1256" s="3"/>
      <c r="IT1256" s="3"/>
      <c r="IU1256" s="3"/>
      <c r="IV1256" s="3"/>
    </row>
    <row r="1258" spans="1:256" s="208" customFormat="1">
      <c r="A1258" s="120"/>
      <c r="B1258" s="114"/>
      <c r="C1258" s="115"/>
      <c r="D1258" s="116"/>
      <c r="E1258" s="117"/>
      <c r="F1258" s="118"/>
      <c r="G1258" s="119"/>
      <c r="H1258" s="4"/>
      <c r="I1258" s="38"/>
      <c r="J1258" s="39"/>
      <c r="K1258" s="40"/>
      <c r="L1258" s="36"/>
      <c r="N1258" s="37"/>
      <c r="O1258" s="37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  <c r="GV1258" s="3"/>
      <c r="GW1258" s="3"/>
      <c r="GX1258" s="3"/>
      <c r="GY1258" s="3"/>
      <c r="GZ1258" s="3"/>
      <c r="HA1258" s="3"/>
      <c r="HB1258" s="3"/>
      <c r="HC1258" s="3"/>
      <c r="HD1258" s="3"/>
      <c r="HE1258" s="3"/>
      <c r="HF1258" s="3"/>
      <c r="HG1258" s="3"/>
      <c r="HH1258" s="3"/>
      <c r="HI1258" s="3"/>
      <c r="HJ1258" s="3"/>
      <c r="HK1258" s="3"/>
      <c r="HL1258" s="3"/>
      <c r="HM1258" s="3"/>
      <c r="HN1258" s="3"/>
      <c r="HO1258" s="3"/>
      <c r="HP1258" s="3"/>
      <c r="HQ1258" s="3"/>
      <c r="HR1258" s="3"/>
      <c r="HS1258" s="3"/>
      <c r="HT1258" s="3"/>
      <c r="HU1258" s="3"/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  <c r="IG1258" s="3"/>
      <c r="IH1258" s="3"/>
      <c r="II1258" s="3"/>
      <c r="IJ1258" s="3"/>
      <c r="IK1258" s="3"/>
      <c r="IL1258" s="3"/>
      <c r="IM1258" s="3"/>
      <c r="IN1258" s="3"/>
      <c r="IO1258" s="3"/>
      <c r="IP1258" s="3"/>
      <c r="IQ1258" s="3"/>
      <c r="IR1258" s="3"/>
      <c r="IS1258" s="3"/>
      <c r="IT1258" s="3"/>
      <c r="IU1258" s="3"/>
      <c r="IV1258" s="3"/>
    </row>
    <row r="1260" spans="1:256" s="208" customFormat="1">
      <c r="A1260" s="120"/>
      <c r="B1260" s="114"/>
      <c r="C1260" s="115"/>
      <c r="D1260" s="116"/>
      <c r="E1260" s="117"/>
      <c r="F1260" s="118"/>
      <c r="G1260" s="119"/>
      <c r="H1260" s="4"/>
      <c r="I1260" s="38"/>
      <c r="J1260" s="39"/>
      <c r="K1260" s="40"/>
      <c r="L1260" s="36"/>
      <c r="N1260" s="37"/>
      <c r="O1260" s="37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  <c r="GO1260" s="3"/>
      <c r="GP1260" s="3"/>
      <c r="GQ1260" s="3"/>
      <c r="GR1260" s="3"/>
      <c r="GS1260" s="3"/>
      <c r="GT1260" s="3"/>
      <c r="GU1260" s="3"/>
      <c r="GV1260" s="3"/>
      <c r="GW1260" s="3"/>
      <c r="GX1260" s="3"/>
      <c r="GY1260" s="3"/>
      <c r="GZ1260" s="3"/>
      <c r="HA1260" s="3"/>
      <c r="HB1260" s="3"/>
      <c r="HC1260" s="3"/>
      <c r="HD1260" s="3"/>
      <c r="HE1260" s="3"/>
      <c r="HF1260" s="3"/>
      <c r="HG1260" s="3"/>
      <c r="HH1260" s="3"/>
      <c r="HI1260" s="3"/>
      <c r="HJ1260" s="3"/>
      <c r="HK1260" s="3"/>
      <c r="HL1260" s="3"/>
      <c r="HM1260" s="3"/>
      <c r="HN1260" s="3"/>
      <c r="HO1260" s="3"/>
      <c r="HP1260" s="3"/>
      <c r="HQ1260" s="3"/>
      <c r="HR1260" s="3"/>
      <c r="HS1260" s="3"/>
      <c r="HT1260" s="3"/>
      <c r="HU1260" s="3"/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  <c r="IG1260" s="3"/>
      <c r="IH1260" s="3"/>
      <c r="II1260" s="3"/>
      <c r="IJ1260" s="3"/>
      <c r="IK1260" s="3"/>
      <c r="IL1260" s="3"/>
      <c r="IM1260" s="3"/>
      <c r="IN1260" s="3"/>
      <c r="IO1260" s="3"/>
      <c r="IP1260" s="3"/>
      <c r="IQ1260" s="3"/>
      <c r="IR1260" s="3"/>
      <c r="IS1260" s="3"/>
      <c r="IT1260" s="3"/>
      <c r="IU1260" s="3"/>
      <c r="IV1260" s="3"/>
    </row>
    <row r="1261" spans="1:256" s="208" customFormat="1">
      <c r="A1261" s="120"/>
      <c r="B1261" s="114"/>
      <c r="C1261" s="115"/>
      <c r="D1261" s="116"/>
      <c r="E1261" s="117"/>
      <c r="F1261" s="118"/>
      <c r="G1261" s="119"/>
      <c r="H1261" s="4"/>
      <c r="I1261" s="38"/>
      <c r="J1261" s="39"/>
      <c r="K1261" s="40"/>
      <c r="L1261" s="36"/>
      <c r="N1261" s="37"/>
      <c r="O1261" s="37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  <c r="GO1261" s="3"/>
      <c r="GP1261" s="3"/>
      <c r="GQ1261" s="3"/>
      <c r="GR1261" s="3"/>
      <c r="GS1261" s="3"/>
      <c r="GT1261" s="3"/>
      <c r="GU1261" s="3"/>
      <c r="GV1261" s="3"/>
      <c r="GW1261" s="3"/>
      <c r="GX1261" s="3"/>
      <c r="GY1261" s="3"/>
      <c r="GZ1261" s="3"/>
      <c r="HA1261" s="3"/>
      <c r="HB1261" s="3"/>
      <c r="HC1261" s="3"/>
      <c r="HD1261" s="3"/>
      <c r="HE1261" s="3"/>
      <c r="HF1261" s="3"/>
      <c r="HG1261" s="3"/>
      <c r="HH1261" s="3"/>
      <c r="HI1261" s="3"/>
      <c r="HJ1261" s="3"/>
      <c r="HK1261" s="3"/>
      <c r="HL1261" s="3"/>
      <c r="HM1261" s="3"/>
      <c r="HN1261" s="3"/>
      <c r="HO1261" s="3"/>
      <c r="HP1261" s="3"/>
      <c r="HQ1261" s="3"/>
      <c r="HR1261" s="3"/>
      <c r="HS1261" s="3"/>
      <c r="HT1261" s="3"/>
      <c r="HU1261" s="3"/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  <c r="IG1261" s="3"/>
      <c r="IH1261" s="3"/>
      <c r="II1261" s="3"/>
      <c r="IJ1261" s="3"/>
      <c r="IK1261" s="3"/>
      <c r="IL1261" s="3"/>
      <c r="IM1261" s="3"/>
      <c r="IN1261" s="3"/>
      <c r="IO1261" s="3"/>
      <c r="IP1261" s="3"/>
      <c r="IQ1261" s="3"/>
      <c r="IR1261" s="3"/>
      <c r="IS1261" s="3"/>
      <c r="IT1261" s="3"/>
      <c r="IU1261" s="3"/>
      <c r="IV1261" s="3"/>
    </row>
    <row r="1262" spans="1:256" s="208" customFormat="1">
      <c r="A1262" s="120"/>
      <c r="B1262" s="114"/>
      <c r="C1262" s="115"/>
      <c r="D1262" s="116"/>
      <c r="E1262" s="117"/>
      <c r="F1262" s="118"/>
      <c r="G1262" s="119"/>
      <c r="H1262" s="4"/>
      <c r="I1262" s="38"/>
      <c r="J1262" s="39"/>
      <c r="K1262" s="40"/>
      <c r="L1262" s="36"/>
      <c r="N1262" s="37"/>
      <c r="O1262" s="37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  <c r="GO1262" s="3"/>
      <c r="GP1262" s="3"/>
      <c r="GQ1262" s="3"/>
      <c r="GR1262" s="3"/>
      <c r="GS1262" s="3"/>
      <c r="GT1262" s="3"/>
      <c r="GU1262" s="3"/>
      <c r="GV1262" s="3"/>
      <c r="GW1262" s="3"/>
      <c r="GX1262" s="3"/>
      <c r="GY1262" s="3"/>
      <c r="GZ1262" s="3"/>
      <c r="HA1262" s="3"/>
      <c r="HB1262" s="3"/>
      <c r="HC1262" s="3"/>
      <c r="HD1262" s="3"/>
      <c r="HE1262" s="3"/>
      <c r="HF1262" s="3"/>
      <c r="HG1262" s="3"/>
      <c r="HH1262" s="3"/>
      <c r="HI1262" s="3"/>
      <c r="HJ1262" s="3"/>
      <c r="HK1262" s="3"/>
      <c r="HL1262" s="3"/>
      <c r="HM1262" s="3"/>
      <c r="HN1262" s="3"/>
      <c r="HO1262" s="3"/>
      <c r="HP1262" s="3"/>
      <c r="HQ1262" s="3"/>
      <c r="HR1262" s="3"/>
      <c r="HS1262" s="3"/>
      <c r="HT1262" s="3"/>
      <c r="HU1262" s="3"/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  <c r="IG1262" s="3"/>
      <c r="IH1262" s="3"/>
      <c r="II1262" s="3"/>
      <c r="IJ1262" s="3"/>
      <c r="IK1262" s="3"/>
      <c r="IL1262" s="3"/>
      <c r="IM1262" s="3"/>
      <c r="IN1262" s="3"/>
      <c r="IO1262" s="3"/>
      <c r="IP1262" s="3"/>
      <c r="IQ1262" s="3"/>
      <c r="IR1262" s="3"/>
      <c r="IS1262" s="3"/>
      <c r="IT1262" s="3"/>
      <c r="IU1262" s="3"/>
      <c r="IV1262" s="3"/>
    </row>
    <row r="1264" spans="1:256" s="208" customFormat="1">
      <c r="A1264" s="120"/>
      <c r="B1264" s="114"/>
      <c r="C1264" s="115"/>
      <c r="D1264" s="116"/>
      <c r="E1264" s="117"/>
      <c r="F1264" s="118"/>
      <c r="G1264" s="119"/>
      <c r="H1264" s="4"/>
      <c r="I1264" s="38"/>
      <c r="J1264" s="39"/>
      <c r="K1264" s="40"/>
      <c r="L1264" s="36"/>
      <c r="N1264" s="37"/>
      <c r="O1264" s="37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  <c r="IP1264" s="3"/>
      <c r="IQ1264" s="3"/>
      <c r="IR1264" s="3"/>
      <c r="IS1264" s="3"/>
      <c r="IT1264" s="3"/>
      <c r="IU1264" s="3"/>
      <c r="IV1264" s="3"/>
    </row>
    <row r="1266" spans="1:256" s="208" customFormat="1">
      <c r="A1266" s="120"/>
      <c r="B1266" s="114"/>
      <c r="C1266" s="115"/>
      <c r="D1266" s="116"/>
      <c r="E1266" s="117"/>
      <c r="F1266" s="118"/>
      <c r="G1266" s="119"/>
      <c r="H1266" s="4"/>
      <c r="I1266" s="38"/>
      <c r="J1266" s="39"/>
      <c r="K1266" s="40"/>
      <c r="L1266" s="36"/>
      <c r="N1266" s="37"/>
      <c r="O1266" s="37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  <c r="GO1266" s="3"/>
      <c r="GP1266" s="3"/>
      <c r="GQ1266" s="3"/>
      <c r="GR1266" s="3"/>
      <c r="GS1266" s="3"/>
      <c r="GT1266" s="3"/>
      <c r="GU1266" s="3"/>
      <c r="GV1266" s="3"/>
      <c r="GW1266" s="3"/>
      <c r="GX1266" s="3"/>
      <c r="GY1266" s="3"/>
      <c r="GZ1266" s="3"/>
      <c r="HA1266" s="3"/>
      <c r="HB1266" s="3"/>
      <c r="HC1266" s="3"/>
      <c r="HD1266" s="3"/>
      <c r="HE1266" s="3"/>
      <c r="HF1266" s="3"/>
      <c r="HG1266" s="3"/>
      <c r="HH1266" s="3"/>
      <c r="HI1266" s="3"/>
      <c r="HJ1266" s="3"/>
      <c r="HK1266" s="3"/>
      <c r="HL1266" s="3"/>
      <c r="HM1266" s="3"/>
      <c r="HN1266" s="3"/>
      <c r="HO1266" s="3"/>
      <c r="HP1266" s="3"/>
      <c r="HQ1266" s="3"/>
      <c r="HR1266" s="3"/>
      <c r="HS1266" s="3"/>
      <c r="HT1266" s="3"/>
      <c r="HU1266" s="3"/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  <c r="IG1266" s="3"/>
      <c r="IH1266" s="3"/>
      <c r="II1266" s="3"/>
      <c r="IJ1266" s="3"/>
      <c r="IK1266" s="3"/>
      <c r="IL1266" s="3"/>
      <c r="IM1266" s="3"/>
      <c r="IN1266" s="3"/>
      <c r="IO1266" s="3"/>
      <c r="IP1266" s="3"/>
      <c r="IQ1266" s="3"/>
      <c r="IR1266" s="3"/>
      <c r="IS1266" s="3"/>
      <c r="IT1266" s="3"/>
      <c r="IU1266" s="3"/>
      <c r="IV1266" s="3"/>
    </row>
    <row r="1268" spans="1:256" s="208" customFormat="1">
      <c r="A1268" s="120"/>
      <c r="B1268" s="114"/>
      <c r="C1268" s="115"/>
      <c r="D1268" s="116"/>
      <c r="E1268" s="117"/>
      <c r="F1268" s="118"/>
      <c r="G1268" s="119"/>
      <c r="H1268" s="4"/>
      <c r="I1268" s="38"/>
      <c r="J1268" s="39"/>
      <c r="K1268" s="40"/>
      <c r="L1268" s="36"/>
      <c r="N1268" s="37"/>
      <c r="O1268" s="37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  <c r="GO1268" s="3"/>
      <c r="GP1268" s="3"/>
      <c r="GQ1268" s="3"/>
      <c r="GR1268" s="3"/>
      <c r="GS1268" s="3"/>
      <c r="GT1268" s="3"/>
      <c r="GU1268" s="3"/>
      <c r="GV1268" s="3"/>
      <c r="GW1268" s="3"/>
      <c r="GX1268" s="3"/>
      <c r="GY1268" s="3"/>
      <c r="GZ1268" s="3"/>
      <c r="HA1268" s="3"/>
      <c r="HB1268" s="3"/>
      <c r="HC1268" s="3"/>
      <c r="HD1268" s="3"/>
      <c r="HE1268" s="3"/>
      <c r="HF1268" s="3"/>
      <c r="HG1268" s="3"/>
      <c r="HH1268" s="3"/>
      <c r="HI1268" s="3"/>
      <c r="HJ1268" s="3"/>
      <c r="HK1268" s="3"/>
      <c r="HL1268" s="3"/>
      <c r="HM1268" s="3"/>
      <c r="HN1268" s="3"/>
      <c r="HO1268" s="3"/>
      <c r="HP1268" s="3"/>
      <c r="HQ1268" s="3"/>
      <c r="HR1268" s="3"/>
      <c r="HS1268" s="3"/>
      <c r="HT1268" s="3"/>
      <c r="HU1268" s="3"/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  <c r="IG1268" s="3"/>
      <c r="IH1268" s="3"/>
      <c r="II1268" s="3"/>
      <c r="IJ1268" s="3"/>
      <c r="IK1268" s="3"/>
      <c r="IL1268" s="3"/>
      <c r="IM1268" s="3"/>
      <c r="IN1268" s="3"/>
      <c r="IO1268" s="3"/>
      <c r="IP1268" s="3"/>
      <c r="IQ1268" s="3"/>
      <c r="IR1268" s="3"/>
      <c r="IS1268" s="3"/>
      <c r="IT1268" s="3"/>
      <c r="IU1268" s="3"/>
      <c r="IV1268" s="3"/>
    </row>
    <row r="1270" spans="1:256" s="208" customFormat="1">
      <c r="A1270" s="120"/>
      <c r="B1270" s="114"/>
      <c r="C1270" s="115"/>
      <c r="D1270" s="116"/>
      <c r="E1270" s="117"/>
      <c r="F1270" s="118"/>
      <c r="G1270" s="119"/>
      <c r="H1270" s="4"/>
      <c r="I1270" s="38"/>
      <c r="J1270" s="39"/>
      <c r="K1270" s="40"/>
      <c r="L1270" s="36"/>
      <c r="N1270" s="37"/>
      <c r="O1270" s="37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  <c r="GO1270" s="3"/>
      <c r="GP1270" s="3"/>
      <c r="GQ1270" s="3"/>
      <c r="GR1270" s="3"/>
      <c r="GS1270" s="3"/>
      <c r="GT1270" s="3"/>
      <c r="GU1270" s="3"/>
      <c r="GV1270" s="3"/>
      <c r="GW1270" s="3"/>
      <c r="GX1270" s="3"/>
      <c r="GY1270" s="3"/>
      <c r="GZ1270" s="3"/>
      <c r="HA1270" s="3"/>
      <c r="HB1270" s="3"/>
      <c r="HC1270" s="3"/>
      <c r="HD1270" s="3"/>
      <c r="HE1270" s="3"/>
      <c r="HF1270" s="3"/>
      <c r="HG1270" s="3"/>
      <c r="HH1270" s="3"/>
      <c r="HI1270" s="3"/>
      <c r="HJ1270" s="3"/>
      <c r="HK1270" s="3"/>
      <c r="HL1270" s="3"/>
      <c r="HM1270" s="3"/>
      <c r="HN1270" s="3"/>
      <c r="HO1270" s="3"/>
      <c r="HP1270" s="3"/>
      <c r="HQ1270" s="3"/>
      <c r="HR1270" s="3"/>
      <c r="HS1270" s="3"/>
      <c r="HT1270" s="3"/>
      <c r="HU1270" s="3"/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  <c r="IG1270" s="3"/>
      <c r="IH1270" s="3"/>
      <c r="II1270" s="3"/>
      <c r="IJ1270" s="3"/>
      <c r="IK1270" s="3"/>
      <c r="IL1270" s="3"/>
      <c r="IM1270" s="3"/>
      <c r="IN1270" s="3"/>
      <c r="IO1270" s="3"/>
      <c r="IP1270" s="3"/>
      <c r="IQ1270" s="3"/>
      <c r="IR1270" s="3"/>
      <c r="IS1270" s="3"/>
      <c r="IT1270" s="3"/>
      <c r="IU1270" s="3"/>
      <c r="IV1270" s="3"/>
    </row>
    <row r="1271" spans="1:256" s="208" customFormat="1">
      <c r="A1271" s="120"/>
      <c r="B1271" s="114"/>
      <c r="C1271" s="115"/>
      <c r="D1271" s="116"/>
      <c r="E1271" s="117"/>
      <c r="F1271" s="118"/>
      <c r="G1271" s="119"/>
      <c r="H1271" s="4"/>
      <c r="I1271" s="38"/>
      <c r="J1271" s="39"/>
      <c r="K1271" s="40"/>
      <c r="L1271" s="36"/>
      <c r="N1271" s="37"/>
      <c r="O1271" s="37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  <c r="GO1271" s="3"/>
      <c r="GP1271" s="3"/>
      <c r="GQ1271" s="3"/>
      <c r="GR1271" s="3"/>
      <c r="GS1271" s="3"/>
      <c r="GT1271" s="3"/>
      <c r="GU1271" s="3"/>
      <c r="GV1271" s="3"/>
      <c r="GW1271" s="3"/>
      <c r="GX1271" s="3"/>
      <c r="GY1271" s="3"/>
      <c r="GZ1271" s="3"/>
      <c r="HA1271" s="3"/>
      <c r="HB1271" s="3"/>
      <c r="HC1271" s="3"/>
      <c r="HD1271" s="3"/>
      <c r="HE1271" s="3"/>
      <c r="HF1271" s="3"/>
      <c r="HG1271" s="3"/>
      <c r="HH1271" s="3"/>
      <c r="HI1271" s="3"/>
      <c r="HJ1271" s="3"/>
      <c r="HK1271" s="3"/>
      <c r="HL1271" s="3"/>
      <c r="HM1271" s="3"/>
      <c r="HN1271" s="3"/>
      <c r="HO1271" s="3"/>
      <c r="HP1271" s="3"/>
      <c r="HQ1271" s="3"/>
      <c r="HR1271" s="3"/>
      <c r="HS1271" s="3"/>
      <c r="HT1271" s="3"/>
      <c r="HU1271" s="3"/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  <c r="IG1271" s="3"/>
      <c r="IH1271" s="3"/>
      <c r="II1271" s="3"/>
      <c r="IJ1271" s="3"/>
      <c r="IK1271" s="3"/>
      <c r="IL1271" s="3"/>
      <c r="IM1271" s="3"/>
      <c r="IN1271" s="3"/>
      <c r="IO1271" s="3"/>
      <c r="IP1271" s="3"/>
      <c r="IQ1271" s="3"/>
      <c r="IR1271" s="3"/>
      <c r="IS1271" s="3"/>
      <c r="IT1271" s="3"/>
      <c r="IU1271" s="3"/>
      <c r="IV1271" s="3"/>
    </row>
    <row r="1272" spans="1:256" s="208" customFormat="1">
      <c r="A1272" s="120"/>
      <c r="B1272" s="114"/>
      <c r="C1272" s="115"/>
      <c r="D1272" s="116"/>
      <c r="E1272" s="117"/>
      <c r="F1272" s="118"/>
      <c r="G1272" s="119"/>
      <c r="H1272" s="4"/>
      <c r="I1272" s="38"/>
      <c r="J1272" s="39"/>
      <c r="K1272" s="40"/>
      <c r="L1272" s="36"/>
      <c r="N1272" s="37"/>
      <c r="O1272" s="37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  <c r="GO1272" s="3"/>
      <c r="GP1272" s="3"/>
      <c r="GQ1272" s="3"/>
      <c r="GR1272" s="3"/>
      <c r="GS1272" s="3"/>
      <c r="GT1272" s="3"/>
      <c r="GU1272" s="3"/>
      <c r="GV1272" s="3"/>
      <c r="GW1272" s="3"/>
      <c r="GX1272" s="3"/>
      <c r="GY1272" s="3"/>
      <c r="GZ1272" s="3"/>
      <c r="HA1272" s="3"/>
      <c r="HB1272" s="3"/>
      <c r="HC1272" s="3"/>
      <c r="HD1272" s="3"/>
      <c r="HE1272" s="3"/>
      <c r="HF1272" s="3"/>
      <c r="HG1272" s="3"/>
      <c r="HH1272" s="3"/>
      <c r="HI1272" s="3"/>
      <c r="HJ1272" s="3"/>
      <c r="HK1272" s="3"/>
      <c r="HL1272" s="3"/>
      <c r="HM1272" s="3"/>
      <c r="HN1272" s="3"/>
      <c r="HO1272" s="3"/>
      <c r="HP1272" s="3"/>
      <c r="HQ1272" s="3"/>
      <c r="HR1272" s="3"/>
      <c r="HS1272" s="3"/>
      <c r="HT1272" s="3"/>
      <c r="HU1272" s="3"/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  <c r="IG1272" s="3"/>
      <c r="IH1272" s="3"/>
      <c r="II1272" s="3"/>
      <c r="IJ1272" s="3"/>
      <c r="IK1272" s="3"/>
      <c r="IL1272" s="3"/>
      <c r="IM1272" s="3"/>
      <c r="IN1272" s="3"/>
      <c r="IO1272" s="3"/>
      <c r="IP1272" s="3"/>
      <c r="IQ1272" s="3"/>
      <c r="IR1272" s="3"/>
      <c r="IS1272" s="3"/>
      <c r="IT1272" s="3"/>
      <c r="IU1272" s="3"/>
      <c r="IV1272" s="3"/>
    </row>
    <row r="1274" spans="1:256" s="208" customFormat="1">
      <c r="A1274" s="120"/>
      <c r="B1274" s="114"/>
      <c r="C1274" s="115"/>
      <c r="D1274" s="116"/>
      <c r="E1274" s="117"/>
      <c r="F1274" s="118"/>
      <c r="G1274" s="119"/>
      <c r="H1274" s="4"/>
      <c r="I1274" s="38"/>
      <c r="J1274" s="39"/>
      <c r="K1274" s="40"/>
      <c r="L1274" s="36"/>
      <c r="N1274" s="37"/>
      <c r="O1274" s="37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  <c r="GO1274" s="3"/>
      <c r="GP1274" s="3"/>
      <c r="GQ1274" s="3"/>
      <c r="GR1274" s="3"/>
      <c r="GS1274" s="3"/>
      <c r="GT1274" s="3"/>
      <c r="GU1274" s="3"/>
      <c r="GV1274" s="3"/>
      <c r="GW1274" s="3"/>
      <c r="GX1274" s="3"/>
      <c r="GY1274" s="3"/>
      <c r="GZ1274" s="3"/>
      <c r="HA1274" s="3"/>
      <c r="HB1274" s="3"/>
      <c r="HC1274" s="3"/>
      <c r="HD1274" s="3"/>
      <c r="HE1274" s="3"/>
      <c r="HF1274" s="3"/>
      <c r="HG1274" s="3"/>
      <c r="HH1274" s="3"/>
      <c r="HI1274" s="3"/>
      <c r="HJ1274" s="3"/>
      <c r="HK1274" s="3"/>
      <c r="HL1274" s="3"/>
      <c r="HM1274" s="3"/>
      <c r="HN1274" s="3"/>
      <c r="HO1274" s="3"/>
      <c r="HP1274" s="3"/>
      <c r="HQ1274" s="3"/>
      <c r="HR1274" s="3"/>
      <c r="HS1274" s="3"/>
      <c r="HT1274" s="3"/>
      <c r="HU1274" s="3"/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  <c r="IG1274" s="3"/>
      <c r="IH1274" s="3"/>
      <c r="II1274" s="3"/>
      <c r="IJ1274" s="3"/>
      <c r="IK1274" s="3"/>
      <c r="IL1274" s="3"/>
      <c r="IM1274" s="3"/>
      <c r="IN1274" s="3"/>
      <c r="IO1274" s="3"/>
      <c r="IP1274" s="3"/>
      <c r="IQ1274" s="3"/>
      <c r="IR1274" s="3"/>
      <c r="IS1274" s="3"/>
      <c r="IT1274" s="3"/>
      <c r="IU1274" s="3"/>
      <c r="IV1274" s="3"/>
    </row>
    <row r="1276" spans="1:256" s="208" customFormat="1">
      <c r="A1276" s="120"/>
      <c r="B1276" s="114"/>
      <c r="C1276" s="115"/>
      <c r="D1276" s="116"/>
      <c r="E1276" s="117"/>
      <c r="F1276" s="118"/>
      <c r="G1276" s="119"/>
      <c r="H1276" s="4"/>
      <c r="I1276" s="38"/>
      <c r="J1276" s="39"/>
      <c r="K1276" s="40"/>
      <c r="L1276" s="36"/>
      <c r="N1276" s="37"/>
      <c r="O1276" s="37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  <c r="GO1276" s="3"/>
      <c r="GP1276" s="3"/>
      <c r="GQ1276" s="3"/>
      <c r="GR1276" s="3"/>
      <c r="GS1276" s="3"/>
      <c r="GT1276" s="3"/>
      <c r="GU1276" s="3"/>
      <c r="GV1276" s="3"/>
      <c r="GW1276" s="3"/>
      <c r="GX1276" s="3"/>
      <c r="GY1276" s="3"/>
      <c r="GZ1276" s="3"/>
      <c r="HA1276" s="3"/>
      <c r="HB1276" s="3"/>
      <c r="HC1276" s="3"/>
      <c r="HD1276" s="3"/>
      <c r="HE1276" s="3"/>
      <c r="HF1276" s="3"/>
      <c r="HG1276" s="3"/>
      <c r="HH1276" s="3"/>
      <c r="HI1276" s="3"/>
      <c r="HJ1276" s="3"/>
      <c r="HK1276" s="3"/>
      <c r="HL1276" s="3"/>
      <c r="HM1276" s="3"/>
      <c r="HN1276" s="3"/>
      <c r="HO1276" s="3"/>
      <c r="HP1276" s="3"/>
      <c r="HQ1276" s="3"/>
      <c r="HR1276" s="3"/>
      <c r="HS1276" s="3"/>
      <c r="HT1276" s="3"/>
      <c r="HU1276" s="3"/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  <c r="IG1276" s="3"/>
      <c r="IH1276" s="3"/>
      <c r="II1276" s="3"/>
      <c r="IJ1276" s="3"/>
      <c r="IK1276" s="3"/>
      <c r="IL1276" s="3"/>
      <c r="IM1276" s="3"/>
      <c r="IN1276" s="3"/>
      <c r="IO1276" s="3"/>
      <c r="IP1276" s="3"/>
      <c r="IQ1276" s="3"/>
      <c r="IR1276" s="3"/>
      <c r="IS1276" s="3"/>
      <c r="IT1276" s="3"/>
      <c r="IU1276" s="3"/>
      <c r="IV1276" s="3"/>
    </row>
    <row r="1278" spans="1:256" s="208" customFormat="1">
      <c r="A1278" s="120"/>
      <c r="B1278" s="114"/>
      <c r="C1278" s="115"/>
      <c r="D1278" s="116"/>
      <c r="E1278" s="117"/>
      <c r="F1278" s="118"/>
      <c r="G1278" s="119"/>
      <c r="H1278" s="4"/>
      <c r="I1278" s="38"/>
      <c r="J1278" s="39"/>
      <c r="K1278" s="40"/>
      <c r="L1278" s="36"/>
      <c r="N1278" s="37"/>
      <c r="O1278" s="37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  <c r="GO1278" s="3"/>
      <c r="GP1278" s="3"/>
      <c r="GQ1278" s="3"/>
      <c r="GR1278" s="3"/>
      <c r="GS1278" s="3"/>
      <c r="GT1278" s="3"/>
      <c r="GU1278" s="3"/>
      <c r="GV1278" s="3"/>
      <c r="GW1278" s="3"/>
      <c r="GX1278" s="3"/>
      <c r="GY1278" s="3"/>
      <c r="GZ1278" s="3"/>
      <c r="HA1278" s="3"/>
      <c r="HB1278" s="3"/>
      <c r="HC1278" s="3"/>
      <c r="HD1278" s="3"/>
      <c r="HE1278" s="3"/>
      <c r="HF1278" s="3"/>
      <c r="HG1278" s="3"/>
      <c r="HH1278" s="3"/>
      <c r="HI1278" s="3"/>
      <c r="HJ1278" s="3"/>
      <c r="HK1278" s="3"/>
      <c r="HL1278" s="3"/>
      <c r="HM1278" s="3"/>
      <c r="HN1278" s="3"/>
      <c r="HO1278" s="3"/>
      <c r="HP1278" s="3"/>
      <c r="HQ1278" s="3"/>
      <c r="HR1278" s="3"/>
      <c r="HS1278" s="3"/>
      <c r="HT1278" s="3"/>
      <c r="HU1278" s="3"/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  <c r="IG1278" s="3"/>
      <c r="IH1278" s="3"/>
      <c r="II1278" s="3"/>
      <c r="IJ1278" s="3"/>
      <c r="IK1278" s="3"/>
      <c r="IL1278" s="3"/>
      <c r="IM1278" s="3"/>
      <c r="IN1278" s="3"/>
      <c r="IO1278" s="3"/>
      <c r="IP1278" s="3"/>
      <c r="IQ1278" s="3"/>
      <c r="IR1278" s="3"/>
      <c r="IS1278" s="3"/>
      <c r="IT1278" s="3"/>
      <c r="IU1278" s="3"/>
      <c r="IV1278" s="3"/>
    </row>
    <row r="1280" spans="1:256" s="208" customFormat="1">
      <c r="A1280" s="120"/>
      <c r="B1280" s="114"/>
      <c r="C1280" s="115"/>
      <c r="D1280" s="116"/>
      <c r="E1280" s="117"/>
      <c r="F1280" s="118"/>
      <c r="G1280" s="119"/>
      <c r="H1280" s="4"/>
      <c r="I1280" s="38"/>
      <c r="J1280" s="39"/>
      <c r="K1280" s="40"/>
      <c r="L1280" s="36"/>
      <c r="N1280" s="37"/>
      <c r="O1280" s="37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  <c r="GO1280" s="3"/>
      <c r="GP1280" s="3"/>
      <c r="GQ1280" s="3"/>
      <c r="GR1280" s="3"/>
      <c r="GS1280" s="3"/>
      <c r="GT1280" s="3"/>
      <c r="GU1280" s="3"/>
      <c r="GV1280" s="3"/>
      <c r="GW1280" s="3"/>
      <c r="GX1280" s="3"/>
      <c r="GY1280" s="3"/>
      <c r="GZ1280" s="3"/>
      <c r="HA1280" s="3"/>
      <c r="HB1280" s="3"/>
      <c r="HC1280" s="3"/>
      <c r="HD1280" s="3"/>
      <c r="HE1280" s="3"/>
      <c r="HF1280" s="3"/>
      <c r="HG1280" s="3"/>
      <c r="HH1280" s="3"/>
      <c r="HI1280" s="3"/>
      <c r="HJ1280" s="3"/>
      <c r="HK1280" s="3"/>
      <c r="HL1280" s="3"/>
      <c r="HM1280" s="3"/>
      <c r="HN1280" s="3"/>
      <c r="HO1280" s="3"/>
      <c r="HP1280" s="3"/>
      <c r="HQ1280" s="3"/>
      <c r="HR1280" s="3"/>
      <c r="HS1280" s="3"/>
      <c r="HT1280" s="3"/>
      <c r="HU1280" s="3"/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  <c r="IG1280" s="3"/>
      <c r="IH1280" s="3"/>
      <c r="II1280" s="3"/>
      <c r="IJ1280" s="3"/>
      <c r="IK1280" s="3"/>
      <c r="IL1280" s="3"/>
      <c r="IM1280" s="3"/>
      <c r="IN1280" s="3"/>
      <c r="IO1280" s="3"/>
      <c r="IP1280" s="3"/>
      <c r="IQ1280" s="3"/>
      <c r="IR1280" s="3"/>
      <c r="IS1280" s="3"/>
      <c r="IT1280" s="3"/>
      <c r="IU1280" s="3"/>
      <c r="IV1280" s="3"/>
    </row>
    <row r="1281" spans="1:256" s="208" customFormat="1">
      <c r="A1281" s="120"/>
      <c r="B1281" s="114"/>
      <c r="C1281" s="115"/>
      <c r="D1281" s="116"/>
      <c r="E1281" s="117"/>
      <c r="F1281" s="118"/>
      <c r="G1281" s="119"/>
      <c r="H1281" s="4"/>
      <c r="I1281" s="38"/>
      <c r="J1281" s="39"/>
      <c r="K1281" s="40"/>
      <c r="L1281" s="36"/>
      <c r="N1281" s="37"/>
      <c r="O1281" s="37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  <c r="GO1281" s="3"/>
      <c r="GP1281" s="3"/>
      <c r="GQ1281" s="3"/>
      <c r="GR1281" s="3"/>
      <c r="GS1281" s="3"/>
      <c r="GT1281" s="3"/>
      <c r="GU1281" s="3"/>
      <c r="GV1281" s="3"/>
      <c r="GW1281" s="3"/>
      <c r="GX1281" s="3"/>
      <c r="GY1281" s="3"/>
      <c r="GZ1281" s="3"/>
      <c r="HA1281" s="3"/>
      <c r="HB1281" s="3"/>
      <c r="HC1281" s="3"/>
      <c r="HD1281" s="3"/>
      <c r="HE1281" s="3"/>
      <c r="HF1281" s="3"/>
      <c r="HG1281" s="3"/>
      <c r="HH1281" s="3"/>
      <c r="HI1281" s="3"/>
      <c r="HJ1281" s="3"/>
      <c r="HK1281" s="3"/>
      <c r="HL1281" s="3"/>
      <c r="HM1281" s="3"/>
      <c r="HN1281" s="3"/>
      <c r="HO1281" s="3"/>
      <c r="HP1281" s="3"/>
      <c r="HQ1281" s="3"/>
      <c r="HR1281" s="3"/>
      <c r="HS1281" s="3"/>
      <c r="HT1281" s="3"/>
      <c r="HU1281" s="3"/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  <c r="IG1281" s="3"/>
      <c r="IH1281" s="3"/>
      <c r="II1281" s="3"/>
      <c r="IJ1281" s="3"/>
      <c r="IK1281" s="3"/>
      <c r="IL1281" s="3"/>
      <c r="IM1281" s="3"/>
      <c r="IN1281" s="3"/>
      <c r="IO1281" s="3"/>
      <c r="IP1281" s="3"/>
      <c r="IQ1281" s="3"/>
      <c r="IR1281" s="3"/>
      <c r="IS1281" s="3"/>
      <c r="IT1281" s="3"/>
      <c r="IU1281" s="3"/>
      <c r="IV1281" s="3"/>
    </row>
    <row r="1282" spans="1:256" s="208" customFormat="1">
      <c r="A1282" s="120"/>
      <c r="B1282" s="114"/>
      <c r="C1282" s="115"/>
      <c r="D1282" s="116"/>
      <c r="E1282" s="117"/>
      <c r="F1282" s="118"/>
      <c r="G1282" s="119"/>
      <c r="H1282" s="4"/>
      <c r="I1282" s="38"/>
      <c r="J1282" s="39"/>
      <c r="K1282" s="40"/>
      <c r="L1282" s="36"/>
      <c r="N1282" s="37"/>
      <c r="O1282" s="37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  <c r="GO1282" s="3"/>
      <c r="GP1282" s="3"/>
      <c r="GQ1282" s="3"/>
      <c r="GR1282" s="3"/>
      <c r="GS1282" s="3"/>
      <c r="GT1282" s="3"/>
      <c r="GU1282" s="3"/>
      <c r="GV1282" s="3"/>
      <c r="GW1282" s="3"/>
      <c r="GX1282" s="3"/>
      <c r="GY1282" s="3"/>
      <c r="GZ1282" s="3"/>
      <c r="HA1282" s="3"/>
      <c r="HB1282" s="3"/>
      <c r="HC1282" s="3"/>
      <c r="HD1282" s="3"/>
      <c r="HE1282" s="3"/>
      <c r="HF1282" s="3"/>
      <c r="HG1282" s="3"/>
      <c r="HH1282" s="3"/>
      <c r="HI1282" s="3"/>
      <c r="HJ1282" s="3"/>
      <c r="HK1282" s="3"/>
      <c r="HL1282" s="3"/>
      <c r="HM1282" s="3"/>
      <c r="HN1282" s="3"/>
      <c r="HO1282" s="3"/>
      <c r="HP1282" s="3"/>
      <c r="HQ1282" s="3"/>
      <c r="HR1282" s="3"/>
      <c r="HS1282" s="3"/>
      <c r="HT1282" s="3"/>
      <c r="HU1282" s="3"/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  <c r="IG1282" s="3"/>
      <c r="IH1282" s="3"/>
      <c r="II1282" s="3"/>
      <c r="IJ1282" s="3"/>
      <c r="IK1282" s="3"/>
      <c r="IL1282" s="3"/>
      <c r="IM1282" s="3"/>
      <c r="IN1282" s="3"/>
      <c r="IO1282" s="3"/>
      <c r="IP1282" s="3"/>
      <c r="IQ1282" s="3"/>
      <c r="IR1282" s="3"/>
      <c r="IS1282" s="3"/>
      <c r="IT1282" s="3"/>
      <c r="IU1282" s="3"/>
      <c r="IV1282" s="3"/>
    </row>
    <row r="1283" spans="1:256" s="208" customFormat="1">
      <c r="A1283" s="120"/>
      <c r="B1283" s="114"/>
      <c r="C1283" s="115"/>
      <c r="D1283" s="116"/>
      <c r="E1283" s="117"/>
      <c r="F1283" s="118"/>
      <c r="G1283" s="119"/>
      <c r="H1283" s="4"/>
      <c r="I1283" s="38"/>
      <c r="J1283" s="39"/>
      <c r="K1283" s="40"/>
      <c r="L1283" s="36"/>
      <c r="N1283" s="37"/>
      <c r="O1283" s="37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  <c r="GO1283" s="3"/>
      <c r="GP1283" s="3"/>
      <c r="GQ1283" s="3"/>
      <c r="GR1283" s="3"/>
      <c r="GS1283" s="3"/>
      <c r="GT1283" s="3"/>
      <c r="GU1283" s="3"/>
      <c r="GV1283" s="3"/>
      <c r="GW1283" s="3"/>
      <c r="GX1283" s="3"/>
      <c r="GY1283" s="3"/>
      <c r="GZ1283" s="3"/>
      <c r="HA1283" s="3"/>
      <c r="HB1283" s="3"/>
      <c r="HC1283" s="3"/>
      <c r="HD1283" s="3"/>
      <c r="HE1283" s="3"/>
      <c r="HF1283" s="3"/>
      <c r="HG1283" s="3"/>
      <c r="HH1283" s="3"/>
      <c r="HI1283" s="3"/>
      <c r="HJ1283" s="3"/>
      <c r="HK1283" s="3"/>
      <c r="HL1283" s="3"/>
      <c r="HM1283" s="3"/>
      <c r="HN1283" s="3"/>
      <c r="HO1283" s="3"/>
      <c r="HP1283" s="3"/>
      <c r="HQ1283" s="3"/>
      <c r="HR1283" s="3"/>
      <c r="HS1283" s="3"/>
      <c r="HT1283" s="3"/>
      <c r="HU1283" s="3"/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  <c r="IG1283" s="3"/>
      <c r="IH1283" s="3"/>
      <c r="II1283" s="3"/>
      <c r="IJ1283" s="3"/>
      <c r="IK1283" s="3"/>
      <c r="IL1283" s="3"/>
      <c r="IM1283" s="3"/>
      <c r="IN1283" s="3"/>
      <c r="IO1283" s="3"/>
      <c r="IP1283" s="3"/>
      <c r="IQ1283" s="3"/>
      <c r="IR1283" s="3"/>
      <c r="IS1283" s="3"/>
      <c r="IT1283" s="3"/>
      <c r="IU1283" s="3"/>
      <c r="IV1283" s="3"/>
    </row>
    <row r="1284" spans="1:256" s="208" customFormat="1">
      <c r="A1284" s="120"/>
      <c r="B1284" s="114"/>
      <c r="C1284" s="115"/>
      <c r="D1284" s="116"/>
      <c r="E1284" s="117"/>
      <c r="F1284" s="118"/>
      <c r="G1284" s="119"/>
      <c r="H1284" s="4"/>
      <c r="I1284" s="38"/>
      <c r="J1284" s="39"/>
      <c r="K1284" s="40"/>
      <c r="L1284" s="36"/>
      <c r="N1284" s="37"/>
      <c r="O1284" s="37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  <c r="GO1284" s="3"/>
      <c r="GP1284" s="3"/>
      <c r="GQ1284" s="3"/>
      <c r="GR1284" s="3"/>
      <c r="GS1284" s="3"/>
      <c r="GT1284" s="3"/>
      <c r="GU1284" s="3"/>
      <c r="GV1284" s="3"/>
      <c r="GW1284" s="3"/>
      <c r="GX1284" s="3"/>
      <c r="GY1284" s="3"/>
      <c r="GZ1284" s="3"/>
      <c r="HA1284" s="3"/>
      <c r="HB1284" s="3"/>
      <c r="HC1284" s="3"/>
      <c r="HD1284" s="3"/>
      <c r="HE1284" s="3"/>
      <c r="HF1284" s="3"/>
      <c r="HG1284" s="3"/>
      <c r="HH1284" s="3"/>
      <c r="HI1284" s="3"/>
      <c r="HJ1284" s="3"/>
      <c r="HK1284" s="3"/>
      <c r="HL1284" s="3"/>
      <c r="HM1284" s="3"/>
      <c r="HN1284" s="3"/>
      <c r="HO1284" s="3"/>
      <c r="HP1284" s="3"/>
      <c r="HQ1284" s="3"/>
      <c r="HR1284" s="3"/>
      <c r="HS1284" s="3"/>
      <c r="HT1284" s="3"/>
      <c r="HU1284" s="3"/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  <c r="IG1284" s="3"/>
      <c r="IH1284" s="3"/>
      <c r="II1284" s="3"/>
      <c r="IJ1284" s="3"/>
      <c r="IK1284" s="3"/>
      <c r="IL1284" s="3"/>
      <c r="IM1284" s="3"/>
      <c r="IN1284" s="3"/>
      <c r="IO1284" s="3"/>
      <c r="IP1284" s="3"/>
      <c r="IQ1284" s="3"/>
      <c r="IR1284" s="3"/>
      <c r="IS1284" s="3"/>
      <c r="IT1284" s="3"/>
      <c r="IU1284" s="3"/>
      <c r="IV1284" s="3"/>
    </row>
    <row r="1285" spans="1:256" s="208" customFormat="1">
      <c r="A1285" s="120"/>
      <c r="B1285" s="114"/>
      <c r="C1285" s="115"/>
      <c r="D1285" s="116"/>
      <c r="E1285" s="117"/>
      <c r="F1285" s="118"/>
      <c r="G1285" s="119"/>
      <c r="H1285" s="4"/>
      <c r="I1285" s="38"/>
      <c r="J1285" s="39"/>
      <c r="K1285" s="40"/>
      <c r="L1285" s="36"/>
      <c r="N1285" s="37"/>
      <c r="O1285" s="37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  <c r="GO1285" s="3"/>
      <c r="GP1285" s="3"/>
      <c r="GQ1285" s="3"/>
      <c r="GR1285" s="3"/>
      <c r="GS1285" s="3"/>
      <c r="GT1285" s="3"/>
      <c r="GU1285" s="3"/>
      <c r="GV1285" s="3"/>
      <c r="GW1285" s="3"/>
      <c r="GX1285" s="3"/>
      <c r="GY1285" s="3"/>
      <c r="GZ1285" s="3"/>
      <c r="HA1285" s="3"/>
      <c r="HB1285" s="3"/>
      <c r="HC1285" s="3"/>
      <c r="HD1285" s="3"/>
      <c r="HE1285" s="3"/>
      <c r="HF1285" s="3"/>
      <c r="HG1285" s="3"/>
      <c r="HH1285" s="3"/>
      <c r="HI1285" s="3"/>
      <c r="HJ1285" s="3"/>
      <c r="HK1285" s="3"/>
      <c r="HL1285" s="3"/>
      <c r="HM1285" s="3"/>
      <c r="HN1285" s="3"/>
      <c r="HO1285" s="3"/>
      <c r="HP1285" s="3"/>
      <c r="HQ1285" s="3"/>
      <c r="HR1285" s="3"/>
      <c r="HS1285" s="3"/>
      <c r="HT1285" s="3"/>
      <c r="HU1285" s="3"/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  <c r="IG1285" s="3"/>
      <c r="IH1285" s="3"/>
      <c r="II1285" s="3"/>
      <c r="IJ1285" s="3"/>
      <c r="IK1285" s="3"/>
      <c r="IL1285" s="3"/>
      <c r="IM1285" s="3"/>
      <c r="IN1285" s="3"/>
      <c r="IO1285" s="3"/>
      <c r="IP1285" s="3"/>
      <c r="IQ1285" s="3"/>
      <c r="IR1285" s="3"/>
      <c r="IS1285" s="3"/>
      <c r="IT1285" s="3"/>
      <c r="IU1285" s="3"/>
      <c r="IV1285" s="3"/>
    </row>
    <row r="1286" spans="1:256" s="208" customFormat="1">
      <c r="A1286" s="120"/>
      <c r="B1286" s="114"/>
      <c r="C1286" s="115"/>
      <c r="D1286" s="116"/>
      <c r="E1286" s="117"/>
      <c r="F1286" s="118"/>
      <c r="G1286" s="119"/>
      <c r="H1286" s="4"/>
      <c r="I1286" s="38"/>
      <c r="J1286" s="39"/>
      <c r="K1286" s="40"/>
      <c r="L1286" s="36"/>
      <c r="N1286" s="37"/>
      <c r="O1286" s="37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  <c r="GO1286" s="3"/>
      <c r="GP1286" s="3"/>
      <c r="GQ1286" s="3"/>
      <c r="GR1286" s="3"/>
      <c r="GS1286" s="3"/>
      <c r="GT1286" s="3"/>
      <c r="GU1286" s="3"/>
      <c r="GV1286" s="3"/>
      <c r="GW1286" s="3"/>
      <c r="GX1286" s="3"/>
      <c r="GY1286" s="3"/>
      <c r="GZ1286" s="3"/>
      <c r="HA1286" s="3"/>
      <c r="HB1286" s="3"/>
      <c r="HC1286" s="3"/>
      <c r="HD1286" s="3"/>
      <c r="HE1286" s="3"/>
      <c r="HF1286" s="3"/>
      <c r="HG1286" s="3"/>
      <c r="HH1286" s="3"/>
      <c r="HI1286" s="3"/>
      <c r="HJ1286" s="3"/>
      <c r="HK1286" s="3"/>
      <c r="HL1286" s="3"/>
      <c r="HM1286" s="3"/>
      <c r="HN1286" s="3"/>
      <c r="HO1286" s="3"/>
      <c r="HP1286" s="3"/>
      <c r="HQ1286" s="3"/>
      <c r="HR1286" s="3"/>
      <c r="HS1286" s="3"/>
      <c r="HT1286" s="3"/>
      <c r="HU1286" s="3"/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  <c r="IG1286" s="3"/>
      <c r="IH1286" s="3"/>
      <c r="II1286" s="3"/>
      <c r="IJ1286" s="3"/>
      <c r="IK1286" s="3"/>
      <c r="IL1286" s="3"/>
      <c r="IM1286" s="3"/>
      <c r="IN1286" s="3"/>
      <c r="IO1286" s="3"/>
      <c r="IP1286" s="3"/>
      <c r="IQ1286" s="3"/>
      <c r="IR1286" s="3"/>
      <c r="IS1286" s="3"/>
      <c r="IT1286" s="3"/>
      <c r="IU1286" s="3"/>
      <c r="IV1286" s="3"/>
    </row>
    <row r="1287" spans="1:256" s="208" customFormat="1">
      <c r="A1287" s="120"/>
      <c r="B1287" s="114"/>
      <c r="C1287" s="115"/>
      <c r="D1287" s="116"/>
      <c r="E1287" s="117"/>
      <c r="F1287" s="118"/>
      <c r="G1287" s="119"/>
      <c r="H1287" s="4"/>
      <c r="I1287" s="38"/>
      <c r="J1287" s="39"/>
      <c r="K1287" s="40"/>
      <c r="L1287" s="36"/>
      <c r="N1287" s="37"/>
      <c r="O1287" s="37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  <c r="GO1287" s="3"/>
      <c r="GP1287" s="3"/>
      <c r="GQ1287" s="3"/>
      <c r="GR1287" s="3"/>
      <c r="GS1287" s="3"/>
      <c r="GT1287" s="3"/>
      <c r="GU1287" s="3"/>
      <c r="GV1287" s="3"/>
      <c r="GW1287" s="3"/>
      <c r="GX1287" s="3"/>
      <c r="GY1287" s="3"/>
      <c r="GZ1287" s="3"/>
      <c r="HA1287" s="3"/>
      <c r="HB1287" s="3"/>
      <c r="HC1287" s="3"/>
      <c r="HD1287" s="3"/>
      <c r="HE1287" s="3"/>
      <c r="HF1287" s="3"/>
      <c r="HG1287" s="3"/>
      <c r="HH1287" s="3"/>
      <c r="HI1287" s="3"/>
      <c r="HJ1287" s="3"/>
      <c r="HK1287" s="3"/>
      <c r="HL1287" s="3"/>
      <c r="HM1287" s="3"/>
      <c r="HN1287" s="3"/>
      <c r="HO1287" s="3"/>
      <c r="HP1287" s="3"/>
      <c r="HQ1287" s="3"/>
      <c r="HR1287" s="3"/>
      <c r="HS1287" s="3"/>
      <c r="HT1287" s="3"/>
      <c r="HU1287" s="3"/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  <c r="IG1287" s="3"/>
      <c r="IH1287" s="3"/>
      <c r="II1287" s="3"/>
      <c r="IJ1287" s="3"/>
      <c r="IK1287" s="3"/>
      <c r="IL1287" s="3"/>
      <c r="IM1287" s="3"/>
      <c r="IN1287" s="3"/>
      <c r="IO1287" s="3"/>
      <c r="IP1287" s="3"/>
      <c r="IQ1287" s="3"/>
      <c r="IR1287" s="3"/>
      <c r="IS1287" s="3"/>
      <c r="IT1287" s="3"/>
      <c r="IU1287" s="3"/>
      <c r="IV1287" s="3"/>
    </row>
    <row r="1288" spans="1:256" s="208" customFormat="1">
      <c r="A1288" s="120"/>
      <c r="B1288" s="114"/>
      <c r="C1288" s="115"/>
      <c r="D1288" s="116"/>
      <c r="E1288" s="117"/>
      <c r="F1288" s="118"/>
      <c r="G1288" s="119"/>
      <c r="H1288" s="4"/>
      <c r="I1288" s="38"/>
      <c r="J1288" s="39"/>
      <c r="K1288" s="40"/>
      <c r="L1288" s="36"/>
      <c r="N1288" s="37"/>
      <c r="O1288" s="37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  <c r="GO1288" s="3"/>
      <c r="GP1288" s="3"/>
      <c r="GQ1288" s="3"/>
      <c r="GR1288" s="3"/>
      <c r="GS1288" s="3"/>
      <c r="GT1288" s="3"/>
      <c r="GU1288" s="3"/>
      <c r="GV1288" s="3"/>
      <c r="GW1288" s="3"/>
      <c r="GX1288" s="3"/>
      <c r="GY1288" s="3"/>
      <c r="GZ1288" s="3"/>
      <c r="HA1288" s="3"/>
      <c r="HB1288" s="3"/>
      <c r="HC1288" s="3"/>
      <c r="HD1288" s="3"/>
      <c r="HE1288" s="3"/>
      <c r="HF1288" s="3"/>
      <c r="HG1288" s="3"/>
      <c r="HH1288" s="3"/>
      <c r="HI1288" s="3"/>
      <c r="HJ1288" s="3"/>
      <c r="HK1288" s="3"/>
      <c r="HL1288" s="3"/>
      <c r="HM1288" s="3"/>
      <c r="HN1288" s="3"/>
      <c r="HO1288" s="3"/>
      <c r="HP1288" s="3"/>
      <c r="HQ1288" s="3"/>
      <c r="HR1288" s="3"/>
      <c r="HS1288" s="3"/>
      <c r="HT1288" s="3"/>
      <c r="HU1288" s="3"/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  <c r="IG1288" s="3"/>
      <c r="IH1288" s="3"/>
      <c r="II1288" s="3"/>
      <c r="IJ1288" s="3"/>
      <c r="IK1288" s="3"/>
      <c r="IL1288" s="3"/>
      <c r="IM1288" s="3"/>
      <c r="IN1288" s="3"/>
      <c r="IO1288" s="3"/>
      <c r="IP1288" s="3"/>
      <c r="IQ1288" s="3"/>
      <c r="IR1288" s="3"/>
      <c r="IS1288" s="3"/>
      <c r="IT1288" s="3"/>
      <c r="IU1288" s="3"/>
      <c r="IV1288" s="3"/>
    </row>
    <row r="1289" spans="1:256" s="208" customFormat="1">
      <c r="A1289" s="120"/>
      <c r="B1289" s="114"/>
      <c r="C1289" s="115"/>
      <c r="D1289" s="116"/>
      <c r="E1289" s="117"/>
      <c r="F1289" s="118"/>
      <c r="G1289" s="119"/>
      <c r="H1289" s="4"/>
      <c r="I1289" s="38"/>
      <c r="J1289" s="39"/>
      <c r="K1289" s="40"/>
      <c r="L1289" s="36"/>
      <c r="N1289" s="37"/>
      <c r="O1289" s="37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  <c r="GO1289" s="3"/>
      <c r="GP1289" s="3"/>
      <c r="GQ1289" s="3"/>
      <c r="GR1289" s="3"/>
      <c r="GS1289" s="3"/>
      <c r="GT1289" s="3"/>
      <c r="GU1289" s="3"/>
      <c r="GV1289" s="3"/>
      <c r="GW1289" s="3"/>
      <c r="GX1289" s="3"/>
      <c r="GY1289" s="3"/>
      <c r="GZ1289" s="3"/>
      <c r="HA1289" s="3"/>
      <c r="HB1289" s="3"/>
      <c r="HC1289" s="3"/>
      <c r="HD1289" s="3"/>
      <c r="HE1289" s="3"/>
      <c r="HF1289" s="3"/>
      <c r="HG1289" s="3"/>
      <c r="HH1289" s="3"/>
      <c r="HI1289" s="3"/>
      <c r="HJ1289" s="3"/>
      <c r="HK1289" s="3"/>
      <c r="HL1289" s="3"/>
      <c r="HM1289" s="3"/>
      <c r="HN1289" s="3"/>
      <c r="HO1289" s="3"/>
      <c r="HP1289" s="3"/>
      <c r="HQ1289" s="3"/>
      <c r="HR1289" s="3"/>
      <c r="HS1289" s="3"/>
      <c r="HT1289" s="3"/>
      <c r="HU1289" s="3"/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  <c r="IG1289" s="3"/>
      <c r="IH1289" s="3"/>
      <c r="II1289" s="3"/>
      <c r="IJ1289" s="3"/>
      <c r="IK1289" s="3"/>
      <c r="IL1289" s="3"/>
      <c r="IM1289" s="3"/>
      <c r="IN1289" s="3"/>
      <c r="IO1289" s="3"/>
      <c r="IP1289" s="3"/>
      <c r="IQ1289" s="3"/>
      <c r="IR1289" s="3"/>
      <c r="IS1289" s="3"/>
      <c r="IT1289" s="3"/>
      <c r="IU1289" s="3"/>
      <c r="IV1289" s="3"/>
    </row>
    <row r="1291" spans="1:256" s="208" customFormat="1">
      <c r="A1291" s="120"/>
      <c r="B1291" s="114"/>
      <c r="C1291" s="115"/>
      <c r="D1291" s="116"/>
      <c r="E1291" s="117"/>
      <c r="F1291" s="118"/>
      <c r="G1291" s="119"/>
      <c r="H1291" s="4"/>
      <c r="I1291" s="38"/>
      <c r="J1291" s="39"/>
      <c r="K1291" s="40"/>
      <c r="L1291" s="36"/>
      <c r="N1291" s="37"/>
      <c r="O1291" s="37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  <c r="GO1291" s="3"/>
      <c r="GP1291" s="3"/>
      <c r="GQ1291" s="3"/>
      <c r="GR1291" s="3"/>
      <c r="GS1291" s="3"/>
      <c r="GT1291" s="3"/>
      <c r="GU1291" s="3"/>
      <c r="GV1291" s="3"/>
      <c r="GW1291" s="3"/>
      <c r="GX1291" s="3"/>
      <c r="GY1291" s="3"/>
      <c r="GZ1291" s="3"/>
      <c r="HA1291" s="3"/>
      <c r="HB1291" s="3"/>
      <c r="HC1291" s="3"/>
      <c r="HD1291" s="3"/>
      <c r="HE1291" s="3"/>
      <c r="HF1291" s="3"/>
      <c r="HG1291" s="3"/>
      <c r="HH1291" s="3"/>
      <c r="HI1291" s="3"/>
      <c r="HJ1291" s="3"/>
      <c r="HK1291" s="3"/>
      <c r="HL1291" s="3"/>
      <c r="HM1291" s="3"/>
      <c r="HN1291" s="3"/>
      <c r="HO1291" s="3"/>
      <c r="HP1291" s="3"/>
      <c r="HQ1291" s="3"/>
      <c r="HR1291" s="3"/>
      <c r="HS1291" s="3"/>
      <c r="HT1291" s="3"/>
      <c r="HU1291" s="3"/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  <c r="IG1291" s="3"/>
      <c r="IH1291" s="3"/>
      <c r="II1291" s="3"/>
      <c r="IJ1291" s="3"/>
      <c r="IK1291" s="3"/>
      <c r="IL1291" s="3"/>
      <c r="IM1291" s="3"/>
      <c r="IN1291" s="3"/>
      <c r="IO1291" s="3"/>
      <c r="IP1291" s="3"/>
      <c r="IQ1291" s="3"/>
      <c r="IR1291" s="3"/>
      <c r="IS1291" s="3"/>
      <c r="IT1291" s="3"/>
      <c r="IU1291" s="3"/>
      <c r="IV1291" s="3"/>
    </row>
    <row r="1292" spans="1:256" s="208" customFormat="1">
      <c r="A1292" s="120"/>
      <c r="B1292" s="114"/>
      <c r="C1292" s="115"/>
      <c r="D1292" s="116"/>
      <c r="E1292" s="117"/>
      <c r="F1292" s="118"/>
      <c r="G1292" s="119"/>
      <c r="H1292" s="4"/>
      <c r="I1292" s="38"/>
      <c r="J1292" s="39"/>
      <c r="K1292" s="40"/>
      <c r="L1292" s="36"/>
      <c r="N1292" s="37"/>
      <c r="O1292" s="37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  <c r="GO1292" s="3"/>
      <c r="GP1292" s="3"/>
      <c r="GQ1292" s="3"/>
      <c r="GR1292" s="3"/>
      <c r="GS1292" s="3"/>
      <c r="GT1292" s="3"/>
      <c r="GU1292" s="3"/>
      <c r="GV1292" s="3"/>
      <c r="GW1292" s="3"/>
      <c r="GX1292" s="3"/>
      <c r="GY1292" s="3"/>
      <c r="GZ1292" s="3"/>
      <c r="HA1292" s="3"/>
      <c r="HB1292" s="3"/>
      <c r="HC1292" s="3"/>
      <c r="HD1292" s="3"/>
      <c r="HE1292" s="3"/>
      <c r="HF1292" s="3"/>
      <c r="HG1292" s="3"/>
      <c r="HH1292" s="3"/>
      <c r="HI1292" s="3"/>
      <c r="HJ1292" s="3"/>
      <c r="HK1292" s="3"/>
      <c r="HL1292" s="3"/>
      <c r="HM1292" s="3"/>
      <c r="HN1292" s="3"/>
      <c r="HO1292" s="3"/>
      <c r="HP1292" s="3"/>
      <c r="HQ1292" s="3"/>
      <c r="HR1292" s="3"/>
      <c r="HS1292" s="3"/>
      <c r="HT1292" s="3"/>
      <c r="HU1292" s="3"/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  <c r="IG1292" s="3"/>
      <c r="IH1292" s="3"/>
      <c r="II1292" s="3"/>
      <c r="IJ1292" s="3"/>
      <c r="IK1292" s="3"/>
      <c r="IL1292" s="3"/>
      <c r="IM1292" s="3"/>
      <c r="IN1292" s="3"/>
      <c r="IO1292" s="3"/>
      <c r="IP1292" s="3"/>
      <c r="IQ1292" s="3"/>
      <c r="IR1292" s="3"/>
      <c r="IS1292" s="3"/>
      <c r="IT1292" s="3"/>
      <c r="IU1292" s="3"/>
      <c r="IV1292" s="3"/>
    </row>
    <row r="1293" spans="1:256" s="208" customFormat="1">
      <c r="A1293" s="120"/>
      <c r="B1293" s="114"/>
      <c r="C1293" s="115"/>
      <c r="D1293" s="116"/>
      <c r="E1293" s="117"/>
      <c r="F1293" s="118"/>
      <c r="G1293" s="119"/>
      <c r="H1293" s="4"/>
      <c r="I1293" s="38"/>
      <c r="J1293" s="39"/>
      <c r="K1293" s="40"/>
      <c r="L1293" s="36"/>
      <c r="N1293" s="37"/>
      <c r="O1293" s="37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  <c r="GO1293" s="3"/>
      <c r="GP1293" s="3"/>
      <c r="GQ1293" s="3"/>
      <c r="GR1293" s="3"/>
      <c r="GS1293" s="3"/>
      <c r="GT1293" s="3"/>
      <c r="GU1293" s="3"/>
      <c r="GV1293" s="3"/>
      <c r="GW1293" s="3"/>
      <c r="GX1293" s="3"/>
      <c r="GY1293" s="3"/>
      <c r="GZ1293" s="3"/>
      <c r="HA1293" s="3"/>
      <c r="HB1293" s="3"/>
      <c r="HC1293" s="3"/>
      <c r="HD1293" s="3"/>
      <c r="HE1293" s="3"/>
      <c r="HF1293" s="3"/>
      <c r="HG1293" s="3"/>
      <c r="HH1293" s="3"/>
      <c r="HI1293" s="3"/>
      <c r="HJ1293" s="3"/>
      <c r="HK1293" s="3"/>
      <c r="HL1293" s="3"/>
      <c r="HM1293" s="3"/>
      <c r="HN1293" s="3"/>
      <c r="HO1293" s="3"/>
      <c r="HP1293" s="3"/>
      <c r="HQ1293" s="3"/>
      <c r="HR1293" s="3"/>
      <c r="HS1293" s="3"/>
      <c r="HT1293" s="3"/>
      <c r="HU1293" s="3"/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  <c r="IG1293" s="3"/>
      <c r="IH1293" s="3"/>
      <c r="II1293" s="3"/>
      <c r="IJ1293" s="3"/>
      <c r="IK1293" s="3"/>
      <c r="IL1293" s="3"/>
      <c r="IM1293" s="3"/>
      <c r="IN1293" s="3"/>
      <c r="IO1293" s="3"/>
      <c r="IP1293" s="3"/>
      <c r="IQ1293" s="3"/>
      <c r="IR1293" s="3"/>
      <c r="IS1293" s="3"/>
      <c r="IT1293" s="3"/>
      <c r="IU1293" s="3"/>
      <c r="IV1293" s="3"/>
    </row>
    <row r="1294" spans="1:256" s="208" customFormat="1">
      <c r="A1294" s="120"/>
      <c r="B1294" s="114"/>
      <c r="C1294" s="115"/>
      <c r="D1294" s="116"/>
      <c r="E1294" s="117"/>
      <c r="F1294" s="118"/>
      <c r="G1294" s="119"/>
      <c r="H1294" s="4"/>
      <c r="I1294" s="38"/>
      <c r="J1294" s="39"/>
      <c r="K1294" s="40"/>
      <c r="L1294" s="36"/>
      <c r="N1294" s="37"/>
      <c r="O1294" s="37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  <c r="GO1294" s="3"/>
      <c r="GP1294" s="3"/>
      <c r="GQ1294" s="3"/>
      <c r="GR1294" s="3"/>
      <c r="GS1294" s="3"/>
      <c r="GT1294" s="3"/>
      <c r="GU1294" s="3"/>
      <c r="GV1294" s="3"/>
      <c r="GW1294" s="3"/>
      <c r="GX1294" s="3"/>
      <c r="GY1294" s="3"/>
      <c r="GZ1294" s="3"/>
      <c r="HA1294" s="3"/>
      <c r="HB1294" s="3"/>
      <c r="HC1294" s="3"/>
      <c r="HD1294" s="3"/>
      <c r="HE1294" s="3"/>
      <c r="HF1294" s="3"/>
      <c r="HG1294" s="3"/>
      <c r="HH1294" s="3"/>
      <c r="HI1294" s="3"/>
      <c r="HJ1294" s="3"/>
      <c r="HK1294" s="3"/>
      <c r="HL1294" s="3"/>
      <c r="HM1294" s="3"/>
      <c r="HN1294" s="3"/>
      <c r="HO1294" s="3"/>
      <c r="HP1294" s="3"/>
      <c r="HQ1294" s="3"/>
      <c r="HR1294" s="3"/>
      <c r="HS1294" s="3"/>
      <c r="HT1294" s="3"/>
      <c r="HU1294" s="3"/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  <c r="IG1294" s="3"/>
      <c r="IH1294" s="3"/>
      <c r="II1294" s="3"/>
      <c r="IJ1294" s="3"/>
      <c r="IK1294" s="3"/>
      <c r="IL1294" s="3"/>
      <c r="IM1294" s="3"/>
      <c r="IN1294" s="3"/>
      <c r="IO1294" s="3"/>
      <c r="IP1294" s="3"/>
      <c r="IQ1294" s="3"/>
      <c r="IR1294" s="3"/>
      <c r="IS1294" s="3"/>
      <c r="IT1294" s="3"/>
      <c r="IU1294" s="3"/>
      <c r="IV1294" s="3"/>
    </row>
    <row r="1295" spans="1:256" s="208" customFormat="1">
      <c r="A1295" s="120"/>
      <c r="B1295" s="114"/>
      <c r="C1295" s="115"/>
      <c r="D1295" s="116"/>
      <c r="E1295" s="117"/>
      <c r="F1295" s="118"/>
      <c r="G1295" s="119"/>
      <c r="H1295" s="4"/>
      <c r="I1295" s="38"/>
      <c r="J1295" s="39"/>
      <c r="K1295" s="40"/>
      <c r="L1295" s="36"/>
      <c r="N1295" s="37"/>
      <c r="O1295" s="37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  <c r="GO1295" s="3"/>
      <c r="GP1295" s="3"/>
      <c r="GQ1295" s="3"/>
      <c r="GR1295" s="3"/>
      <c r="GS1295" s="3"/>
      <c r="GT1295" s="3"/>
      <c r="GU1295" s="3"/>
      <c r="GV1295" s="3"/>
      <c r="GW1295" s="3"/>
      <c r="GX1295" s="3"/>
      <c r="GY1295" s="3"/>
      <c r="GZ1295" s="3"/>
      <c r="HA1295" s="3"/>
      <c r="HB1295" s="3"/>
      <c r="HC1295" s="3"/>
      <c r="HD1295" s="3"/>
      <c r="HE1295" s="3"/>
      <c r="HF1295" s="3"/>
      <c r="HG1295" s="3"/>
      <c r="HH1295" s="3"/>
      <c r="HI1295" s="3"/>
      <c r="HJ1295" s="3"/>
      <c r="HK1295" s="3"/>
      <c r="HL1295" s="3"/>
      <c r="HM1295" s="3"/>
      <c r="HN1295" s="3"/>
      <c r="HO1295" s="3"/>
      <c r="HP1295" s="3"/>
      <c r="HQ1295" s="3"/>
      <c r="HR1295" s="3"/>
      <c r="HS1295" s="3"/>
      <c r="HT1295" s="3"/>
      <c r="HU1295" s="3"/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  <c r="IG1295" s="3"/>
      <c r="IH1295" s="3"/>
      <c r="II1295" s="3"/>
      <c r="IJ1295" s="3"/>
      <c r="IK1295" s="3"/>
      <c r="IL1295" s="3"/>
      <c r="IM1295" s="3"/>
      <c r="IN1295" s="3"/>
      <c r="IO1295" s="3"/>
      <c r="IP1295" s="3"/>
      <c r="IQ1295" s="3"/>
      <c r="IR1295" s="3"/>
      <c r="IS1295" s="3"/>
      <c r="IT1295" s="3"/>
      <c r="IU1295" s="3"/>
      <c r="IV1295" s="3"/>
    </row>
    <row r="1296" spans="1:256" s="208" customFormat="1">
      <c r="A1296" s="120"/>
      <c r="B1296" s="114"/>
      <c r="C1296" s="115"/>
      <c r="D1296" s="116"/>
      <c r="E1296" s="117"/>
      <c r="F1296" s="118"/>
      <c r="G1296" s="119"/>
      <c r="H1296" s="4"/>
      <c r="I1296" s="38"/>
      <c r="J1296" s="39"/>
      <c r="K1296" s="40"/>
      <c r="L1296" s="36"/>
      <c r="N1296" s="37"/>
      <c r="O1296" s="37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  <c r="GO1296" s="3"/>
      <c r="GP1296" s="3"/>
      <c r="GQ1296" s="3"/>
      <c r="GR1296" s="3"/>
      <c r="GS1296" s="3"/>
      <c r="GT1296" s="3"/>
      <c r="GU1296" s="3"/>
      <c r="GV1296" s="3"/>
      <c r="GW1296" s="3"/>
      <c r="GX1296" s="3"/>
      <c r="GY1296" s="3"/>
      <c r="GZ1296" s="3"/>
      <c r="HA1296" s="3"/>
      <c r="HB1296" s="3"/>
      <c r="HC1296" s="3"/>
      <c r="HD1296" s="3"/>
      <c r="HE1296" s="3"/>
      <c r="HF1296" s="3"/>
      <c r="HG1296" s="3"/>
      <c r="HH1296" s="3"/>
      <c r="HI1296" s="3"/>
      <c r="HJ1296" s="3"/>
      <c r="HK1296" s="3"/>
      <c r="HL1296" s="3"/>
      <c r="HM1296" s="3"/>
      <c r="HN1296" s="3"/>
      <c r="HO1296" s="3"/>
      <c r="HP1296" s="3"/>
      <c r="HQ1296" s="3"/>
      <c r="HR1296" s="3"/>
      <c r="HS1296" s="3"/>
      <c r="HT1296" s="3"/>
      <c r="HU1296" s="3"/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  <c r="IG1296" s="3"/>
      <c r="IH1296" s="3"/>
      <c r="II1296" s="3"/>
      <c r="IJ1296" s="3"/>
      <c r="IK1296" s="3"/>
      <c r="IL1296" s="3"/>
      <c r="IM1296" s="3"/>
      <c r="IN1296" s="3"/>
      <c r="IO1296" s="3"/>
      <c r="IP1296" s="3"/>
      <c r="IQ1296" s="3"/>
      <c r="IR1296" s="3"/>
      <c r="IS1296" s="3"/>
      <c r="IT1296" s="3"/>
      <c r="IU1296" s="3"/>
      <c r="IV1296" s="3"/>
    </row>
    <row r="1297" spans="1:256" s="208" customFormat="1">
      <c r="A1297" s="120"/>
      <c r="B1297" s="114"/>
      <c r="C1297" s="115"/>
      <c r="D1297" s="116"/>
      <c r="E1297" s="117"/>
      <c r="F1297" s="118"/>
      <c r="G1297" s="119"/>
      <c r="H1297" s="4"/>
      <c r="I1297" s="38"/>
      <c r="J1297" s="39"/>
      <c r="K1297" s="40"/>
      <c r="L1297" s="36"/>
      <c r="N1297" s="37"/>
      <c r="O1297" s="37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  <c r="GO1297" s="3"/>
      <c r="GP1297" s="3"/>
      <c r="GQ1297" s="3"/>
      <c r="GR1297" s="3"/>
      <c r="GS1297" s="3"/>
      <c r="GT1297" s="3"/>
      <c r="GU1297" s="3"/>
      <c r="GV1297" s="3"/>
      <c r="GW1297" s="3"/>
      <c r="GX1297" s="3"/>
      <c r="GY1297" s="3"/>
      <c r="GZ1297" s="3"/>
      <c r="HA1297" s="3"/>
      <c r="HB1297" s="3"/>
      <c r="HC1297" s="3"/>
      <c r="HD1297" s="3"/>
      <c r="HE1297" s="3"/>
      <c r="HF1297" s="3"/>
      <c r="HG1297" s="3"/>
      <c r="HH1297" s="3"/>
      <c r="HI1297" s="3"/>
      <c r="HJ1297" s="3"/>
      <c r="HK1297" s="3"/>
      <c r="HL1297" s="3"/>
      <c r="HM1297" s="3"/>
      <c r="HN1297" s="3"/>
      <c r="HO1297" s="3"/>
      <c r="HP1297" s="3"/>
      <c r="HQ1297" s="3"/>
      <c r="HR1297" s="3"/>
      <c r="HS1297" s="3"/>
      <c r="HT1297" s="3"/>
      <c r="HU1297" s="3"/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  <c r="IG1297" s="3"/>
      <c r="IH1297" s="3"/>
      <c r="II1297" s="3"/>
      <c r="IJ1297" s="3"/>
      <c r="IK1297" s="3"/>
      <c r="IL1297" s="3"/>
      <c r="IM1297" s="3"/>
      <c r="IN1297" s="3"/>
      <c r="IO1297" s="3"/>
      <c r="IP1297" s="3"/>
      <c r="IQ1297" s="3"/>
      <c r="IR1297" s="3"/>
      <c r="IS1297" s="3"/>
      <c r="IT1297" s="3"/>
      <c r="IU1297" s="3"/>
      <c r="IV1297" s="3"/>
    </row>
    <row r="1299" spans="1:256" s="208" customFormat="1">
      <c r="A1299" s="120"/>
      <c r="B1299" s="114"/>
      <c r="C1299" s="115"/>
      <c r="D1299" s="116"/>
      <c r="E1299" s="117"/>
      <c r="F1299" s="118"/>
      <c r="G1299" s="119"/>
      <c r="H1299" s="4"/>
      <c r="I1299" s="38"/>
      <c r="J1299" s="39"/>
      <c r="K1299" s="40"/>
      <c r="L1299" s="36"/>
      <c r="N1299" s="37"/>
      <c r="O1299" s="37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  <c r="GO1299" s="3"/>
      <c r="GP1299" s="3"/>
      <c r="GQ1299" s="3"/>
      <c r="GR1299" s="3"/>
      <c r="GS1299" s="3"/>
      <c r="GT1299" s="3"/>
      <c r="GU1299" s="3"/>
      <c r="GV1299" s="3"/>
      <c r="GW1299" s="3"/>
      <c r="GX1299" s="3"/>
      <c r="GY1299" s="3"/>
      <c r="GZ1299" s="3"/>
      <c r="HA1299" s="3"/>
      <c r="HB1299" s="3"/>
      <c r="HC1299" s="3"/>
      <c r="HD1299" s="3"/>
      <c r="HE1299" s="3"/>
      <c r="HF1299" s="3"/>
      <c r="HG1299" s="3"/>
      <c r="HH1299" s="3"/>
      <c r="HI1299" s="3"/>
      <c r="HJ1299" s="3"/>
      <c r="HK1299" s="3"/>
      <c r="HL1299" s="3"/>
      <c r="HM1299" s="3"/>
      <c r="HN1299" s="3"/>
      <c r="HO1299" s="3"/>
      <c r="HP1299" s="3"/>
      <c r="HQ1299" s="3"/>
      <c r="HR1299" s="3"/>
      <c r="HS1299" s="3"/>
      <c r="HT1299" s="3"/>
      <c r="HU1299" s="3"/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  <c r="IG1299" s="3"/>
      <c r="IH1299" s="3"/>
      <c r="II1299" s="3"/>
      <c r="IJ1299" s="3"/>
      <c r="IK1299" s="3"/>
      <c r="IL1299" s="3"/>
      <c r="IM1299" s="3"/>
      <c r="IN1299" s="3"/>
      <c r="IO1299" s="3"/>
      <c r="IP1299" s="3"/>
      <c r="IQ1299" s="3"/>
      <c r="IR1299" s="3"/>
      <c r="IS1299" s="3"/>
      <c r="IT1299" s="3"/>
      <c r="IU1299" s="3"/>
      <c r="IV1299" s="3"/>
    </row>
    <row r="1301" spans="1:256" s="208" customFormat="1">
      <c r="A1301" s="120"/>
      <c r="B1301" s="114"/>
      <c r="C1301" s="115"/>
      <c r="D1301" s="116"/>
      <c r="E1301" s="117"/>
      <c r="F1301" s="118"/>
      <c r="G1301" s="119"/>
      <c r="H1301" s="4"/>
      <c r="I1301" s="38"/>
      <c r="J1301" s="39"/>
      <c r="K1301" s="40"/>
      <c r="L1301" s="36"/>
      <c r="N1301" s="37"/>
      <c r="O1301" s="37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  <c r="GO1301" s="3"/>
      <c r="GP1301" s="3"/>
      <c r="GQ1301" s="3"/>
      <c r="GR1301" s="3"/>
      <c r="GS1301" s="3"/>
      <c r="GT1301" s="3"/>
      <c r="GU1301" s="3"/>
      <c r="GV1301" s="3"/>
      <c r="GW1301" s="3"/>
      <c r="GX1301" s="3"/>
      <c r="GY1301" s="3"/>
      <c r="GZ1301" s="3"/>
      <c r="HA1301" s="3"/>
      <c r="HB1301" s="3"/>
      <c r="HC1301" s="3"/>
      <c r="HD1301" s="3"/>
      <c r="HE1301" s="3"/>
      <c r="HF1301" s="3"/>
      <c r="HG1301" s="3"/>
      <c r="HH1301" s="3"/>
      <c r="HI1301" s="3"/>
      <c r="HJ1301" s="3"/>
      <c r="HK1301" s="3"/>
      <c r="HL1301" s="3"/>
      <c r="HM1301" s="3"/>
      <c r="HN1301" s="3"/>
      <c r="HO1301" s="3"/>
      <c r="HP1301" s="3"/>
      <c r="HQ1301" s="3"/>
      <c r="HR1301" s="3"/>
      <c r="HS1301" s="3"/>
      <c r="HT1301" s="3"/>
      <c r="HU1301" s="3"/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  <c r="IG1301" s="3"/>
      <c r="IH1301" s="3"/>
      <c r="II1301" s="3"/>
      <c r="IJ1301" s="3"/>
      <c r="IK1301" s="3"/>
      <c r="IL1301" s="3"/>
      <c r="IM1301" s="3"/>
      <c r="IN1301" s="3"/>
      <c r="IO1301" s="3"/>
      <c r="IP1301" s="3"/>
      <c r="IQ1301" s="3"/>
      <c r="IR1301" s="3"/>
      <c r="IS1301" s="3"/>
      <c r="IT1301" s="3"/>
      <c r="IU1301" s="3"/>
      <c r="IV1301" s="3"/>
    </row>
    <row r="1303" spans="1:256" s="208" customFormat="1">
      <c r="A1303" s="120"/>
      <c r="B1303" s="114"/>
      <c r="C1303" s="115"/>
      <c r="D1303" s="116"/>
      <c r="E1303" s="117"/>
      <c r="F1303" s="118"/>
      <c r="G1303" s="119"/>
      <c r="H1303" s="4"/>
      <c r="I1303" s="38"/>
      <c r="J1303" s="39"/>
      <c r="K1303" s="40"/>
      <c r="L1303" s="36"/>
      <c r="N1303" s="37"/>
      <c r="O1303" s="37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  <c r="GO1303" s="3"/>
      <c r="GP1303" s="3"/>
      <c r="GQ1303" s="3"/>
      <c r="GR1303" s="3"/>
      <c r="GS1303" s="3"/>
      <c r="GT1303" s="3"/>
      <c r="GU1303" s="3"/>
      <c r="GV1303" s="3"/>
      <c r="GW1303" s="3"/>
      <c r="GX1303" s="3"/>
      <c r="GY1303" s="3"/>
      <c r="GZ1303" s="3"/>
      <c r="HA1303" s="3"/>
      <c r="HB1303" s="3"/>
      <c r="HC1303" s="3"/>
      <c r="HD1303" s="3"/>
      <c r="HE1303" s="3"/>
      <c r="HF1303" s="3"/>
      <c r="HG1303" s="3"/>
      <c r="HH1303" s="3"/>
      <c r="HI1303" s="3"/>
      <c r="HJ1303" s="3"/>
      <c r="HK1303" s="3"/>
      <c r="HL1303" s="3"/>
      <c r="HM1303" s="3"/>
      <c r="HN1303" s="3"/>
      <c r="HO1303" s="3"/>
      <c r="HP1303" s="3"/>
      <c r="HQ1303" s="3"/>
      <c r="HR1303" s="3"/>
      <c r="HS1303" s="3"/>
      <c r="HT1303" s="3"/>
      <c r="HU1303" s="3"/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  <c r="IG1303" s="3"/>
      <c r="IH1303" s="3"/>
      <c r="II1303" s="3"/>
      <c r="IJ1303" s="3"/>
      <c r="IK1303" s="3"/>
      <c r="IL1303" s="3"/>
      <c r="IM1303" s="3"/>
      <c r="IN1303" s="3"/>
      <c r="IO1303" s="3"/>
      <c r="IP1303" s="3"/>
      <c r="IQ1303" s="3"/>
      <c r="IR1303" s="3"/>
      <c r="IS1303" s="3"/>
      <c r="IT1303" s="3"/>
      <c r="IU1303" s="3"/>
      <c r="IV1303" s="3"/>
    </row>
    <row r="1305" spans="1:256" s="208" customFormat="1">
      <c r="A1305" s="120"/>
      <c r="B1305" s="114"/>
      <c r="C1305" s="115"/>
      <c r="D1305" s="116"/>
      <c r="E1305" s="117"/>
      <c r="F1305" s="118"/>
      <c r="G1305" s="119"/>
      <c r="H1305" s="4"/>
      <c r="I1305" s="38"/>
      <c r="J1305" s="39"/>
      <c r="K1305" s="40"/>
      <c r="L1305" s="36"/>
      <c r="N1305" s="37"/>
      <c r="O1305" s="37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  <c r="GO1305" s="3"/>
      <c r="GP1305" s="3"/>
      <c r="GQ1305" s="3"/>
      <c r="GR1305" s="3"/>
      <c r="GS1305" s="3"/>
      <c r="GT1305" s="3"/>
      <c r="GU1305" s="3"/>
      <c r="GV1305" s="3"/>
      <c r="GW1305" s="3"/>
      <c r="GX1305" s="3"/>
      <c r="GY1305" s="3"/>
      <c r="GZ1305" s="3"/>
      <c r="HA1305" s="3"/>
      <c r="HB1305" s="3"/>
      <c r="HC1305" s="3"/>
      <c r="HD1305" s="3"/>
      <c r="HE1305" s="3"/>
      <c r="HF1305" s="3"/>
      <c r="HG1305" s="3"/>
      <c r="HH1305" s="3"/>
      <c r="HI1305" s="3"/>
      <c r="HJ1305" s="3"/>
      <c r="HK1305" s="3"/>
      <c r="HL1305" s="3"/>
      <c r="HM1305" s="3"/>
      <c r="HN1305" s="3"/>
      <c r="HO1305" s="3"/>
      <c r="HP1305" s="3"/>
      <c r="HQ1305" s="3"/>
      <c r="HR1305" s="3"/>
      <c r="HS1305" s="3"/>
      <c r="HT1305" s="3"/>
      <c r="HU1305" s="3"/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  <c r="IG1305" s="3"/>
      <c r="IH1305" s="3"/>
      <c r="II1305" s="3"/>
      <c r="IJ1305" s="3"/>
      <c r="IK1305" s="3"/>
      <c r="IL1305" s="3"/>
      <c r="IM1305" s="3"/>
      <c r="IN1305" s="3"/>
      <c r="IO1305" s="3"/>
      <c r="IP1305" s="3"/>
      <c r="IQ1305" s="3"/>
      <c r="IR1305" s="3"/>
      <c r="IS1305" s="3"/>
      <c r="IT1305" s="3"/>
      <c r="IU1305" s="3"/>
      <c r="IV1305" s="3"/>
    </row>
    <row r="1306" spans="1:256" s="208" customFormat="1">
      <c r="A1306" s="120"/>
      <c r="B1306" s="114"/>
      <c r="C1306" s="115"/>
      <c r="D1306" s="116"/>
      <c r="E1306" s="117"/>
      <c r="F1306" s="118"/>
      <c r="G1306" s="119"/>
      <c r="H1306" s="4"/>
      <c r="I1306" s="38"/>
      <c r="J1306" s="39"/>
      <c r="K1306" s="40"/>
      <c r="L1306" s="36"/>
      <c r="N1306" s="37"/>
      <c r="O1306" s="37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  <c r="GO1306" s="3"/>
      <c r="GP1306" s="3"/>
      <c r="GQ1306" s="3"/>
      <c r="GR1306" s="3"/>
      <c r="GS1306" s="3"/>
      <c r="GT1306" s="3"/>
      <c r="GU1306" s="3"/>
      <c r="GV1306" s="3"/>
      <c r="GW1306" s="3"/>
      <c r="GX1306" s="3"/>
      <c r="GY1306" s="3"/>
      <c r="GZ1306" s="3"/>
      <c r="HA1306" s="3"/>
      <c r="HB1306" s="3"/>
      <c r="HC1306" s="3"/>
      <c r="HD1306" s="3"/>
      <c r="HE1306" s="3"/>
      <c r="HF1306" s="3"/>
      <c r="HG1306" s="3"/>
      <c r="HH1306" s="3"/>
      <c r="HI1306" s="3"/>
      <c r="HJ1306" s="3"/>
      <c r="HK1306" s="3"/>
      <c r="HL1306" s="3"/>
      <c r="HM1306" s="3"/>
      <c r="HN1306" s="3"/>
      <c r="HO1306" s="3"/>
      <c r="HP1306" s="3"/>
      <c r="HQ1306" s="3"/>
      <c r="HR1306" s="3"/>
      <c r="HS1306" s="3"/>
      <c r="HT1306" s="3"/>
      <c r="HU1306" s="3"/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  <c r="IG1306" s="3"/>
      <c r="IH1306" s="3"/>
      <c r="II1306" s="3"/>
      <c r="IJ1306" s="3"/>
      <c r="IK1306" s="3"/>
      <c r="IL1306" s="3"/>
      <c r="IM1306" s="3"/>
      <c r="IN1306" s="3"/>
      <c r="IO1306" s="3"/>
      <c r="IP1306" s="3"/>
      <c r="IQ1306" s="3"/>
      <c r="IR1306" s="3"/>
      <c r="IS1306" s="3"/>
      <c r="IT1306" s="3"/>
      <c r="IU1306" s="3"/>
      <c r="IV1306" s="3"/>
    </row>
    <row r="1307" spans="1:256" s="208" customFormat="1">
      <c r="A1307" s="120"/>
      <c r="B1307" s="114"/>
      <c r="C1307" s="115"/>
      <c r="D1307" s="116"/>
      <c r="E1307" s="117"/>
      <c r="F1307" s="118"/>
      <c r="G1307" s="119"/>
      <c r="H1307" s="4"/>
      <c r="I1307" s="38"/>
      <c r="J1307" s="39"/>
      <c r="K1307" s="40"/>
      <c r="L1307" s="36"/>
      <c r="N1307" s="37"/>
      <c r="O1307" s="37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  <c r="GO1307" s="3"/>
      <c r="GP1307" s="3"/>
      <c r="GQ1307" s="3"/>
      <c r="GR1307" s="3"/>
      <c r="GS1307" s="3"/>
      <c r="GT1307" s="3"/>
      <c r="GU1307" s="3"/>
      <c r="GV1307" s="3"/>
      <c r="GW1307" s="3"/>
      <c r="GX1307" s="3"/>
      <c r="GY1307" s="3"/>
      <c r="GZ1307" s="3"/>
      <c r="HA1307" s="3"/>
      <c r="HB1307" s="3"/>
      <c r="HC1307" s="3"/>
      <c r="HD1307" s="3"/>
      <c r="HE1307" s="3"/>
      <c r="HF1307" s="3"/>
      <c r="HG1307" s="3"/>
      <c r="HH1307" s="3"/>
      <c r="HI1307" s="3"/>
      <c r="HJ1307" s="3"/>
      <c r="HK1307" s="3"/>
      <c r="HL1307" s="3"/>
      <c r="HM1307" s="3"/>
      <c r="HN1307" s="3"/>
      <c r="HO1307" s="3"/>
      <c r="HP1307" s="3"/>
      <c r="HQ1307" s="3"/>
      <c r="HR1307" s="3"/>
      <c r="HS1307" s="3"/>
      <c r="HT1307" s="3"/>
      <c r="HU1307" s="3"/>
      <c r="HV1307" s="3"/>
      <c r="HW1307" s="3"/>
      <c r="HX1307" s="3"/>
      <c r="HY1307" s="3"/>
      <c r="HZ1307" s="3"/>
      <c r="IA1307" s="3"/>
      <c r="IB1307" s="3"/>
      <c r="IC1307" s="3"/>
      <c r="ID1307" s="3"/>
      <c r="IE1307" s="3"/>
      <c r="IF1307" s="3"/>
      <c r="IG1307" s="3"/>
      <c r="IH1307" s="3"/>
      <c r="II1307" s="3"/>
      <c r="IJ1307" s="3"/>
      <c r="IK1307" s="3"/>
      <c r="IL1307" s="3"/>
      <c r="IM1307" s="3"/>
      <c r="IN1307" s="3"/>
      <c r="IO1307" s="3"/>
      <c r="IP1307" s="3"/>
      <c r="IQ1307" s="3"/>
      <c r="IR1307" s="3"/>
      <c r="IS1307" s="3"/>
      <c r="IT1307" s="3"/>
      <c r="IU1307" s="3"/>
      <c r="IV1307" s="3"/>
    </row>
  </sheetData>
  <mergeCells count="10">
    <mergeCell ref="H1:AB1"/>
    <mergeCell ref="O4:U5"/>
    <mergeCell ref="V4:AB5"/>
    <mergeCell ref="N4:N6"/>
    <mergeCell ref="H4:H6"/>
    <mergeCell ref="I4:I6"/>
    <mergeCell ref="J4:J6"/>
    <mergeCell ref="K4:K6"/>
    <mergeCell ref="L4:L6"/>
    <mergeCell ref="M4:M6"/>
  </mergeCells>
  <phoneticPr fontId="54" type="noConversion"/>
  <pageMargins left="0.196850393700787" right="0.15748031496063" top="0.15748031496063" bottom="0.15748031496063" header="0.15748031496063" footer="0.23622047244094499"/>
  <pageSetup paperSize="9" scale="59" firstPageNumber="24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BE268"/>
  <sheetViews>
    <sheetView tabSelected="1" view="pageBreakPreview" workbookViewId="0">
      <selection activeCell="D9" sqref="D9:D10"/>
    </sheetView>
  </sheetViews>
  <sheetFormatPr defaultColWidth="9.140625" defaultRowHeight="12.75"/>
  <cols>
    <col min="1" max="1" width="6.5703125" style="470" customWidth="1"/>
    <col min="2" max="2" width="51.28515625" style="470" customWidth="1"/>
    <col min="3" max="3" width="6.140625" style="560" customWidth="1"/>
    <col min="4" max="4" width="18" style="470" customWidth="1"/>
    <col min="5" max="6" width="17.140625" style="470" customWidth="1"/>
    <col min="7" max="9" width="9.140625" style="470"/>
    <col min="10" max="10" width="11.7109375" style="470" bestFit="1" customWidth="1"/>
    <col min="11" max="16384" width="9.140625" style="470"/>
  </cols>
  <sheetData>
    <row r="1" spans="1:57" ht="15.75" customHeight="1">
      <c r="D1" s="641" t="s">
        <v>625</v>
      </c>
      <c r="E1" s="641"/>
      <c r="F1" s="641"/>
    </row>
    <row r="2" spans="1:57" ht="15.75" customHeight="1">
      <c r="D2" s="641" t="s">
        <v>622</v>
      </c>
      <c r="E2" s="641"/>
      <c r="F2" s="641"/>
    </row>
    <row r="3" spans="1:57" ht="15.75" customHeight="1">
      <c r="D3" s="641" t="s">
        <v>942</v>
      </c>
      <c r="E3" s="641"/>
      <c r="F3" s="641"/>
    </row>
    <row r="4" spans="1:57" ht="15.75" customHeight="1">
      <c r="D4" s="641" t="s">
        <v>943</v>
      </c>
      <c r="E4" s="641"/>
      <c r="F4" s="641"/>
    </row>
    <row r="5" spans="1:57">
      <c r="D5" s="561"/>
    </row>
    <row r="6" spans="1:57" s="381" customFormat="1" ht="36" customHeight="1">
      <c r="A6" s="640" t="s">
        <v>856</v>
      </c>
      <c r="B6" s="640"/>
      <c r="C6" s="640"/>
      <c r="D6" s="640"/>
      <c r="E6" s="640"/>
      <c r="F6" s="640"/>
      <c r="G6" s="562"/>
      <c r="H6" s="562"/>
      <c r="I6" s="562"/>
    </row>
    <row r="7" spans="1:57" s="381" customFormat="1" ht="15.75">
      <c r="A7" s="563"/>
      <c r="B7" s="563"/>
      <c r="C7" s="563"/>
      <c r="D7" s="563"/>
      <c r="E7" s="563"/>
      <c r="F7" s="563"/>
      <c r="G7" s="562"/>
      <c r="H7" s="562"/>
      <c r="I7" s="562"/>
    </row>
    <row r="8" spans="1:57" s="381" customFormat="1" ht="10.5" customHeight="1">
      <c r="A8" s="563"/>
      <c r="B8" s="563"/>
      <c r="C8" s="563"/>
      <c r="D8" s="633" t="s">
        <v>97</v>
      </c>
      <c r="E8" s="633"/>
      <c r="F8" s="633"/>
    </row>
    <row r="9" spans="1:57" ht="39.75" customHeight="1">
      <c r="A9" s="634" t="s">
        <v>626</v>
      </c>
      <c r="B9" s="636" t="s">
        <v>627</v>
      </c>
      <c r="C9" s="634" t="s">
        <v>628</v>
      </c>
      <c r="D9" s="638" t="s">
        <v>629</v>
      </c>
      <c r="E9" s="639" t="s">
        <v>375</v>
      </c>
      <c r="F9" s="639"/>
    </row>
    <row r="10" spans="1:57" ht="31.5" customHeight="1">
      <c r="A10" s="635"/>
      <c r="B10" s="637"/>
      <c r="C10" s="635"/>
      <c r="D10" s="638"/>
      <c r="E10" s="388" t="s">
        <v>376</v>
      </c>
      <c r="F10" s="388" t="s">
        <v>377</v>
      </c>
    </row>
    <row r="11" spans="1:57" s="560" customFormat="1">
      <c r="A11" s="564">
        <v>1</v>
      </c>
      <c r="B11" s="565">
        <v>2</v>
      </c>
      <c r="C11" s="564">
        <v>3</v>
      </c>
      <c r="D11" s="564">
        <v>4</v>
      </c>
      <c r="E11" s="565">
        <v>5</v>
      </c>
      <c r="F11" s="564">
        <v>6</v>
      </c>
    </row>
    <row r="12" spans="1:57" ht="42">
      <c r="A12" s="566">
        <v>1000</v>
      </c>
      <c r="B12" s="567" t="s">
        <v>643</v>
      </c>
      <c r="C12" s="568"/>
      <c r="D12" s="569">
        <f>+E12+F12-F125</f>
        <v>541250.30000000005</v>
      </c>
      <c r="E12" s="569">
        <f>+E14+E54+E76</f>
        <v>541250.30000000005</v>
      </c>
      <c r="F12" s="569">
        <f>+F14+F54+F76</f>
        <v>0</v>
      </c>
      <c r="G12" s="570"/>
      <c r="H12" s="570"/>
      <c r="I12" s="570"/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  <c r="W12" s="570"/>
      <c r="X12" s="570"/>
      <c r="Y12" s="570"/>
      <c r="Z12" s="570"/>
      <c r="AA12" s="570"/>
      <c r="AB12" s="570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0"/>
      <c r="AN12" s="570"/>
      <c r="AO12" s="570"/>
      <c r="AP12" s="570"/>
      <c r="AQ12" s="570"/>
      <c r="AR12" s="570"/>
      <c r="AS12" s="570"/>
      <c r="AT12" s="570"/>
      <c r="AU12" s="570"/>
      <c r="AV12" s="570"/>
      <c r="AW12" s="570"/>
      <c r="AX12" s="570"/>
      <c r="AY12" s="570"/>
      <c r="AZ12" s="570"/>
      <c r="BA12" s="570"/>
      <c r="BB12" s="570"/>
      <c r="BC12" s="570"/>
      <c r="BD12" s="570"/>
      <c r="BE12" s="570"/>
    </row>
    <row r="13" spans="1:57" ht="14.25" hidden="1">
      <c r="A13" s="279"/>
      <c r="B13" s="285"/>
      <c r="C13" s="286"/>
      <c r="D13" s="287"/>
      <c r="E13" s="287"/>
      <c r="F13" s="287"/>
    </row>
    <row r="14" spans="1:57" s="570" customFormat="1" ht="51" hidden="1">
      <c r="A14" s="280">
        <v>1100</v>
      </c>
      <c r="B14" s="571" t="s">
        <v>644</v>
      </c>
      <c r="C14" s="282">
        <v>7100</v>
      </c>
      <c r="D14" s="572">
        <f>D17+D22+D25+D45+D48</f>
        <v>0</v>
      </c>
      <c r="E14" s="572">
        <f t="shared" ref="E14:F14" si="0">E17+E22+E25+E45+E48</f>
        <v>0</v>
      </c>
      <c r="F14" s="572">
        <f t="shared" si="0"/>
        <v>0</v>
      </c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0"/>
      <c r="AU14" s="470"/>
      <c r="AV14" s="470"/>
      <c r="AW14" s="470"/>
      <c r="AX14" s="470"/>
      <c r="AY14" s="470"/>
      <c r="AZ14" s="470"/>
      <c r="BA14" s="470"/>
      <c r="BB14" s="470"/>
      <c r="BC14" s="470"/>
      <c r="BD14" s="470"/>
      <c r="BE14" s="470"/>
    </row>
    <row r="15" spans="1:57" hidden="1">
      <c r="A15" s="280"/>
      <c r="B15" s="281" t="s">
        <v>645</v>
      </c>
      <c r="C15" s="282"/>
      <c r="D15" s="283">
        <f>D17+D22</f>
        <v>0</v>
      </c>
      <c r="E15" s="283">
        <f t="shared" ref="E15:F15" si="1">E17+E22</f>
        <v>0</v>
      </c>
      <c r="F15" s="283">
        <f t="shared" si="1"/>
        <v>0</v>
      </c>
    </row>
    <row r="16" spans="1:57" s="570" customFormat="1" hidden="1">
      <c r="A16" s="280"/>
      <c r="B16" s="281" t="s">
        <v>646</v>
      </c>
      <c r="C16" s="282"/>
      <c r="D16" s="283">
        <f>+D19+D22</f>
        <v>0</v>
      </c>
      <c r="E16" s="283">
        <f t="shared" ref="E16:F16" si="2">+E19+E22</f>
        <v>0</v>
      </c>
      <c r="F16" s="283">
        <f t="shared" si="2"/>
        <v>0</v>
      </c>
    </row>
    <row r="17" spans="1:6" ht="25.5" hidden="1">
      <c r="A17" s="280">
        <v>1110</v>
      </c>
      <c r="B17" s="571" t="s">
        <v>647</v>
      </c>
      <c r="C17" s="282">
        <v>7131</v>
      </c>
      <c r="D17" s="573">
        <f>D19+D20</f>
        <v>0</v>
      </c>
      <c r="E17" s="573">
        <f>E19+E20+E21</f>
        <v>0</v>
      </c>
      <c r="F17" s="573">
        <f>F19+F20+F21</f>
        <v>0</v>
      </c>
    </row>
    <row r="18" spans="1:6" hidden="1">
      <c r="A18" s="574"/>
      <c r="B18" s="575" t="s">
        <v>108</v>
      </c>
      <c r="C18" s="576"/>
      <c r="D18" s="284"/>
      <c r="E18" s="551"/>
      <c r="F18" s="551"/>
    </row>
    <row r="19" spans="1:6" ht="25.5" hidden="1">
      <c r="A19" s="577">
        <v>1111</v>
      </c>
      <c r="B19" s="575" t="s">
        <v>630</v>
      </c>
      <c r="C19" s="576"/>
      <c r="D19" s="359">
        <f t="shared" ref="D19:D21" si="3">E19+F19</f>
        <v>0</v>
      </c>
      <c r="E19" s="290"/>
      <c r="F19" s="290"/>
    </row>
    <row r="20" spans="1:6" s="570" customFormat="1" ht="25.5" hidden="1">
      <c r="A20" s="577">
        <v>1112</v>
      </c>
      <c r="B20" s="575" t="s">
        <v>631</v>
      </c>
      <c r="C20" s="576"/>
      <c r="D20" s="359">
        <f t="shared" si="3"/>
        <v>0</v>
      </c>
      <c r="E20" s="290"/>
      <c r="F20" s="290"/>
    </row>
    <row r="21" spans="1:6" s="570" customFormat="1" ht="23.25" hidden="1" customHeight="1">
      <c r="A21" s="577">
        <v>1113</v>
      </c>
      <c r="B21" s="575" t="s">
        <v>783</v>
      </c>
      <c r="C21" s="576"/>
      <c r="D21" s="359">
        <f t="shared" si="3"/>
        <v>0</v>
      </c>
      <c r="E21" s="290"/>
      <c r="F21" s="290"/>
    </row>
    <row r="22" spans="1:6" hidden="1">
      <c r="A22" s="578">
        <v>1120</v>
      </c>
      <c r="B22" s="579" t="s">
        <v>648</v>
      </c>
      <c r="C22" s="580">
        <v>7136</v>
      </c>
      <c r="D22" s="581">
        <f>D24</f>
        <v>0</v>
      </c>
      <c r="E22" s="581">
        <f t="shared" ref="E22:F22" si="4">E24</f>
        <v>0</v>
      </c>
      <c r="F22" s="581">
        <f t="shared" si="4"/>
        <v>0</v>
      </c>
    </row>
    <row r="23" spans="1:6" hidden="1">
      <c r="A23" s="574"/>
      <c r="B23" s="575" t="s">
        <v>108</v>
      </c>
      <c r="C23" s="576"/>
      <c r="D23" s="284"/>
      <c r="E23" s="290"/>
      <c r="F23" s="290"/>
    </row>
    <row r="24" spans="1:6" s="570" customFormat="1" hidden="1">
      <c r="A24" s="577">
        <v>1121</v>
      </c>
      <c r="B24" s="575" t="s">
        <v>632</v>
      </c>
      <c r="C24" s="576"/>
      <c r="D24" s="359">
        <f t="shared" ref="D24:D43" si="5">E24+F24</f>
        <v>0</v>
      </c>
      <c r="E24" s="290"/>
      <c r="F24" s="290"/>
    </row>
    <row r="25" spans="1:6" ht="89.25" hidden="1">
      <c r="A25" s="280">
        <v>1130</v>
      </c>
      <c r="B25" s="571" t="s">
        <v>649</v>
      </c>
      <c r="C25" s="282">
        <v>7145</v>
      </c>
      <c r="D25" s="572">
        <f>D26+D27+D28+D29+D30+D31+D32+D33+D34+D35+D36+D37+D38+D39+D40+D41+D42+D43+D44</f>
        <v>0</v>
      </c>
      <c r="E25" s="572">
        <f t="shared" ref="E25:F25" si="6">E26+E27+E28+E29+E30+E31+E32+E33+E34+E35+E36+E37+E38+E39+E40+E41+E42+E43+E44</f>
        <v>0</v>
      </c>
      <c r="F25" s="572">
        <f t="shared" si="6"/>
        <v>0</v>
      </c>
    </row>
    <row r="26" spans="1:6" ht="38.25" hidden="1">
      <c r="A26" s="577">
        <v>11301</v>
      </c>
      <c r="B26" s="575" t="s">
        <v>650</v>
      </c>
      <c r="C26" s="576"/>
      <c r="D26" s="359">
        <f t="shared" si="5"/>
        <v>0</v>
      </c>
      <c r="E26" s="359"/>
      <c r="F26" s="359"/>
    </row>
    <row r="27" spans="1:6" ht="63.75" hidden="1">
      <c r="A27" s="582">
        <v>11302</v>
      </c>
      <c r="B27" s="583" t="s">
        <v>651</v>
      </c>
      <c r="C27" s="584"/>
      <c r="D27" s="359">
        <f t="shared" si="5"/>
        <v>0</v>
      </c>
      <c r="E27" s="359"/>
      <c r="F27" s="359"/>
    </row>
    <row r="28" spans="1:6" ht="38.25" hidden="1">
      <c r="A28" s="577">
        <v>11303</v>
      </c>
      <c r="B28" s="575" t="s">
        <v>652</v>
      </c>
      <c r="C28" s="576"/>
      <c r="D28" s="359">
        <f t="shared" si="5"/>
        <v>0</v>
      </c>
      <c r="E28" s="359"/>
      <c r="F28" s="359"/>
    </row>
    <row r="29" spans="1:6" ht="89.25" hidden="1">
      <c r="A29" s="577">
        <v>11304</v>
      </c>
      <c r="B29" s="574" t="s">
        <v>653</v>
      </c>
      <c r="C29" s="576"/>
      <c r="D29" s="359">
        <f t="shared" si="5"/>
        <v>0</v>
      </c>
      <c r="E29" s="359"/>
      <c r="F29" s="359">
        <v>0</v>
      </c>
    </row>
    <row r="30" spans="1:6" ht="76.5" hidden="1">
      <c r="A30" s="577">
        <v>11305</v>
      </c>
      <c r="B30" s="574" t="s">
        <v>654</v>
      </c>
      <c r="C30" s="576"/>
      <c r="D30" s="359">
        <f t="shared" si="5"/>
        <v>0</v>
      </c>
      <c r="E30" s="359"/>
      <c r="F30" s="359"/>
    </row>
    <row r="31" spans="1:6" ht="51" hidden="1">
      <c r="A31" s="577">
        <v>11306</v>
      </c>
      <c r="B31" s="574" t="s">
        <v>655</v>
      </c>
      <c r="C31" s="576"/>
      <c r="D31" s="359">
        <f t="shared" si="5"/>
        <v>0</v>
      </c>
      <c r="E31" s="359"/>
      <c r="F31" s="359"/>
    </row>
    <row r="32" spans="1:6" ht="38.25" hidden="1">
      <c r="A32" s="577">
        <v>11307</v>
      </c>
      <c r="B32" s="575" t="s">
        <v>656</v>
      </c>
      <c r="C32" s="576"/>
      <c r="D32" s="359">
        <f t="shared" si="5"/>
        <v>0</v>
      </c>
      <c r="E32" s="359"/>
      <c r="F32" s="359"/>
    </row>
    <row r="33" spans="1:57" ht="63.75" hidden="1">
      <c r="A33" s="577">
        <v>11308</v>
      </c>
      <c r="B33" s="575" t="s">
        <v>657</v>
      </c>
      <c r="C33" s="576"/>
      <c r="D33" s="359">
        <f t="shared" si="5"/>
        <v>0</v>
      </c>
      <c r="E33" s="359"/>
      <c r="F33" s="359"/>
    </row>
    <row r="34" spans="1:57" ht="63.75" hidden="1">
      <c r="A34" s="577">
        <v>11309</v>
      </c>
      <c r="B34" s="575" t="s">
        <v>658</v>
      </c>
      <c r="C34" s="576"/>
      <c r="D34" s="359">
        <f t="shared" si="5"/>
        <v>0</v>
      </c>
      <c r="E34" s="359"/>
      <c r="F34" s="359"/>
    </row>
    <row r="35" spans="1:57" ht="38.25" hidden="1">
      <c r="A35" s="577">
        <v>11310</v>
      </c>
      <c r="B35" s="575" t="s">
        <v>659</v>
      </c>
      <c r="C35" s="576"/>
      <c r="D35" s="359">
        <f t="shared" si="5"/>
        <v>0</v>
      </c>
      <c r="E35" s="359"/>
      <c r="F35" s="359"/>
    </row>
    <row r="36" spans="1:57" ht="38.25" hidden="1">
      <c r="A36" s="577">
        <v>11311</v>
      </c>
      <c r="B36" s="574" t="s">
        <v>660</v>
      </c>
      <c r="C36" s="576"/>
      <c r="D36" s="359">
        <f t="shared" si="5"/>
        <v>0</v>
      </c>
      <c r="E36" s="359"/>
      <c r="F36" s="359">
        <v>0</v>
      </c>
    </row>
    <row r="37" spans="1:57" ht="102" hidden="1">
      <c r="A37" s="577">
        <v>11312</v>
      </c>
      <c r="B37" s="575" t="s">
        <v>661</v>
      </c>
      <c r="C37" s="576"/>
      <c r="D37" s="359">
        <f t="shared" si="5"/>
        <v>0</v>
      </c>
      <c r="E37" s="359"/>
      <c r="F37" s="359"/>
    </row>
    <row r="38" spans="1:57" ht="76.5" hidden="1">
      <c r="A38" s="577">
        <v>11313</v>
      </c>
      <c r="B38" s="575" t="s">
        <v>662</v>
      </c>
      <c r="C38" s="576"/>
      <c r="D38" s="359">
        <f t="shared" si="5"/>
        <v>0</v>
      </c>
      <c r="E38" s="359"/>
      <c r="F38" s="359"/>
    </row>
    <row r="39" spans="1:57" ht="51" hidden="1">
      <c r="A39" s="577">
        <v>11314</v>
      </c>
      <c r="B39" s="575" t="s">
        <v>663</v>
      </c>
      <c r="C39" s="576"/>
      <c r="D39" s="359">
        <f t="shared" si="5"/>
        <v>0</v>
      </c>
      <c r="E39" s="359"/>
      <c r="F39" s="359"/>
    </row>
    <row r="40" spans="1:57" ht="51" hidden="1">
      <c r="A40" s="577">
        <v>11315</v>
      </c>
      <c r="B40" s="574" t="s">
        <v>664</v>
      </c>
      <c r="C40" s="576"/>
      <c r="D40" s="359">
        <f t="shared" si="5"/>
        <v>0</v>
      </c>
      <c r="E40" s="359"/>
      <c r="F40" s="359">
        <v>0</v>
      </c>
    </row>
    <row r="41" spans="1:57" ht="38.25" hidden="1">
      <c r="A41" s="577">
        <v>11316</v>
      </c>
      <c r="B41" s="575" t="s">
        <v>665</v>
      </c>
      <c r="C41" s="576"/>
      <c r="D41" s="359">
        <f t="shared" si="5"/>
        <v>0</v>
      </c>
      <c r="E41" s="359"/>
      <c r="F41" s="359"/>
    </row>
    <row r="42" spans="1:57" ht="38.25" hidden="1">
      <c r="A42" s="577">
        <v>11317</v>
      </c>
      <c r="B42" s="574" t="s">
        <v>666</v>
      </c>
      <c r="C42" s="576"/>
      <c r="D42" s="359">
        <f t="shared" si="5"/>
        <v>0</v>
      </c>
      <c r="E42" s="359"/>
      <c r="F42" s="359">
        <v>0</v>
      </c>
    </row>
    <row r="43" spans="1:57" ht="38.25" hidden="1">
      <c r="A43" s="577">
        <v>11318</v>
      </c>
      <c r="B43" s="575" t="s">
        <v>667</v>
      </c>
      <c r="C43" s="576"/>
      <c r="D43" s="359">
        <f t="shared" si="5"/>
        <v>0</v>
      </c>
      <c r="E43" s="359"/>
      <c r="F43" s="359">
        <v>0</v>
      </c>
    </row>
    <row r="44" spans="1:57" ht="20.25" hidden="1" customHeight="1">
      <c r="A44" s="577">
        <v>11319</v>
      </c>
      <c r="B44" s="574" t="s">
        <v>668</v>
      </c>
      <c r="C44" s="576"/>
      <c r="D44" s="359">
        <f t="shared" ref="D44:D47" si="7">E44+F44</f>
        <v>0</v>
      </c>
      <c r="E44" s="359"/>
      <c r="F44" s="359">
        <v>0</v>
      </c>
    </row>
    <row r="45" spans="1:57" ht="25.5" hidden="1">
      <c r="A45" s="280">
        <v>1140</v>
      </c>
      <c r="B45" s="571" t="s">
        <v>669</v>
      </c>
      <c r="C45" s="282">
        <v>7146</v>
      </c>
      <c r="D45" s="501">
        <f>D46+D47</f>
        <v>0</v>
      </c>
      <c r="E45" s="501">
        <f t="shared" ref="E45:F45" si="8">E46+E47</f>
        <v>0</v>
      </c>
      <c r="F45" s="501">
        <f t="shared" si="8"/>
        <v>0</v>
      </c>
    </row>
    <row r="46" spans="1:57" ht="76.5" hidden="1">
      <c r="A46" s="577">
        <v>1141</v>
      </c>
      <c r="B46" s="575" t="s">
        <v>670</v>
      </c>
      <c r="C46" s="576"/>
      <c r="D46" s="359">
        <f t="shared" si="7"/>
        <v>0</v>
      </c>
      <c r="E46" s="290"/>
      <c r="F46" s="290"/>
    </row>
    <row r="47" spans="1:57" s="570" customFormat="1" ht="76.5" hidden="1">
      <c r="A47" s="577">
        <v>1142</v>
      </c>
      <c r="B47" s="575" t="s">
        <v>671</v>
      </c>
      <c r="C47" s="576"/>
      <c r="D47" s="359">
        <f t="shared" si="7"/>
        <v>0</v>
      </c>
      <c r="E47" s="290"/>
      <c r="F47" s="29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  <c r="AH47" s="470"/>
      <c r="AI47" s="470"/>
      <c r="AJ47" s="470"/>
      <c r="AK47" s="470"/>
      <c r="AL47" s="470"/>
      <c r="AM47" s="470"/>
      <c r="AN47" s="470"/>
      <c r="AO47" s="470"/>
      <c r="AP47" s="470"/>
      <c r="AQ47" s="470"/>
      <c r="AR47" s="470"/>
      <c r="AS47" s="470"/>
      <c r="AT47" s="470"/>
      <c r="AU47" s="470"/>
      <c r="AV47" s="470"/>
      <c r="AW47" s="470"/>
      <c r="AX47" s="470"/>
      <c r="AY47" s="470"/>
      <c r="AZ47" s="470"/>
      <c r="BA47" s="470"/>
      <c r="BB47" s="470"/>
      <c r="BC47" s="470"/>
      <c r="BD47" s="470"/>
      <c r="BE47" s="470"/>
    </row>
    <row r="48" spans="1:57" ht="38.25" hidden="1">
      <c r="A48" s="280">
        <v>1150</v>
      </c>
      <c r="B48" s="571" t="s">
        <v>672</v>
      </c>
      <c r="C48" s="585">
        <v>7161</v>
      </c>
      <c r="D48" s="573">
        <f>D49+D53</f>
        <v>0</v>
      </c>
      <c r="E48" s="573">
        <f t="shared" ref="E48:F48" si="9">E49+E53</f>
        <v>0</v>
      </c>
      <c r="F48" s="573">
        <f t="shared" si="9"/>
        <v>0</v>
      </c>
    </row>
    <row r="49" spans="1:57" ht="51" hidden="1">
      <c r="A49" s="582">
        <v>1151</v>
      </c>
      <c r="B49" s="583" t="s">
        <v>673</v>
      </c>
      <c r="C49" s="584"/>
      <c r="D49" s="586">
        <f>D50+D51+D52</f>
        <v>0</v>
      </c>
      <c r="E49" s="586">
        <f t="shared" ref="E49:F49" si="10">E50+E51+E52</f>
        <v>0</v>
      </c>
      <c r="F49" s="586">
        <f t="shared" si="10"/>
        <v>0</v>
      </c>
    </row>
    <row r="50" spans="1:57" hidden="1">
      <c r="A50" s="577">
        <v>1152</v>
      </c>
      <c r="B50" s="575" t="s">
        <v>674</v>
      </c>
      <c r="C50" s="576"/>
      <c r="D50" s="359">
        <f t="shared" ref="D50:D52" si="11">E50+F50</f>
        <v>0</v>
      </c>
      <c r="E50" s="290"/>
      <c r="F50" s="290"/>
      <c r="G50" s="570"/>
      <c r="H50" s="570"/>
      <c r="I50" s="570"/>
      <c r="J50" s="570"/>
      <c r="K50" s="570"/>
      <c r="L50" s="570"/>
      <c r="M50" s="570"/>
      <c r="N50" s="570"/>
      <c r="O50" s="570"/>
      <c r="P50" s="570"/>
      <c r="Q50" s="570"/>
      <c r="R50" s="570"/>
      <c r="S50" s="570"/>
      <c r="T50" s="570"/>
      <c r="U50" s="570"/>
      <c r="V50" s="570"/>
      <c r="W50" s="570"/>
      <c r="X50" s="570"/>
      <c r="Y50" s="570"/>
      <c r="Z50" s="570"/>
      <c r="AA50" s="570"/>
      <c r="AB50" s="570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570"/>
      <c r="AN50" s="570"/>
      <c r="AO50" s="570"/>
      <c r="AP50" s="570"/>
      <c r="AQ50" s="570"/>
      <c r="AR50" s="570"/>
      <c r="AS50" s="570"/>
      <c r="AT50" s="570"/>
      <c r="AU50" s="570"/>
      <c r="AV50" s="570"/>
      <c r="AW50" s="570"/>
      <c r="AX50" s="570"/>
      <c r="AY50" s="570"/>
      <c r="AZ50" s="570"/>
      <c r="BA50" s="570"/>
      <c r="BB50" s="570"/>
      <c r="BC50" s="570"/>
      <c r="BD50" s="570"/>
      <c r="BE50" s="570"/>
    </row>
    <row r="51" spans="1:57" hidden="1">
      <c r="A51" s="577">
        <v>1153</v>
      </c>
      <c r="B51" s="575" t="s">
        <v>675</v>
      </c>
      <c r="C51" s="576"/>
      <c r="D51" s="359">
        <f t="shared" si="11"/>
        <v>0</v>
      </c>
      <c r="E51" s="290"/>
      <c r="F51" s="290"/>
    </row>
    <row r="52" spans="1:57" ht="25.5" hidden="1">
      <c r="A52" s="577">
        <v>1154</v>
      </c>
      <c r="B52" s="575" t="s">
        <v>676</v>
      </c>
      <c r="C52" s="576"/>
      <c r="D52" s="359">
        <f t="shared" si="11"/>
        <v>0</v>
      </c>
      <c r="E52" s="290"/>
      <c r="F52" s="290"/>
    </row>
    <row r="53" spans="1:57" s="570" customFormat="1" ht="63.75" hidden="1">
      <c r="A53" s="577">
        <v>1155</v>
      </c>
      <c r="B53" s="583" t="s">
        <v>677</v>
      </c>
      <c r="C53" s="584"/>
      <c r="D53" s="359">
        <f t="shared" ref="D53" si="12">E53+F53</f>
        <v>0</v>
      </c>
      <c r="E53" s="290"/>
      <c r="F53" s="290"/>
    </row>
    <row r="54" spans="1:57" ht="38.25" hidden="1">
      <c r="A54" s="282">
        <v>1200</v>
      </c>
      <c r="B54" s="587" t="s">
        <v>678</v>
      </c>
      <c r="C54" s="588">
        <v>7300</v>
      </c>
      <c r="D54" s="572">
        <f>+D55+D57+D59+D61+D63+D73</f>
        <v>0</v>
      </c>
      <c r="E54" s="572">
        <f t="shared" ref="E54:F54" si="13">+E55+E57+E59+E61+E63+E73</f>
        <v>0</v>
      </c>
      <c r="F54" s="572">
        <f t="shared" si="13"/>
        <v>0</v>
      </c>
    </row>
    <row r="55" spans="1:57" s="570" customFormat="1" ht="38.25" hidden="1">
      <c r="A55" s="578">
        <v>1210</v>
      </c>
      <c r="B55" s="589" t="s">
        <v>679</v>
      </c>
      <c r="C55" s="590">
        <v>7311</v>
      </c>
      <c r="D55" s="501">
        <f>+D56</f>
        <v>0</v>
      </c>
      <c r="E55" s="501">
        <f t="shared" ref="E55:F55" si="14">+E56</f>
        <v>0</v>
      </c>
      <c r="F55" s="501">
        <f t="shared" si="14"/>
        <v>0</v>
      </c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  <c r="AE55" s="470"/>
      <c r="AF55" s="470"/>
      <c r="AG55" s="470"/>
      <c r="AH55" s="470"/>
      <c r="AI55" s="470"/>
      <c r="AJ55" s="470"/>
      <c r="AK55" s="470"/>
      <c r="AL55" s="470"/>
      <c r="AM55" s="470"/>
      <c r="AN55" s="470"/>
      <c r="AO55" s="470"/>
      <c r="AP55" s="470"/>
      <c r="AQ55" s="470"/>
      <c r="AR55" s="470"/>
      <c r="AS55" s="470"/>
      <c r="AT55" s="470"/>
      <c r="AU55" s="470"/>
      <c r="AV55" s="470"/>
      <c r="AW55" s="470"/>
      <c r="AX55" s="470"/>
      <c r="AY55" s="470"/>
      <c r="AZ55" s="470"/>
      <c r="BA55" s="470"/>
      <c r="BB55" s="470"/>
      <c r="BC55" s="470"/>
      <c r="BD55" s="470"/>
      <c r="BE55" s="470"/>
    </row>
    <row r="56" spans="1:57" ht="63.75" hidden="1">
      <c r="A56" s="577">
        <v>1211</v>
      </c>
      <c r="B56" s="575" t="s">
        <v>680</v>
      </c>
      <c r="C56" s="576"/>
      <c r="D56" s="359">
        <f t="shared" ref="D56:D62" si="15">E56+F56</f>
        <v>0</v>
      </c>
      <c r="E56" s="359"/>
      <c r="F56" s="359">
        <v>0</v>
      </c>
    </row>
    <row r="57" spans="1:57" ht="38.25" hidden="1">
      <c r="A57" s="578">
        <v>1220</v>
      </c>
      <c r="B57" s="579" t="s">
        <v>681</v>
      </c>
      <c r="C57" s="580">
        <v>7312</v>
      </c>
      <c r="D57" s="501">
        <f>+D58</f>
        <v>0</v>
      </c>
      <c r="E57" s="290"/>
      <c r="F57" s="290"/>
    </row>
    <row r="58" spans="1:57" ht="63.75" hidden="1">
      <c r="A58" s="577">
        <v>1221</v>
      </c>
      <c r="B58" s="575" t="s">
        <v>682</v>
      </c>
      <c r="C58" s="576"/>
      <c r="D58" s="359">
        <f t="shared" si="15"/>
        <v>0</v>
      </c>
      <c r="E58" s="290"/>
      <c r="F58" s="290"/>
    </row>
    <row r="59" spans="1:57" ht="38.25" hidden="1">
      <c r="A59" s="280">
        <v>1230</v>
      </c>
      <c r="B59" s="571" t="s">
        <v>683</v>
      </c>
      <c r="C59" s="282">
        <v>7321</v>
      </c>
      <c r="D59" s="501">
        <f>+D60</f>
        <v>0</v>
      </c>
      <c r="E59" s="501">
        <f t="shared" ref="E59:F59" si="16">+E60</f>
        <v>0</v>
      </c>
      <c r="F59" s="501">
        <f t="shared" si="16"/>
        <v>0</v>
      </c>
      <c r="G59" s="570"/>
      <c r="H59" s="570"/>
      <c r="I59" s="570"/>
      <c r="J59" s="570"/>
      <c r="K59" s="570"/>
      <c r="L59" s="570"/>
      <c r="M59" s="570"/>
      <c r="N59" s="570"/>
      <c r="O59" s="570"/>
      <c r="P59" s="570"/>
      <c r="Q59" s="570"/>
      <c r="R59" s="570"/>
      <c r="S59" s="570"/>
      <c r="T59" s="570"/>
      <c r="U59" s="570"/>
      <c r="V59" s="570"/>
      <c r="W59" s="570"/>
      <c r="X59" s="570"/>
      <c r="Y59" s="570"/>
      <c r="Z59" s="570"/>
      <c r="AA59" s="570"/>
      <c r="AB59" s="570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570"/>
      <c r="AN59" s="570"/>
      <c r="AO59" s="570"/>
      <c r="AP59" s="570"/>
      <c r="AQ59" s="570"/>
      <c r="AR59" s="570"/>
      <c r="AS59" s="570"/>
      <c r="AT59" s="570"/>
      <c r="AU59" s="570"/>
      <c r="AV59" s="570"/>
      <c r="AW59" s="570"/>
      <c r="AX59" s="570"/>
      <c r="AY59" s="570"/>
      <c r="AZ59" s="570"/>
      <c r="BA59" s="570"/>
      <c r="BB59" s="570"/>
      <c r="BC59" s="570"/>
      <c r="BD59" s="570"/>
      <c r="BE59" s="570"/>
    </row>
    <row r="60" spans="1:57" ht="51" hidden="1">
      <c r="A60" s="577">
        <v>1231</v>
      </c>
      <c r="B60" s="575" t="s">
        <v>684</v>
      </c>
      <c r="C60" s="576"/>
      <c r="D60" s="359">
        <f t="shared" si="15"/>
        <v>0</v>
      </c>
      <c r="E60" s="331"/>
      <c r="F60" s="290"/>
    </row>
    <row r="61" spans="1:57" ht="38.25" hidden="1">
      <c r="A61" s="280">
        <v>1240</v>
      </c>
      <c r="B61" s="571" t="s">
        <v>685</v>
      </c>
      <c r="C61" s="585">
        <v>7322</v>
      </c>
      <c r="D61" s="501">
        <f>D62</f>
        <v>0</v>
      </c>
      <c r="E61" s="501">
        <f t="shared" ref="E61:F61" si="17">E62</f>
        <v>0</v>
      </c>
      <c r="F61" s="501">
        <f t="shared" si="17"/>
        <v>0</v>
      </c>
    </row>
    <row r="62" spans="1:57" ht="51" hidden="1">
      <c r="A62" s="577">
        <v>1241</v>
      </c>
      <c r="B62" s="575" t="s">
        <v>686</v>
      </c>
      <c r="C62" s="576"/>
      <c r="D62" s="359">
        <f t="shared" si="15"/>
        <v>0</v>
      </c>
      <c r="E62" s="359">
        <v>0</v>
      </c>
      <c r="F62" s="359"/>
    </row>
    <row r="63" spans="1:57" s="570" customFormat="1" ht="54.75" hidden="1" customHeight="1">
      <c r="A63" s="642">
        <v>1250</v>
      </c>
      <c r="B63" s="591" t="s">
        <v>687</v>
      </c>
      <c r="C63" s="645">
        <v>7331</v>
      </c>
      <c r="D63" s="648">
        <f>+D66+D67+D71+D72</f>
        <v>0</v>
      </c>
      <c r="E63" s="648">
        <f t="shared" ref="E63:F63" si="18">+E66+E67+E71+E72</f>
        <v>0</v>
      </c>
      <c r="F63" s="648">
        <f t="shared" si="18"/>
        <v>0</v>
      </c>
    </row>
    <row r="64" spans="1:57" hidden="1">
      <c r="A64" s="643"/>
      <c r="B64" s="592" t="s">
        <v>688</v>
      </c>
      <c r="C64" s="646"/>
      <c r="D64" s="649"/>
      <c r="E64" s="649"/>
      <c r="F64" s="649"/>
    </row>
    <row r="65" spans="1:57" hidden="1">
      <c r="A65" s="644"/>
      <c r="B65" s="593" t="s">
        <v>110</v>
      </c>
      <c r="C65" s="647"/>
      <c r="D65" s="650"/>
      <c r="E65" s="650"/>
      <c r="F65" s="65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570"/>
      <c r="AN65" s="570"/>
      <c r="AO65" s="570"/>
      <c r="AP65" s="570"/>
      <c r="AQ65" s="570"/>
      <c r="AR65" s="570"/>
      <c r="AS65" s="570"/>
      <c r="AT65" s="570"/>
      <c r="AU65" s="570"/>
      <c r="AV65" s="570"/>
      <c r="AW65" s="570"/>
      <c r="AX65" s="570"/>
      <c r="AY65" s="570"/>
      <c r="AZ65" s="570"/>
      <c r="BA65" s="570"/>
      <c r="BB65" s="570"/>
      <c r="BC65" s="570"/>
      <c r="BD65" s="570"/>
      <c r="BE65" s="570"/>
    </row>
    <row r="66" spans="1:57" ht="25.5" hidden="1">
      <c r="A66" s="577">
        <v>1251</v>
      </c>
      <c r="B66" s="575" t="s">
        <v>689</v>
      </c>
      <c r="C66" s="576"/>
      <c r="D66" s="359">
        <f t="shared" ref="D66" si="19">E66+F66</f>
        <v>0</v>
      </c>
      <c r="E66" s="290"/>
      <c r="F66" s="290"/>
    </row>
    <row r="67" spans="1:57" ht="25.5" hidden="1">
      <c r="A67" s="651">
        <v>1252</v>
      </c>
      <c r="B67" s="583" t="s">
        <v>690</v>
      </c>
      <c r="C67" s="653"/>
      <c r="D67" s="655">
        <f>+D69+D70</f>
        <v>0</v>
      </c>
      <c r="E67" s="655">
        <f t="shared" ref="E67:F67" si="20">+E69+E70</f>
        <v>0</v>
      </c>
      <c r="F67" s="655">
        <f t="shared" si="20"/>
        <v>0</v>
      </c>
    </row>
    <row r="68" spans="1:57" hidden="1">
      <c r="A68" s="652"/>
      <c r="B68" s="594" t="s">
        <v>108</v>
      </c>
      <c r="C68" s="654"/>
      <c r="D68" s="656"/>
      <c r="E68" s="656"/>
      <c r="F68" s="656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570"/>
      <c r="AN68" s="570"/>
      <c r="AO68" s="570"/>
      <c r="AP68" s="570"/>
      <c r="AQ68" s="570"/>
      <c r="AR68" s="570"/>
      <c r="AS68" s="570"/>
      <c r="AT68" s="570"/>
      <c r="AU68" s="570"/>
      <c r="AV68" s="570"/>
      <c r="AW68" s="570"/>
      <c r="AX68" s="570"/>
      <c r="AY68" s="570"/>
      <c r="AZ68" s="570"/>
      <c r="BA68" s="570"/>
      <c r="BB68" s="570"/>
      <c r="BC68" s="570"/>
      <c r="BD68" s="570"/>
      <c r="BE68" s="570"/>
    </row>
    <row r="69" spans="1:57" s="570" customFormat="1" ht="51" hidden="1">
      <c r="A69" s="577">
        <v>1253</v>
      </c>
      <c r="B69" s="575" t="s">
        <v>691</v>
      </c>
      <c r="C69" s="576"/>
      <c r="D69" s="359">
        <f t="shared" ref="D69:D70" si="21">E69+F69</f>
        <v>0</v>
      </c>
      <c r="E69" s="359"/>
      <c r="F69" s="359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470"/>
      <c r="AE69" s="470"/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70"/>
      <c r="AS69" s="470"/>
      <c r="AT69" s="470"/>
      <c r="AU69" s="470"/>
      <c r="AV69" s="470"/>
      <c r="AW69" s="470"/>
      <c r="AX69" s="470"/>
      <c r="AY69" s="470"/>
      <c r="AZ69" s="470"/>
      <c r="BA69" s="470"/>
      <c r="BB69" s="470"/>
      <c r="BC69" s="470"/>
      <c r="BD69" s="470"/>
      <c r="BE69" s="470"/>
    </row>
    <row r="70" spans="1:57" hidden="1">
      <c r="A70" s="577">
        <v>1254</v>
      </c>
      <c r="B70" s="575" t="s">
        <v>692</v>
      </c>
      <c r="C70" s="576"/>
      <c r="D70" s="359">
        <f t="shared" si="21"/>
        <v>0</v>
      </c>
      <c r="E70" s="359"/>
      <c r="F70" s="359"/>
    </row>
    <row r="71" spans="1:57" ht="33" hidden="1" customHeight="1">
      <c r="A71" s="577">
        <v>1255</v>
      </c>
      <c r="B71" s="575" t="s">
        <v>693</v>
      </c>
      <c r="C71" s="576"/>
      <c r="D71" s="359">
        <f>E71+F71</f>
        <v>0</v>
      </c>
      <c r="E71" s="359">
        <v>0</v>
      </c>
      <c r="F71" s="359">
        <v>0</v>
      </c>
    </row>
    <row r="72" spans="1:57" ht="38.25" hidden="1">
      <c r="A72" s="577">
        <v>1256</v>
      </c>
      <c r="B72" s="575" t="s">
        <v>694</v>
      </c>
      <c r="C72" s="576"/>
      <c r="D72" s="359">
        <f>E72+F72</f>
        <v>0</v>
      </c>
      <c r="E72" s="359"/>
      <c r="F72" s="359"/>
    </row>
    <row r="73" spans="1:57" ht="51" hidden="1">
      <c r="A73" s="280">
        <v>1260</v>
      </c>
      <c r="B73" s="591" t="s">
        <v>695</v>
      </c>
      <c r="C73" s="585">
        <v>7332</v>
      </c>
      <c r="D73" s="573">
        <f>+D74+D75</f>
        <v>0</v>
      </c>
      <c r="E73" s="573">
        <f t="shared" ref="E73:F73" si="22">+E74+E75</f>
        <v>0</v>
      </c>
      <c r="F73" s="573">
        <f t="shared" si="22"/>
        <v>0</v>
      </c>
    </row>
    <row r="74" spans="1:57" s="570" customFormat="1" ht="38.25" hidden="1">
      <c r="A74" s="577">
        <v>1261</v>
      </c>
      <c r="B74" s="575" t="s">
        <v>696</v>
      </c>
      <c r="C74" s="576"/>
      <c r="D74" s="359">
        <f>E74+F74</f>
        <v>0</v>
      </c>
      <c r="E74" s="359">
        <v>0</v>
      </c>
      <c r="F74" s="359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470"/>
      <c r="AE74" s="470"/>
      <c r="AF74" s="470"/>
      <c r="AG74" s="470"/>
      <c r="AH74" s="470"/>
      <c r="AI74" s="470"/>
      <c r="AJ74" s="470"/>
      <c r="AK74" s="470"/>
      <c r="AL74" s="470"/>
      <c r="AM74" s="470"/>
      <c r="AN74" s="470"/>
      <c r="AO74" s="470"/>
      <c r="AP74" s="470"/>
      <c r="AQ74" s="470"/>
      <c r="AR74" s="470"/>
      <c r="AS74" s="470"/>
      <c r="AT74" s="470"/>
      <c r="AU74" s="470"/>
      <c r="AV74" s="470"/>
      <c r="AW74" s="470"/>
      <c r="AX74" s="470"/>
      <c r="AY74" s="470"/>
      <c r="AZ74" s="470"/>
      <c r="BA74" s="470"/>
      <c r="BB74" s="470"/>
      <c r="BC74" s="470"/>
      <c r="BD74" s="470"/>
      <c r="BE74" s="470"/>
    </row>
    <row r="75" spans="1:57" ht="38.25" hidden="1">
      <c r="A75" s="577">
        <v>1262</v>
      </c>
      <c r="B75" s="575" t="s">
        <v>697</v>
      </c>
      <c r="C75" s="576"/>
      <c r="D75" s="359">
        <f>E75+F75</f>
        <v>0</v>
      </c>
      <c r="E75" s="359"/>
      <c r="F75" s="359"/>
    </row>
    <row r="76" spans="1:57" ht="63.75">
      <c r="A76" s="280">
        <v>1300</v>
      </c>
      <c r="B76" s="591" t="s">
        <v>698</v>
      </c>
      <c r="C76" s="585">
        <v>7400</v>
      </c>
      <c r="D76" s="573">
        <f>+D77+D79+D81+D86+D90+D114+D117+D120+D123</f>
        <v>541250.30000000005</v>
      </c>
      <c r="E76" s="573">
        <f t="shared" ref="E76:F76" si="23">+E77+E79+E81+E86+E90+E114+E117+E120+E123</f>
        <v>541250.30000000005</v>
      </c>
      <c r="F76" s="573">
        <f t="shared" si="23"/>
        <v>0</v>
      </c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0"/>
      <c r="U76" s="570"/>
      <c r="V76" s="570"/>
      <c r="W76" s="570"/>
      <c r="X76" s="570"/>
      <c r="Y76" s="570"/>
      <c r="Z76" s="570"/>
      <c r="AA76" s="570"/>
      <c r="AB76" s="570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570"/>
      <c r="AN76" s="570"/>
      <c r="AO76" s="570"/>
      <c r="AP76" s="570"/>
      <c r="AQ76" s="570"/>
      <c r="AR76" s="570"/>
      <c r="AS76" s="570"/>
      <c r="AT76" s="570"/>
      <c r="AU76" s="570"/>
      <c r="AV76" s="570"/>
      <c r="AW76" s="570"/>
      <c r="AX76" s="570"/>
      <c r="AY76" s="570"/>
      <c r="AZ76" s="570"/>
      <c r="BA76" s="570"/>
      <c r="BB76" s="570"/>
      <c r="BC76" s="570"/>
      <c r="BD76" s="570"/>
      <c r="BE76" s="570"/>
    </row>
    <row r="77" spans="1:57" ht="25.5" hidden="1">
      <c r="A77" s="280">
        <v>1310</v>
      </c>
      <c r="B77" s="591" t="s">
        <v>699</v>
      </c>
      <c r="C77" s="282">
        <v>7411</v>
      </c>
      <c r="D77" s="572">
        <f>+D78</f>
        <v>0</v>
      </c>
      <c r="E77" s="572">
        <f t="shared" ref="E77:F77" si="24">+E78</f>
        <v>0</v>
      </c>
      <c r="F77" s="572">
        <f t="shared" si="24"/>
        <v>0</v>
      </c>
    </row>
    <row r="78" spans="1:57" ht="51" hidden="1">
      <c r="A78" s="577">
        <v>1311</v>
      </c>
      <c r="B78" s="575" t="s">
        <v>700</v>
      </c>
      <c r="C78" s="576"/>
      <c r="D78" s="359">
        <f>E78+F78</f>
        <v>0</v>
      </c>
      <c r="E78" s="359"/>
      <c r="F78" s="359"/>
      <c r="G78" s="570"/>
      <c r="H78" s="570"/>
      <c r="I78" s="570"/>
      <c r="J78" s="570"/>
      <c r="K78" s="570"/>
      <c r="L78" s="570"/>
      <c r="M78" s="570"/>
      <c r="N78" s="570"/>
      <c r="O78" s="570"/>
      <c r="P78" s="570"/>
      <c r="Q78" s="570"/>
      <c r="R78" s="570"/>
      <c r="S78" s="570"/>
      <c r="T78" s="570"/>
      <c r="U78" s="570"/>
      <c r="V78" s="570"/>
      <c r="W78" s="570"/>
      <c r="X78" s="570"/>
      <c r="Y78" s="570"/>
      <c r="Z78" s="570"/>
      <c r="AA78" s="570"/>
      <c r="AB78" s="570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570"/>
      <c r="AN78" s="570"/>
      <c r="AO78" s="570"/>
      <c r="AP78" s="570"/>
      <c r="AQ78" s="570"/>
      <c r="AR78" s="570"/>
      <c r="AS78" s="570"/>
      <c r="AT78" s="570"/>
      <c r="AU78" s="570"/>
      <c r="AV78" s="570"/>
      <c r="AW78" s="570"/>
      <c r="AX78" s="570"/>
      <c r="AY78" s="570"/>
      <c r="AZ78" s="570"/>
      <c r="BA78" s="570"/>
      <c r="BB78" s="570"/>
      <c r="BC78" s="570"/>
      <c r="BD78" s="570"/>
      <c r="BE78" s="570"/>
    </row>
    <row r="79" spans="1:57" hidden="1">
      <c r="A79" s="280">
        <v>1320</v>
      </c>
      <c r="B79" s="591" t="s">
        <v>701</v>
      </c>
      <c r="C79" s="282">
        <v>7412</v>
      </c>
      <c r="D79" s="573">
        <f>+D80</f>
        <v>0</v>
      </c>
      <c r="E79" s="573">
        <f t="shared" ref="E79:F79" si="25">+E80</f>
        <v>0</v>
      </c>
      <c r="F79" s="573">
        <f t="shared" si="25"/>
        <v>0</v>
      </c>
    </row>
    <row r="80" spans="1:57" s="570" customFormat="1" ht="38.25" hidden="1">
      <c r="A80" s="577">
        <v>1321</v>
      </c>
      <c r="B80" s="575" t="s">
        <v>633</v>
      </c>
      <c r="C80" s="576"/>
      <c r="D80" s="359">
        <f>E80+F80</f>
        <v>0</v>
      </c>
      <c r="E80" s="290"/>
      <c r="F80" s="290"/>
      <c r="G80" s="470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470"/>
      <c r="X80" s="470"/>
      <c r="Y80" s="470"/>
      <c r="Z80" s="470"/>
      <c r="AA80" s="470"/>
      <c r="AB80" s="470"/>
      <c r="AC80" s="470"/>
      <c r="AD80" s="470"/>
      <c r="AE80" s="470"/>
      <c r="AF80" s="470"/>
      <c r="AG80" s="470"/>
      <c r="AH80" s="470"/>
      <c r="AI80" s="470"/>
      <c r="AJ80" s="470"/>
      <c r="AK80" s="470"/>
      <c r="AL80" s="470"/>
      <c r="AM80" s="470"/>
      <c r="AN80" s="470"/>
      <c r="AO80" s="470"/>
      <c r="AP80" s="470"/>
      <c r="AQ80" s="470"/>
      <c r="AR80" s="470"/>
      <c r="AS80" s="470"/>
      <c r="AT80" s="470"/>
      <c r="AU80" s="470"/>
      <c r="AV80" s="470"/>
      <c r="AW80" s="470"/>
      <c r="AX80" s="470"/>
      <c r="AY80" s="470"/>
      <c r="AZ80" s="470"/>
      <c r="BA80" s="470"/>
      <c r="BB80" s="470"/>
      <c r="BC80" s="470"/>
      <c r="BD80" s="470"/>
      <c r="BE80" s="470"/>
    </row>
    <row r="81" spans="1:57" ht="38.25" hidden="1">
      <c r="A81" s="595">
        <v>1330</v>
      </c>
      <c r="B81" s="591" t="s">
        <v>702</v>
      </c>
      <c r="C81" s="596">
        <v>7415</v>
      </c>
      <c r="D81" s="573">
        <f>+D82+D83+D84+D85</f>
        <v>0</v>
      </c>
      <c r="E81" s="573">
        <f t="shared" ref="E81:F81" si="26">+E82+E83+E84+E85</f>
        <v>0</v>
      </c>
      <c r="F81" s="573">
        <f t="shared" si="26"/>
        <v>0</v>
      </c>
    </row>
    <row r="82" spans="1:57" ht="25.5" hidden="1">
      <c r="A82" s="577">
        <v>1331</v>
      </c>
      <c r="B82" s="575" t="s">
        <v>703</v>
      </c>
      <c r="C82" s="576"/>
      <c r="D82" s="359">
        <f>E82+F82</f>
        <v>0</v>
      </c>
      <c r="E82" s="359"/>
      <c r="F82" s="359">
        <v>0</v>
      </c>
      <c r="G82" s="570"/>
      <c r="H82" s="570"/>
      <c r="I82" s="570"/>
      <c r="J82" s="570"/>
      <c r="K82" s="570"/>
      <c r="L82" s="570"/>
      <c r="M82" s="570"/>
      <c r="N82" s="570"/>
      <c r="O82" s="570"/>
      <c r="P82" s="570"/>
      <c r="Q82" s="570"/>
      <c r="R82" s="570"/>
      <c r="S82" s="570"/>
      <c r="T82" s="570"/>
      <c r="U82" s="570"/>
      <c r="V82" s="570"/>
      <c r="W82" s="570"/>
      <c r="X82" s="570"/>
      <c r="Y82" s="570"/>
      <c r="Z82" s="570"/>
      <c r="AA82" s="570"/>
      <c r="AB82" s="570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570"/>
      <c r="AN82" s="570"/>
      <c r="AO82" s="570"/>
      <c r="AP82" s="570"/>
      <c r="AQ82" s="570"/>
      <c r="AR82" s="570"/>
      <c r="AS82" s="570"/>
      <c r="AT82" s="570"/>
      <c r="AU82" s="570"/>
      <c r="AV82" s="570"/>
      <c r="AW82" s="570"/>
      <c r="AX82" s="570"/>
      <c r="AY82" s="570"/>
      <c r="AZ82" s="570"/>
      <c r="BA82" s="570"/>
      <c r="BB82" s="570"/>
      <c r="BC82" s="570"/>
      <c r="BD82" s="570"/>
      <c r="BE82" s="570"/>
    </row>
    <row r="83" spans="1:57" ht="38.25" hidden="1">
      <c r="A83" s="577">
        <v>1332</v>
      </c>
      <c r="B83" s="575" t="s">
        <v>704</v>
      </c>
      <c r="C83" s="576"/>
      <c r="D83" s="359">
        <f t="shared" ref="D83:D89" si="27">E83+F83</f>
        <v>0</v>
      </c>
      <c r="E83" s="359"/>
      <c r="F83" s="359"/>
      <c r="G83" s="570"/>
      <c r="H83" s="570"/>
      <c r="I83" s="570"/>
      <c r="J83" s="570"/>
      <c r="K83" s="570"/>
      <c r="L83" s="570"/>
      <c r="M83" s="570"/>
      <c r="N83" s="570"/>
      <c r="O83" s="570"/>
      <c r="P83" s="570"/>
      <c r="Q83" s="570"/>
      <c r="R83" s="570"/>
      <c r="S83" s="570"/>
      <c r="T83" s="570"/>
      <c r="U83" s="570"/>
      <c r="V83" s="570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570"/>
      <c r="AN83" s="570"/>
      <c r="AO83" s="570"/>
      <c r="AP83" s="570"/>
      <c r="AQ83" s="570"/>
      <c r="AR83" s="570"/>
      <c r="AS83" s="570"/>
      <c r="AT83" s="570"/>
      <c r="AU83" s="570"/>
      <c r="AV83" s="570"/>
      <c r="AW83" s="570"/>
      <c r="AX83" s="570"/>
      <c r="AY83" s="570"/>
      <c r="AZ83" s="570"/>
      <c r="BA83" s="570"/>
      <c r="BB83" s="570"/>
      <c r="BC83" s="570"/>
      <c r="BD83" s="570"/>
      <c r="BE83" s="570"/>
    </row>
    <row r="84" spans="1:57" s="570" customFormat="1" ht="51" hidden="1">
      <c r="A84" s="577">
        <v>1333</v>
      </c>
      <c r="B84" s="575" t="s">
        <v>705</v>
      </c>
      <c r="C84" s="576"/>
      <c r="D84" s="359">
        <f t="shared" si="27"/>
        <v>0</v>
      </c>
      <c r="E84" s="359"/>
      <c r="F84" s="359"/>
      <c r="G84" s="470"/>
      <c r="H84" s="470"/>
      <c r="I84" s="470"/>
      <c r="J84" s="470"/>
      <c r="K84" s="470"/>
      <c r="L84" s="470"/>
      <c r="M84" s="470"/>
      <c r="N84" s="470"/>
      <c r="O84" s="470"/>
      <c r="P84" s="470"/>
      <c r="Q84" s="470"/>
      <c r="R84" s="470"/>
      <c r="S84" s="470"/>
      <c r="T84" s="470"/>
      <c r="U84" s="470"/>
      <c r="V84" s="470"/>
      <c r="W84" s="470"/>
      <c r="X84" s="470"/>
      <c r="Y84" s="470"/>
      <c r="Z84" s="470"/>
      <c r="AA84" s="470"/>
      <c r="AB84" s="470"/>
      <c r="AC84" s="470"/>
      <c r="AD84" s="470"/>
      <c r="AE84" s="470"/>
      <c r="AF84" s="470"/>
      <c r="AG84" s="470"/>
      <c r="AH84" s="470"/>
      <c r="AI84" s="470"/>
      <c r="AJ84" s="470"/>
      <c r="AK84" s="470"/>
      <c r="AL84" s="470"/>
      <c r="AM84" s="470"/>
      <c r="AN84" s="470"/>
      <c r="AO84" s="470"/>
      <c r="AP84" s="470"/>
      <c r="AQ84" s="470"/>
      <c r="AR84" s="470"/>
      <c r="AS84" s="470"/>
      <c r="AT84" s="470"/>
      <c r="AU84" s="470"/>
      <c r="AV84" s="470"/>
      <c r="AW84" s="470"/>
      <c r="AX84" s="470"/>
      <c r="AY84" s="470"/>
      <c r="AZ84" s="470"/>
      <c r="BA84" s="470"/>
      <c r="BB84" s="470"/>
      <c r="BC84" s="470"/>
      <c r="BD84" s="470"/>
      <c r="BE84" s="470"/>
    </row>
    <row r="85" spans="1:57" hidden="1">
      <c r="A85" s="577">
        <v>1334</v>
      </c>
      <c r="B85" s="575" t="s">
        <v>634</v>
      </c>
      <c r="C85" s="576"/>
      <c r="D85" s="359">
        <f t="shared" si="27"/>
        <v>0</v>
      </c>
      <c r="E85" s="290"/>
      <c r="F85" s="290"/>
    </row>
    <row r="86" spans="1:57" ht="63.75">
      <c r="A86" s="280">
        <v>1340</v>
      </c>
      <c r="B86" s="571" t="s">
        <v>706</v>
      </c>
      <c r="C86" s="282">
        <v>7421</v>
      </c>
      <c r="D86" s="573">
        <f>+D87+D88+D89</f>
        <v>541250.30000000005</v>
      </c>
      <c r="E86" s="573">
        <f t="shared" ref="E86:F86" si="28">+E87+E88+E89</f>
        <v>541250.30000000005</v>
      </c>
      <c r="F86" s="573">
        <f t="shared" si="28"/>
        <v>0</v>
      </c>
      <c r="G86" s="570"/>
      <c r="H86" s="570"/>
      <c r="I86" s="570"/>
      <c r="J86" s="570"/>
      <c r="K86" s="570"/>
      <c r="L86" s="570"/>
      <c r="M86" s="570"/>
      <c r="N86" s="570"/>
      <c r="O86" s="570"/>
      <c r="P86" s="570"/>
      <c r="Q86" s="570"/>
      <c r="R86" s="570"/>
      <c r="S86" s="570"/>
      <c r="T86" s="570"/>
      <c r="U86" s="570"/>
      <c r="V86" s="570"/>
      <c r="W86" s="570"/>
      <c r="X86" s="570"/>
      <c r="Y86" s="570"/>
      <c r="Z86" s="570"/>
      <c r="AA86" s="570"/>
      <c r="AB86" s="570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570"/>
      <c r="AN86" s="570"/>
      <c r="AO86" s="570"/>
      <c r="AP86" s="570"/>
      <c r="AQ86" s="570"/>
      <c r="AR86" s="570"/>
      <c r="AS86" s="570"/>
      <c r="AT86" s="570"/>
      <c r="AU86" s="570"/>
      <c r="AV86" s="570"/>
      <c r="AW86" s="570"/>
      <c r="AX86" s="570"/>
      <c r="AY86" s="570"/>
      <c r="AZ86" s="570"/>
      <c r="BA86" s="570"/>
      <c r="BB86" s="570"/>
      <c r="BC86" s="570"/>
      <c r="BD86" s="570"/>
      <c r="BE86" s="570"/>
    </row>
    <row r="87" spans="1:57" ht="76.5" hidden="1">
      <c r="A87" s="577">
        <v>1341</v>
      </c>
      <c r="B87" s="575" t="s">
        <v>707</v>
      </c>
      <c r="C87" s="576"/>
      <c r="D87" s="359">
        <f t="shared" si="27"/>
        <v>0</v>
      </c>
      <c r="E87" s="359"/>
      <c r="F87" s="359"/>
    </row>
    <row r="88" spans="1:57" ht="57.75" customHeight="1">
      <c r="A88" s="577">
        <v>1342</v>
      </c>
      <c r="B88" s="575" t="s">
        <v>708</v>
      </c>
      <c r="C88" s="576"/>
      <c r="D88" s="359">
        <f t="shared" si="27"/>
        <v>541250.30000000005</v>
      </c>
      <c r="E88" s="359">
        <v>541250.30000000005</v>
      </c>
      <c r="F88" s="359">
        <v>0</v>
      </c>
    </row>
    <row r="89" spans="1:57" s="570" customFormat="1" ht="63.75" hidden="1" customHeight="1">
      <c r="A89" s="577">
        <v>1343</v>
      </c>
      <c r="B89" s="575" t="s">
        <v>709</v>
      </c>
      <c r="C89" s="576"/>
      <c r="D89" s="359">
        <f t="shared" si="27"/>
        <v>0</v>
      </c>
      <c r="E89" s="359"/>
      <c r="F89" s="359"/>
    </row>
    <row r="90" spans="1:57" ht="38.25" hidden="1">
      <c r="A90" s="280">
        <v>1350</v>
      </c>
      <c r="B90" s="571" t="s">
        <v>710</v>
      </c>
      <c r="C90" s="282">
        <v>7422</v>
      </c>
      <c r="D90" s="573">
        <f>+D91+D112+D113</f>
        <v>0</v>
      </c>
      <c r="E90" s="573">
        <f t="shared" ref="E90:F90" si="29">+E91+E112+E113</f>
        <v>0</v>
      </c>
      <c r="F90" s="573">
        <f t="shared" si="29"/>
        <v>0</v>
      </c>
    </row>
    <row r="91" spans="1:57" ht="89.25" hidden="1">
      <c r="A91" s="582">
        <v>1351</v>
      </c>
      <c r="B91" s="583" t="s">
        <v>711</v>
      </c>
      <c r="C91" s="584"/>
      <c r="D91" s="573">
        <f>+D92+D93+D94+D95+D96+D97+D98+D99+D100+D101+D102+D103+D104+D105+D106+D107+D108+D109+D110+D111</f>
        <v>0</v>
      </c>
      <c r="E91" s="573">
        <f t="shared" ref="E91:F91" si="30">+E92+E93+E94+E95+E96+E97+E98+E99+E100+E101+E102+E103+E104+E105+E106+E107+E108+E109+E110+E111</f>
        <v>0</v>
      </c>
      <c r="F91" s="573">
        <f t="shared" si="30"/>
        <v>0</v>
      </c>
    </row>
    <row r="92" spans="1:57" s="570" customFormat="1" ht="51" hidden="1">
      <c r="A92" s="577">
        <v>13501</v>
      </c>
      <c r="B92" s="575" t="s">
        <v>712</v>
      </c>
      <c r="C92" s="576"/>
      <c r="D92" s="359">
        <f t="shared" ref="D92:D126" si="31">E92+F92</f>
        <v>0</v>
      </c>
      <c r="E92" s="359"/>
      <c r="F92" s="359">
        <v>0</v>
      </c>
      <c r="G92" s="470"/>
      <c r="H92" s="470"/>
      <c r="I92" s="470"/>
      <c r="J92" s="470"/>
      <c r="K92" s="470"/>
      <c r="L92" s="470"/>
      <c r="M92" s="470"/>
      <c r="N92" s="470"/>
      <c r="O92" s="470"/>
      <c r="P92" s="470"/>
      <c r="Q92" s="470"/>
      <c r="R92" s="470"/>
      <c r="S92" s="470"/>
      <c r="T92" s="470"/>
      <c r="U92" s="470"/>
      <c r="V92" s="470"/>
      <c r="W92" s="470"/>
      <c r="X92" s="470"/>
      <c r="Y92" s="470"/>
      <c r="Z92" s="470"/>
      <c r="AA92" s="470"/>
      <c r="AB92" s="470"/>
      <c r="AC92" s="470"/>
      <c r="AD92" s="470"/>
      <c r="AE92" s="470"/>
      <c r="AF92" s="470"/>
      <c r="AG92" s="470"/>
      <c r="AH92" s="470"/>
      <c r="AI92" s="470"/>
      <c r="AJ92" s="470"/>
      <c r="AK92" s="470"/>
      <c r="AL92" s="470"/>
      <c r="AM92" s="470"/>
      <c r="AN92" s="470"/>
      <c r="AO92" s="470"/>
      <c r="AP92" s="470"/>
      <c r="AQ92" s="470"/>
      <c r="AR92" s="470"/>
      <c r="AS92" s="470"/>
      <c r="AT92" s="470"/>
      <c r="AU92" s="470"/>
      <c r="AV92" s="470"/>
      <c r="AW92" s="470"/>
      <c r="AX92" s="470"/>
      <c r="AY92" s="470"/>
      <c r="AZ92" s="470"/>
      <c r="BA92" s="470"/>
      <c r="BB92" s="470"/>
      <c r="BC92" s="470"/>
      <c r="BD92" s="470"/>
      <c r="BE92" s="470"/>
    </row>
    <row r="93" spans="1:57" ht="114.75" hidden="1">
      <c r="A93" s="577">
        <v>13502</v>
      </c>
      <c r="B93" s="575" t="s">
        <v>713</v>
      </c>
      <c r="C93" s="576"/>
      <c r="D93" s="359">
        <f t="shared" si="31"/>
        <v>0</v>
      </c>
      <c r="E93" s="359"/>
      <c r="F93" s="359">
        <v>0</v>
      </c>
    </row>
    <row r="94" spans="1:57" ht="51" hidden="1">
      <c r="A94" s="577">
        <v>13503</v>
      </c>
      <c r="B94" s="575" t="s">
        <v>714</v>
      </c>
      <c r="C94" s="576"/>
      <c r="D94" s="359">
        <f t="shared" si="31"/>
        <v>0</v>
      </c>
      <c r="E94" s="359"/>
      <c r="F94" s="359">
        <v>0</v>
      </c>
    </row>
    <row r="95" spans="1:57" s="570" customFormat="1" ht="63.75" hidden="1">
      <c r="A95" s="577">
        <v>13504</v>
      </c>
      <c r="B95" s="575" t="s">
        <v>715</v>
      </c>
      <c r="C95" s="576"/>
      <c r="D95" s="359">
        <f t="shared" si="31"/>
        <v>0</v>
      </c>
      <c r="E95" s="290"/>
      <c r="F95" s="290"/>
      <c r="G95" s="470"/>
      <c r="H95" s="470"/>
      <c r="I95" s="470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</row>
    <row r="96" spans="1:57" s="570" customFormat="1" ht="25.5" hidden="1">
      <c r="A96" s="577">
        <v>13505</v>
      </c>
      <c r="B96" s="575" t="s">
        <v>716</v>
      </c>
      <c r="C96" s="576"/>
      <c r="D96" s="359">
        <f t="shared" si="31"/>
        <v>0</v>
      </c>
      <c r="E96" s="290"/>
      <c r="F96" s="29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70"/>
      <c r="AE96" s="470"/>
      <c r="AF96" s="470"/>
      <c r="AG96" s="470"/>
      <c r="AH96" s="470"/>
      <c r="AI96" s="470"/>
      <c r="AJ96" s="470"/>
      <c r="AK96" s="470"/>
      <c r="AL96" s="470"/>
      <c r="AM96" s="470"/>
      <c r="AN96" s="470"/>
      <c r="AO96" s="470"/>
      <c r="AP96" s="470"/>
      <c r="AQ96" s="470"/>
      <c r="AR96" s="470"/>
      <c r="AS96" s="470"/>
      <c r="AT96" s="470"/>
      <c r="AU96" s="470"/>
      <c r="AV96" s="470"/>
      <c r="AW96" s="470"/>
      <c r="AX96" s="470"/>
      <c r="AY96" s="470"/>
      <c r="AZ96" s="470"/>
    </row>
    <row r="97" spans="1:6" ht="25.5" hidden="1">
      <c r="A97" s="577">
        <v>13506</v>
      </c>
      <c r="B97" s="575" t="s">
        <v>717</v>
      </c>
      <c r="C97" s="576"/>
      <c r="D97" s="359">
        <f t="shared" si="31"/>
        <v>0</v>
      </c>
      <c r="E97" s="290"/>
      <c r="F97" s="290"/>
    </row>
    <row r="98" spans="1:6" ht="38.25" hidden="1">
      <c r="A98" s="577">
        <v>13507</v>
      </c>
      <c r="B98" s="575" t="s">
        <v>718</v>
      </c>
      <c r="C98" s="576"/>
      <c r="D98" s="359">
        <f t="shared" si="31"/>
        <v>0</v>
      </c>
      <c r="E98" s="290"/>
      <c r="F98" s="290"/>
    </row>
    <row r="99" spans="1:6" ht="76.5" hidden="1">
      <c r="A99" s="577">
        <v>13508</v>
      </c>
      <c r="B99" s="575" t="s">
        <v>719</v>
      </c>
      <c r="C99" s="576"/>
      <c r="D99" s="359">
        <f t="shared" si="31"/>
        <v>0</v>
      </c>
      <c r="E99" s="290"/>
      <c r="F99" s="290"/>
    </row>
    <row r="100" spans="1:6" hidden="1">
      <c r="A100" s="577">
        <v>13509</v>
      </c>
      <c r="B100" s="575" t="s">
        <v>720</v>
      </c>
      <c r="C100" s="576"/>
      <c r="D100" s="359">
        <f t="shared" si="31"/>
        <v>0</v>
      </c>
      <c r="E100" s="290"/>
      <c r="F100" s="290"/>
    </row>
    <row r="101" spans="1:6" ht="51" hidden="1">
      <c r="A101" s="577">
        <v>13510</v>
      </c>
      <c r="B101" s="575" t="s">
        <v>721</v>
      </c>
      <c r="C101" s="576"/>
      <c r="D101" s="359">
        <f t="shared" si="31"/>
        <v>0</v>
      </c>
      <c r="E101" s="290"/>
      <c r="F101" s="290"/>
    </row>
    <row r="102" spans="1:6" ht="89.25" hidden="1">
      <c r="A102" s="577">
        <v>13511</v>
      </c>
      <c r="B102" s="575" t="s">
        <v>722</v>
      </c>
      <c r="C102" s="576"/>
      <c r="D102" s="359">
        <f t="shared" si="31"/>
        <v>0</v>
      </c>
      <c r="E102" s="290"/>
      <c r="F102" s="290"/>
    </row>
    <row r="103" spans="1:6" ht="38.25" hidden="1">
      <c r="A103" s="577">
        <v>13512</v>
      </c>
      <c r="B103" s="575" t="s">
        <v>723</v>
      </c>
      <c r="C103" s="576"/>
      <c r="D103" s="359">
        <f t="shared" si="31"/>
        <v>0</v>
      </c>
      <c r="E103" s="290"/>
      <c r="F103" s="290"/>
    </row>
    <row r="104" spans="1:6" ht="25.5" hidden="1">
      <c r="A104" s="577">
        <v>13513</v>
      </c>
      <c r="B104" s="575" t="s">
        <v>724</v>
      </c>
      <c r="C104" s="576"/>
      <c r="D104" s="359">
        <f t="shared" si="31"/>
        <v>0</v>
      </c>
      <c r="E104" s="290"/>
      <c r="F104" s="290"/>
    </row>
    <row r="105" spans="1:6" ht="51" hidden="1">
      <c r="A105" s="577">
        <v>13514</v>
      </c>
      <c r="B105" s="575" t="s">
        <v>725</v>
      </c>
      <c r="C105" s="576"/>
      <c r="D105" s="359">
        <f t="shared" si="31"/>
        <v>0</v>
      </c>
      <c r="E105" s="290"/>
      <c r="F105" s="290"/>
    </row>
    <row r="106" spans="1:6" ht="76.5" hidden="1">
      <c r="A106" s="577">
        <v>13515</v>
      </c>
      <c r="B106" s="575" t="s">
        <v>726</v>
      </c>
      <c r="C106" s="576"/>
      <c r="D106" s="359">
        <f t="shared" si="31"/>
        <v>0</v>
      </c>
      <c r="E106" s="290"/>
      <c r="F106" s="290"/>
    </row>
    <row r="107" spans="1:6" ht="53.25" hidden="1" customHeight="1">
      <c r="A107" s="577">
        <v>13516</v>
      </c>
      <c r="B107" s="575" t="s">
        <v>727</v>
      </c>
      <c r="C107" s="576"/>
      <c r="D107" s="359">
        <f t="shared" si="31"/>
        <v>0</v>
      </c>
      <c r="E107" s="359"/>
      <c r="F107" s="290"/>
    </row>
    <row r="108" spans="1:6" ht="114.75" hidden="1">
      <c r="A108" s="577">
        <v>13517</v>
      </c>
      <c r="B108" s="575" t="s">
        <v>728</v>
      </c>
      <c r="C108" s="576"/>
      <c r="D108" s="359">
        <f t="shared" si="31"/>
        <v>0</v>
      </c>
      <c r="E108" s="290"/>
      <c r="F108" s="290"/>
    </row>
    <row r="109" spans="1:6" ht="25.5" hidden="1">
      <c r="A109" s="577">
        <v>13518</v>
      </c>
      <c r="B109" s="575" t="s">
        <v>729</v>
      </c>
      <c r="C109" s="576"/>
      <c r="D109" s="359">
        <f t="shared" si="31"/>
        <v>0</v>
      </c>
      <c r="E109" s="290"/>
      <c r="F109" s="290"/>
    </row>
    <row r="110" spans="1:6" ht="25.5" hidden="1">
      <c r="A110" s="577">
        <v>13519</v>
      </c>
      <c r="B110" s="575" t="s">
        <v>730</v>
      </c>
      <c r="C110" s="576"/>
      <c r="D110" s="359">
        <f t="shared" si="31"/>
        <v>0</v>
      </c>
      <c r="E110" s="290"/>
      <c r="F110" s="290"/>
    </row>
    <row r="111" spans="1:6" hidden="1">
      <c r="A111" s="577">
        <v>13520</v>
      </c>
      <c r="B111" s="575" t="s">
        <v>731</v>
      </c>
      <c r="C111" s="576"/>
      <c r="D111" s="359">
        <f t="shared" si="31"/>
        <v>0</v>
      </c>
      <c r="E111" s="359"/>
      <c r="F111" s="359">
        <v>0</v>
      </c>
    </row>
    <row r="112" spans="1:6" ht="38.25" hidden="1">
      <c r="A112" s="577">
        <v>1352</v>
      </c>
      <c r="B112" s="575" t="s">
        <v>732</v>
      </c>
      <c r="C112" s="576"/>
      <c r="D112" s="359">
        <f t="shared" si="31"/>
        <v>0</v>
      </c>
      <c r="E112" s="290"/>
      <c r="F112" s="290"/>
    </row>
    <row r="113" spans="1:6" ht="25.5" hidden="1">
      <c r="A113" s="577">
        <v>1353</v>
      </c>
      <c r="B113" s="575" t="s">
        <v>733</v>
      </c>
      <c r="C113" s="576"/>
      <c r="D113" s="359">
        <f t="shared" si="31"/>
        <v>0</v>
      </c>
      <c r="E113" s="290"/>
      <c r="F113" s="290"/>
    </row>
    <row r="114" spans="1:6" ht="38.25" hidden="1">
      <c r="A114" s="280">
        <v>1360</v>
      </c>
      <c r="B114" s="571" t="s">
        <v>734</v>
      </c>
      <c r="C114" s="282">
        <v>7431</v>
      </c>
      <c r="D114" s="573">
        <f>D115+D116</f>
        <v>0</v>
      </c>
      <c r="E114" s="573">
        <f t="shared" ref="E114:F114" si="32">E115+E116</f>
        <v>0</v>
      </c>
      <c r="F114" s="573">
        <f t="shared" si="32"/>
        <v>0</v>
      </c>
    </row>
    <row r="115" spans="1:6" ht="51" hidden="1">
      <c r="A115" s="577">
        <v>1361</v>
      </c>
      <c r="B115" s="575" t="s">
        <v>635</v>
      </c>
      <c r="C115" s="576"/>
      <c r="D115" s="359">
        <f t="shared" si="31"/>
        <v>0</v>
      </c>
      <c r="E115" s="290"/>
      <c r="F115" s="290"/>
    </row>
    <row r="116" spans="1:6" ht="38.25" hidden="1">
      <c r="A116" s="577">
        <v>1362</v>
      </c>
      <c r="B116" s="575" t="s">
        <v>735</v>
      </c>
      <c r="C116" s="576"/>
      <c r="D116" s="359">
        <f t="shared" si="31"/>
        <v>0</v>
      </c>
      <c r="E116" s="290"/>
      <c r="F116" s="290"/>
    </row>
    <row r="117" spans="1:6" ht="63.75" hidden="1">
      <c r="A117" s="280">
        <v>1370</v>
      </c>
      <c r="B117" s="571" t="s">
        <v>736</v>
      </c>
      <c r="C117" s="282">
        <v>7441</v>
      </c>
      <c r="D117" s="573">
        <f>+D118+D119</f>
        <v>0</v>
      </c>
      <c r="E117" s="573">
        <f t="shared" ref="E117:F117" si="33">+E118+E119</f>
        <v>0</v>
      </c>
      <c r="F117" s="573">
        <f t="shared" si="33"/>
        <v>0</v>
      </c>
    </row>
    <row r="118" spans="1:6" ht="102" hidden="1">
      <c r="A118" s="577">
        <v>1371</v>
      </c>
      <c r="B118" s="575" t="s">
        <v>737</v>
      </c>
      <c r="C118" s="576"/>
      <c r="D118" s="359">
        <f t="shared" si="31"/>
        <v>0</v>
      </c>
      <c r="E118" s="359"/>
      <c r="F118" s="359"/>
    </row>
    <row r="119" spans="1:6" ht="107.25" hidden="1" customHeight="1">
      <c r="A119" s="577">
        <v>1372</v>
      </c>
      <c r="B119" s="575" t="s">
        <v>738</v>
      </c>
      <c r="C119" s="576"/>
      <c r="D119" s="359">
        <f t="shared" si="31"/>
        <v>0</v>
      </c>
      <c r="E119" s="359"/>
      <c r="F119" s="359">
        <v>0</v>
      </c>
    </row>
    <row r="120" spans="1:6" ht="63.75" hidden="1">
      <c r="A120" s="280">
        <v>1380</v>
      </c>
      <c r="B120" s="571" t="s">
        <v>739</v>
      </c>
      <c r="C120" s="282">
        <v>7442</v>
      </c>
      <c r="D120" s="573">
        <f>+D121+D122</f>
        <v>0</v>
      </c>
      <c r="E120" s="573">
        <f t="shared" ref="E120:F120" si="34">+E121+E122</f>
        <v>0</v>
      </c>
      <c r="F120" s="573">
        <f t="shared" si="34"/>
        <v>0</v>
      </c>
    </row>
    <row r="121" spans="1:6" ht="114.75" hidden="1">
      <c r="A121" s="577">
        <v>1381</v>
      </c>
      <c r="B121" s="575" t="s">
        <v>740</v>
      </c>
      <c r="C121" s="576"/>
      <c r="D121" s="359">
        <f t="shared" si="31"/>
        <v>0</v>
      </c>
      <c r="E121" s="290"/>
      <c r="F121" s="290"/>
    </row>
    <row r="122" spans="1:6" ht="114.75" hidden="1">
      <c r="A122" s="577">
        <v>1382</v>
      </c>
      <c r="B122" s="575" t="s">
        <v>741</v>
      </c>
      <c r="C122" s="576"/>
      <c r="D122" s="359">
        <f t="shared" si="31"/>
        <v>0</v>
      </c>
      <c r="E122" s="290"/>
      <c r="F122" s="290"/>
    </row>
    <row r="123" spans="1:6" ht="38.25" hidden="1">
      <c r="A123" s="280">
        <v>1390</v>
      </c>
      <c r="B123" s="571" t="s">
        <v>742</v>
      </c>
      <c r="C123" s="282">
        <v>7451</v>
      </c>
      <c r="D123" s="573">
        <f>+D124+D126</f>
        <v>0</v>
      </c>
      <c r="E123" s="573">
        <f>E124+E125+E126</f>
        <v>0</v>
      </c>
      <c r="F123" s="573">
        <f>F124+F125+F126</f>
        <v>0</v>
      </c>
    </row>
    <row r="124" spans="1:6" ht="25.5" hidden="1">
      <c r="A124" s="577">
        <v>1391</v>
      </c>
      <c r="B124" s="575" t="s">
        <v>743</v>
      </c>
      <c r="C124" s="576"/>
      <c r="D124" s="359">
        <f t="shared" si="31"/>
        <v>0</v>
      </c>
      <c r="E124" s="290"/>
      <c r="F124" s="290"/>
    </row>
    <row r="125" spans="1:6" ht="29.25" hidden="1" customHeight="1">
      <c r="A125" s="577">
        <v>1392</v>
      </c>
      <c r="B125" s="575" t="s">
        <v>636</v>
      </c>
      <c r="C125" s="576"/>
      <c r="D125" s="359">
        <v>0</v>
      </c>
      <c r="E125" s="359">
        <v>0</v>
      </c>
      <c r="F125" s="299"/>
    </row>
    <row r="126" spans="1:6" ht="38.25" hidden="1">
      <c r="A126" s="577">
        <v>1393</v>
      </c>
      <c r="B126" s="575" t="s">
        <v>637</v>
      </c>
      <c r="C126" s="576"/>
      <c r="D126" s="359">
        <f t="shared" si="31"/>
        <v>0</v>
      </c>
      <c r="E126" s="290"/>
      <c r="F126" s="290"/>
    </row>
    <row r="155" s="470" customFormat="1"/>
    <row r="233" ht="13.5" customHeight="1"/>
    <row r="236" ht="16.5" customHeight="1"/>
    <row r="268" s="470" customFormat="1"/>
  </sheetData>
  <mergeCells count="21">
    <mergeCell ref="A67:A68"/>
    <mergeCell ref="C67:C68"/>
    <mergeCell ref="D67:D68"/>
    <mergeCell ref="E67:E68"/>
    <mergeCell ref="F67:F68"/>
    <mergeCell ref="A63:A65"/>
    <mergeCell ref="C63:C65"/>
    <mergeCell ref="D63:D65"/>
    <mergeCell ref="E63:E65"/>
    <mergeCell ref="F63:F65"/>
    <mergeCell ref="A6:F6"/>
    <mergeCell ref="D1:F1"/>
    <mergeCell ref="D2:F2"/>
    <mergeCell ref="D3:F3"/>
    <mergeCell ref="D4:F4"/>
    <mergeCell ref="D8:F8"/>
    <mergeCell ref="A9:A10"/>
    <mergeCell ref="B9:B10"/>
    <mergeCell ref="C9:C10"/>
    <mergeCell ref="D9:D10"/>
    <mergeCell ref="E9:F9"/>
  </mergeCells>
  <pageMargins left="0.14000000000000001" right="0" top="0.17" bottom="0.14000000000000001" header="0.15748031496063" footer="0.15748031496063"/>
  <pageSetup paperSize="9" scale="8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H224"/>
  <sheetViews>
    <sheetView view="pageBreakPreview" zoomScaleSheetLayoutView="100" workbookViewId="0">
      <selection activeCell="D9" sqref="D9:D10"/>
    </sheetView>
  </sheetViews>
  <sheetFormatPr defaultColWidth="9.140625" defaultRowHeight="15.75"/>
  <cols>
    <col min="1" max="1" width="5" style="522" customWidth="1"/>
    <col min="2" max="2" width="2.85546875" style="523" customWidth="1"/>
    <col min="3" max="3" width="2.28515625" style="524" customWidth="1"/>
    <col min="4" max="4" width="2.28515625" style="525" customWidth="1"/>
    <col min="5" max="5" width="49.85546875" style="526" customWidth="1"/>
    <col min="6" max="6" width="18.85546875" style="527" customWidth="1"/>
    <col min="7" max="7" width="17.42578125" style="527" customWidth="1"/>
    <col min="8" max="8" width="16.5703125" style="527" customWidth="1"/>
    <col min="9" max="16384" width="9.140625" style="527"/>
  </cols>
  <sheetData>
    <row r="1" spans="1:8">
      <c r="F1" s="641" t="s">
        <v>623</v>
      </c>
      <c r="G1" s="641"/>
      <c r="H1" s="641"/>
    </row>
    <row r="2" spans="1:8" ht="15.75" customHeight="1">
      <c r="F2" s="641" t="s">
        <v>622</v>
      </c>
      <c r="G2" s="641"/>
      <c r="H2" s="641"/>
    </row>
    <row r="3" spans="1:8" ht="15.75" customHeight="1">
      <c r="F3" s="641" t="s">
        <v>942</v>
      </c>
      <c r="G3" s="641"/>
      <c r="H3" s="641"/>
    </row>
    <row r="4" spans="1:8" ht="15.75" customHeight="1">
      <c r="F4" s="641" t="s">
        <v>943</v>
      </c>
      <c r="G4" s="641"/>
      <c r="H4" s="641"/>
    </row>
    <row r="6" spans="1:8" ht="33" customHeight="1">
      <c r="A6" s="658" t="s">
        <v>914</v>
      </c>
      <c r="B6" s="658"/>
      <c r="C6" s="658"/>
      <c r="D6" s="658"/>
      <c r="E6" s="658"/>
      <c r="F6" s="658"/>
      <c r="G6" s="658"/>
      <c r="H6" s="658"/>
    </row>
    <row r="7" spans="1:8" ht="16.5" customHeight="1">
      <c r="A7" s="528"/>
      <c r="B7" s="528"/>
      <c r="C7" s="528"/>
      <c r="D7" s="528"/>
      <c r="E7" s="528"/>
      <c r="F7" s="528"/>
      <c r="G7" s="528"/>
      <c r="H7" s="528"/>
    </row>
    <row r="8" spans="1:8" ht="13.5" customHeight="1">
      <c r="B8" s="529"/>
      <c r="C8" s="530"/>
      <c r="D8" s="530"/>
      <c r="E8" s="531"/>
      <c r="G8" s="657" t="s">
        <v>97</v>
      </c>
      <c r="H8" s="657"/>
    </row>
    <row r="9" spans="1:8" ht="44.25" customHeight="1">
      <c r="A9" s="661" t="s">
        <v>98</v>
      </c>
      <c r="B9" s="661" t="s">
        <v>99</v>
      </c>
      <c r="C9" s="662" t="s">
        <v>100</v>
      </c>
      <c r="D9" s="662" t="s">
        <v>101</v>
      </c>
      <c r="E9" s="663" t="s">
        <v>600</v>
      </c>
      <c r="F9" s="664" t="s">
        <v>374</v>
      </c>
      <c r="G9" s="659" t="s">
        <v>375</v>
      </c>
      <c r="H9" s="660"/>
    </row>
    <row r="10" spans="1:8" s="532" customFormat="1" ht="41.25" customHeight="1">
      <c r="A10" s="661"/>
      <c r="B10" s="661"/>
      <c r="C10" s="662"/>
      <c r="D10" s="662"/>
      <c r="E10" s="663"/>
      <c r="F10" s="664"/>
      <c r="G10" s="388" t="s">
        <v>376</v>
      </c>
      <c r="H10" s="388" t="s">
        <v>377</v>
      </c>
    </row>
    <row r="11" spans="1:8" s="533" customFormat="1">
      <c r="A11" s="505">
        <v>1</v>
      </c>
      <c r="B11" s="505">
        <v>2</v>
      </c>
      <c r="C11" s="505">
        <v>3</v>
      </c>
      <c r="D11" s="505">
        <v>4</v>
      </c>
      <c r="E11" s="505">
        <v>5</v>
      </c>
      <c r="F11" s="489">
        <v>6</v>
      </c>
      <c r="G11" s="505">
        <v>7</v>
      </c>
      <c r="H11" s="505" t="s">
        <v>621</v>
      </c>
    </row>
    <row r="12" spans="1:8" s="528" customFormat="1" ht="24" customHeight="1">
      <c r="A12" s="534"/>
      <c r="B12" s="535"/>
      <c r="C12" s="536"/>
      <c r="D12" s="536"/>
      <c r="E12" s="537" t="s">
        <v>105</v>
      </c>
      <c r="F12" s="538">
        <f>SUM(F13,F28,F36,F54,F68,F84,F104,F120,F135,F79)</f>
        <v>541250.30000000005</v>
      </c>
      <c r="G12" s="538">
        <f>SUM(G13,G28,G36,G54,G68,G84,G104,G120,G135,G79)</f>
        <v>541250.30000000005</v>
      </c>
      <c r="H12" s="538">
        <f>SUM(H13,H28,H36,H54,H68,H84,H104,H120,H135,H79)</f>
        <v>0</v>
      </c>
    </row>
    <row r="13" spans="1:8" s="540" customFormat="1" ht="28.5" hidden="1">
      <c r="A13" s="488">
        <v>2100</v>
      </c>
      <c r="B13" s="496" t="s">
        <v>106</v>
      </c>
      <c r="C13" s="539">
        <v>0</v>
      </c>
      <c r="D13" s="539">
        <v>0</v>
      </c>
      <c r="E13" s="537" t="s">
        <v>107</v>
      </c>
      <c r="F13" s="492">
        <f>G13+H13</f>
        <v>0</v>
      </c>
      <c r="G13" s="492">
        <f>SUM(G15,G19,G25,G22)</f>
        <v>0</v>
      </c>
      <c r="H13" s="492">
        <f>SUM(H15,H19,H25,H22)</f>
        <v>0</v>
      </c>
    </row>
    <row r="14" spans="1:8" hidden="1">
      <c r="A14" s="541"/>
      <c r="B14" s="496"/>
      <c r="C14" s="539"/>
      <c r="D14" s="539"/>
      <c r="E14" s="514" t="s">
        <v>108</v>
      </c>
      <c r="F14" s="359"/>
      <c r="G14" s="359"/>
      <c r="H14" s="359"/>
    </row>
    <row r="15" spans="1:8" s="543" customFormat="1" ht="40.5" hidden="1">
      <c r="A15" s="541">
        <v>2110</v>
      </c>
      <c r="B15" s="496" t="s">
        <v>106</v>
      </c>
      <c r="C15" s="539">
        <v>1</v>
      </c>
      <c r="D15" s="539">
        <v>0</v>
      </c>
      <c r="E15" s="542" t="s">
        <v>109</v>
      </c>
      <c r="F15" s="501">
        <f>G15+H15</f>
        <v>0</v>
      </c>
      <c r="G15" s="501">
        <f>+G17+G18</f>
        <v>0</v>
      </c>
      <c r="H15" s="501">
        <f>+H17+H18</f>
        <v>0</v>
      </c>
    </row>
    <row r="16" spans="1:8" s="543" customFormat="1" hidden="1">
      <c r="A16" s="541"/>
      <c r="B16" s="496"/>
      <c r="C16" s="539"/>
      <c r="D16" s="539"/>
      <c r="E16" s="514" t="s">
        <v>110</v>
      </c>
      <c r="F16" s="237"/>
      <c r="G16" s="237"/>
      <c r="H16" s="237"/>
    </row>
    <row r="17" spans="1:8" ht="25.5" hidden="1">
      <c r="A17" s="541">
        <v>2111</v>
      </c>
      <c r="B17" s="500" t="s">
        <v>106</v>
      </c>
      <c r="C17" s="488">
        <v>1</v>
      </c>
      <c r="D17" s="488">
        <v>1</v>
      </c>
      <c r="E17" s="514" t="s">
        <v>363</v>
      </c>
      <c r="F17" s="359">
        <f>G17+H17</f>
        <v>0</v>
      </c>
      <c r="G17" s="359">
        <f>+'havelvac 6'!O18</f>
        <v>0</v>
      </c>
      <c r="H17" s="359">
        <f>+'havelvac 6'!P18</f>
        <v>0</v>
      </c>
    </row>
    <row r="18" spans="1:8" hidden="1">
      <c r="A18" s="541">
        <v>2113</v>
      </c>
      <c r="B18" s="500" t="s">
        <v>106</v>
      </c>
      <c r="C18" s="488">
        <v>1</v>
      </c>
      <c r="D18" s="488">
        <v>3</v>
      </c>
      <c r="E18" s="514" t="s">
        <v>581</v>
      </c>
      <c r="F18" s="359">
        <f>G18+H18</f>
        <v>0</v>
      </c>
      <c r="G18" s="359">
        <f>+'havelvac 6'!O60</f>
        <v>0</v>
      </c>
      <c r="H18" s="359">
        <f>+'havelvac 6'!P60</f>
        <v>0</v>
      </c>
    </row>
    <row r="19" spans="1:8" hidden="1">
      <c r="A19" s="541">
        <v>2130</v>
      </c>
      <c r="B19" s="496" t="s">
        <v>106</v>
      </c>
      <c r="C19" s="539">
        <v>3</v>
      </c>
      <c r="D19" s="539">
        <v>0</v>
      </c>
      <c r="E19" s="542" t="s">
        <v>144</v>
      </c>
      <c r="F19" s="544">
        <f>G19+H19</f>
        <v>0</v>
      </c>
      <c r="G19" s="544">
        <f>+G21</f>
        <v>0</v>
      </c>
      <c r="H19" s="544">
        <f>+H21</f>
        <v>0</v>
      </c>
    </row>
    <row r="20" spans="1:8" hidden="1">
      <c r="A20" s="541"/>
      <c r="B20" s="496"/>
      <c r="C20" s="539"/>
      <c r="D20" s="539"/>
      <c r="E20" s="514" t="s">
        <v>110</v>
      </c>
      <c r="F20" s="237"/>
      <c r="G20" s="237"/>
      <c r="H20" s="237"/>
    </row>
    <row r="21" spans="1:8" ht="25.5" hidden="1">
      <c r="A21" s="541">
        <v>2131</v>
      </c>
      <c r="B21" s="500" t="s">
        <v>106</v>
      </c>
      <c r="C21" s="488">
        <v>3</v>
      </c>
      <c r="D21" s="488">
        <v>1</v>
      </c>
      <c r="E21" s="514" t="s">
        <v>145</v>
      </c>
      <c r="F21" s="359">
        <f>G21+H21</f>
        <v>0</v>
      </c>
      <c r="G21" s="359">
        <f>+'havelvac 6'!O68</f>
        <v>0</v>
      </c>
      <c r="H21" s="359">
        <f>+'havelvac 6'!P68</f>
        <v>0</v>
      </c>
    </row>
    <row r="22" spans="1:8" ht="27" hidden="1">
      <c r="A22" s="541">
        <v>2150</v>
      </c>
      <c r="B22" s="496" t="s">
        <v>106</v>
      </c>
      <c r="C22" s="539">
        <v>5</v>
      </c>
      <c r="D22" s="539">
        <v>0</v>
      </c>
      <c r="E22" s="542" t="s">
        <v>150</v>
      </c>
      <c r="F22" s="545">
        <f>G22+H22</f>
        <v>0</v>
      </c>
      <c r="G22" s="546">
        <f>+G24</f>
        <v>0</v>
      </c>
      <c r="H22" s="546">
        <f>+H24</f>
        <v>0</v>
      </c>
    </row>
    <row r="23" spans="1:8" hidden="1">
      <c r="A23" s="541"/>
      <c r="B23" s="496"/>
      <c r="C23" s="539"/>
      <c r="D23" s="539"/>
      <c r="E23" s="514" t="s">
        <v>110</v>
      </c>
      <c r="F23" s="547"/>
      <c r="G23" s="548"/>
      <c r="H23" s="548"/>
    </row>
    <row r="24" spans="1:8" ht="25.5" hidden="1">
      <c r="A24" s="541">
        <v>2151</v>
      </c>
      <c r="B24" s="500" t="s">
        <v>106</v>
      </c>
      <c r="C24" s="500" t="s">
        <v>151</v>
      </c>
      <c r="D24" s="500">
        <v>1</v>
      </c>
      <c r="E24" s="514" t="s">
        <v>150</v>
      </c>
      <c r="F24" s="549">
        <f>G24+H24</f>
        <v>0</v>
      </c>
      <c r="G24" s="516">
        <f>'havelvac 6'!O86</f>
        <v>0</v>
      </c>
      <c r="H24" s="516">
        <f>'havelvac 6'!P86</f>
        <v>0</v>
      </c>
    </row>
    <row r="25" spans="1:8" ht="27" hidden="1">
      <c r="A25" s="541">
        <v>2160</v>
      </c>
      <c r="B25" s="496" t="s">
        <v>106</v>
      </c>
      <c r="C25" s="539">
        <v>6</v>
      </c>
      <c r="D25" s="539">
        <v>0</v>
      </c>
      <c r="E25" s="542" t="s">
        <v>158</v>
      </c>
      <c r="F25" s="550">
        <f>G25+H25</f>
        <v>0</v>
      </c>
      <c r="G25" s="544">
        <f>+G27</f>
        <v>0</v>
      </c>
      <c r="H25" s="544">
        <f>+H27</f>
        <v>0</v>
      </c>
    </row>
    <row r="26" spans="1:8" s="543" customFormat="1" hidden="1">
      <c r="A26" s="541"/>
      <c r="B26" s="496"/>
      <c r="C26" s="539"/>
      <c r="D26" s="539"/>
      <c r="E26" s="514" t="s">
        <v>110</v>
      </c>
      <c r="F26" s="237"/>
      <c r="G26" s="237"/>
      <c r="H26" s="237"/>
    </row>
    <row r="27" spans="1:8" ht="25.5" hidden="1">
      <c r="A27" s="541">
        <v>2161</v>
      </c>
      <c r="B27" s="500" t="s">
        <v>106</v>
      </c>
      <c r="C27" s="500">
        <v>6</v>
      </c>
      <c r="D27" s="500">
        <v>1</v>
      </c>
      <c r="E27" s="514" t="s">
        <v>159</v>
      </c>
      <c r="F27" s="359">
        <f>G27+H27</f>
        <v>0</v>
      </c>
      <c r="G27" s="359">
        <f>+'havelvac 6'!O101</f>
        <v>0</v>
      </c>
      <c r="H27" s="359">
        <f>+'havelvac 6'!P101</f>
        <v>0</v>
      </c>
    </row>
    <row r="28" spans="1:8" hidden="1">
      <c r="A28" s="488">
        <v>2200</v>
      </c>
      <c r="B28" s="496" t="s">
        <v>140</v>
      </c>
      <c r="C28" s="539">
        <v>0</v>
      </c>
      <c r="D28" s="539">
        <v>0</v>
      </c>
      <c r="E28" s="537" t="s">
        <v>163</v>
      </c>
      <c r="F28" s="492">
        <f>G28+H28</f>
        <v>0</v>
      </c>
      <c r="G28" s="492">
        <f>SUM(G30,G33)</f>
        <v>0</v>
      </c>
      <c r="H28" s="492">
        <f>SUM(H30,H33)</f>
        <v>0</v>
      </c>
    </row>
    <row r="29" spans="1:8" hidden="1">
      <c r="A29" s="541"/>
      <c r="B29" s="496"/>
      <c r="C29" s="539"/>
      <c r="D29" s="539"/>
      <c r="E29" s="514" t="s">
        <v>108</v>
      </c>
      <c r="F29" s="359"/>
      <c r="G29" s="359"/>
      <c r="H29" s="359"/>
    </row>
    <row r="30" spans="1:8" hidden="1">
      <c r="A30" s="541">
        <v>2220</v>
      </c>
      <c r="B30" s="496" t="s">
        <v>140</v>
      </c>
      <c r="C30" s="539">
        <v>2</v>
      </c>
      <c r="D30" s="539">
        <v>0</v>
      </c>
      <c r="E30" s="542" t="s">
        <v>164</v>
      </c>
      <c r="F30" s="501">
        <f>G30+H30</f>
        <v>0</v>
      </c>
      <c r="G30" s="501">
        <f>G32</f>
        <v>0</v>
      </c>
      <c r="H30" s="501">
        <f>H32</f>
        <v>0</v>
      </c>
    </row>
    <row r="31" spans="1:8" s="543" customFormat="1" hidden="1">
      <c r="A31" s="541"/>
      <c r="B31" s="496"/>
      <c r="C31" s="539"/>
      <c r="D31" s="539"/>
      <c r="E31" s="514" t="s">
        <v>110</v>
      </c>
      <c r="F31" s="237"/>
      <c r="G31" s="237"/>
      <c r="H31" s="237"/>
    </row>
    <row r="32" spans="1:8" hidden="1">
      <c r="A32" s="541">
        <v>2221</v>
      </c>
      <c r="B32" s="500" t="s">
        <v>140</v>
      </c>
      <c r="C32" s="488">
        <v>2</v>
      </c>
      <c r="D32" s="488">
        <v>1</v>
      </c>
      <c r="E32" s="514" t="s">
        <v>165</v>
      </c>
      <c r="F32" s="359">
        <f>G32+H32</f>
        <v>0</v>
      </c>
      <c r="G32" s="359">
        <f>+'havelvac 6'!O113</f>
        <v>0</v>
      </c>
      <c r="H32" s="359">
        <f>+'havelvac 6'!P113</f>
        <v>0</v>
      </c>
    </row>
    <row r="33" spans="1:8" hidden="1">
      <c r="A33" s="541">
        <v>2250</v>
      </c>
      <c r="B33" s="496" t="s">
        <v>140</v>
      </c>
      <c r="C33" s="539">
        <v>5</v>
      </c>
      <c r="D33" s="539">
        <v>0</v>
      </c>
      <c r="E33" s="542" t="s">
        <v>168</v>
      </c>
      <c r="F33" s="501">
        <f>G33+H33</f>
        <v>0</v>
      </c>
      <c r="G33" s="501">
        <f>G35</f>
        <v>0</v>
      </c>
      <c r="H33" s="501">
        <f>H35</f>
        <v>0</v>
      </c>
    </row>
    <row r="34" spans="1:8" hidden="1">
      <c r="A34" s="541"/>
      <c r="B34" s="496"/>
      <c r="C34" s="539"/>
      <c r="D34" s="539"/>
      <c r="E34" s="514" t="s">
        <v>110</v>
      </c>
      <c r="F34" s="237"/>
      <c r="G34" s="237"/>
      <c r="H34" s="237"/>
    </row>
    <row r="35" spans="1:8" hidden="1">
      <c r="A35" s="541">
        <v>2251</v>
      </c>
      <c r="B35" s="500" t="s">
        <v>140</v>
      </c>
      <c r="C35" s="488">
        <v>5</v>
      </c>
      <c r="D35" s="488">
        <v>1</v>
      </c>
      <c r="E35" s="514" t="s">
        <v>168</v>
      </c>
      <c r="F35" s="359">
        <f>G35+H35</f>
        <v>0</v>
      </c>
      <c r="G35" s="359">
        <f>+'havelvac 6'!O130</f>
        <v>0</v>
      </c>
      <c r="H35" s="359">
        <f>+'havelvac 6'!P130</f>
        <v>0</v>
      </c>
    </row>
    <row r="36" spans="1:8" hidden="1">
      <c r="A36" s="488">
        <v>2400</v>
      </c>
      <c r="B36" s="496" t="s">
        <v>155</v>
      </c>
      <c r="C36" s="539">
        <v>0</v>
      </c>
      <c r="D36" s="539">
        <v>0</v>
      </c>
      <c r="E36" s="537" t="s">
        <v>169</v>
      </c>
      <c r="F36" s="492">
        <f>G36+H36</f>
        <v>0</v>
      </c>
      <c r="G36" s="492">
        <f>+G38+G41+G44+G48+G51</f>
        <v>0</v>
      </c>
      <c r="H36" s="492">
        <f>+H38+H41+H44+H48+H51</f>
        <v>0</v>
      </c>
    </row>
    <row r="37" spans="1:8" hidden="1">
      <c r="A37" s="541"/>
      <c r="B37" s="496"/>
      <c r="C37" s="539"/>
      <c r="D37" s="539"/>
      <c r="E37" s="514" t="s">
        <v>108</v>
      </c>
      <c r="F37" s="359"/>
      <c r="G37" s="359"/>
      <c r="H37" s="359"/>
    </row>
    <row r="38" spans="1:8" ht="27" hidden="1">
      <c r="A38" s="290">
        <v>2410</v>
      </c>
      <c r="B38" s="319" t="s">
        <v>155</v>
      </c>
      <c r="C38" s="320">
        <v>1</v>
      </c>
      <c r="D38" s="320">
        <v>0</v>
      </c>
      <c r="E38" s="410" t="s">
        <v>749</v>
      </c>
      <c r="F38" s="501">
        <f>G38+H38</f>
        <v>0</v>
      </c>
      <c r="G38" s="501">
        <f>+G40</f>
        <v>0</v>
      </c>
      <c r="H38" s="501">
        <f>+H40</f>
        <v>0</v>
      </c>
    </row>
    <row r="39" spans="1:8" hidden="1">
      <c r="A39" s="541"/>
      <c r="B39" s="496"/>
      <c r="C39" s="539"/>
      <c r="D39" s="539"/>
      <c r="E39" s="514" t="s">
        <v>110</v>
      </c>
      <c r="F39" s="237"/>
      <c r="G39" s="237"/>
      <c r="H39" s="237"/>
    </row>
    <row r="40" spans="1:8" ht="25.5" hidden="1">
      <c r="A40" s="541">
        <v>2411</v>
      </c>
      <c r="B40" s="500" t="s">
        <v>155</v>
      </c>
      <c r="C40" s="488">
        <v>1</v>
      </c>
      <c r="D40" s="488">
        <v>1</v>
      </c>
      <c r="E40" s="514" t="s">
        <v>751</v>
      </c>
      <c r="F40" s="359">
        <f>G40+H40</f>
        <v>0</v>
      </c>
      <c r="G40" s="359">
        <f>+'havelvac 6'!O145</f>
        <v>0</v>
      </c>
      <c r="H40" s="359">
        <f>+'havelvac 6'!P145</f>
        <v>0</v>
      </c>
    </row>
    <row r="41" spans="1:8" ht="27" hidden="1">
      <c r="A41" s="541">
        <v>2420</v>
      </c>
      <c r="B41" s="496" t="s">
        <v>155</v>
      </c>
      <c r="C41" s="539">
        <v>2</v>
      </c>
      <c r="D41" s="539">
        <v>0</v>
      </c>
      <c r="E41" s="542" t="s">
        <v>170</v>
      </c>
      <c r="F41" s="501">
        <f>G41+H41</f>
        <v>0</v>
      </c>
      <c r="G41" s="501">
        <f>+G43</f>
        <v>0</v>
      </c>
      <c r="H41" s="501">
        <f>+H43</f>
        <v>0</v>
      </c>
    </row>
    <row r="42" spans="1:8" hidden="1">
      <c r="A42" s="541"/>
      <c r="B42" s="496"/>
      <c r="C42" s="539"/>
      <c r="D42" s="539"/>
      <c r="E42" s="514" t="s">
        <v>110</v>
      </c>
      <c r="F42" s="237"/>
      <c r="G42" s="237"/>
      <c r="H42" s="237"/>
    </row>
    <row r="43" spans="1:8" hidden="1">
      <c r="A43" s="541">
        <v>2424</v>
      </c>
      <c r="B43" s="500" t="s">
        <v>155</v>
      </c>
      <c r="C43" s="488">
        <v>2</v>
      </c>
      <c r="D43" s="488">
        <v>4</v>
      </c>
      <c r="E43" s="514" t="s">
        <v>171</v>
      </c>
      <c r="F43" s="359">
        <f>G43+H43</f>
        <v>0</v>
      </c>
      <c r="G43" s="359">
        <f>+'havelvac 6'!O167</f>
        <v>0</v>
      </c>
      <c r="H43" s="359">
        <f>+'havelvac 6'!P167</f>
        <v>0</v>
      </c>
    </row>
    <row r="44" spans="1:8" hidden="1">
      <c r="A44" s="541">
        <v>2450</v>
      </c>
      <c r="B44" s="496" t="s">
        <v>155</v>
      </c>
      <c r="C44" s="539">
        <v>5</v>
      </c>
      <c r="D44" s="539">
        <v>0</v>
      </c>
      <c r="E44" s="542" t="s">
        <v>175</v>
      </c>
      <c r="F44" s="501">
        <f>G44+H44</f>
        <v>0</v>
      </c>
      <c r="G44" s="501">
        <f>G46+G47</f>
        <v>0</v>
      </c>
      <c r="H44" s="501">
        <f>H46+H47</f>
        <v>0</v>
      </c>
    </row>
    <row r="45" spans="1:8" hidden="1">
      <c r="A45" s="541"/>
      <c r="B45" s="496"/>
      <c r="C45" s="539"/>
      <c r="D45" s="539"/>
      <c r="E45" s="514" t="s">
        <v>110</v>
      </c>
      <c r="F45" s="237"/>
      <c r="G45" s="237"/>
      <c r="H45" s="237"/>
    </row>
    <row r="46" spans="1:8" hidden="1">
      <c r="A46" s="541">
        <v>2451</v>
      </c>
      <c r="B46" s="500" t="s">
        <v>155</v>
      </c>
      <c r="C46" s="488">
        <v>5</v>
      </c>
      <c r="D46" s="488">
        <v>1</v>
      </c>
      <c r="E46" s="514" t="s">
        <v>176</v>
      </c>
      <c r="F46" s="359">
        <f>G46+H46</f>
        <v>0</v>
      </c>
      <c r="G46" s="359">
        <f>SUM('havelvac 6'!O174)</f>
        <v>0</v>
      </c>
      <c r="H46" s="359">
        <f>SUM('havelvac 6'!P174)</f>
        <v>0</v>
      </c>
    </row>
    <row r="47" spans="1:8" hidden="1">
      <c r="A47" s="541">
        <v>2455</v>
      </c>
      <c r="B47" s="500" t="s">
        <v>155</v>
      </c>
      <c r="C47" s="488">
        <v>5</v>
      </c>
      <c r="D47" s="488">
        <v>5</v>
      </c>
      <c r="E47" s="514" t="s">
        <v>199</v>
      </c>
      <c r="F47" s="359">
        <f>G47+H47</f>
        <v>0</v>
      </c>
      <c r="G47" s="359">
        <f>+'havelvac 6'!O246</f>
        <v>0</v>
      </c>
      <c r="H47" s="359">
        <f>+'havelvac 6'!P246</f>
        <v>0</v>
      </c>
    </row>
    <row r="48" spans="1:8" hidden="1">
      <c r="A48" s="551" t="s">
        <v>206</v>
      </c>
      <c r="B48" s="319" t="s">
        <v>155</v>
      </c>
      <c r="C48" s="320">
        <v>7</v>
      </c>
      <c r="D48" s="320">
        <v>0</v>
      </c>
      <c r="E48" s="542" t="s">
        <v>207</v>
      </c>
      <c r="F48" s="501">
        <f>G48+H48</f>
        <v>0</v>
      </c>
      <c r="G48" s="359">
        <f>+G50</f>
        <v>0</v>
      </c>
      <c r="H48" s="359">
        <f>+H50</f>
        <v>0</v>
      </c>
    </row>
    <row r="49" spans="1:8" hidden="1">
      <c r="A49" s="541"/>
      <c r="B49" s="496"/>
      <c r="C49" s="539"/>
      <c r="D49" s="539"/>
      <c r="E49" s="514" t="s">
        <v>110</v>
      </c>
      <c r="F49" s="237"/>
      <c r="G49" s="237"/>
      <c r="H49" s="237"/>
    </row>
    <row r="50" spans="1:8" hidden="1">
      <c r="A50" s="514" t="s">
        <v>208</v>
      </c>
      <c r="B50" s="514" t="s">
        <v>155</v>
      </c>
      <c r="C50" s="514">
        <v>7</v>
      </c>
      <c r="D50" s="514">
        <v>3</v>
      </c>
      <c r="E50" s="514" t="s">
        <v>209</v>
      </c>
      <c r="F50" s="359">
        <f>G50+H50</f>
        <v>0</v>
      </c>
      <c r="G50" s="359">
        <f>SUM('havelvac 6'!O262)</f>
        <v>0</v>
      </c>
      <c r="H50" s="359">
        <f>SUM('havelvac 6'!P262)</f>
        <v>0</v>
      </c>
    </row>
    <row r="51" spans="1:8" ht="27" hidden="1">
      <c r="A51" s="541">
        <v>2490</v>
      </c>
      <c r="B51" s="496" t="s">
        <v>155</v>
      </c>
      <c r="C51" s="539">
        <v>9</v>
      </c>
      <c r="D51" s="539">
        <v>0</v>
      </c>
      <c r="E51" s="542" t="s">
        <v>212</v>
      </c>
      <c r="F51" s="501">
        <f>G51+H51</f>
        <v>0</v>
      </c>
      <c r="G51" s="501">
        <f>+G53</f>
        <v>0</v>
      </c>
      <c r="H51" s="501">
        <f>+H53</f>
        <v>0</v>
      </c>
    </row>
    <row r="52" spans="1:8" hidden="1">
      <c r="A52" s="541"/>
      <c r="B52" s="496"/>
      <c r="C52" s="539"/>
      <c r="D52" s="539"/>
      <c r="E52" s="514" t="s">
        <v>110</v>
      </c>
      <c r="F52" s="237"/>
      <c r="G52" s="237"/>
      <c r="H52" s="237"/>
    </row>
    <row r="53" spans="1:8" ht="25.5" hidden="1">
      <c r="A53" s="541">
        <v>2491</v>
      </c>
      <c r="B53" s="500" t="s">
        <v>155</v>
      </c>
      <c r="C53" s="488">
        <v>9</v>
      </c>
      <c r="D53" s="488">
        <v>1</v>
      </c>
      <c r="E53" s="514" t="s">
        <v>212</v>
      </c>
      <c r="F53" s="359">
        <f>G53+H53</f>
        <v>0</v>
      </c>
      <c r="G53" s="359">
        <f>SUM('havelvac 6'!O274)</f>
        <v>0</v>
      </c>
      <c r="H53" s="359">
        <f>SUM('havelvac 6'!P274)</f>
        <v>0</v>
      </c>
    </row>
    <row r="54" spans="1:8" ht="28.5" hidden="1">
      <c r="A54" s="488">
        <v>2500</v>
      </c>
      <c r="B54" s="496" t="s">
        <v>149</v>
      </c>
      <c r="C54" s="539">
        <v>0</v>
      </c>
      <c r="D54" s="539">
        <v>0</v>
      </c>
      <c r="E54" s="537" t="s">
        <v>231</v>
      </c>
      <c r="F54" s="492">
        <f>G54+H54</f>
        <v>0</v>
      </c>
      <c r="G54" s="492">
        <f>SUM(G56,G59,G62,G65)</f>
        <v>0</v>
      </c>
      <c r="H54" s="492">
        <f>SUM(H56,H59,H62,H65)</f>
        <v>0</v>
      </c>
    </row>
    <row r="55" spans="1:8" s="543" customFormat="1" hidden="1">
      <c r="A55" s="541"/>
      <c r="B55" s="496"/>
      <c r="C55" s="539"/>
      <c r="D55" s="539"/>
      <c r="E55" s="514" t="s">
        <v>108</v>
      </c>
      <c r="F55" s="359"/>
      <c r="G55" s="359"/>
      <c r="H55" s="359"/>
    </row>
    <row r="56" spans="1:8" hidden="1">
      <c r="A56" s="541">
        <v>2510</v>
      </c>
      <c r="B56" s="496" t="s">
        <v>149</v>
      </c>
      <c r="C56" s="539">
        <v>1</v>
      </c>
      <c r="D56" s="539">
        <v>0</v>
      </c>
      <c r="E56" s="542" t="s">
        <v>232</v>
      </c>
      <c r="F56" s="501">
        <f>G56+H56</f>
        <v>0</v>
      </c>
      <c r="G56" s="501">
        <f>G58</f>
        <v>0</v>
      </c>
      <c r="H56" s="501">
        <f>H58</f>
        <v>0</v>
      </c>
    </row>
    <row r="57" spans="1:8" hidden="1">
      <c r="A57" s="541"/>
      <c r="B57" s="496"/>
      <c r="C57" s="539"/>
      <c r="D57" s="539"/>
      <c r="E57" s="514" t="s">
        <v>110</v>
      </c>
      <c r="F57" s="237"/>
      <c r="G57" s="237"/>
      <c r="H57" s="237"/>
    </row>
    <row r="58" spans="1:8" hidden="1">
      <c r="A58" s="541">
        <v>2511</v>
      </c>
      <c r="B58" s="500" t="s">
        <v>149</v>
      </c>
      <c r="C58" s="488">
        <v>1</v>
      </c>
      <c r="D58" s="488">
        <v>1</v>
      </c>
      <c r="E58" s="514" t="s">
        <v>232</v>
      </c>
      <c r="F58" s="359">
        <f>G58+H58</f>
        <v>0</v>
      </c>
      <c r="G58" s="359">
        <f>SUM('havelvac 6'!O323)</f>
        <v>0</v>
      </c>
      <c r="H58" s="359">
        <f>SUM('havelvac 6'!P323)</f>
        <v>0</v>
      </c>
    </row>
    <row r="59" spans="1:8" hidden="1">
      <c r="A59" s="541">
        <v>2520</v>
      </c>
      <c r="B59" s="319" t="s">
        <v>149</v>
      </c>
      <c r="C59" s="320">
        <v>2</v>
      </c>
      <c r="D59" s="320">
        <v>0</v>
      </c>
      <c r="E59" s="410" t="s">
        <v>640</v>
      </c>
      <c r="F59" s="501">
        <f>G59+H59</f>
        <v>0</v>
      </c>
      <c r="G59" s="501">
        <f>G61</f>
        <v>0</v>
      </c>
      <c r="H59" s="501">
        <f>H61</f>
        <v>0</v>
      </c>
    </row>
    <row r="60" spans="1:8" hidden="1">
      <c r="A60" s="541"/>
      <c r="B60" s="496"/>
      <c r="C60" s="539"/>
      <c r="D60" s="539"/>
      <c r="E60" s="514" t="s">
        <v>110</v>
      </c>
      <c r="F60" s="237"/>
      <c r="G60" s="237"/>
      <c r="H60" s="237"/>
    </row>
    <row r="61" spans="1:8" hidden="1">
      <c r="A61" s="541">
        <v>3521</v>
      </c>
      <c r="B61" s="514" t="s">
        <v>149</v>
      </c>
      <c r="C61" s="514">
        <v>2</v>
      </c>
      <c r="D61" s="514">
        <v>1</v>
      </c>
      <c r="E61" s="514" t="s">
        <v>640</v>
      </c>
      <c r="F61" s="359">
        <f>G61+H61</f>
        <v>0</v>
      </c>
      <c r="G61" s="359">
        <f>SUM('havelvac 6'!O364)</f>
        <v>0</v>
      </c>
      <c r="H61" s="359">
        <f>SUM('havelvac 6'!P364)</f>
        <v>0</v>
      </c>
    </row>
    <row r="62" spans="1:8" s="543" customFormat="1" hidden="1">
      <c r="A62" s="541">
        <v>2530</v>
      </c>
      <c r="B62" s="496" t="s">
        <v>149</v>
      </c>
      <c r="C62" s="539">
        <v>3</v>
      </c>
      <c r="D62" s="539">
        <v>0</v>
      </c>
      <c r="E62" s="542" t="s">
        <v>235</v>
      </c>
      <c r="F62" s="501">
        <f>G62+H62</f>
        <v>0</v>
      </c>
      <c r="G62" s="501">
        <f>G64</f>
        <v>0</v>
      </c>
      <c r="H62" s="501">
        <f>H64</f>
        <v>0</v>
      </c>
    </row>
    <row r="63" spans="1:8" hidden="1">
      <c r="A63" s="541"/>
      <c r="B63" s="496"/>
      <c r="C63" s="539"/>
      <c r="D63" s="539"/>
      <c r="E63" s="514" t="s">
        <v>110</v>
      </c>
      <c r="F63" s="237"/>
      <c r="G63" s="237"/>
      <c r="H63" s="237"/>
    </row>
    <row r="64" spans="1:8" hidden="1">
      <c r="A64" s="541">
        <v>3531</v>
      </c>
      <c r="B64" s="500" t="s">
        <v>149</v>
      </c>
      <c r="C64" s="488">
        <v>3</v>
      </c>
      <c r="D64" s="488">
        <v>1</v>
      </c>
      <c r="E64" s="514" t="s">
        <v>236</v>
      </c>
      <c r="F64" s="359">
        <f>G64+H64</f>
        <v>0</v>
      </c>
      <c r="G64" s="359">
        <f>SUM('havelvac 6'!O372)</f>
        <v>0</v>
      </c>
      <c r="H64" s="359">
        <f>SUM('havelvac 6'!P372)</f>
        <v>0</v>
      </c>
    </row>
    <row r="65" spans="1:8" ht="27" hidden="1">
      <c r="A65" s="541">
        <v>2560</v>
      </c>
      <c r="B65" s="496" t="s">
        <v>149</v>
      </c>
      <c r="C65" s="539">
        <v>6</v>
      </c>
      <c r="D65" s="539">
        <v>0</v>
      </c>
      <c r="E65" s="542" t="s">
        <v>238</v>
      </c>
      <c r="F65" s="501">
        <f>G65+H65</f>
        <v>0</v>
      </c>
      <c r="G65" s="501">
        <f>G67</f>
        <v>0</v>
      </c>
      <c r="H65" s="501">
        <f>H67</f>
        <v>0</v>
      </c>
    </row>
    <row r="66" spans="1:8" hidden="1">
      <c r="A66" s="541"/>
      <c r="B66" s="496"/>
      <c r="C66" s="539"/>
      <c r="D66" s="539"/>
      <c r="E66" s="514" t="s">
        <v>110</v>
      </c>
      <c r="F66" s="237"/>
      <c r="G66" s="237"/>
      <c r="H66" s="237"/>
    </row>
    <row r="67" spans="1:8" ht="25.5" hidden="1">
      <c r="A67" s="541">
        <v>2561</v>
      </c>
      <c r="B67" s="500" t="s">
        <v>149</v>
      </c>
      <c r="C67" s="488">
        <v>6</v>
      </c>
      <c r="D67" s="488">
        <v>1</v>
      </c>
      <c r="E67" s="514" t="s">
        <v>238</v>
      </c>
      <c r="F67" s="359">
        <f>G67+H67</f>
        <v>0</v>
      </c>
      <c r="G67" s="359">
        <f>SUM('havelvac 6'!O379)</f>
        <v>0</v>
      </c>
      <c r="H67" s="359">
        <f>SUM('havelvac 6'!P379)</f>
        <v>0</v>
      </c>
    </row>
    <row r="68" spans="1:8" ht="28.5">
      <c r="A68" s="488">
        <v>2600</v>
      </c>
      <c r="B68" s="496" t="s">
        <v>157</v>
      </c>
      <c r="C68" s="539">
        <v>0</v>
      </c>
      <c r="D68" s="539">
        <v>0</v>
      </c>
      <c r="E68" s="537" t="s">
        <v>246</v>
      </c>
      <c r="F68" s="492">
        <f>G68+H68</f>
        <v>-236964.4</v>
      </c>
      <c r="G68" s="492">
        <f>SUM(G70,G73,G76)</f>
        <v>-236964.4</v>
      </c>
      <c r="H68" s="492">
        <f>SUM(H70,H73,H76)</f>
        <v>0</v>
      </c>
    </row>
    <row r="69" spans="1:8">
      <c r="A69" s="541"/>
      <c r="B69" s="496"/>
      <c r="C69" s="539"/>
      <c r="D69" s="539"/>
      <c r="E69" s="514" t="s">
        <v>108</v>
      </c>
      <c r="F69" s="359"/>
      <c r="G69" s="359"/>
      <c r="H69" s="359"/>
    </row>
    <row r="70" spans="1:8" hidden="1">
      <c r="A70" s="541">
        <v>2610</v>
      </c>
      <c r="B70" s="496" t="s">
        <v>157</v>
      </c>
      <c r="C70" s="539">
        <v>1</v>
      </c>
      <c r="D70" s="539">
        <v>0</v>
      </c>
      <c r="E70" s="542" t="s">
        <v>247</v>
      </c>
      <c r="F70" s="501">
        <f>G70+H70</f>
        <v>0</v>
      </c>
      <c r="G70" s="501">
        <f>G72</f>
        <v>0</v>
      </c>
      <c r="H70" s="501">
        <f>H72</f>
        <v>0</v>
      </c>
    </row>
    <row r="71" spans="1:8" hidden="1">
      <c r="A71" s="541"/>
      <c r="B71" s="496"/>
      <c r="C71" s="539"/>
      <c r="D71" s="539"/>
      <c r="E71" s="514" t="s">
        <v>110</v>
      </c>
      <c r="F71" s="237"/>
      <c r="G71" s="237"/>
      <c r="H71" s="237"/>
    </row>
    <row r="72" spans="1:8" hidden="1">
      <c r="A72" s="541">
        <v>2611</v>
      </c>
      <c r="B72" s="500" t="s">
        <v>157</v>
      </c>
      <c r="C72" s="488">
        <v>1</v>
      </c>
      <c r="D72" s="488">
        <v>1</v>
      </c>
      <c r="E72" s="514" t="s">
        <v>601</v>
      </c>
      <c r="F72" s="359">
        <f>G72+H72</f>
        <v>0</v>
      </c>
      <c r="G72" s="359">
        <f>SUM('havelvac 6'!O410)</f>
        <v>0</v>
      </c>
      <c r="H72" s="359">
        <f>SUM('havelvac 6'!P410)</f>
        <v>0</v>
      </c>
    </row>
    <row r="73" spans="1:8">
      <c r="A73" s="541">
        <v>2640</v>
      </c>
      <c r="B73" s="496" t="s">
        <v>157</v>
      </c>
      <c r="C73" s="539">
        <v>4</v>
      </c>
      <c r="D73" s="539">
        <v>0</v>
      </c>
      <c r="E73" s="542" t="s">
        <v>258</v>
      </c>
      <c r="F73" s="501">
        <f>G73+H73</f>
        <v>-236964.4</v>
      </c>
      <c r="G73" s="501">
        <f>G75</f>
        <v>-236964.4</v>
      </c>
      <c r="H73" s="501">
        <f>H75</f>
        <v>0</v>
      </c>
    </row>
    <row r="74" spans="1:8">
      <c r="A74" s="541"/>
      <c r="B74" s="496"/>
      <c r="C74" s="539"/>
      <c r="D74" s="539"/>
      <c r="E74" s="514" t="s">
        <v>110</v>
      </c>
      <c r="F74" s="237"/>
      <c r="G74" s="237"/>
      <c r="H74" s="237"/>
    </row>
    <row r="75" spans="1:8" ht="19.149999999999999" customHeight="1">
      <c r="A75" s="541">
        <v>2641</v>
      </c>
      <c r="B75" s="500" t="s">
        <v>157</v>
      </c>
      <c r="C75" s="488">
        <v>4</v>
      </c>
      <c r="D75" s="488">
        <v>1</v>
      </c>
      <c r="E75" s="514" t="s">
        <v>259</v>
      </c>
      <c r="F75" s="359">
        <f>G75+H75</f>
        <v>-236964.4</v>
      </c>
      <c r="G75" s="359">
        <f>+'havelvac 6'!O420</f>
        <v>-236964.4</v>
      </c>
      <c r="H75" s="359">
        <f>+'havelvac 6'!P420</f>
        <v>0</v>
      </c>
    </row>
    <row r="76" spans="1:8" ht="27" hidden="1">
      <c r="A76" s="541">
        <v>2660</v>
      </c>
      <c r="B76" s="496" t="s">
        <v>157</v>
      </c>
      <c r="C76" s="539">
        <v>6</v>
      </c>
      <c r="D76" s="539">
        <v>0</v>
      </c>
      <c r="E76" s="542" t="s">
        <v>263</v>
      </c>
      <c r="F76" s="501">
        <f>G76+H76</f>
        <v>0</v>
      </c>
      <c r="G76" s="501">
        <f>G78</f>
        <v>0</v>
      </c>
      <c r="H76" s="501">
        <f>H78</f>
        <v>0</v>
      </c>
    </row>
    <row r="77" spans="1:8" hidden="1">
      <c r="A77" s="541"/>
      <c r="B77" s="496"/>
      <c r="C77" s="539"/>
      <c r="D77" s="539"/>
      <c r="E77" s="514" t="s">
        <v>110</v>
      </c>
      <c r="F77" s="237"/>
      <c r="G77" s="237"/>
      <c r="H77" s="237"/>
    </row>
    <row r="78" spans="1:8" s="543" customFormat="1" ht="25.5" hidden="1">
      <c r="A78" s="541">
        <v>2661</v>
      </c>
      <c r="B78" s="500" t="s">
        <v>157</v>
      </c>
      <c r="C78" s="488">
        <v>6</v>
      </c>
      <c r="D78" s="488">
        <v>1</v>
      </c>
      <c r="E78" s="514" t="s">
        <v>263</v>
      </c>
      <c r="F78" s="359">
        <f>G78+H78</f>
        <v>0</v>
      </c>
      <c r="G78" s="359">
        <f>SUM('havelvac 6'!O437)</f>
        <v>0</v>
      </c>
      <c r="H78" s="359">
        <f>SUM('havelvac 6'!P437)</f>
        <v>0</v>
      </c>
    </row>
    <row r="79" spans="1:8" s="543" customFormat="1" hidden="1">
      <c r="A79" s="488">
        <v>2700</v>
      </c>
      <c r="B79" s="496" t="s">
        <v>183</v>
      </c>
      <c r="C79" s="539">
        <v>0</v>
      </c>
      <c r="D79" s="539">
        <v>0</v>
      </c>
      <c r="E79" s="537" t="s">
        <v>275</v>
      </c>
      <c r="F79" s="492">
        <f>G79+H79</f>
        <v>0</v>
      </c>
      <c r="G79" s="492">
        <f>+G81</f>
        <v>0</v>
      </c>
      <c r="H79" s="492">
        <f>+H81</f>
        <v>0</v>
      </c>
    </row>
    <row r="80" spans="1:8" s="543" customFormat="1" hidden="1">
      <c r="A80" s="541"/>
      <c r="B80" s="496"/>
      <c r="C80" s="539"/>
      <c r="D80" s="539"/>
      <c r="E80" s="514" t="s">
        <v>108</v>
      </c>
      <c r="F80" s="359"/>
      <c r="G80" s="359"/>
      <c r="H80" s="359"/>
    </row>
    <row r="81" spans="1:8" s="543" customFormat="1" hidden="1">
      <c r="A81" s="541">
        <v>2760</v>
      </c>
      <c r="B81" s="496" t="s">
        <v>183</v>
      </c>
      <c r="C81" s="539">
        <v>6</v>
      </c>
      <c r="D81" s="539">
        <v>0</v>
      </c>
      <c r="E81" s="542" t="s">
        <v>279</v>
      </c>
      <c r="F81" s="501">
        <f>G81+H81</f>
        <v>0</v>
      </c>
      <c r="G81" s="501">
        <f>+G83</f>
        <v>0</v>
      </c>
      <c r="H81" s="501">
        <f>+H83</f>
        <v>0</v>
      </c>
    </row>
    <row r="82" spans="1:8" s="543" customFormat="1" hidden="1">
      <c r="A82" s="541"/>
      <c r="B82" s="496"/>
      <c r="C82" s="539"/>
      <c r="D82" s="539"/>
      <c r="E82" s="514" t="s">
        <v>110</v>
      </c>
      <c r="F82" s="237"/>
      <c r="G82" s="359"/>
      <c r="H82" s="359"/>
    </row>
    <row r="83" spans="1:8" s="543" customFormat="1" ht="25.5" hidden="1">
      <c r="A83" s="541">
        <v>2761</v>
      </c>
      <c r="B83" s="500" t="s">
        <v>183</v>
      </c>
      <c r="C83" s="488">
        <v>6</v>
      </c>
      <c r="D83" s="488">
        <v>1</v>
      </c>
      <c r="E83" s="514" t="s">
        <v>280</v>
      </c>
      <c r="F83" s="359">
        <f>G83+H83</f>
        <v>0</v>
      </c>
      <c r="G83" s="359">
        <f>SUM('havelvac 6'!O474)</f>
        <v>0</v>
      </c>
      <c r="H83" s="359">
        <f>SUM('havelvac 6'!P474)</f>
        <v>0</v>
      </c>
    </row>
    <row r="84" spans="1:8" s="543" customFormat="1" hidden="1">
      <c r="A84" s="488">
        <v>2800</v>
      </c>
      <c r="B84" s="496" t="s">
        <v>185</v>
      </c>
      <c r="C84" s="539">
        <v>0</v>
      </c>
      <c r="D84" s="539">
        <v>0</v>
      </c>
      <c r="E84" s="537" t="s">
        <v>284</v>
      </c>
      <c r="F84" s="492">
        <f>G84+H84</f>
        <v>0</v>
      </c>
      <c r="G84" s="492">
        <f>+G86+G89+G100+G97</f>
        <v>0</v>
      </c>
      <c r="H84" s="492">
        <f>+H86+H89+H100+H97</f>
        <v>0</v>
      </c>
    </row>
    <row r="85" spans="1:8" hidden="1">
      <c r="A85" s="541"/>
      <c r="B85" s="496"/>
      <c r="C85" s="539"/>
      <c r="D85" s="539"/>
      <c r="E85" s="514" t="s">
        <v>108</v>
      </c>
      <c r="F85" s="359"/>
      <c r="G85" s="359"/>
      <c r="H85" s="359"/>
    </row>
    <row r="86" spans="1:8" hidden="1">
      <c r="A86" s="541">
        <v>2810</v>
      </c>
      <c r="B86" s="496" t="s">
        <v>185</v>
      </c>
      <c r="C86" s="539">
        <v>1</v>
      </c>
      <c r="D86" s="539">
        <v>0</v>
      </c>
      <c r="E86" s="542" t="s">
        <v>285</v>
      </c>
      <c r="F86" s="501">
        <f>G86+H86</f>
        <v>0</v>
      </c>
      <c r="G86" s="501">
        <f>G88</f>
        <v>0</v>
      </c>
      <c r="H86" s="501">
        <f>H88</f>
        <v>0</v>
      </c>
    </row>
    <row r="87" spans="1:8" hidden="1">
      <c r="A87" s="541"/>
      <c r="B87" s="496"/>
      <c r="C87" s="539"/>
      <c r="D87" s="539"/>
      <c r="E87" s="514" t="s">
        <v>110</v>
      </c>
      <c r="F87" s="237"/>
      <c r="G87" s="237"/>
      <c r="H87" s="237"/>
    </row>
    <row r="88" spans="1:8" hidden="1">
      <c r="A88" s="541">
        <v>2811</v>
      </c>
      <c r="B88" s="500" t="s">
        <v>185</v>
      </c>
      <c r="C88" s="488">
        <v>1</v>
      </c>
      <c r="D88" s="488">
        <v>1</v>
      </c>
      <c r="E88" s="514" t="s">
        <v>285</v>
      </c>
      <c r="F88" s="359">
        <f>G88+H88</f>
        <v>0</v>
      </c>
      <c r="G88" s="359">
        <f>SUM('havelvac 6'!O487)</f>
        <v>0</v>
      </c>
      <c r="H88" s="359">
        <f>SUM('havelvac 6'!P487)</f>
        <v>0</v>
      </c>
    </row>
    <row r="89" spans="1:8" hidden="1">
      <c r="A89" s="541">
        <v>2820</v>
      </c>
      <c r="B89" s="496" t="s">
        <v>185</v>
      </c>
      <c r="C89" s="539">
        <v>2</v>
      </c>
      <c r="D89" s="539">
        <v>0</v>
      </c>
      <c r="E89" s="542" t="s">
        <v>289</v>
      </c>
      <c r="F89" s="501">
        <f>G89+H89</f>
        <v>0</v>
      </c>
      <c r="G89" s="501">
        <f>SUM(G91:G96)</f>
        <v>0</v>
      </c>
      <c r="H89" s="501">
        <f>SUM(H91:H96)</f>
        <v>0</v>
      </c>
    </row>
    <row r="90" spans="1:8" hidden="1">
      <c r="A90" s="541"/>
      <c r="B90" s="496"/>
      <c r="C90" s="539"/>
      <c r="D90" s="539"/>
      <c r="E90" s="514" t="s">
        <v>110</v>
      </c>
      <c r="F90" s="237"/>
      <c r="G90" s="237"/>
      <c r="H90" s="237"/>
    </row>
    <row r="91" spans="1:8" hidden="1">
      <c r="A91" s="541">
        <v>2821</v>
      </c>
      <c r="B91" s="500" t="s">
        <v>185</v>
      </c>
      <c r="C91" s="488">
        <v>2</v>
      </c>
      <c r="D91" s="488">
        <v>1</v>
      </c>
      <c r="E91" s="514" t="s">
        <v>290</v>
      </c>
      <c r="F91" s="359">
        <f t="shared" ref="F91:F97" si="0">G91+H91</f>
        <v>0</v>
      </c>
      <c r="G91" s="359">
        <f>SUM('havelvac 6'!O512)</f>
        <v>0</v>
      </c>
      <c r="H91" s="359">
        <f>SUM('havelvac 6'!P512)</f>
        <v>0</v>
      </c>
    </row>
    <row r="92" spans="1:8" hidden="1">
      <c r="A92" s="541">
        <v>2821</v>
      </c>
      <c r="B92" s="500" t="s">
        <v>185</v>
      </c>
      <c r="C92" s="488">
        <v>2</v>
      </c>
      <c r="D92" s="488">
        <v>2</v>
      </c>
      <c r="E92" s="514" t="s">
        <v>293</v>
      </c>
      <c r="F92" s="359">
        <f t="shared" si="0"/>
        <v>0</v>
      </c>
      <c r="G92" s="359">
        <f>+'havelvac 6'!O518</f>
        <v>0</v>
      </c>
      <c r="H92" s="359">
        <f>SUM('havelvac 6'!P512)</f>
        <v>0</v>
      </c>
    </row>
    <row r="93" spans="1:8" hidden="1">
      <c r="A93" s="541">
        <v>2823</v>
      </c>
      <c r="B93" s="500" t="s">
        <v>185</v>
      </c>
      <c r="C93" s="488">
        <v>2</v>
      </c>
      <c r="D93" s="488">
        <v>3</v>
      </c>
      <c r="E93" s="514" t="s">
        <v>296</v>
      </c>
      <c r="F93" s="359">
        <f t="shared" si="0"/>
        <v>0</v>
      </c>
      <c r="G93" s="359">
        <f>SUM('havelvac 6'!O523)</f>
        <v>0</v>
      </c>
      <c r="H93" s="359">
        <f>SUM('havelvac 6'!P523)</f>
        <v>0</v>
      </c>
    </row>
    <row r="94" spans="1:8" hidden="1">
      <c r="A94" s="541">
        <v>2824</v>
      </c>
      <c r="B94" s="500" t="s">
        <v>185</v>
      </c>
      <c r="C94" s="488">
        <v>2</v>
      </c>
      <c r="D94" s="488">
        <v>4</v>
      </c>
      <c r="E94" s="514" t="s">
        <v>299</v>
      </c>
      <c r="F94" s="359">
        <f t="shared" si="0"/>
        <v>0</v>
      </c>
      <c r="G94" s="359">
        <f>SUM('havelvac 6'!O527)</f>
        <v>0</v>
      </c>
      <c r="H94" s="359">
        <f>SUM('havelvac 6'!P527)</f>
        <v>0</v>
      </c>
    </row>
    <row r="95" spans="1:8" hidden="1">
      <c r="A95" s="541">
        <v>2825</v>
      </c>
      <c r="B95" s="500" t="s">
        <v>185</v>
      </c>
      <c r="C95" s="488">
        <v>2</v>
      </c>
      <c r="D95" s="488">
        <v>5</v>
      </c>
      <c r="E95" s="514" t="s">
        <v>303</v>
      </c>
      <c r="F95" s="359">
        <f t="shared" si="0"/>
        <v>0</v>
      </c>
      <c r="G95" s="359">
        <f>SUM('havelvac 6'!O543)</f>
        <v>0</v>
      </c>
      <c r="H95" s="359">
        <f>SUM('havelvac 6'!P543)</f>
        <v>0</v>
      </c>
    </row>
    <row r="96" spans="1:8" ht="25.5" hidden="1">
      <c r="A96" s="541">
        <v>2827</v>
      </c>
      <c r="B96" s="500" t="s">
        <v>185</v>
      </c>
      <c r="C96" s="488">
        <v>2</v>
      </c>
      <c r="D96" s="488">
        <v>7</v>
      </c>
      <c r="E96" s="514" t="s">
        <v>306</v>
      </c>
      <c r="F96" s="359">
        <f t="shared" si="0"/>
        <v>0</v>
      </c>
      <c r="G96" s="359">
        <f>SUM('havelvac 6'!O552)</f>
        <v>0</v>
      </c>
      <c r="H96" s="359">
        <f>SUM('havelvac 6'!P552)</f>
        <v>0</v>
      </c>
    </row>
    <row r="97" spans="1:8" ht="27" hidden="1">
      <c r="A97" s="500" t="s">
        <v>308</v>
      </c>
      <c r="B97" s="496" t="s">
        <v>185</v>
      </c>
      <c r="C97" s="539">
        <v>3</v>
      </c>
      <c r="D97" s="539">
        <v>0</v>
      </c>
      <c r="E97" s="542" t="s">
        <v>309</v>
      </c>
      <c r="F97" s="501">
        <f t="shared" si="0"/>
        <v>0</v>
      </c>
      <c r="G97" s="501">
        <f>+G99</f>
        <v>0</v>
      </c>
      <c r="H97" s="501">
        <f>+H99</f>
        <v>0</v>
      </c>
    </row>
    <row r="98" spans="1:8" hidden="1">
      <c r="A98" s="500"/>
      <c r="B98" s="496"/>
      <c r="C98" s="539"/>
      <c r="D98" s="539"/>
      <c r="E98" s="514" t="s">
        <v>110</v>
      </c>
      <c r="F98" s="552"/>
      <c r="G98" s="237"/>
      <c r="H98" s="237"/>
    </row>
    <row r="99" spans="1:8" hidden="1">
      <c r="A99" s="541" t="s">
        <v>310</v>
      </c>
      <c r="B99" s="500" t="s">
        <v>185</v>
      </c>
      <c r="C99" s="488">
        <v>3</v>
      </c>
      <c r="D99" s="488">
        <v>1</v>
      </c>
      <c r="E99" s="514" t="s">
        <v>311</v>
      </c>
      <c r="F99" s="359">
        <f>G99+H99</f>
        <v>0</v>
      </c>
      <c r="G99" s="359"/>
      <c r="H99" s="359"/>
    </row>
    <row r="100" spans="1:8" hidden="1">
      <c r="A100" s="541">
        <v>2840</v>
      </c>
      <c r="B100" s="496" t="s">
        <v>185</v>
      </c>
      <c r="C100" s="539">
        <v>4</v>
      </c>
      <c r="D100" s="539">
        <v>0</v>
      </c>
      <c r="E100" s="542" t="s">
        <v>313</v>
      </c>
      <c r="F100" s="501">
        <f>G100+H100</f>
        <v>0</v>
      </c>
      <c r="G100" s="501">
        <f>+G103+G102</f>
        <v>0</v>
      </c>
      <c r="H100" s="501">
        <f>+H103+H102</f>
        <v>0</v>
      </c>
    </row>
    <row r="101" spans="1:8" hidden="1">
      <c r="A101" s="541"/>
      <c r="B101" s="496"/>
      <c r="C101" s="539"/>
      <c r="D101" s="539"/>
      <c r="E101" s="514" t="s">
        <v>110</v>
      </c>
      <c r="F101" s="552"/>
      <c r="G101" s="237"/>
      <c r="H101" s="237"/>
    </row>
    <row r="102" spans="1:8" hidden="1">
      <c r="A102" s="541">
        <v>2841</v>
      </c>
      <c r="B102" s="500" t="s">
        <v>185</v>
      </c>
      <c r="C102" s="488">
        <v>4</v>
      </c>
      <c r="D102" s="488">
        <v>1</v>
      </c>
      <c r="E102" s="514" t="s">
        <v>769</v>
      </c>
      <c r="F102" s="359">
        <f>G102+H102</f>
        <v>0</v>
      </c>
      <c r="G102" s="359">
        <f>+'havelvac 6'!O561</f>
        <v>0</v>
      </c>
      <c r="H102" s="359">
        <f>+'havelvac 6'!P561</f>
        <v>0</v>
      </c>
    </row>
    <row r="103" spans="1:8" hidden="1">
      <c r="A103" s="541">
        <v>2843</v>
      </c>
      <c r="B103" s="500" t="s">
        <v>185</v>
      </c>
      <c r="C103" s="488">
        <v>4</v>
      </c>
      <c r="D103" s="488">
        <v>3</v>
      </c>
      <c r="E103" s="514" t="s">
        <v>313</v>
      </c>
      <c r="F103" s="359">
        <f>G103+H103</f>
        <v>0</v>
      </c>
      <c r="G103" s="359">
        <f>SUM('havelvac 6'!O566)</f>
        <v>0</v>
      </c>
      <c r="H103" s="359">
        <f>SUM('havelvac 6'!P566)</f>
        <v>0</v>
      </c>
    </row>
    <row r="104" spans="1:8">
      <c r="A104" s="488">
        <v>2900</v>
      </c>
      <c r="B104" s="496" t="s">
        <v>187</v>
      </c>
      <c r="C104" s="539">
        <v>0</v>
      </c>
      <c r="D104" s="539">
        <v>0</v>
      </c>
      <c r="E104" s="537" t="s">
        <v>315</v>
      </c>
      <c r="F104" s="492">
        <f>G104+H104</f>
        <v>778214.70000000007</v>
      </c>
      <c r="G104" s="492">
        <f>+G106+G110+G114+G117</f>
        <v>778214.70000000007</v>
      </c>
      <c r="H104" s="492">
        <f>+H106+H110+H114+H117</f>
        <v>0</v>
      </c>
    </row>
    <row r="105" spans="1:8">
      <c r="A105" s="541"/>
      <c r="B105" s="496"/>
      <c r="C105" s="539"/>
      <c r="D105" s="539"/>
      <c r="E105" s="514" t="s">
        <v>108</v>
      </c>
      <c r="F105" s="359"/>
      <c r="G105" s="359"/>
      <c r="H105" s="359"/>
    </row>
    <row r="106" spans="1:8" s="543" customFormat="1">
      <c r="A106" s="541">
        <v>2910</v>
      </c>
      <c r="B106" s="496" t="s">
        <v>187</v>
      </c>
      <c r="C106" s="539">
        <v>1</v>
      </c>
      <c r="D106" s="539">
        <v>0</v>
      </c>
      <c r="E106" s="542" t="s">
        <v>316</v>
      </c>
      <c r="F106" s="501">
        <f>G106+H106</f>
        <v>742352.8</v>
      </c>
      <c r="G106" s="501">
        <f>SUM(G108:G109)</f>
        <v>742352.8</v>
      </c>
      <c r="H106" s="501">
        <f>SUM(H108:H109)</f>
        <v>0</v>
      </c>
    </row>
    <row r="107" spans="1:8">
      <c r="A107" s="541"/>
      <c r="B107" s="496"/>
      <c r="C107" s="539"/>
      <c r="D107" s="539"/>
      <c r="E107" s="514" t="s">
        <v>110</v>
      </c>
      <c r="F107" s="237"/>
      <c r="G107" s="237"/>
      <c r="H107" s="237"/>
    </row>
    <row r="108" spans="1:8" s="543" customFormat="1">
      <c r="A108" s="541">
        <v>2911</v>
      </c>
      <c r="B108" s="500" t="s">
        <v>187</v>
      </c>
      <c r="C108" s="488">
        <v>1</v>
      </c>
      <c r="D108" s="488">
        <v>1</v>
      </c>
      <c r="E108" s="514" t="s">
        <v>317</v>
      </c>
      <c r="F108" s="359">
        <f>G108+H108</f>
        <v>742352.8</v>
      </c>
      <c r="G108" s="359">
        <f>SUM('havelvac 6'!O572)</f>
        <v>742352.8</v>
      </c>
      <c r="H108" s="359">
        <f>SUM('havelvac 6'!P572)</f>
        <v>0</v>
      </c>
    </row>
    <row r="109" spans="1:8" s="543" customFormat="1" hidden="1">
      <c r="A109" s="541">
        <v>2912</v>
      </c>
      <c r="B109" s="500" t="s">
        <v>187</v>
      </c>
      <c r="C109" s="488">
        <v>1</v>
      </c>
      <c r="D109" s="488">
        <v>2</v>
      </c>
      <c r="E109" s="514" t="s">
        <v>602</v>
      </c>
      <c r="F109" s="359">
        <f>G109+H109</f>
        <v>0</v>
      </c>
      <c r="G109" s="359">
        <f>SUM('havelvac 6'!O595)</f>
        <v>0</v>
      </c>
      <c r="H109" s="359">
        <f>SUM('havelvac 6'!P595)</f>
        <v>0</v>
      </c>
    </row>
    <row r="110" spans="1:8" s="543" customFormat="1" hidden="1">
      <c r="A110" s="541">
        <v>2920</v>
      </c>
      <c r="B110" s="496" t="s">
        <v>187</v>
      </c>
      <c r="C110" s="539">
        <v>2</v>
      </c>
      <c r="D110" s="539">
        <v>0</v>
      </c>
      <c r="E110" s="542" t="s">
        <v>325</v>
      </c>
      <c r="F110" s="501">
        <f>G110+H110</f>
        <v>0</v>
      </c>
      <c r="G110" s="501">
        <f>+G112+G113</f>
        <v>0</v>
      </c>
      <c r="H110" s="501">
        <f>+H112+H113</f>
        <v>0</v>
      </c>
    </row>
    <row r="111" spans="1:8" s="543" customFormat="1" hidden="1">
      <c r="A111" s="541"/>
      <c r="B111" s="496"/>
      <c r="C111" s="539"/>
      <c r="D111" s="539"/>
      <c r="E111" s="514" t="s">
        <v>110</v>
      </c>
      <c r="F111" s="237"/>
      <c r="G111" s="237"/>
      <c r="H111" s="237"/>
    </row>
    <row r="112" spans="1:8" s="543" customFormat="1" hidden="1">
      <c r="A112" s="541">
        <v>2921</v>
      </c>
      <c r="B112" s="500" t="s">
        <v>187</v>
      </c>
      <c r="C112" s="488">
        <v>2</v>
      </c>
      <c r="D112" s="488">
        <v>1</v>
      </c>
      <c r="E112" s="514" t="s">
        <v>603</v>
      </c>
      <c r="F112" s="359">
        <f>G112+H112</f>
        <v>0</v>
      </c>
      <c r="G112" s="359">
        <f>SUM('havelvac 6'!O602)</f>
        <v>0</v>
      </c>
      <c r="H112" s="359">
        <f>SUM('havelvac 6'!P602)</f>
        <v>0</v>
      </c>
    </row>
    <row r="113" spans="1:8" s="543" customFormat="1" hidden="1">
      <c r="A113" s="541">
        <v>2922</v>
      </c>
      <c r="B113" s="500" t="s">
        <v>187</v>
      </c>
      <c r="C113" s="488">
        <v>2</v>
      </c>
      <c r="D113" s="488">
        <v>2</v>
      </c>
      <c r="E113" s="514" t="s">
        <v>604</v>
      </c>
      <c r="F113" s="359">
        <f>G113+H113</f>
        <v>0</v>
      </c>
      <c r="G113" s="359">
        <f>SUM('havelvac 6'!O609)</f>
        <v>0</v>
      </c>
      <c r="H113" s="359">
        <f>SUM('havelvac 6'!P609)</f>
        <v>0</v>
      </c>
    </row>
    <row r="114" spans="1:8" hidden="1">
      <c r="A114" s="541">
        <v>2950</v>
      </c>
      <c r="B114" s="496" t="s">
        <v>187</v>
      </c>
      <c r="C114" s="539">
        <v>5</v>
      </c>
      <c r="D114" s="539">
        <v>0</v>
      </c>
      <c r="E114" s="542" t="s">
        <v>329</v>
      </c>
      <c r="F114" s="501">
        <f>G114+H114</f>
        <v>0</v>
      </c>
      <c r="G114" s="501">
        <f>G116</f>
        <v>0</v>
      </c>
      <c r="H114" s="501">
        <f>H116</f>
        <v>0</v>
      </c>
    </row>
    <row r="115" spans="1:8" hidden="1">
      <c r="A115" s="541"/>
      <c r="B115" s="496"/>
      <c r="C115" s="539"/>
      <c r="D115" s="539"/>
      <c r="E115" s="514" t="s">
        <v>110</v>
      </c>
      <c r="F115" s="237"/>
      <c r="G115" s="237"/>
      <c r="H115" s="237"/>
    </row>
    <row r="116" spans="1:8" hidden="1">
      <c r="A116" s="541">
        <v>2951</v>
      </c>
      <c r="B116" s="500" t="s">
        <v>187</v>
      </c>
      <c r="C116" s="488">
        <v>5</v>
      </c>
      <c r="D116" s="488">
        <v>1</v>
      </c>
      <c r="E116" s="514" t="s">
        <v>330</v>
      </c>
      <c r="F116" s="359">
        <f>G116+H116</f>
        <v>0</v>
      </c>
      <c r="G116" s="359">
        <f>SUM('havelvac 6'!O616)</f>
        <v>0</v>
      </c>
      <c r="H116" s="359">
        <f>SUM('havelvac 6'!P616)</f>
        <v>0</v>
      </c>
    </row>
    <row r="117" spans="1:8">
      <c r="A117" s="541">
        <v>2960</v>
      </c>
      <c r="B117" s="496" t="s">
        <v>187</v>
      </c>
      <c r="C117" s="539">
        <v>6</v>
      </c>
      <c r="D117" s="539">
        <v>0</v>
      </c>
      <c r="E117" s="542" t="s">
        <v>337</v>
      </c>
      <c r="F117" s="501">
        <f>G117+H117</f>
        <v>35861.9</v>
      </c>
      <c r="G117" s="501">
        <f>G119</f>
        <v>35861.9</v>
      </c>
      <c r="H117" s="501">
        <f>H119</f>
        <v>0</v>
      </c>
    </row>
    <row r="118" spans="1:8">
      <c r="A118" s="541"/>
      <c r="B118" s="496"/>
      <c r="C118" s="539"/>
      <c r="D118" s="539"/>
      <c r="E118" s="514" t="s">
        <v>110</v>
      </c>
      <c r="F118" s="237"/>
      <c r="G118" s="237"/>
      <c r="H118" s="237"/>
    </row>
    <row r="119" spans="1:8" ht="22.15" customHeight="1">
      <c r="A119" s="541">
        <v>2961</v>
      </c>
      <c r="B119" s="500" t="s">
        <v>187</v>
      </c>
      <c r="C119" s="488">
        <v>6</v>
      </c>
      <c r="D119" s="488">
        <v>1</v>
      </c>
      <c r="E119" s="514" t="s">
        <v>337</v>
      </c>
      <c r="F119" s="359">
        <f>G119+H119</f>
        <v>35861.9</v>
      </c>
      <c r="G119" s="359">
        <f>SUM('havelvac 6'!O641)</f>
        <v>35861.9</v>
      </c>
      <c r="H119" s="359">
        <f>SUM('havelvac 6'!P641)</f>
        <v>0</v>
      </c>
    </row>
    <row r="120" spans="1:8" hidden="1">
      <c r="A120" s="488">
        <v>3000</v>
      </c>
      <c r="B120" s="496" t="s">
        <v>189</v>
      </c>
      <c r="C120" s="539">
        <v>0</v>
      </c>
      <c r="D120" s="539">
        <v>0</v>
      </c>
      <c r="E120" s="537" t="s">
        <v>343</v>
      </c>
      <c r="F120" s="492">
        <f>G120+H120</f>
        <v>0</v>
      </c>
      <c r="G120" s="492">
        <f>SUM(G122,G125,G128,G131)</f>
        <v>0</v>
      </c>
      <c r="H120" s="492">
        <f>SUM(H122,H125,H128,H131)</f>
        <v>0</v>
      </c>
    </row>
    <row r="121" spans="1:8" hidden="1">
      <c r="A121" s="541"/>
      <c r="B121" s="496"/>
      <c r="C121" s="539"/>
      <c r="D121" s="539"/>
      <c r="E121" s="514" t="s">
        <v>108</v>
      </c>
      <c r="F121" s="359"/>
      <c r="G121" s="359"/>
      <c r="H121" s="359"/>
    </row>
    <row r="122" spans="1:8" hidden="1">
      <c r="A122" s="541">
        <v>3030</v>
      </c>
      <c r="B122" s="496" t="s">
        <v>189</v>
      </c>
      <c r="C122" s="539">
        <v>3</v>
      </c>
      <c r="D122" s="539">
        <v>0</v>
      </c>
      <c r="E122" s="542" t="s">
        <v>773</v>
      </c>
      <c r="F122" s="501">
        <f>G122+H122</f>
        <v>0</v>
      </c>
      <c r="G122" s="501">
        <f>+G124</f>
        <v>0</v>
      </c>
      <c r="H122" s="501">
        <f>+H124</f>
        <v>0</v>
      </c>
    </row>
    <row r="123" spans="1:8" hidden="1">
      <c r="A123" s="318"/>
      <c r="B123" s="319"/>
      <c r="C123" s="320"/>
      <c r="D123" s="320"/>
      <c r="E123" s="330" t="s">
        <v>110</v>
      </c>
      <c r="F123" s="359"/>
      <c r="G123" s="359"/>
      <c r="H123" s="359"/>
    </row>
    <row r="124" spans="1:8" hidden="1">
      <c r="A124" s="541">
        <v>3031</v>
      </c>
      <c r="B124" s="500" t="s">
        <v>189</v>
      </c>
      <c r="C124" s="488">
        <v>3</v>
      </c>
      <c r="D124" s="488">
        <v>1</v>
      </c>
      <c r="E124" s="514" t="s">
        <v>773</v>
      </c>
      <c r="F124" s="359">
        <f>G124+H124</f>
        <v>0</v>
      </c>
      <c r="G124" s="359">
        <f>SUM('havelvac 6'!O665)</f>
        <v>0</v>
      </c>
      <c r="H124" s="359">
        <f>SUM('havelvac 6'!P665)</f>
        <v>0</v>
      </c>
    </row>
    <row r="125" spans="1:8" hidden="1">
      <c r="A125" s="541">
        <v>3040</v>
      </c>
      <c r="B125" s="496" t="s">
        <v>189</v>
      </c>
      <c r="C125" s="539">
        <v>4</v>
      </c>
      <c r="D125" s="539">
        <v>0</v>
      </c>
      <c r="E125" s="542" t="s">
        <v>775</v>
      </c>
      <c r="F125" s="501">
        <f>G125+H125</f>
        <v>0</v>
      </c>
      <c r="G125" s="501">
        <f>+G127</f>
        <v>0</v>
      </c>
      <c r="H125" s="501">
        <f>+H127</f>
        <v>0</v>
      </c>
    </row>
    <row r="126" spans="1:8" hidden="1">
      <c r="A126" s="318"/>
      <c r="B126" s="319"/>
      <c r="C126" s="320"/>
      <c r="D126" s="320"/>
      <c r="E126" s="330" t="s">
        <v>110</v>
      </c>
      <c r="F126" s="359"/>
      <c r="G126" s="359"/>
      <c r="H126" s="359"/>
    </row>
    <row r="127" spans="1:8" hidden="1">
      <c r="A127" s="541">
        <v>3041</v>
      </c>
      <c r="B127" s="500" t="s">
        <v>189</v>
      </c>
      <c r="C127" s="488">
        <v>4</v>
      </c>
      <c r="D127" s="488">
        <v>1</v>
      </c>
      <c r="E127" s="514" t="s">
        <v>775</v>
      </c>
      <c r="F127" s="359">
        <f>G127+H127</f>
        <v>0</v>
      </c>
      <c r="G127" s="359">
        <f>SUM('havelvac 6'!O671)</f>
        <v>0</v>
      </c>
      <c r="H127" s="359">
        <f>SUM('havelvac 6'!P671)</f>
        <v>0</v>
      </c>
    </row>
    <row r="128" spans="1:8" ht="27" hidden="1">
      <c r="A128" s="541">
        <v>3070</v>
      </c>
      <c r="B128" s="496" t="s">
        <v>189</v>
      </c>
      <c r="C128" s="539">
        <v>7</v>
      </c>
      <c r="D128" s="539">
        <v>0</v>
      </c>
      <c r="E128" s="542" t="s">
        <v>344</v>
      </c>
      <c r="F128" s="501">
        <f>G128+H128</f>
        <v>0</v>
      </c>
      <c r="G128" s="501">
        <f>G130</f>
        <v>0</v>
      </c>
      <c r="H128" s="501">
        <f>H130</f>
        <v>0</v>
      </c>
    </row>
    <row r="129" spans="1:8" hidden="1">
      <c r="A129" s="541"/>
      <c r="B129" s="496"/>
      <c r="C129" s="539"/>
      <c r="D129" s="539"/>
      <c r="E129" s="514" t="s">
        <v>110</v>
      </c>
      <c r="F129" s="237"/>
      <c r="G129" s="237"/>
      <c r="H129" s="237"/>
    </row>
    <row r="130" spans="1:8" ht="25.5" hidden="1">
      <c r="A130" s="541">
        <v>3071</v>
      </c>
      <c r="B130" s="500" t="s">
        <v>189</v>
      </c>
      <c r="C130" s="488">
        <v>7</v>
      </c>
      <c r="D130" s="488">
        <v>1</v>
      </c>
      <c r="E130" s="514" t="s">
        <v>344</v>
      </c>
      <c r="F130" s="359">
        <f>G130+H130</f>
        <v>0</v>
      </c>
      <c r="G130" s="359">
        <f>SUM('havelvac 6'!O692)</f>
        <v>0</v>
      </c>
      <c r="H130" s="359">
        <f>SUM('havelvac 6'!P692)</f>
        <v>0</v>
      </c>
    </row>
    <row r="131" spans="1:8" ht="27" hidden="1">
      <c r="A131" s="541">
        <v>3090</v>
      </c>
      <c r="B131" s="496" t="s">
        <v>189</v>
      </c>
      <c r="C131" s="539">
        <v>9</v>
      </c>
      <c r="D131" s="539">
        <v>0</v>
      </c>
      <c r="E131" s="542" t="s">
        <v>351</v>
      </c>
      <c r="F131" s="501">
        <f>G131+H131</f>
        <v>0</v>
      </c>
      <c r="G131" s="501">
        <f>SUM(G133:G134)</f>
        <v>0</v>
      </c>
      <c r="H131" s="501">
        <f>SUM(H133:H134)</f>
        <v>0</v>
      </c>
    </row>
    <row r="132" spans="1:8" hidden="1">
      <c r="A132" s="541"/>
      <c r="B132" s="496"/>
      <c r="C132" s="539"/>
      <c r="D132" s="539"/>
      <c r="E132" s="514" t="s">
        <v>110</v>
      </c>
      <c r="F132" s="237"/>
      <c r="G132" s="237"/>
      <c r="H132" s="237"/>
    </row>
    <row r="133" spans="1:8" ht="25.5" hidden="1">
      <c r="A133" s="541">
        <v>3091</v>
      </c>
      <c r="B133" s="500" t="s">
        <v>189</v>
      </c>
      <c r="C133" s="488">
        <v>9</v>
      </c>
      <c r="D133" s="488">
        <v>1</v>
      </c>
      <c r="E133" s="514" t="s">
        <v>351</v>
      </c>
      <c r="F133" s="359">
        <f>G133+H133</f>
        <v>0</v>
      </c>
      <c r="G133" s="359"/>
      <c r="H133" s="359"/>
    </row>
    <row r="134" spans="1:8" ht="25.5" hidden="1">
      <c r="A134" s="541" t="s">
        <v>354</v>
      </c>
      <c r="B134" s="500" t="s">
        <v>189</v>
      </c>
      <c r="C134" s="488">
        <v>9</v>
      </c>
      <c r="D134" s="488">
        <v>2</v>
      </c>
      <c r="E134" s="514" t="s">
        <v>355</v>
      </c>
      <c r="F134" s="359">
        <f>G134+H134</f>
        <v>0</v>
      </c>
      <c r="G134" s="359">
        <f>SUM('havelvac 6'!O745)</f>
        <v>0</v>
      </c>
      <c r="H134" s="359">
        <f>SUM('havelvac 6'!P745)</f>
        <v>0</v>
      </c>
    </row>
    <row r="135" spans="1:8" ht="28.5" hidden="1">
      <c r="A135" s="488">
        <v>3100</v>
      </c>
      <c r="B135" s="496" t="s">
        <v>104</v>
      </c>
      <c r="C135" s="496">
        <v>0</v>
      </c>
      <c r="D135" s="496">
        <v>0</v>
      </c>
      <c r="E135" s="553" t="s">
        <v>358</v>
      </c>
      <c r="F135" s="492">
        <f>+F137</f>
        <v>0</v>
      </c>
      <c r="G135" s="492">
        <f>G137</f>
        <v>0</v>
      </c>
      <c r="H135" s="492">
        <f>H137</f>
        <v>0</v>
      </c>
    </row>
    <row r="136" spans="1:8" hidden="1">
      <c r="A136" s="541"/>
      <c r="B136" s="496"/>
      <c r="C136" s="539"/>
      <c r="D136" s="539"/>
      <c r="E136" s="514" t="s">
        <v>108</v>
      </c>
      <c r="F136" s="501"/>
      <c r="G136" s="501"/>
      <c r="H136" s="501"/>
    </row>
    <row r="137" spans="1:8" ht="27" hidden="1">
      <c r="A137" s="541">
        <v>3110</v>
      </c>
      <c r="B137" s="496" t="s">
        <v>104</v>
      </c>
      <c r="C137" s="539">
        <v>1</v>
      </c>
      <c r="D137" s="539">
        <v>0</v>
      </c>
      <c r="E137" s="506" t="s">
        <v>365</v>
      </c>
      <c r="F137" s="501">
        <f>+F139</f>
        <v>0</v>
      </c>
      <c r="G137" s="501">
        <f>G139</f>
        <v>0</v>
      </c>
      <c r="H137" s="501">
        <f>H139</f>
        <v>0</v>
      </c>
    </row>
    <row r="138" spans="1:8" hidden="1">
      <c r="A138" s="541"/>
      <c r="B138" s="496"/>
      <c r="C138" s="539"/>
      <c r="D138" s="539"/>
      <c r="E138" s="514" t="s">
        <v>110</v>
      </c>
      <c r="F138" s="501"/>
      <c r="G138" s="237"/>
      <c r="H138" s="237"/>
    </row>
    <row r="139" spans="1:8" hidden="1">
      <c r="A139" s="541">
        <v>3112</v>
      </c>
      <c r="B139" s="554" t="s">
        <v>104</v>
      </c>
      <c r="C139" s="554">
        <v>1</v>
      </c>
      <c r="D139" s="554">
        <v>2</v>
      </c>
      <c r="E139" s="495" t="s">
        <v>359</v>
      </c>
      <c r="F139" s="359">
        <f>SUM('havelvac 6'!N755)</f>
        <v>0</v>
      </c>
      <c r="G139" s="359">
        <f>SUM('havelvac 6'!O755)</f>
        <v>0</v>
      </c>
      <c r="H139" s="359">
        <f>SUM('havelvac 6'!P755)</f>
        <v>0</v>
      </c>
    </row>
    <row r="140" spans="1:8">
      <c r="B140" s="555"/>
      <c r="C140" s="556"/>
      <c r="D140" s="557"/>
    </row>
    <row r="141" spans="1:8">
      <c r="B141" s="555"/>
      <c r="C141" s="556"/>
      <c r="D141" s="557"/>
      <c r="E141" s="527"/>
    </row>
    <row r="142" spans="1:8">
      <c r="B142" s="555"/>
      <c r="C142" s="558"/>
      <c r="D142" s="559"/>
    </row>
    <row r="221" ht="13.5" customHeight="1"/>
    <row r="224" ht="16.5" customHeight="1"/>
  </sheetData>
  <mergeCells count="13">
    <mergeCell ref="G9:H9"/>
    <mergeCell ref="A9:A10"/>
    <mergeCell ref="B9:B10"/>
    <mergeCell ref="C9:C10"/>
    <mergeCell ref="D9:D10"/>
    <mergeCell ref="E9:E10"/>
    <mergeCell ref="F9:F10"/>
    <mergeCell ref="G8:H8"/>
    <mergeCell ref="F1:H1"/>
    <mergeCell ref="F2:H2"/>
    <mergeCell ref="F3:H3"/>
    <mergeCell ref="F4:H4"/>
    <mergeCell ref="A6:H6"/>
  </mergeCells>
  <pageMargins left="0.18" right="0.11" top="0.75" bottom="0.28000000000000003" header="0.3" footer="0.3"/>
  <pageSetup paperSize="9" scale="88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I239"/>
  <sheetViews>
    <sheetView view="pageBreakPreview" zoomScaleSheetLayoutView="100" workbookViewId="0">
      <selection activeCell="D9" sqref="D9:D10"/>
    </sheetView>
  </sheetViews>
  <sheetFormatPr defaultColWidth="9.140625" defaultRowHeight="12.75"/>
  <cols>
    <col min="1" max="1" width="4.85546875" style="482" customWidth="1"/>
    <col min="2" max="2" width="48.140625" style="482" customWidth="1"/>
    <col min="3" max="3" width="5.140625" style="483" customWidth="1"/>
    <col min="4" max="4" width="18" style="482" customWidth="1"/>
    <col min="5" max="5" width="18.140625" style="482" customWidth="1"/>
    <col min="6" max="6" width="16.5703125" style="482" customWidth="1"/>
    <col min="7" max="7" width="18.42578125" style="482" hidden="1" customWidth="1"/>
    <col min="8" max="8" width="16.5703125" style="482" customWidth="1"/>
    <col min="9" max="9" width="10.7109375" style="482" customWidth="1"/>
    <col min="10" max="16384" width="9.140625" style="482"/>
  </cols>
  <sheetData>
    <row r="1" spans="1:9" ht="15.75" customHeight="1">
      <c r="D1" s="641" t="s">
        <v>599</v>
      </c>
      <c r="E1" s="641"/>
      <c r="F1" s="641"/>
    </row>
    <row r="2" spans="1:9" ht="15.75" customHeight="1">
      <c r="D2" s="641" t="s">
        <v>622</v>
      </c>
      <c r="E2" s="641"/>
      <c r="F2" s="641"/>
    </row>
    <row r="3" spans="1:9" ht="15.75" customHeight="1">
      <c r="D3" s="641" t="s">
        <v>942</v>
      </c>
      <c r="E3" s="641"/>
      <c r="F3" s="641"/>
    </row>
    <row r="4" spans="1:9" ht="15.75" customHeight="1">
      <c r="D4" s="641" t="s">
        <v>943</v>
      </c>
      <c r="E4" s="641"/>
      <c r="F4" s="641"/>
    </row>
    <row r="6" spans="1:9" ht="38.25" customHeight="1">
      <c r="A6" s="658" t="s">
        <v>915</v>
      </c>
      <c r="B6" s="658"/>
      <c r="C6" s="658"/>
      <c r="D6" s="658"/>
      <c r="E6" s="658"/>
      <c r="F6" s="658"/>
      <c r="G6" s="484"/>
      <c r="H6" s="484"/>
      <c r="I6" s="484"/>
    </row>
    <row r="7" spans="1:9" ht="15.75">
      <c r="A7" s="485"/>
      <c r="B7" s="485"/>
      <c r="C7" s="485"/>
    </row>
    <row r="8" spans="1:9">
      <c r="A8" s="486"/>
      <c r="B8" s="486"/>
      <c r="C8" s="487"/>
      <c r="E8" s="665" t="s">
        <v>97</v>
      </c>
      <c r="F8" s="665"/>
    </row>
    <row r="9" spans="1:9" ht="45" customHeight="1">
      <c r="A9" s="661" t="s">
        <v>371</v>
      </c>
      <c r="B9" s="666" t="s">
        <v>373</v>
      </c>
      <c r="C9" s="667" t="s">
        <v>372</v>
      </c>
      <c r="D9" s="664" t="s">
        <v>374</v>
      </c>
      <c r="E9" s="639" t="s">
        <v>375</v>
      </c>
      <c r="F9" s="639"/>
    </row>
    <row r="10" spans="1:9" ht="36" customHeight="1">
      <c r="A10" s="661"/>
      <c r="B10" s="666"/>
      <c r="C10" s="667"/>
      <c r="D10" s="664"/>
      <c r="E10" s="388" t="s">
        <v>376</v>
      </c>
      <c r="F10" s="388" t="s">
        <v>377</v>
      </c>
    </row>
    <row r="11" spans="1:9">
      <c r="A11" s="488">
        <v>1</v>
      </c>
      <c r="B11" s="488">
        <v>2</v>
      </c>
      <c r="C11" s="488">
        <v>3</v>
      </c>
      <c r="D11" s="489">
        <v>4</v>
      </c>
      <c r="E11" s="489">
        <v>5</v>
      </c>
      <c r="F11" s="489">
        <v>6</v>
      </c>
    </row>
    <row r="12" spans="1:9" ht="24.75" customHeight="1">
      <c r="A12" s="488">
        <v>4000</v>
      </c>
      <c r="B12" s="490" t="s">
        <v>941</v>
      </c>
      <c r="C12" s="491"/>
      <c r="D12" s="492">
        <f>E12+F12-E104</f>
        <v>541250.30000000005</v>
      </c>
      <c r="E12" s="492">
        <f>+E14+E105+E127</f>
        <v>541250.30000000005</v>
      </c>
      <c r="F12" s="492">
        <f>+F14+F105+F127</f>
        <v>0</v>
      </c>
      <c r="G12" s="493">
        <f>+D12-'havelvac 6'!N13</f>
        <v>0</v>
      </c>
    </row>
    <row r="13" spans="1:9">
      <c r="A13" s="494"/>
      <c r="B13" s="495" t="s">
        <v>383</v>
      </c>
      <c r="C13" s="496"/>
      <c r="D13" s="359"/>
      <c r="E13" s="359"/>
      <c r="F13" s="359"/>
      <c r="G13" s="497"/>
      <c r="H13" s="498"/>
    </row>
    <row r="14" spans="1:9" ht="22.5" customHeight="1">
      <c r="A14" s="488">
        <v>4050</v>
      </c>
      <c r="B14" s="499" t="s">
        <v>386</v>
      </c>
      <c r="C14" s="500" t="s">
        <v>361</v>
      </c>
      <c r="D14" s="501">
        <f>E14+F14-E104</f>
        <v>541250.30000000005</v>
      </c>
      <c r="E14" s="501">
        <f>+E16+E22+E58+E67+E82+E89</f>
        <v>541250.30000000005</v>
      </c>
      <c r="F14" s="501">
        <f>+F16+F22+F58+F67+F82+F89</f>
        <v>0</v>
      </c>
      <c r="G14" s="502"/>
      <c r="H14" s="502"/>
      <c r="I14" s="497"/>
    </row>
    <row r="15" spans="1:9">
      <c r="A15" s="494"/>
      <c r="B15" s="495" t="s">
        <v>383</v>
      </c>
      <c r="C15" s="496"/>
      <c r="D15" s="359"/>
      <c r="E15" s="359"/>
      <c r="F15" s="359"/>
      <c r="G15" s="502"/>
      <c r="H15" s="502"/>
      <c r="I15" s="503"/>
    </row>
    <row r="16" spans="1:9" ht="17.25" hidden="1" customHeight="1">
      <c r="A16" s="488">
        <v>4100</v>
      </c>
      <c r="B16" s="504" t="s">
        <v>387</v>
      </c>
      <c r="C16" s="505" t="s">
        <v>361</v>
      </c>
      <c r="D16" s="501">
        <f>E16+F16</f>
        <v>0</v>
      </c>
      <c r="E16" s="501">
        <f>+E18</f>
        <v>0</v>
      </c>
      <c r="F16" s="501">
        <f>+F18</f>
        <v>0</v>
      </c>
      <c r="G16" s="502"/>
      <c r="H16" s="502"/>
      <c r="I16" s="503"/>
    </row>
    <row r="17" spans="1:9" hidden="1">
      <c r="A17" s="494"/>
      <c r="B17" s="495" t="s">
        <v>383</v>
      </c>
      <c r="C17" s="496"/>
      <c r="D17" s="359"/>
      <c r="E17" s="359"/>
      <c r="F17" s="359"/>
      <c r="G17" s="502"/>
      <c r="H17" s="502"/>
      <c r="I17" s="503"/>
    </row>
    <row r="18" spans="1:9" ht="27" hidden="1">
      <c r="A18" s="488">
        <v>4110</v>
      </c>
      <c r="B18" s="506" t="s">
        <v>388</v>
      </c>
      <c r="C18" s="505" t="s">
        <v>361</v>
      </c>
      <c r="D18" s="359">
        <f>E18+F18</f>
        <v>0</v>
      </c>
      <c r="E18" s="359">
        <f>SUM(E20:E21)</f>
        <v>0</v>
      </c>
      <c r="F18" s="359">
        <f>SUM(F20:F21)</f>
        <v>0</v>
      </c>
    </row>
    <row r="19" spans="1:9" hidden="1">
      <c r="A19" s="488"/>
      <c r="B19" s="495" t="s">
        <v>110</v>
      </c>
      <c r="C19" s="505"/>
      <c r="D19" s="359"/>
      <c r="E19" s="359"/>
      <c r="F19" s="501"/>
    </row>
    <row r="20" spans="1:9" ht="21" hidden="1" customHeight="1">
      <c r="A20" s="488">
        <v>4111</v>
      </c>
      <c r="B20" s="507" t="s">
        <v>112</v>
      </c>
      <c r="C20" s="489">
        <v>4111</v>
      </c>
      <c r="D20" s="359">
        <f>E20+F20</f>
        <v>0</v>
      </c>
      <c r="E20" s="359">
        <f>+'havelvac 6'!O21+'havelvac 6'!O71+'havelvac 6'!O338</f>
        <v>0</v>
      </c>
      <c r="F20" s="359"/>
    </row>
    <row r="21" spans="1:9" ht="29.25" hidden="1" customHeight="1">
      <c r="A21" s="488">
        <v>4112</v>
      </c>
      <c r="B21" s="507" t="s">
        <v>113</v>
      </c>
      <c r="C21" s="508">
        <v>4112</v>
      </c>
      <c r="D21" s="359">
        <f>E21+F21</f>
        <v>0</v>
      </c>
      <c r="E21" s="359">
        <f>+'havelvac 6'!O22+'havelvac 6'!O339</f>
        <v>0</v>
      </c>
      <c r="F21" s="359">
        <f>+'havelvac 6'!P22</f>
        <v>0</v>
      </c>
    </row>
    <row r="22" spans="1:9" ht="25.5" hidden="1">
      <c r="A22" s="488">
        <v>4200</v>
      </c>
      <c r="B22" s="509" t="s">
        <v>389</v>
      </c>
      <c r="C22" s="505" t="s">
        <v>361</v>
      </c>
      <c r="D22" s="501">
        <f>E22+F22</f>
        <v>0</v>
      </c>
      <c r="E22" s="501">
        <f>+E24+E31+E35+E45+E48+E52</f>
        <v>0</v>
      </c>
      <c r="F22" s="501">
        <f>+F24+F31+F35+F45+F48+F52</f>
        <v>0</v>
      </c>
    </row>
    <row r="23" spans="1:9" hidden="1">
      <c r="A23" s="494"/>
      <c r="B23" s="495" t="s">
        <v>383</v>
      </c>
      <c r="C23" s="496"/>
      <c r="D23" s="359"/>
      <c r="E23" s="359"/>
      <c r="F23" s="359"/>
    </row>
    <row r="24" spans="1:9" ht="13.5" hidden="1">
      <c r="A24" s="488">
        <v>4210</v>
      </c>
      <c r="B24" s="510" t="s">
        <v>390</v>
      </c>
      <c r="C24" s="505" t="s">
        <v>361</v>
      </c>
      <c r="D24" s="359">
        <f>E24+F24</f>
        <v>0</v>
      </c>
      <c r="E24" s="359">
        <f>SUM(E26:E30)</f>
        <v>0</v>
      </c>
      <c r="F24" s="359">
        <f>SUM(F26:F30)</f>
        <v>0</v>
      </c>
    </row>
    <row r="25" spans="1:9" hidden="1">
      <c r="A25" s="488"/>
      <c r="B25" s="495" t="s">
        <v>110</v>
      </c>
      <c r="C25" s="505"/>
      <c r="D25" s="359"/>
      <c r="E25" s="359"/>
      <c r="F25" s="359"/>
    </row>
    <row r="26" spans="1:9" ht="16.5" hidden="1" customHeight="1">
      <c r="A26" s="488">
        <v>4212</v>
      </c>
      <c r="B26" s="507" t="s">
        <v>114</v>
      </c>
      <c r="C26" s="508">
        <v>4212</v>
      </c>
      <c r="D26" s="359">
        <f t="shared" ref="D26:D31" si="0">E26+F26</f>
        <v>0</v>
      </c>
      <c r="E26" s="359">
        <f>+'havelvac 6'!O23+'havelvac 6'!O72+'havelvac 6'!O207+'havelvac 6'!O225+'havelvac 6'!O232+'havelvac 6'!O312+'havelvac 6'!O340+'havelvac 6'!O495+'havelvac 6'!O619</f>
        <v>0</v>
      </c>
      <c r="F26" s="359"/>
    </row>
    <row r="27" spans="1:9" ht="16.5" hidden="1" customHeight="1">
      <c r="A27" s="488">
        <v>4213</v>
      </c>
      <c r="B27" s="507" t="s">
        <v>115</v>
      </c>
      <c r="C27" s="508">
        <v>4213</v>
      </c>
      <c r="D27" s="359">
        <f t="shared" si="0"/>
        <v>0</v>
      </c>
      <c r="E27" s="359">
        <f>+'havelvac 6'!O24+'havelvac 6'!O73+'havelvac 6'!O326+'havelvac 6'!O336+'havelvac 6'!O341+'havelvac 6'!O382+'havelvac 6'!O390+'havelvac 6'!O392+'havelvac 6'!O394+'havelvac 6'!O403+'havelvac 6'!O496+'havelvac 6'!O509</f>
        <v>0</v>
      </c>
      <c r="F27" s="359"/>
    </row>
    <row r="28" spans="1:9" ht="16.5" hidden="1" customHeight="1">
      <c r="A28" s="488">
        <v>4214</v>
      </c>
      <c r="B28" s="507" t="s">
        <v>116</v>
      </c>
      <c r="C28" s="508">
        <v>4214</v>
      </c>
      <c r="D28" s="359">
        <f t="shared" si="0"/>
        <v>0</v>
      </c>
      <c r="E28" s="359">
        <f>+'havelvac 6'!O25+'havelvac 6'!O74+'havelvac 6'!O116+'havelvac 6'!O208+'havelvac 6'!O342+'havelvac 6'!O695</f>
        <v>0</v>
      </c>
      <c r="F28" s="359"/>
    </row>
    <row r="29" spans="1:9" ht="16.5" hidden="1" customHeight="1">
      <c r="A29" s="488">
        <v>4215</v>
      </c>
      <c r="B29" s="507" t="s">
        <v>117</v>
      </c>
      <c r="C29" s="508">
        <v>4215</v>
      </c>
      <c r="D29" s="359">
        <f t="shared" si="0"/>
        <v>0</v>
      </c>
      <c r="E29" s="359">
        <f>+'havelvac 6'!O26+'havelvac 6'!O343+'havelvac 6'!O750</f>
        <v>0</v>
      </c>
      <c r="F29" s="359"/>
    </row>
    <row r="30" spans="1:9" ht="16.5" hidden="1" customHeight="1">
      <c r="A30" s="488">
        <v>4216</v>
      </c>
      <c r="B30" s="507" t="s">
        <v>118</v>
      </c>
      <c r="C30" s="508">
        <v>4216</v>
      </c>
      <c r="D30" s="359">
        <f t="shared" si="0"/>
        <v>0</v>
      </c>
      <c r="E30" s="359">
        <f>+'havelvac 6'!O27+'havelvac 6'!O75+'havelvac 6'!O133+'havelvac 6'!O344+'havelvac 6'!O413+'havelvac 6'!O530+'havelvac 6'!O674+'havelvac 6'!O711+'havelvac 6'!O728</f>
        <v>0</v>
      </c>
      <c r="F30" s="359"/>
    </row>
    <row r="31" spans="1:9" ht="27" hidden="1">
      <c r="A31" s="488">
        <v>4220</v>
      </c>
      <c r="B31" s="510" t="s">
        <v>391</v>
      </c>
      <c r="C31" s="505" t="s">
        <v>361</v>
      </c>
      <c r="D31" s="359">
        <f t="shared" si="0"/>
        <v>0</v>
      </c>
      <c r="E31" s="359">
        <f>SUM(E33:E34)</f>
        <v>0</v>
      </c>
      <c r="F31" s="359">
        <f>SUM(F33:F34)</f>
        <v>0</v>
      </c>
    </row>
    <row r="32" spans="1:9" hidden="1">
      <c r="A32" s="488"/>
      <c r="B32" s="495" t="s">
        <v>110</v>
      </c>
      <c r="C32" s="505"/>
      <c r="D32" s="359"/>
      <c r="E32" s="359"/>
      <c r="F32" s="359"/>
    </row>
    <row r="33" spans="1:6" ht="16.5" hidden="1" customHeight="1">
      <c r="A33" s="488">
        <v>4221</v>
      </c>
      <c r="B33" s="507" t="s">
        <v>392</v>
      </c>
      <c r="C33" s="488">
        <v>4221</v>
      </c>
      <c r="D33" s="359">
        <f>E33+F33</f>
        <v>0</v>
      </c>
      <c r="E33" s="359">
        <f>+'havelvac 6'!O28</f>
        <v>0</v>
      </c>
      <c r="F33" s="359"/>
    </row>
    <row r="34" spans="1:6" ht="16.5" hidden="1" customHeight="1">
      <c r="A34" s="488">
        <v>4222</v>
      </c>
      <c r="B34" s="507" t="s">
        <v>119</v>
      </c>
      <c r="C34" s="508">
        <v>4222</v>
      </c>
      <c r="D34" s="359">
        <f>E34+F34</f>
        <v>0</v>
      </c>
      <c r="E34" s="359">
        <f>+'havelvac 6'!O29</f>
        <v>0</v>
      </c>
      <c r="F34" s="359">
        <f>+'havelvac 6'!P28</f>
        <v>0</v>
      </c>
    </row>
    <row r="35" spans="1:6" ht="27" hidden="1">
      <c r="A35" s="488">
        <v>4230</v>
      </c>
      <c r="B35" s="510" t="s">
        <v>393</v>
      </c>
      <c r="C35" s="505" t="s">
        <v>361</v>
      </c>
      <c r="D35" s="359">
        <f>E35+F35</f>
        <v>0</v>
      </c>
      <c r="E35" s="359">
        <f>SUM(E37:E44)</f>
        <v>0</v>
      </c>
      <c r="F35" s="359">
        <f>SUM(F37:F44)</f>
        <v>0</v>
      </c>
    </row>
    <row r="36" spans="1:6" hidden="1">
      <c r="A36" s="488"/>
      <c r="B36" s="495" t="s">
        <v>110</v>
      </c>
      <c r="C36" s="505"/>
      <c r="D36" s="359"/>
      <c r="E36" s="359"/>
      <c r="F36" s="359"/>
    </row>
    <row r="37" spans="1:6" ht="17.25" hidden="1" customHeight="1">
      <c r="A37" s="488">
        <v>4231</v>
      </c>
      <c r="B37" s="507" t="s">
        <v>120</v>
      </c>
      <c r="C37" s="508">
        <v>4231</v>
      </c>
      <c r="D37" s="359">
        <f t="shared" ref="D37:D47" si="1">E37+F37</f>
        <v>0</v>
      </c>
      <c r="E37" s="359">
        <f>+'havelvac 6'!O30+'havelvac 6'!O76</f>
        <v>0</v>
      </c>
      <c r="F37" s="359">
        <f>+'havelvac 6'!P29+'havelvac 6'!P74</f>
        <v>0</v>
      </c>
    </row>
    <row r="38" spans="1:6" ht="17.25" hidden="1" customHeight="1">
      <c r="A38" s="488">
        <v>4232</v>
      </c>
      <c r="B38" s="507" t="s">
        <v>121</v>
      </c>
      <c r="C38" s="508">
        <v>4232</v>
      </c>
      <c r="D38" s="359">
        <f t="shared" si="1"/>
        <v>0</v>
      </c>
      <c r="E38" s="359">
        <f>+'havelvac 6'!O31+'havelvac 6'!O345</f>
        <v>0</v>
      </c>
      <c r="F38" s="359"/>
    </row>
    <row r="39" spans="1:6" ht="29.25" hidden="1" customHeight="1">
      <c r="A39" s="488">
        <v>4233</v>
      </c>
      <c r="B39" s="507" t="s">
        <v>394</v>
      </c>
      <c r="C39" s="508">
        <v>4233</v>
      </c>
      <c r="D39" s="359">
        <f t="shared" si="1"/>
        <v>0</v>
      </c>
      <c r="E39" s="359">
        <f>+'havelvac 6'!O32+'havelvac 6'!O675+'havelvac 6'!O696</f>
        <v>0</v>
      </c>
      <c r="F39" s="359"/>
    </row>
    <row r="40" spans="1:6" ht="17.25" hidden="1" customHeight="1">
      <c r="A40" s="488">
        <v>4234</v>
      </c>
      <c r="B40" s="507" t="s">
        <v>122</v>
      </c>
      <c r="C40" s="508">
        <v>4234</v>
      </c>
      <c r="D40" s="359">
        <f t="shared" si="1"/>
        <v>0</v>
      </c>
      <c r="E40" s="359">
        <f>+'havelvac 6'!O33+'havelvac 6'!O117+'havelvac 6'!O265+'havelvac 6'!O304+'havelvac 6'!O459+'havelvac 6'!O531+'havelvac 6'!O676</f>
        <v>0</v>
      </c>
      <c r="F40" s="359"/>
    </row>
    <row r="41" spans="1:6" ht="17.25" hidden="1" customHeight="1">
      <c r="A41" s="488">
        <v>4235</v>
      </c>
      <c r="B41" s="507" t="s">
        <v>123</v>
      </c>
      <c r="C41" s="508">
        <v>4235</v>
      </c>
      <c r="D41" s="359">
        <f t="shared" si="1"/>
        <v>0</v>
      </c>
      <c r="E41" s="359">
        <f>+'havelvac 6'!O34+'havelvac 6'!O685+'havelvac 6'!O688+'havelvac 6'!O697</f>
        <v>0</v>
      </c>
      <c r="F41" s="359"/>
    </row>
    <row r="42" spans="1:6" ht="17.25" hidden="1" customHeight="1">
      <c r="A42" s="488">
        <v>4236</v>
      </c>
      <c r="B42" s="507" t="s">
        <v>638</v>
      </c>
      <c r="C42" s="508">
        <v>4236</v>
      </c>
      <c r="D42" s="359">
        <f t="shared" si="1"/>
        <v>0</v>
      </c>
      <c r="E42" s="359"/>
      <c r="F42" s="359"/>
    </row>
    <row r="43" spans="1:6" ht="17.25" hidden="1" customHeight="1">
      <c r="A43" s="488">
        <v>4237</v>
      </c>
      <c r="B43" s="507" t="s">
        <v>124</v>
      </c>
      <c r="C43" s="508">
        <v>4237</v>
      </c>
      <c r="D43" s="359">
        <f t="shared" si="1"/>
        <v>0</v>
      </c>
      <c r="E43" s="359">
        <f>+'havelvac 6'!O35</f>
        <v>0</v>
      </c>
      <c r="F43" s="359"/>
    </row>
    <row r="44" spans="1:6" ht="17.25" hidden="1" customHeight="1">
      <c r="A44" s="488">
        <v>4238</v>
      </c>
      <c r="B44" s="507" t="s">
        <v>125</v>
      </c>
      <c r="C44" s="508">
        <v>4239</v>
      </c>
      <c r="D44" s="359">
        <f t="shared" si="1"/>
        <v>0</v>
      </c>
      <c r="E44" s="359">
        <f>+'havelvac 6'!O36+'havelvac 6'!O63+'havelvac 6'!O118+'havelvac 6'!O134+'havelvac 6'!O148+'havelvac 6'!O150+'havelvac 6'!O209+'havelvac 6'!O226+'havelvac 6'!O266+'havelvac 6'!O296+'havelvac 6'!O301+'havelvac 6'!O305+'havelvac 6'!O308+'havelvac 6'!O346+'havelvac 6'!O375+'havelvac 6'!O383+'havelvac 6'!O450+'havelvac 6'!O490+'havelvac 6'!O506+'havelvac 6'!O532+'havelvac 6'!O555+'havelvac 6'!O564+'havelvac 6'!O575+'havelvac 6'!O584+'havelvac 6'!O598+'havelvac 6'!O605+'havelvac 6'!O612+'havelvac 6'!O627+'havelvac 6'!O649+'havelvac 6'!O668+'havelvac 6'!O677+'havelvac 6'!O682+'havelvac 6'!O689+'havelvac 6'!O698+'havelvac 6'!O703+'havelvac 6'!O712+'havelvac 6'!O717+'havelvac 6'!O724+'havelvac 6'!O729+'havelvac 6'!O742</f>
        <v>0</v>
      </c>
      <c r="F44" s="359"/>
    </row>
    <row r="45" spans="1:6" ht="27" hidden="1">
      <c r="A45" s="488">
        <v>4240</v>
      </c>
      <c r="B45" s="510" t="s">
        <v>395</v>
      </c>
      <c r="C45" s="505" t="s">
        <v>361</v>
      </c>
      <c r="D45" s="359">
        <f t="shared" si="1"/>
        <v>0</v>
      </c>
      <c r="E45" s="359">
        <f>E47</f>
        <v>0</v>
      </c>
      <c r="F45" s="359">
        <f>F47</f>
        <v>0</v>
      </c>
    </row>
    <row r="46" spans="1:6" hidden="1">
      <c r="A46" s="488"/>
      <c r="B46" s="495" t="s">
        <v>110</v>
      </c>
      <c r="C46" s="505"/>
      <c r="D46" s="359"/>
      <c r="E46" s="359"/>
      <c r="F46" s="359"/>
    </row>
    <row r="47" spans="1:6" ht="18.75" hidden="1" customHeight="1">
      <c r="A47" s="488">
        <v>4241</v>
      </c>
      <c r="B47" s="507" t="s">
        <v>396</v>
      </c>
      <c r="C47" s="508">
        <v>4241</v>
      </c>
      <c r="D47" s="359">
        <f t="shared" si="1"/>
        <v>0</v>
      </c>
      <c r="E47" s="359">
        <f>+'havelvac 6'!O37+'havelvac 6'!O77+'havelvac 6'!O107+'havelvac 6'!O119+'havelvac 6'!O249+'havelvac 6'!O347+'havelvac 6'!O480+'havelvac 6'!O699+'havelvac 6'!O713</f>
        <v>0</v>
      </c>
      <c r="F47" s="359"/>
    </row>
    <row r="48" spans="1:6" ht="27" hidden="1">
      <c r="A48" s="488">
        <v>4250</v>
      </c>
      <c r="B48" s="510" t="s">
        <v>397</v>
      </c>
      <c r="C48" s="505" t="s">
        <v>361</v>
      </c>
      <c r="D48" s="359">
        <f>E48+F48</f>
        <v>0</v>
      </c>
      <c r="E48" s="359">
        <f>SUM(E50:E51)</f>
        <v>0</v>
      </c>
      <c r="F48" s="359">
        <f>SUM(F50:F51)</f>
        <v>0</v>
      </c>
    </row>
    <row r="49" spans="1:6" hidden="1">
      <c r="A49" s="488"/>
      <c r="B49" s="495" t="s">
        <v>110</v>
      </c>
      <c r="C49" s="505"/>
      <c r="D49" s="359"/>
      <c r="E49" s="359"/>
      <c r="F49" s="359"/>
    </row>
    <row r="50" spans="1:6" ht="29.25" hidden="1" customHeight="1">
      <c r="A50" s="488">
        <v>4251</v>
      </c>
      <c r="B50" s="507" t="s">
        <v>142</v>
      </c>
      <c r="C50" s="508">
        <v>4251</v>
      </c>
      <c r="D50" s="359">
        <f>E50+F50</f>
        <v>0</v>
      </c>
      <c r="E50" s="359">
        <f>+'havelvac 6'!O56+'havelvac 6'!O135+'havelvac 6'!O177+'havelvac 6'!O182+'havelvac 6'!O186+'havelvac 6'!O190+'havelvac 6'!O201+'havelvac 6'!O210+'havelvac 6'!O218+'havelvac 6'!O227+'havelvac 6'!O297+'havelvac 6'!O309+'havelvac 6'!O315+'havelvac 6'!O327+'havelvac 6'!O367+'havelvac 6'!O399+'havelvac 6'!O428+'havelvac 6'!O440+'havelvac 6'!O444+'havelvac 6'!O451+'havelvac 6'!O460+'havelvac 6'!O468+'havelvac 6'!O497+'havelvac 6'!O556+'havelvac 6'!O644+'havelvac 6'!O704+'havelvac 6'!O714+'havelvac 6'!O730+'havelvac 6'!O736</f>
        <v>0</v>
      </c>
      <c r="F50" s="359">
        <v>0</v>
      </c>
    </row>
    <row r="51" spans="1:6" ht="29.25" hidden="1" customHeight="1">
      <c r="A51" s="488">
        <v>4252</v>
      </c>
      <c r="B51" s="507" t="s">
        <v>127</v>
      </c>
      <c r="C51" s="508">
        <v>4252</v>
      </c>
      <c r="D51" s="359">
        <f>E51+F51</f>
        <v>0</v>
      </c>
      <c r="E51" s="359">
        <f>+'havelvac 6'!O38+'havelvac 6'!O78+'havelvac 6'!O120+'havelvac 6'!O348</f>
        <v>0</v>
      </c>
      <c r="F51" s="359">
        <f>+'havelvac 6'!P38+'havelvac 6'!P75+'havelvac 6'!P580</f>
        <v>0</v>
      </c>
    </row>
    <row r="52" spans="1:6" ht="17.25" hidden="1" customHeight="1">
      <c r="A52" s="488">
        <v>4260</v>
      </c>
      <c r="B52" s="510" t="s">
        <v>398</v>
      </c>
      <c r="C52" s="505" t="s">
        <v>361</v>
      </c>
      <c r="D52" s="359">
        <f>E52+F52</f>
        <v>0</v>
      </c>
      <c r="E52" s="359">
        <f>SUM(E54:E57)</f>
        <v>0</v>
      </c>
      <c r="F52" s="359">
        <f>SUM(F54:F57)</f>
        <v>0</v>
      </c>
    </row>
    <row r="53" spans="1:6" hidden="1">
      <c r="A53" s="488"/>
      <c r="B53" s="495" t="s">
        <v>110</v>
      </c>
      <c r="C53" s="505"/>
      <c r="D53" s="359"/>
      <c r="E53" s="359"/>
      <c r="F53" s="359"/>
    </row>
    <row r="54" spans="1:6" ht="17.25" hidden="1" customHeight="1">
      <c r="A54" s="488">
        <v>4261</v>
      </c>
      <c r="B54" s="507" t="s">
        <v>128</v>
      </c>
      <c r="C54" s="508">
        <v>4261</v>
      </c>
      <c r="D54" s="359">
        <f>E54+F54</f>
        <v>0</v>
      </c>
      <c r="E54" s="359">
        <f>+'havelvac 6'!O39+'havelvac 6'!O79+'havelvac 6'!O121+'havelvac 6'!O349+'havelvac 6'!O678</f>
        <v>0</v>
      </c>
      <c r="F54" s="359"/>
    </row>
    <row r="55" spans="1:6" ht="17.25" hidden="1" customHeight="1">
      <c r="A55" s="488">
        <v>4264</v>
      </c>
      <c r="B55" s="511" t="s">
        <v>129</v>
      </c>
      <c r="C55" s="508">
        <v>4264</v>
      </c>
      <c r="D55" s="359">
        <f>E55+F55</f>
        <v>0</v>
      </c>
      <c r="E55" s="359">
        <f>+'havelvac 6'!O40+'havelvac 6'!O122+'havelvac 6'!O136+'havelvac 6'!O350</f>
        <v>0</v>
      </c>
      <c r="F55" s="359">
        <f>+'havelvac 6'!P40+'havelvac 6'!P124+'havelvac 6'!P583</f>
        <v>0</v>
      </c>
    </row>
    <row r="56" spans="1:6" ht="17.25" hidden="1" customHeight="1">
      <c r="A56" s="488">
        <v>4267</v>
      </c>
      <c r="B56" s="511" t="s">
        <v>130</v>
      </c>
      <c r="C56" s="508">
        <v>4267</v>
      </c>
      <c r="D56" s="359">
        <f>E56+F56</f>
        <v>0</v>
      </c>
      <c r="E56" s="359">
        <f>+'havelvac 6'!O41+'havelvac 6'!O80+'havelvac 6'!O328+'havelvac 6'!O351+'havelvac 6'!O533+'havelvac 6'!O679+'havelvac 6'!O705+'havelvac 6'!O718+'havelvac 6'!O731+'havelvac 6'!O737</f>
        <v>0</v>
      </c>
      <c r="F56" s="359">
        <f>+'havelvac 6'!P41+'havelvac 6'!P77+'havelvac 6'!P584</f>
        <v>0</v>
      </c>
    </row>
    <row r="57" spans="1:6" ht="17.25" hidden="1" customHeight="1">
      <c r="A57" s="488">
        <v>4268</v>
      </c>
      <c r="B57" s="511" t="s">
        <v>240</v>
      </c>
      <c r="C57" s="508">
        <v>4269</v>
      </c>
      <c r="D57" s="359">
        <f>E57+F57</f>
        <v>0</v>
      </c>
      <c r="E57" s="359">
        <f>+'havelvac 6'!O42+'havelvac 6'!O123+'havelvac 6'!O267+'havelvac 6'!O277+'havelvac 6'!O329+'havelvac 6'!O352+'havelvac 6'!O441+'havelvac 6'!O445+'havelvac 6'!O452+'havelvac 6'!O461+'havelvac 6'!O534+'havelvac 6'!O576+'havelvac 6'!O580+'havelvac 6'!O680+'havelvac 6'!O706+'havelvac 6'!O719+'havelvac 6'!O732</f>
        <v>0</v>
      </c>
      <c r="F57" s="359"/>
    </row>
    <row r="58" spans="1:6" ht="21.75" hidden="1" customHeight="1">
      <c r="A58" s="488">
        <v>4400</v>
      </c>
      <c r="B58" s="512" t="s">
        <v>399</v>
      </c>
      <c r="C58" s="505" t="s">
        <v>361</v>
      </c>
      <c r="D58" s="501">
        <f>E58+F58</f>
        <v>0</v>
      </c>
      <c r="E58" s="501">
        <f>+E60+E64</f>
        <v>0</v>
      </c>
      <c r="F58" s="501">
        <f>+F60+F64</f>
        <v>0</v>
      </c>
    </row>
    <row r="59" spans="1:6" hidden="1">
      <c r="A59" s="494"/>
      <c r="B59" s="495" t="s">
        <v>383</v>
      </c>
      <c r="C59" s="496"/>
      <c r="D59" s="501"/>
      <c r="E59" s="359"/>
      <c r="F59" s="359"/>
    </row>
    <row r="60" spans="1:6" ht="27" hidden="1">
      <c r="A60" s="488">
        <v>4410</v>
      </c>
      <c r="B60" s="513" t="s">
        <v>400</v>
      </c>
      <c r="C60" s="505" t="s">
        <v>361</v>
      </c>
      <c r="D60" s="359">
        <f>E60+F60</f>
        <v>0</v>
      </c>
      <c r="E60" s="359">
        <f>SUM(E62:E63)</f>
        <v>0</v>
      </c>
      <c r="F60" s="359">
        <f>SUM(F62:F63)</f>
        <v>0</v>
      </c>
    </row>
    <row r="61" spans="1:6" hidden="1">
      <c r="A61" s="488"/>
      <c r="B61" s="495" t="s">
        <v>110</v>
      </c>
      <c r="C61" s="505"/>
      <c r="D61" s="359"/>
      <c r="E61" s="359"/>
      <c r="F61" s="359"/>
    </row>
    <row r="62" spans="1:6" ht="30.75" hidden="1" customHeight="1">
      <c r="A62" s="488">
        <v>4411</v>
      </c>
      <c r="B62" s="511" t="s">
        <v>217</v>
      </c>
      <c r="C62" s="508">
        <v>4511</v>
      </c>
      <c r="D62" s="359">
        <f>E62+F62</f>
        <v>0</v>
      </c>
      <c r="E62" s="359">
        <f>+'havelvac 6'!O43+'havelvac 6'!O139+'havelvac 6'!O214+'havelvac 6'!O235+'havelvac 6'!O237+'havelvac 6'!O252+'havelvac 6'!O280+'havelvac 6'!O284+'havelvac 6'!O298+'havelvac 6'!O306+'havelvac 6'!O318+'havelvac 6'!O361+'havelvac 6'!O376+'havelvac 6'!O384+'havelvac 6'!O397+'havelvac 6'!O425+'havelvac 6'!O515+'havelvac 6'!O521+'havelvac 6'!O526+'havelvac 6'!O539+'havelvac 6'!O546+'havelvac 6'!O548+'havelvac 6'!O577+'havelvac 6'!O586+'havelvac 6'!O599+'havelvac 6'!O606+'havelvac 6'!O613+'havelvac 6'!O620+'havelvac 6'!O628+'havelvac 6'!O630</f>
        <v>0</v>
      </c>
      <c r="F62" s="359">
        <v>0</v>
      </c>
    </row>
    <row r="63" spans="1:6" ht="30.75" hidden="1" customHeight="1">
      <c r="A63" s="488">
        <v>4412</v>
      </c>
      <c r="B63" s="511" t="s">
        <v>230</v>
      </c>
      <c r="C63" s="508">
        <v>4512</v>
      </c>
      <c r="D63" s="359">
        <f>E63+F63</f>
        <v>0</v>
      </c>
      <c r="E63" s="359">
        <f>+'havelvac 6'!O140</f>
        <v>0</v>
      </c>
      <c r="F63" s="359"/>
    </row>
    <row r="64" spans="1:6" ht="27" hidden="1">
      <c r="A64" s="488">
        <v>4420</v>
      </c>
      <c r="B64" s="513" t="s">
        <v>401</v>
      </c>
      <c r="C64" s="505" t="s">
        <v>361</v>
      </c>
      <c r="D64" s="359">
        <f>E64+F64</f>
        <v>0</v>
      </c>
      <c r="E64" s="359">
        <f>E66</f>
        <v>0</v>
      </c>
      <c r="F64" s="359">
        <f>F66</f>
        <v>0</v>
      </c>
    </row>
    <row r="65" spans="1:6" hidden="1">
      <c r="A65" s="488"/>
      <c r="B65" s="495" t="s">
        <v>110</v>
      </c>
      <c r="C65" s="505"/>
      <c r="D65" s="359"/>
      <c r="E65" s="359"/>
      <c r="F65" s="359"/>
    </row>
    <row r="66" spans="1:6" ht="30" hidden="1" customHeight="1">
      <c r="A66" s="488">
        <v>4421</v>
      </c>
      <c r="B66" s="511" t="s">
        <v>267</v>
      </c>
      <c r="C66" s="508">
        <v>4521</v>
      </c>
      <c r="D66" s="359">
        <f>E66+F66</f>
        <v>0</v>
      </c>
      <c r="E66" s="359">
        <f>+'havelvac 6'!O442+'havelvac 6'!O446+'havelvac 6'!O453+'havelvac 6'!O462</f>
        <v>0</v>
      </c>
      <c r="F66" s="359"/>
    </row>
    <row r="67" spans="1:6" ht="15.75" customHeight="1">
      <c r="A67" s="488">
        <v>4500</v>
      </c>
      <c r="B67" s="512" t="s">
        <v>402</v>
      </c>
      <c r="C67" s="505" t="s">
        <v>361</v>
      </c>
      <c r="D67" s="501">
        <f>E67+F67</f>
        <v>54365.9</v>
      </c>
      <c r="E67" s="501">
        <f>E69+E72+E77</f>
        <v>54365.9</v>
      </c>
      <c r="F67" s="501">
        <f>F69+F72+F77</f>
        <v>0</v>
      </c>
    </row>
    <row r="68" spans="1:6">
      <c r="A68" s="494"/>
      <c r="B68" s="495" t="s">
        <v>383</v>
      </c>
      <c r="C68" s="496"/>
      <c r="D68" s="359"/>
      <c r="E68" s="359"/>
      <c r="F68" s="359"/>
    </row>
    <row r="69" spans="1:6" ht="27" hidden="1">
      <c r="A69" s="488">
        <v>4520</v>
      </c>
      <c r="B69" s="513" t="s">
        <v>403</v>
      </c>
      <c r="C69" s="505" t="s">
        <v>361</v>
      </c>
      <c r="D69" s="359">
        <f>E69+F69</f>
        <v>0</v>
      </c>
      <c r="E69" s="359">
        <f>E71</f>
        <v>0</v>
      </c>
      <c r="F69" s="359">
        <f>F71</f>
        <v>0</v>
      </c>
    </row>
    <row r="70" spans="1:6" hidden="1">
      <c r="A70" s="488"/>
      <c r="B70" s="495" t="s">
        <v>110</v>
      </c>
      <c r="C70" s="505"/>
      <c r="D70" s="359"/>
      <c r="E70" s="359"/>
      <c r="F70" s="359"/>
    </row>
    <row r="71" spans="1:6" ht="32.25" hidden="1" customHeight="1">
      <c r="A71" s="488">
        <v>4522</v>
      </c>
      <c r="B71" s="511" t="s">
        <v>404</v>
      </c>
      <c r="C71" s="508">
        <v>4622</v>
      </c>
      <c r="D71" s="359">
        <f>E71+F71</f>
        <v>0</v>
      </c>
      <c r="E71" s="359">
        <v>0</v>
      </c>
      <c r="F71" s="359">
        <v>0</v>
      </c>
    </row>
    <row r="72" spans="1:6" ht="27" hidden="1">
      <c r="A72" s="488">
        <v>4530</v>
      </c>
      <c r="B72" s="513" t="s">
        <v>405</v>
      </c>
      <c r="C72" s="505" t="s">
        <v>361</v>
      </c>
      <c r="D72" s="359">
        <f>E72+F72</f>
        <v>0</v>
      </c>
      <c r="E72" s="359">
        <f>SUM(E74:E76)</f>
        <v>0</v>
      </c>
      <c r="F72" s="359">
        <f>SUM(F74:F76)</f>
        <v>0</v>
      </c>
    </row>
    <row r="73" spans="1:6" hidden="1">
      <c r="A73" s="488"/>
      <c r="B73" s="495" t="s">
        <v>110</v>
      </c>
      <c r="C73" s="505"/>
      <c r="D73" s="359"/>
      <c r="E73" s="359"/>
      <c r="F73" s="359"/>
    </row>
    <row r="74" spans="1:6" ht="31.5" hidden="1" customHeight="1">
      <c r="A74" s="488">
        <v>4531</v>
      </c>
      <c r="B74" s="514" t="s">
        <v>215</v>
      </c>
      <c r="C74" s="515">
        <v>4637</v>
      </c>
      <c r="D74" s="359">
        <f>E74+F74</f>
        <v>0</v>
      </c>
      <c r="E74" s="359">
        <f>+'havelvac 6'!O281+'havelvac 6'!O656</f>
        <v>0</v>
      </c>
      <c r="F74" s="359">
        <f>+'havelvac 6'!P218+'havelvac 6'!P546</f>
        <v>0</v>
      </c>
    </row>
    <row r="75" spans="1:6" ht="31.5" hidden="1" customHeight="1">
      <c r="A75" s="488">
        <v>4532</v>
      </c>
      <c r="B75" s="514" t="s">
        <v>241</v>
      </c>
      <c r="C75" s="515">
        <v>4638</v>
      </c>
      <c r="D75" s="359">
        <f>E75+F75</f>
        <v>0</v>
      </c>
      <c r="E75" s="359">
        <f>+'havelvac 6'!O44+'havelvac 6'!O286+'havelvac 6'!O385</f>
        <v>0</v>
      </c>
      <c r="F75" s="359">
        <v>0</v>
      </c>
    </row>
    <row r="76" spans="1:6" ht="17.25" hidden="1" customHeight="1">
      <c r="A76" s="488">
        <v>4533</v>
      </c>
      <c r="B76" s="495" t="s">
        <v>167</v>
      </c>
      <c r="C76" s="508">
        <v>4639</v>
      </c>
      <c r="D76" s="359">
        <f>E76+F76</f>
        <v>0</v>
      </c>
      <c r="E76" s="359">
        <f>+'havelvac 6'!O45+'havelvac 6'!O137+'havelvac 6'!O211+'havelvac 6'!O268+'havelvac 6'!O287+'havelvac 6'!O463+'havelvac 6'!O491+'havelvac 6'!O498+'havelvac 6'!O535+'havelvac 6'!O645+'havelvac 6'!O757</f>
        <v>0</v>
      </c>
      <c r="F76" s="359">
        <v>0</v>
      </c>
    </row>
    <row r="77" spans="1:6" ht="25.5">
      <c r="A77" s="488">
        <v>4540</v>
      </c>
      <c r="B77" s="504" t="s">
        <v>406</v>
      </c>
      <c r="C77" s="505" t="s">
        <v>361</v>
      </c>
      <c r="D77" s="359">
        <f>E77+F77</f>
        <v>54365.9</v>
      </c>
      <c r="E77" s="359">
        <f>SUM(E79:E81)</f>
        <v>54365.9</v>
      </c>
      <c r="F77" s="359">
        <f>SUM(F80:F81)</f>
        <v>0</v>
      </c>
    </row>
    <row r="78" spans="1:6">
      <c r="A78" s="488"/>
      <c r="B78" s="495" t="s">
        <v>110</v>
      </c>
      <c r="C78" s="505"/>
      <c r="D78" s="359"/>
      <c r="E78" s="359"/>
      <c r="F78" s="359"/>
    </row>
    <row r="79" spans="1:6" ht="30" customHeight="1">
      <c r="A79" s="488">
        <v>4541</v>
      </c>
      <c r="B79" s="495" t="s">
        <v>837</v>
      </c>
      <c r="C79" s="508">
        <v>4655</v>
      </c>
      <c r="D79" s="359">
        <f>E79+F79</f>
        <v>54365.9</v>
      </c>
      <c r="E79" s="359">
        <f>+'havelvac 6'!O660</f>
        <v>54365.9</v>
      </c>
      <c r="F79" s="359">
        <f>+'havelvac 6'!P660</f>
        <v>0</v>
      </c>
    </row>
    <row r="80" spans="1:6" ht="30" hidden="1" customHeight="1">
      <c r="A80" s="488">
        <v>4542</v>
      </c>
      <c r="B80" s="495" t="s">
        <v>407</v>
      </c>
      <c r="C80" s="508">
        <v>4656</v>
      </c>
      <c r="D80" s="359">
        <f>E80+F80</f>
        <v>0</v>
      </c>
      <c r="E80" s="359">
        <f>+'havelvac 6'!O215+'havelvac 6'!O239</f>
        <v>0</v>
      </c>
      <c r="F80" s="359">
        <v>0</v>
      </c>
    </row>
    <row r="81" spans="1:6" ht="19.5" hidden="1" customHeight="1">
      <c r="A81" s="488">
        <v>4543</v>
      </c>
      <c r="B81" s="495" t="s">
        <v>408</v>
      </c>
      <c r="C81" s="508">
        <v>4657</v>
      </c>
      <c r="D81" s="359">
        <f>E81+F81</f>
        <v>0</v>
      </c>
      <c r="E81" s="359">
        <f>+'havelvac 6'!O282+'havelvac 6'!O288+'havelvac 6'!O581+'havelvac 6'!O585</f>
        <v>0</v>
      </c>
      <c r="F81" s="359">
        <v>0</v>
      </c>
    </row>
    <row r="82" spans="1:6" ht="27">
      <c r="A82" s="488">
        <v>4600</v>
      </c>
      <c r="B82" s="513" t="s">
        <v>409</v>
      </c>
      <c r="C82" s="505" t="s">
        <v>361</v>
      </c>
      <c r="D82" s="501">
        <f>E82+F82</f>
        <v>-18504</v>
      </c>
      <c r="E82" s="501">
        <f>+E84</f>
        <v>-18504</v>
      </c>
      <c r="F82" s="501">
        <f>+F84</f>
        <v>0</v>
      </c>
    </row>
    <row r="83" spans="1:6">
      <c r="A83" s="494"/>
      <c r="B83" s="495" t="s">
        <v>383</v>
      </c>
      <c r="C83" s="496"/>
      <c r="D83" s="359"/>
      <c r="E83" s="359"/>
      <c r="F83" s="359"/>
    </row>
    <row r="84" spans="1:6" ht="27">
      <c r="A84" s="488">
        <v>4630</v>
      </c>
      <c r="B84" s="513" t="s">
        <v>410</v>
      </c>
      <c r="C84" s="505" t="s">
        <v>361</v>
      </c>
      <c r="D84" s="516">
        <f>E84+F84</f>
        <v>-18504</v>
      </c>
      <c r="E84" s="359">
        <f>SUM(E86:E88)</f>
        <v>-18504</v>
      </c>
      <c r="F84" s="359">
        <f>SUM(F86:F88)</f>
        <v>0</v>
      </c>
    </row>
    <row r="85" spans="1:6">
      <c r="A85" s="488"/>
      <c r="B85" s="495" t="s">
        <v>110</v>
      </c>
      <c r="C85" s="505"/>
      <c r="D85" s="359"/>
      <c r="E85" s="359"/>
      <c r="F85" s="359"/>
    </row>
    <row r="86" spans="1:6" ht="28.5" hidden="1" customHeight="1">
      <c r="A86" s="488">
        <v>4632</v>
      </c>
      <c r="B86" s="511" t="s">
        <v>835</v>
      </c>
      <c r="C86" s="508">
        <v>4727</v>
      </c>
      <c r="D86" s="359">
        <f>E86+F86</f>
        <v>0</v>
      </c>
      <c r="E86" s="359">
        <f>+'havelvac 6'!O492</f>
        <v>0</v>
      </c>
      <c r="F86" s="359">
        <v>0</v>
      </c>
    </row>
    <row r="87" spans="1:6" ht="19.899999999999999" hidden="1" customHeight="1">
      <c r="A87" s="488">
        <v>4633</v>
      </c>
      <c r="B87" s="511" t="s">
        <v>763</v>
      </c>
      <c r="C87" s="508">
        <v>4728</v>
      </c>
      <c r="D87" s="359">
        <f>E87+F87</f>
        <v>0</v>
      </c>
      <c r="E87" s="359">
        <f>+'havelvac 6'!O415+'havelvac 6'!O725</f>
        <v>0</v>
      </c>
      <c r="F87" s="359"/>
    </row>
    <row r="88" spans="1:6" ht="15" customHeight="1">
      <c r="A88" s="488">
        <v>4634</v>
      </c>
      <c r="B88" s="511" t="s">
        <v>348</v>
      </c>
      <c r="C88" s="508">
        <v>4729</v>
      </c>
      <c r="D88" s="359">
        <f>E88+F88</f>
        <v>-18504</v>
      </c>
      <c r="E88" s="359">
        <f>+'havelvac 6'!O46+'havelvac 6'!O104+'havelvac 6'!O199+'havelvac 6'!O202+'havelvac 6'!O289+'havelvac 6'!O330+'havelvac 6'!O417+'havelvac 6'!O588+'havelvac 6'!O592+'havelvac 6'!O594+'havelvac 6'!O608+'havelvac 6'!O632+'havelvac 6'!O651+'havelvac 6'!O653+'havelvac 6'!O655+'havelvac 6'!O720+'havelvac 6'!O733+'havelvac 6'!O738+'havelvac 6'!O748</f>
        <v>-18504</v>
      </c>
      <c r="F88" s="359">
        <v>0</v>
      </c>
    </row>
    <row r="89" spans="1:6" ht="16.5" customHeight="1">
      <c r="A89" s="488">
        <v>4700</v>
      </c>
      <c r="B89" s="510" t="s">
        <v>411</v>
      </c>
      <c r="C89" s="505" t="s">
        <v>361</v>
      </c>
      <c r="D89" s="501">
        <f>E89+F89-E104</f>
        <v>505388.4</v>
      </c>
      <c r="E89" s="501">
        <f>+E91+E94+E98+E101</f>
        <v>505388.4</v>
      </c>
      <c r="F89" s="501">
        <f>+F91+F94+F98+F101</f>
        <v>0</v>
      </c>
    </row>
    <row r="90" spans="1:6">
      <c r="A90" s="494"/>
      <c r="B90" s="495" t="s">
        <v>383</v>
      </c>
      <c r="C90" s="496"/>
      <c r="D90" s="359"/>
      <c r="E90" s="359"/>
      <c r="F90" s="359"/>
    </row>
    <row r="91" spans="1:6" ht="27" hidden="1">
      <c r="A91" s="488">
        <v>4710</v>
      </c>
      <c r="B91" s="510" t="s">
        <v>412</v>
      </c>
      <c r="C91" s="505" t="s">
        <v>361</v>
      </c>
      <c r="D91" s="359">
        <f>E91+F91</f>
        <v>0</v>
      </c>
      <c r="E91" s="359">
        <f>SUM(E93)</f>
        <v>0</v>
      </c>
      <c r="F91" s="359">
        <f>SUM(F93)</f>
        <v>0</v>
      </c>
    </row>
    <row r="92" spans="1:6" hidden="1">
      <c r="A92" s="488"/>
      <c r="B92" s="495" t="s">
        <v>110</v>
      </c>
      <c r="C92" s="505"/>
      <c r="D92" s="359"/>
      <c r="E92" s="359"/>
      <c r="F92" s="359"/>
    </row>
    <row r="93" spans="1:6" ht="30.75" hidden="1" customHeight="1">
      <c r="A93" s="488">
        <v>4712</v>
      </c>
      <c r="B93" s="511" t="s">
        <v>219</v>
      </c>
      <c r="C93" s="508">
        <v>4819</v>
      </c>
      <c r="D93" s="359">
        <f>E93+F93</f>
        <v>0</v>
      </c>
      <c r="E93" s="359">
        <f>+'havelvac 6'!O47+'havelvac 6'!O65+'havelvac 6'!O290+'havelvac 6'!O454+'havelvac 6'!O493+'havelvac 6'!O499+'havelvac 6'!O522+'havelvac 6'!O536+'havelvac 6'!O565+'havelvac 6'!O621+'havelvac 6'!O624+'havelvac 6'!O709</f>
        <v>0</v>
      </c>
      <c r="F93" s="359"/>
    </row>
    <row r="94" spans="1:6" ht="54" hidden="1">
      <c r="A94" s="488">
        <v>4720</v>
      </c>
      <c r="B94" s="513" t="s">
        <v>413</v>
      </c>
      <c r="C94" s="505" t="s">
        <v>361</v>
      </c>
      <c r="D94" s="501">
        <f>E94+F94</f>
        <v>0</v>
      </c>
      <c r="E94" s="501">
        <f>SUM(E96:E97)</f>
        <v>0</v>
      </c>
      <c r="F94" s="501">
        <f>SUM(F96:F97)</f>
        <v>0</v>
      </c>
    </row>
    <row r="95" spans="1:6" hidden="1">
      <c r="A95" s="488"/>
      <c r="B95" s="495" t="s">
        <v>110</v>
      </c>
      <c r="C95" s="505"/>
      <c r="D95" s="359"/>
      <c r="E95" s="359"/>
      <c r="F95" s="359"/>
    </row>
    <row r="96" spans="1:6" ht="19.5" hidden="1" customHeight="1">
      <c r="A96" s="488">
        <v>4722</v>
      </c>
      <c r="B96" s="511" t="s">
        <v>791</v>
      </c>
      <c r="C96" s="508">
        <v>4822</v>
      </c>
      <c r="D96" s="359">
        <f>E96+F96</f>
        <v>0</v>
      </c>
      <c r="E96" s="359">
        <f>+'havelvac 6'!O240+'havelvac 6'!O353</f>
        <v>0</v>
      </c>
      <c r="F96" s="359">
        <v>0</v>
      </c>
    </row>
    <row r="97" spans="1:6" ht="19.5" hidden="1" customHeight="1">
      <c r="A97" s="488">
        <v>4723</v>
      </c>
      <c r="B97" s="511" t="s">
        <v>133</v>
      </c>
      <c r="C97" s="508">
        <v>4823</v>
      </c>
      <c r="D97" s="359">
        <f>E97+F97</f>
        <v>0</v>
      </c>
      <c r="E97" s="359">
        <f>+'havelvac 6'!O48+'havelvac 6'!O81+'havelvac 6'!O105+'havelvac 6'!O108+'havelvac 6'!O354</f>
        <v>0</v>
      </c>
      <c r="F97" s="359"/>
    </row>
    <row r="98" spans="1:6" ht="18" customHeight="1">
      <c r="A98" s="488">
        <v>4760</v>
      </c>
      <c r="B98" s="513" t="s">
        <v>414</v>
      </c>
      <c r="C98" s="505" t="s">
        <v>361</v>
      </c>
      <c r="D98" s="501">
        <f>E98+F98</f>
        <v>505388.4</v>
      </c>
      <c r="E98" s="501">
        <f>E100</f>
        <v>505388.4</v>
      </c>
      <c r="F98" s="501">
        <f>F100</f>
        <v>0</v>
      </c>
    </row>
    <row r="99" spans="1:6">
      <c r="A99" s="488"/>
      <c r="B99" s="495" t="s">
        <v>110</v>
      </c>
      <c r="C99" s="505"/>
      <c r="D99" s="359"/>
      <c r="E99" s="359"/>
      <c r="F99" s="359"/>
    </row>
    <row r="100" spans="1:6" ht="16.5" customHeight="1">
      <c r="A100" s="488">
        <v>4761</v>
      </c>
      <c r="B100" s="511" t="s">
        <v>134</v>
      </c>
      <c r="C100" s="508">
        <v>4861</v>
      </c>
      <c r="D100" s="359">
        <f>E100+F100</f>
        <v>505388.4</v>
      </c>
      <c r="E100" s="359">
        <f>+'havelvac 6'!O49+'havelvac 6'!O82+'havelvac 6'!O89+'havelvac 6'!O155+'havelvac 6'!O160+'havelvac 6'!O162+'havelvac 6'!O180+'havelvac 6'!O195+'havelvac 6'!O216+'havelvac 6'!O221+'havelvac 6'!O228+'havelvac 6'!O233+'havelvac 6'!O254+'havelvac 6'!O256+'havelvac 6'!O259+'havelvac 6'!O269+'havelvac 6'!O299+'havelvac 6'!O302+'havelvac 6'!O310+'havelvac 6'!O356+'havelvac 6'!O426+'havelvac 6'!O429+'havelvac 6'!O432+'havelvac 6'!O434+'havelvac 6'!O464+'havelvac 6'!O505+'havelvac 6'!O590+'havelvac 6'!O658+'havelvac 6'!O683+'havelvac 6'!O686+'havelvac 6'!O700+'havelvac 6'!O707+'havelvac 6'!O715+'havelvac 6'!O721+'havelvac 6'!O726+'havelvac 6'!O734+'havelvac 6'!O739</f>
        <v>505388.4</v>
      </c>
      <c r="F100" s="359">
        <v>0</v>
      </c>
    </row>
    <row r="101" spans="1:6" ht="16.5" hidden="1" customHeight="1">
      <c r="A101" s="488">
        <v>4770</v>
      </c>
      <c r="B101" s="513" t="s">
        <v>415</v>
      </c>
      <c r="C101" s="505" t="s">
        <v>361</v>
      </c>
      <c r="D101" s="501">
        <f>E101+F101-E104</f>
        <v>0</v>
      </c>
      <c r="E101" s="501">
        <f>+E103</f>
        <v>0</v>
      </c>
      <c r="F101" s="501">
        <f>+F103+F104</f>
        <v>0</v>
      </c>
    </row>
    <row r="102" spans="1:6" hidden="1">
      <c r="A102" s="488"/>
      <c r="B102" s="495" t="s">
        <v>110</v>
      </c>
      <c r="C102" s="505"/>
      <c r="D102" s="359"/>
      <c r="E102" s="359"/>
      <c r="F102" s="359"/>
    </row>
    <row r="103" spans="1:6" ht="17.25" hidden="1" customHeight="1">
      <c r="A103" s="488">
        <v>4771</v>
      </c>
      <c r="B103" s="512" t="s">
        <v>416</v>
      </c>
      <c r="C103" s="508">
        <v>4891</v>
      </c>
      <c r="D103" s="359">
        <f>+E103+F103-E104</f>
        <v>0</v>
      </c>
      <c r="E103" s="359">
        <f>+'havelvac 6'!O758</f>
        <v>0</v>
      </c>
      <c r="F103" s="359">
        <f>+'havelvac 6'!P758</f>
        <v>0</v>
      </c>
    </row>
    <row r="104" spans="1:6" ht="42.75" hidden="1" customHeight="1">
      <c r="A104" s="488">
        <v>4772</v>
      </c>
      <c r="B104" s="511" t="s">
        <v>417</v>
      </c>
      <c r="C104" s="505" t="s">
        <v>361</v>
      </c>
      <c r="D104" s="359">
        <f>+E104</f>
        <v>0</v>
      </c>
      <c r="E104" s="359">
        <f>+'havelvac 6'!O759</f>
        <v>0</v>
      </c>
      <c r="F104" s="359">
        <f>+'havelvac 6'!P604</f>
        <v>0</v>
      </c>
    </row>
    <row r="105" spans="1:6" s="486" customFormat="1" ht="28.5" hidden="1">
      <c r="A105" s="488">
        <v>5000</v>
      </c>
      <c r="B105" s="517" t="s">
        <v>418</v>
      </c>
      <c r="C105" s="505" t="s">
        <v>361</v>
      </c>
      <c r="D105" s="492">
        <f>E105+F105</f>
        <v>0</v>
      </c>
      <c r="E105" s="492">
        <f>SUM(E107,E124)</f>
        <v>0</v>
      </c>
      <c r="F105" s="492">
        <f>SUM(F107,F124)</f>
        <v>0</v>
      </c>
    </row>
    <row r="106" spans="1:6" hidden="1">
      <c r="A106" s="494"/>
      <c r="B106" s="495" t="s">
        <v>383</v>
      </c>
      <c r="C106" s="496"/>
      <c r="D106" s="359"/>
      <c r="E106" s="359"/>
      <c r="F106" s="359"/>
    </row>
    <row r="107" spans="1:6" ht="20.25" hidden="1" customHeight="1">
      <c r="A107" s="488">
        <v>5100</v>
      </c>
      <c r="B107" s="512" t="s">
        <v>419</v>
      </c>
      <c r="C107" s="505" t="s">
        <v>361</v>
      </c>
      <c r="D107" s="501">
        <f>E107+F107</f>
        <v>0</v>
      </c>
      <c r="E107" s="501">
        <f>+E109+E114+E119</f>
        <v>0</v>
      </c>
      <c r="F107" s="501">
        <f>+F109+F114+F119</f>
        <v>0</v>
      </c>
    </row>
    <row r="108" spans="1:6" hidden="1">
      <c r="A108" s="494"/>
      <c r="B108" s="495" t="s">
        <v>383</v>
      </c>
      <c r="C108" s="496"/>
      <c r="D108" s="359"/>
      <c r="E108" s="359"/>
      <c r="F108" s="359"/>
    </row>
    <row r="109" spans="1:6" ht="18.75" hidden="1" customHeight="1">
      <c r="A109" s="488">
        <v>5110</v>
      </c>
      <c r="B109" s="513" t="s">
        <v>420</v>
      </c>
      <c r="C109" s="505" t="s">
        <v>361</v>
      </c>
      <c r="D109" s="359">
        <f>E109+F109</f>
        <v>0</v>
      </c>
      <c r="E109" s="359">
        <f>SUM(E111:E113)</f>
        <v>0</v>
      </c>
      <c r="F109" s="359">
        <f>SUM(F111:F113)</f>
        <v>0</v>
      </c>
    </row>
    <row r="110" spans="1:6" ht="13.5" hidden="1" customHeight="1">
      <c r="A110" s="488"/>
      <c r="B110" s="495" t="s">
        <v>110</v>
      </c>
      <c r="C110" s="505"/>
      <c r="D110" s="359"/>
      <c r="E110" s="359"/>
      <c r="F110" s="359"/>
    </row>
    <row r="111" spans="1:6" ht="18" hidden="1" customHeight="1">
      <c r="A111" s="488">
        <v>5111</v>
      </c>
      <c r="B111" s="511" t="s">
        <v>421</v>
      </c>
      <c r="C111" s="508">
        <v>5111</v>
      </c>
      <c r="D111" s="359">
        <f>E111+F111</f>
        <v>0</v>
      </c>
      <c r="E111" s="501">
        <v>0</v>
      </c>
      <c r="F111" s="518">
        <f>+'havelvac 6'!P415</f>
        <v>0</v>
      </c>
    </row>
    <row r="112" spans="1:6" ht="18" hidden="1" customHeight="1">
      <c r="A112" s="488">
        <v>5112</v>
      </c>
      <c r="B112" s="511" t="s">
        <v>173</v>
      </c>
      <c r="C112" s="508">
        <v>5112</v>
      </c>
      <c r="D112" s="359">
        <f>E112+F112</f>
        <v>0</v>
      </c>
      <c r="E112" s="518">
        <v>0</v>
      </c>
      <c r="F112" s="518">
        <f>+'havelvac 6'!P57+'havelvac 6'!P124+'havelvac 6'!P170+'havelvac 6'!P183+'havelvac 6'!P187+'havelvac 6'!P191+'havelvac 6'!P203+'havelvac 6'!P219+'havelvac 6'!P241+'havelvac 6'!P245+'havelvac 6'!P270+'havelvac 6'!P316+'havelvac 6'!P331+'havelvac 6'!P368+'havelvac 6'!P386+'havelvac 6'!P395+'havelvac 6'!P400+'havelvac 6'!P405+'havelvac 6'!P447+'havelvac 6'!P455+'havelvac 6'!P465+'havelvac 6'!P500+'havelvac 6'!P541+'havelvac 6'!P633+'havelvac 6'!P637+'havelvac 6'!P646</f>
        <v>0</v>
      </c>
    </row>
    <row r="113" spans="1:6" ht="18" hidden="1" customHeight="1">
      <c r="A113" s="488">
        <v>5113</v>
      </c>
      <c r="B113" s="511" t="s">
        <v>174</v>
      </c>
      <c r="C113" s="508">
        <v>5113</v>
      </c>
      <c r="D113" s="359">
        <f>E113+F113</f>
        <v>0</v>
      </c>
      <c r="E113" s="518">
        <v>0</v>
      </c>
      <c r="F113" s="518">
        <f>+'havelvac 6'!P58+'havelvac 6'!P125+'havelvac 6'!P153+'havelvac 6'!P156+'havelvac 6'!P158+'havelvac 6'!P171+'havelvac 6'!P178+'havelvac 6'!P184+'havelvac 6'!P188+'havelvac 6'!P192+'havelvac 6'!P196+'havelvac 6'!P204+'havelvac 6'!P212+'havelvac 6'!P242+'havelvac 6'!P257+'havelvac 6'!P332+'havelvac 6'!P369+'havelvac 6'!P388+'havelvac 6'!P401+'havelvac 6'!P423+'havelvac 6'!P430+'havelvac 6'!P448+'havelvac 6'!P456+'havelvac 6'!P466+'havelvac 6'!P469+'havelvac 6'!P482+'havelvac 6'!P501+'havelvac 6'!P507+'havelvac 6'!P542+'havelvac 6'!P550+'havelvac 6'!P634+'havelvac 6'!P638+'havelvac 6'!P647</f>
        <v>0</v>
      </c>
    </row>
    <row r="114" spans="1:6" ht="19.5" hidden="1" customHeight="1">
      <c r="A114" s="488">
        <v>5120</v>
      </c>
      <c r="B114" s="513" t="s">
        <v>422</v>
      </c>
      <c r="C114" s="505" t="s">
        <v>361</v>
      </c>
      <c r="D114" s="359">
        <f>E114+F114</f>
        <v>0</v>
      </c>
      <c r="E114" s="359">
        <f>E116+E117+E118</f>
        <v>0</v>
      </c>
      <c r="F114" s="359">
        <f>F116+F117+F118</f>
        <v>0</v>
      </c>
    </row>
    <row r="115" spans="1:6" hidden="1">
      <c r="A115" s="488"/>
      <c r="B115" s="507" t="s">
        <v>110</v>
      </c>
      <c r="C115" s="505"/>
      <c r="D115" s="359"/>
      <c r="E115" s="359"/>
      <c r="F115" s="359"/>
    </row>
    <row r="116" spans="1:6" ht="17.25" hidden="1" customHeight="1">
      <c r="A116" s="488">
        <v>5121</v>
      </c>
      <c r="B116" s="511" t="s">
        <v>423</v>
      </c>
      <c r="C116" s="508">
        <v>5121</v>
      </c>
      <c r="D116" s="359">
        <f t="shared" ref="D116:D117" si="2">E116+F116</f>
        <v>0</v>
      </c>
      <c r="E116" s="501">
        <v>0</v>
      </c>
      <c r="F116" s="518">
        <f>+'havelvac 6'!P50+'havelvac 6'!P222+'havelvac 6'!P243+'havelvac 6'!P333+'havelvac 6'!P387</f>
        <v>0</v>
      </c>
    </row>
    <row r="117" spans="1:6" ht="17.25" hidden="1" customHeight="1">
      <c r="A117" s="488">
        <v>5122</v>
      </c>
      <c r="B117" s="511" t="s">
        <v>332</v>
      </c>
      <c r="C117" s="508">
        <v>5122</v>
      </c>
      <c r="D117" s="359">
        <f t="shared" si="2"/>
        <v>0</v>
      </c>
      <c r="E117" s="518">
        <v>0</v>
      </c>
      <c r="F117" s="518">
        <f>+'havelvac 6'!P51+'havelvac 6'!P83+'havelvac 6'!P126+'havelvac 6'!P357+'havelvac 6'!P477+'havelvac 6'!P622+'havelvac 6'!P701</f>
        <v>0</v>
      </c>
    </row>
    <row r="118" spans="1:6" ht="17.25" hidden="1" customHeight="1">
      <c r="A118" s="488">
        <v>5123</v>
      </c>
      <c r="B118" s="511" t="s">
        <v>424</v>
      </c>
      <c r="C118" s="508">
        <v>5129</v>
      </c>
      <c r="D118" s="359">
        <f>E118+F118</f>
        <v>0</v>
      </c>
      <c r="E118" s="501">
        <v>0</v>
      </c>
      <c r="F118" s="518">
        <f>+'havelvac 6'!P52+'havelvac 6'!P59+'havelvac 6'!P127+'havelvac 6'!P193+'havelvac 6'!P197+'havelvac 6'!P205+'havelvac 6'!P229+'havelvac 6'!P250+'havelvac 6'!P278+'havelvac 6'!P313+'havelvac 6'!P334+'havelvac 6'!P358+'havelvac 6'!P457+'havelvac 6'!P478+'havelvac 6'!P502+'havelvac 6'!P537+'havelvac 6'!P551+'havelvac 6'!P557+'havelvac 6'!P578+'havelvac 6'!P582+'havelvac 6'!P625+'havelvac 6'!P635+'havelvac 6'!P722+'havelvac 6'!P740</f>
        <v>0</v>
      </c>
    </row>
    <row r="119" spans="1:6" ht="17.25" hidden="1" customHeight="1">
      <c r="A119" s="488">
        <v>5130</v>
      </c>
      <c r="B119" s="513" t="s">
        <v>425</v>
      </c>
      <c r="C119" s="505" t="s">
        <v>361</v>
      </c>
      <c r="D119" s="359">
        <f>E119+F119</f>
        <v>0</v>
      </c>
      <c r="E119" s="359">
        <v>0</v>
      </c>
      <c r="F119" s="359">
        <f>SUM(F121:F123)</f>
        <v>0</v>
      </c>
    </row>
    <row r="120" spans="1:6" hidden="1">
      <c r="A120" s="488"/>
      <c r="B120" s="495" t="s">
        <v>110</v>
      </c>
      <c r="C120" s="505"/>
      <c r="D120" s="359"/>
      <c r="E120" s="359"/>
      <c r="F120" s="359"/>
    </row>
    <row r="121" spans="1:6" ht="16.5" hidden="1" customHeight="1">
      <c r="A121" s="488">
        <v>5132</v>
      </c>
      <c r="B121" s="511" t="s">
        <v>426</v>
      </c>
      <c r="C121" s="508">
        <v>5132</v>
      </c>
      <c r="D121" s="359">
        <f>E121+F121</f>
        <v>0</v>
      </c>
      <c r="E121" s="501">
        <v>0</v>
      </c>
      <c r="F121" s="518">
        <f>+'havelvac 6'!P53+'havelvac 6'!P223+'havelvac 6'!P271+'havelvac 6'!P359+'havelvac 6'!P517+'havelvac 6'!P558</f>
        <v>0</v>
      </c>
    </row>
    <row r="122" spans="1:6" ht="16.5" hidden="1" customHeight="1">
      <c r="A122" s="488">
        <v>5133</v>
      </c>
      <c r="B122" s="511" t="s">
        <v>197</v>
      </c>
      <c r="C122" s="508">
        <v>5133</v>
      </c>
      <c r="D122" s="359">
        <f>E122+F122</f>
        <v>0</v>
      </c>
      <c r="E122" s="501">
        <v>0</v>
      </c>
      <c r="F122" s="501">
        <v>0</v>
      </c>
    </row>
    <row r="123" spans="1:6" ht="16.5" hidden="1" customHeight="1">
      <c r="A123" s="488">
        <v>5134</v>
      </c>
      <c r="B123" s="511" t="s">
        <v>139</v>
      </c>
      <c r="C123" s="508">
        <v>5134</v>
      </c>
      <c r="D123" s="359">
        <f>E123+F123</f>
        <v>0</v>
      </c>
      <c r="E123" s="501">
        <v>0</v>
      </c>
      <c r="F123" s="518">
        <f>+'havelvac 6'!P54+'havelvac 6'!P90+'havelvac 6'!P92+'havelvac 6'!P94+'havelvac 6'!P96+'havelvac 6'!P98</f>
        <v>0</v>
      </c>
    </row>
    <row r="124" spans="1:6" ht="16.5" hidden="1" customHeight="1">
      <c r="A124" s="488">
        <v>5200</v>
      </c>
      <c r="B124" s="513" t="s">
        <v>427</v>
      </c>
      <c r="C124" s="505" t="s">
        <v>361</v>
      </c>
      <c r="D124" s="501">
        <f>E124+F124</f>
        <v>0</v>
      </c>
      <c r="E124" s="501">
        <f>+E126</f>
        <v>0</v>
      </c>
      <c r="F124" s="501">
        <f>+F126</f>
        <v>0</v>
      </c>
    </row>
    <row r="125" spans="1:6" hidden="1">
      <c r="A125" s="494"/>
      <c r="B125" s="495" t="s">
        <v>383</v>
      </c>
      <c r="C125" s="496"/>
      <c r="D125" s="359"/>
      <c r="E125" s="359"/>
      <c r="F125" s="359"/>
    </row>
    <row r="126" spans="1:6" ht="19.5" hidden="1" customHeight="1">
      <c r="A126" s="488">
        <v>5221</v>
      </c>
      <c r="B126" s="511" t="s">
        <v>428</v>
      </c>
      <c r="C126" s="508">
        <v>5221</v>
      </c>
      <c r="D126" s="359">
        <f>E126+F126</f>
        <v>0</v>
      </c>
      <c r="E126" s="501">
        <v>0</v>
      </c>
      <c r="F126" s="518">
        <f>+'havelvac 6'!P230</f>
        <v>0</v>
      </c>
    </row>
    <row r="127" spans="1:6" ht="28.5" hidden="1">
      <c r="A127" s="505" t="s">
        <v>429</v>
      </c>
      <c r="B127" s="519" t="s">
        <v>430</v>
      </c>
      <c r="C127" s="520" t="s">
        <v>361</v>
      </c>
      <c r="D127" s="492">
        <f>E127+F127</f>
        <v>0</v>
      </c>
      <c r="E127" s="492">
        <f>E129+E132</f>
        <v>0</v>
      </c>
      <c r="F127" s="492">
        <f>F129+F132</f>
        <v>0</v>
      </c>
    </row>
    <row r="128" spans="1:6" hidden="1">
      <c r="A128" s="505"/>
      <c r="B128" s="507" t="s">
        <v>108</v>
      </c>
      <c r="C128" s="505"/>
      <c r="D128" s="359"/>
      <c r="E128" s="359"/>
      <c r="F128" s="359"/>
    </row>
    <row r="129" spans="1:6" ht="29.25" hidden="1" customHeight="1">
      <c r="A129" s="505" t="s">
        <v>431</v>
      </c>
      <c r="B129" s="509" t="s">
        <v>432</v>
      </c>
      <c r="C129" s="505" t="s">
        <v>361</v>
      </c>
      <c r="D129" s="359">
        <f>E129+F129</f>
        <v>0</v>
      </c>
      <c r="E129" s="359">
        <f>SUM(E131:E131)</f>
        <v>0</v>
      </c>
      <c r="F129" s="359">
        <f>SUM(F131:F131)</f>
        <v>0</v>
      </c>
    </row>
    <row r="130" spans="1:6" hidden="1">
      <c r="A130" s="505"/>
      <c r="B130" s="507" t="s">
        <v>108</v>
      </c>
      <c r="C130" s="505"/>
      <c r="D130" s="359"/>
      <c r="E130" s="359"/>
      <c r="F130" s="359"/>
    </row>
    <row r="131" spans="1:6" ht="18.75" hidden="1" customHeight="1">
      <c r="A131" s="505" t="s">
        <v>433</v>
      </c>
      <c r="B131" s="521" t="s">
        <v>434</v>
      </c>
      <c r="C131" s="508">
        <v>8111</v>
      </c>
      <c r="D131" s="359">
        <f>E131+F131</f>
        <v>0</v>
      </c>
      <c r="E131" s="359">
        <v>0</v>
      </c>
      <c r="F131" s="359">
        <f>'havelvac 6'!P292</f>
        <v>0</v>
      </c>
    </row>
    <row r="132" spans="1:6" ht="29.25" hidden="1" customHeight="1">
      <c r="A132" s="500" t="s">
        <v>435</v>
      </c>
      <c r="B132" s="509" t="s">
        <v>436</v>
      </c>
      <c r="C132" s="505" t="s">
        <v>361</v>
      </c>
      <c r="D132" s="359">
        <f>E132+F132</f>
        <v>0</v>
      </c>
      <c r="E132" s="359">
        <f>E134</f>
        <v>0</v>
      </c>
      <c r="F132" s="359">
        <f>F134</f>
        <v>0</v>
      </c>
    </row>
    <row r="133" spans="1:6" hidden="1">
      <c r="A133" s="500"/>
      <c r="B133" s="507" t="s">
        <v>108</v>
      </c>
      <c r="C133" s="505"/>
      <c r="D133" s="359"/>
      <c r="E133" s="359"/>
      <c r="F133" s="359"/>
    </row>
    <row r="134" spans="1:6" ht="18.75" hidden="1" customHeight="1">
      <c r="A134" s="500" t="s">
        <v>437</v>
      </c>
      <c r="B134" s="521" t="s">
        <v>438</v>
      </c>
      <c r="C134" s="508">
        <v>8411</v>
      </c>
      <c r="D134" s="359">
        <f>E134+F134</f>
        <v>0</v>
      </c>
      <c r="E134" s="359">
        <v>0</v>
      </c>
      <c r="F134" s="359">
        <f>+'havelvac 6'!P226</f>
        <v>0</v>
      </c>
    </row>
    <row r="236" ht="13.5" customHeight="1"/>
    <row r="239" ht="16.5" customHeight="1"/>
  </sheetData>
  <mergeCells count="11">
    <mergeCell ref="D4:F4"/>
    <mergeCell ref="D1:F1"/>
    <mergeCell ref="D2:F2"/>
    <mergeCell ref="D3:F3"/>
    <mergeCell ref="A6:F6"/>
    <mergeCell ref="E8:F8"/>
    <mergeCell ref="A9:A10"/>
    <mergeCell ref="B9:B10"/>
    <mergeCell ref="C9:C10"/>
    <mergeCell ref="D9:D10"/>
    <mergeCell ref="E9:F9"/>
  </mergeCells>
  <pageMargins left="0.37" right="0.19" top="0.75" bottom="0.03" header="0.3" footer="0.3"/>
  <pageSetup scale="93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L692"/>
  <sheetViews>
    <sheetView view="pageBreakPreview" zoomScaleSheetLayoutView="100" workbookViewId="0">
      <selection activeCell="B14" sqref="B14"/>
    </sheetView>
  </sheetViews>
  <sheetFormatPr defaultRowHeight="12.75"/>
  <cols>
    <col min="1" max="1" width="8.5703125" customWidth="1"/>
    <col min="2" max="2" width="35.85546875" customWidth="1"/>
    <col min="3" max="5" width="18.85546875" customWidth="1"/>
    <col min="8" max="8" width="16.5703125" customWidth="1"/>
  </cols>
  <sheetData>
    <row r="1" spans="1:5">
      <c r="C1" s="598" t="s">
        <v>366</v>
      </c>
      <c r="D1" s="598"/>
      <c r="E1" s="598"/>
    </row>
    <row r="2" spans="1:5">
      <c r="C2" s="598" t="s">
        <v>622</v>
      </c>
      <c r="D2" s="598"/>
      <c r="E2" s="598"/>
    </row>
    <row r="3" spans="1:5">
      <c r="C3" s="598" t="s">
        <v>937</v>
      </c>
      <c r="D3" s="598"/>
      <c r="E3" s="598"/>
    </row>
    <row r="4" spans="1:5">
      <c r="C4" s="598" t="s">
        <v>935</v>
      </c>
      <c r="D4" s="598"/>
      <c r="E4" s="598"/>
    </row>
    <row r="5" spans="1:5">
      <c r="D5" s="673"/>
      <c r="E5" s="673"/>
    </row>
    <row r="6" spans="1:5" ht="42" customHeight="1">
      <c r="A6" s="668" t="s">
        <v>916</v>
      </c>
      <c r="B6" s="668"/>
      <c r="C6" s="668"/>
      <c r="D6" s="668"/>
      <c r="E6" s="668"/>
    </row>
    <row r="7" spans="1:5" ht="15.75">
      <c r="A7" s="233"/>
      <c r="B7" s="233"/>
      <c r="C7" s="233"/>
      <c r="D7" s="233"/>
      <c r="E7" s="233"/>
    </row>
    <row r="8" spans="1:5" ht="15.75">
      <c r="A8" s="3"/>
      <c r="B8" s="3"/>
      <c r="C8" s="3"/>
      <c r="D8" s="669" t="s">
        <v>97</v>
      </c>
      <c r="E8" s="669"/>
    </row>
    <row r="9" spans="1:5" ht="38.25" customHeight="1">
      <c r="A9" s="670" t="s">
        <v>605</v>
      </c>
      <c r="B9" s="670"/>
      <c r="C9" s="603" t="s">
        <v>374</v>
      </c>
      <c r="D9" s="672" t="s">
        <v>375</v>
      </c>
      <c r="E9" s="672"/>
    </row>
    <row r="10" spans="1:5" ht="36" customHeight="1">
      <c r="A10" s="671"/>
      <c r="B10" s="671"/>
      <c r="C10" s="603"/>
      <c r="D10" s="1" t="s">
        <v>376</v>
      </c>
      <c r="E10" s="1" t="s">
        <v>377</v>
      </c>
    </row>
    <row r="11" spans="1:5" ht="15.75">
      <c r="A11" s="238">
        <v>1</v>
      </c>
      <c r="B11" s="238">
        <v>2</v>
      </c>
      <c r="C11" s="239">
        <v>3</v>
      </c>
      <c r="D11" s="238">
        <v>4</v>
      </c>
      <c r="E11" s="238">
        <v>5</v>
      </c>
    </row>
    <row r="12" spans="1:5" ht="52.5" customHeight="1">
      <c r="A12" s="238">
        <v>8000</v>
      </c>
      <c r="B12" s="240" t="s">
        <v>606</v>
      </c>
      <c r="C12" s="241">
        <f>+D12+E12</f>
        <v>0</v>
      </c>
      <c r="D12" s="241">
        <f>+'havelvac 1'!E12-'havelvac 6'!O13</f>
        <v>0</v>
      </c>
      <c r="E12" s="241">
        <f>+'havelvac 1'!F12-'havelvac 6'!P13</f>
        <v>0</v>
      </c>
    </row>
    <row r="14" spans="1:5">
      <c r="C14" s="278">
        <f>+C12+havelvac5!D12</f>
        <v>0</v>
      </c>
      <c r="D14" s="278">
        <f>+D12+havelvac5!E12</f>
        <v>0</v>
      </c>
      <c r="E14" s="278">
        <f>+E12+havelvac5!F12</f>
        <v>0</v>
      </c>
    </row>
    <row r="15" spans="1:5">
      <c r="D15" s="374"/>
    </row>
    <row r="233" ht="13.5" customHeight="1"/>
    <row r="236" ht="16.5" customHeight="1"/>
    <row r="692" spans="12:12">
      <c r="L692" t="s">
        <v>786</v>
      </c>
    </row>
  </sheetData>
  <mergeCells count="11">
    <mergeCell ref="C1:E1"/>
    <mergeCell ref="C2:E2"/>
    <mergeCell ref="C3:E3"/>
    <mergeCell ref="C4:E4"/>
    <mergeCell ref="D5:E5"/>
    <mergeCell ref="A6:E6"/>
    <mergeCell ref="D8:E8"/>
    <mergeCell ref="A9:A10"/>
    <mergeCell ref="B9:B10"/>
    <mergeCell ref="C9:C10"/>
    <mergeCell ref="D9:E9"/>
  </mergeCells>
  <pageMargins left="0.34" right="0.14000000000000001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1:L692"/>
  <sheetViews>
    <sheetView view="pageBreakPreview" zoomScale="110" zoomScaleSheetLayoutView="110" workbookViewId="0">
      <selection activeCell="B14" sqref="B14"/>
    </sheetView>
  </sheetViews>
  <sheetFormatPr defaultColWidth="9.140625" defaultRowHeight="15.75"/>
  <cols>
    <col min="1" max="1" width="5.5703125" style="3" customWidth="1"/>
    <col min="2" max="2" width="39" style="3" customWidth="1"/>
    <col min="3" max="3" width="5.42578125" style="3" customWidth="1"/>
    <col min="4" max="6" width="18" style="3" customWidth="1"/>
    <col min="7" max="7" width="13.42578125" style="3" bestFit="1" customWidth="1"/>
    <col min="8" max="8" width="16.5703125" style="3" customWidth="1"/>
    <col min="9" max="16384" width="9.140625" style="3"/>
  </cols>
  <sheetData>
    <row r="1" spans="1:7">
      <c r="B1" s="234"/>
      <c r="D1" s="598" t="s">
        <v>607</v>
      </c>
      <c r="E1" s="598"/>
      <c r="F1" s="598"/>
      <c r="G1" s="235"/>
    </row>
    <row r="2" spans="1:7">
      <c r="B2" s="234"/>
      <c r="D2" s="598" t="s">
        <v>622</v>
      </c>
      <c r="E2" s="598"/>
      <c r="F2" s="598"/>
      <c r="G2" s="235"/>
    </row>
    <row r="3" spans="1:7">
      <c r="B3" s="234"/>
      <c r="D3" s="598" t="s">
        <v>934</v>
      </c>
      <c r="E3" s="598"/>
      <c r="F3" s="598"/>
      <c r="G3" s="235"/>
    </row>
    <row r="4" spans="1:7">
      <c r="B4" s="234"/>
      <c r="D4" s="598" t="s">
        <v>933</v>
      </c>
      <c r="E4" s="598"/>
      <c r="F4" s="598"/>
      <c r="G4" s="235"/>
    </row>
    <row r="5" spans="1:7">
      <c r="B5" s="234"/>
      <c r="E5" s="242"/>
      <c r="F5" s="242"/>
      <c r="G5" s="235"/>
    </row>
    <row r="6" spans="1:7" ht="36" customHeight="1">
      <c r="A6" s="668" t="s">
        <v>917</v>
      </c>
      <c r="B6" s="668"/>
      <c r="C6" s="668"/>
      <c r="D6" s="668"/>
      <c r="E6" s="668"/>
      <c r="F6" s="668"/>
    </row>
    <row r="7" spans="1:7" ht="12.75" customHeight="1">
      <c r="A7" s="234" t="s">
        <v>608</v>
      </c>
    </row>
    <row r="8" spans="1:7" ht="14.25" customHeight="1">
      <c r="E8" s="676" t="s">
        <v>97</v>
      </c>
      <c r="F8" s="676"/>
      <c r="G8" s="243"/>
    </row>
    <row r="9" spans="1:7" ht="46.5" customHeight="1">
      <c r="A9" s="674" t="s">
        <v>605</v>
      </c>
      <c r="B9" s="674" t="s">
        <v>373</v>
      </c>
      <c r="C9" s="675" t="s">
        <v>372</v>
      </c>
      <c r="D9" s="603" t="s">
        <v>374</v>
      </c>
      <c r="E9" s="672" t="s">
        <v>375</v>
      </c>
      <c r="F9" s="672"/>
    </row>
    <row r="10" spans="1:7" ht="36" customHeight="1">
      <c r="A10" s="674"/>
      <c r="B10" s="674"/>
      <c r="C10" s="675"/>
      <c r="D10" s="603"/>
      <c r="E10" s="1" t="s">
        <v>376</v>
      </c>
      <c r="F10" s="1" t="s">
        <v>377</v>
      </c>
    </row>
    <row r="11" spans="1:7">
      <c r="A11" s="244">
        <v>1</v>
      </c>
      <c r="B11" s="244">
        <v>2</v>
      </c>
      <c r="C11" s="244">
        <v>3</v>
      </c>
      <c r="D11" s="244">
        <v>4</v>
      </c>
      <c r="E11" s="244">
        <v>5</v>
      </c>
      <c r="F11" s="244">
        <v>6</v>
      </c>
    </row>
    <row r="12" spans="1:7" s="234" customFormat="1" ht="21.75" customHeight="1">
      <c r="A12" s="245">
        <v>8010</v>
      </c>
      <c r="B12" s="246" t="s">
        <v>609</v>
      </c>
      <c r="C12" s="247"/>
      <c r="D12" s="248">
        <f>E12+F12</f>
        <v>0</v>
      </c>
      <c r="E12" s="248">
        <f>E14+E64</f>
        <v>0</v>
      </c>
      <c r="F12" s="248">
        <f>F14+F64</f>
        <v>0</v>
      </c>
    </row>
    <row r="13" spans="1:7" s="234" customFormat="1" ht="12" customHeight="1">
      <c r="A13" s="189"/>
      <c r="B13" s="34" t="s">
        <v>108</v>
      </c>
      <c r="C13" s="249"/>
      <c r="D13" s="250"/>
      <c r="E13" s="250"/>
      <c r="F13" s="250"/>
    </row>
    <row r="14" spans="1:7">
      <c r="A14" s="251">
        <v>8100</v>
      </c>
      <c r="B14" s="252" t="s">
        <v>610</v>
      </c>
      <c r="C14" s="253"/>
      <c r="D14" s="254">
        <f>E14+F14</f>
        <v>0</v>
      </c>
      <c r="E14" s="254">
        <f>+E16+E44</f>
        <v>0</v>
      </c>
      <c r="F14" s="254">
        <f>+F16+F44</f>
        <v>0</v>
      </c>
    </row>
    <row r="15" spans="1:7" ht="13.5" customHeight="1">
      <c r="A15" s="189"/>
      <c r="B15" s="255" t="s">
        <v>108</v>
      </c>
      <c r="C15" s="24"/>
      <c r="D15" s="256"/>
      <c r="E15" s="256"/>
      <c r="F15" s="256"/>
    </row>
    <row r="16" spans="1:7" s="341" customFormat="1">
      <c r="A16" s="337">
        <v>8110</v>
      </c>
      <c r="B16" s="338" t="s">
        <v>796</v>
      </c>
      <c r="C16" s="337"/>
      <c r="D16" s="339">
        <f>+E16+F16</f>
        <v>0</v>
      </c>
      <c r="E16" s="340">
        <f t="shared" ref="E16:F16" si="0">E18+E22</f>
        <v>0</v>
      </c>
      <c r="F16" s="340">
        <f t="shared" si="0"/>
        <v>0</v>
      </c>
    </row>
    <row r="17" spans="1:6" ht="12" customHeight="1">
      <c r="A17" s="24"/>
      <c r="B17" s="264" t="s">
        <v>108</v>
      </c>
      <c r="C17" s="24"/>
      <c r="D17" s="266"/>
      <c r="E17" s="266"/>
      <c r="F17" s="266"/>
    </row>
    <row r="18" spans="1:6" s="234" customFormat="1" ht="38.25">
      <c r="A18" s="277">
        <v>8111</v>
      </c>
      <c r="B18" s="260" t="s">
        <v>797</v>
      </c>
      <c r="C18" s="261"/>
      <c r="D18" s="262"/>
      <c r="E18" s="262"/>
      <c r="F18" s="262"/>
    </row>
    <row r="19" spans="1:6" ht="13.5" customHeight="1">
      <c r="A19" s="24"/>
      <c r="B19" s="264" t="s">
        <v>110</v>
      </c>
      <c r="C19" s="24"/>
      <c r="D19" s="266"/>
      <c r="E19" s="266"/>
      <c r="F19" s="266"/>
    </row>
    <row r="20" spans="1:6" ht="105.75" customHeight="1">
      <c r="A20" s="24">
        <v>8112</v>
      </c>
      <c r="B20" s="264" t="s">
        <v>798</v>
      </c>
      <c r="C20" s="24">
        <v>9111</v>
      </c>
      <c r="D20" s="266"/>
      <c r="E20" s="266"/>
      <c r="F20" s="266"/>
    </row>
    <row r="21" spans="1:6">
      <c r="A21" s="24">
        <v>8113</v>
      </c>
      <c r="B21" s="264" t="s">
        <v>799</v>
      </c>
      <c r="C21" s="24">
        <v>6111</v>
      </c>
      <c r="D21" s="266"/>
      <c r="E21" s="266"/>
      <c r="F21" s="266"/>
    </row>
    <row r="22" spans="1:6" s="234" customFormat="1" ht="29.25" customHeight="1">
      <c r="A22" s="277">
        <v>8120</v>
      </c>
      <c r="B22" s="260" t="s">
        <v>800</v>
      </c>
      <c r="C22" s="261"/>
      <c r="D22" s="262">
        <f>+E22+F22</f>
        <v>0</v>
      </c>
      <c r="E22" s="262">
        <f t="shared" ref="E22:F22" si="1">+E24+E34</f>
        <v>0</v>
      </c>
      <c r="F22" s="262">
        <f t="shared" si="1"/>
        <v>0</v>
      </c>
    </row>
    <row r="23" spans="1:6">
      <c r="A23" s="24"/>
      <c r="B23" s="264" t="s">
        <v>108</v>
      </c>
      <c r="C23" s="24"/>
      <c r="D23" s="266"/>
      <c r="E23" s="266"/>
      <c r="F23" s="266"/>
    </row>
    <row r="24" spans="1:6" s="346" customFormat="1">
      <c r="A24" s="342">
        <v>8121</v>
      </c>
      <c r="B24" s="343" t="s">
        <v>801</v>
      </c>
      <c r="C24" s="342"/>
      <c r="D24" s="344">
        <f>+E24+F24</f>
        <v>0</v>
      </c>
      <c r="E24" s="345">
        <f t="shared" ref="E24:F24" si="2">+E26+E30</f>
        <v>0</v>
      </c>
      <c r="F24" s="345">
        <f t="shared" si="2"/>
        <v>0</v>
      </c>
    </row>
    <row r="25" spans="1:6">
      <c r="A25" s="24"/>
      <c r="B25" s="264" t="s">
        <v>110</v>
      </c>
      <c r="C25" s="24"/>
      <c r="D25" s="266"/>
      <c r="E25" s="266"/>
      <c r="F25" s="266"/>
    </row>
    <row r="26" spans="1:6" ht="65.25" customHeight="1">
      <c r="A26" s="24">
        <v>8122</v>
      </c>
      <c r="B26" s="264" t="s">
        <v>802</v>
      </c>
      <c r="C26" s="24">
        <v>9112</v>
      </c>
      <c r="D26" s="276">
        <f>+E26+F26</f>
        <v>0</v>
      </c>
      <c r="E26" s="266">
        <f>E28+E29</f>
        <v>0</v>
      </c>
      <c r="F26" s="266"/>
    </row>
    <row r="27" spans="1:6">
      <c r="A27" s="24"/>
      <c r="B27" s="264" t="s">
        <v>803</v>
      </c>
      <c r="C27" s="24"/>
      <c r="D27" s="266"/>
      <c r="E27" s="266"/>
      <c r="F27" s="266"/>
    </row>
    <row r="28" spans="1:6">
      <c r="A28" s="24">
        <v>8123</v>
      </c>
      <c r="B28" s="264" t="s">
        <v>804</v>
      </c>
      <c r="C28" s="24"/>
      <c r="D28" s="332"/>
      <c r="E28" s="266"/>
      <c r="F28" s="266"/>
    </row>
    <row r="29" spans="1:6">
      <c r="A29" s="24">
        <v>8124</v>
      </c>
      <c r="B29" s="264" t="s">
        <v>805</v>
      </c>
      <c r="C29" s="24"/>
      <c r="D29" s="276">
        <f>+E29+F29</f>
        <v>0</v>
      </c>
      <c r="E29" s="266">
        <v>0</v>
      </c>
      <c r="F29" s="266"/>
    </row>
    <row r="30" spans="1:6" ht="44.25" customHeight="1">
      <c r="A30" s="24">
        <v>8130</v>
      </c>
      <c r="B30" s="264" t="s">
        <v>806</v>
      </c>
      <c r="C30" s="24">
        <v>6112</v>
      </c>
      <c r="D30" s="266"/>
      <c r="E30" s="266"/>
      <c r="F30" s="266"/>
    </row>
    <row r="31" spans="1:6">
      <c r="A31" s="24"/>
      <c r="B31" s="264" t="s">
        <v>803</v>
      </c>
      <c r="C31" s="24"/>
      <c r="D31" s="266"/>
      <c r="E31" s="266"/>
      <c r="F31" s="266"/>
    </row>
    <row r="32" spans="1:6">
      <c r="A32" s="24">
        <v>8131</v>
      </c>
      <c r="B32" s="264" t="s">
        <v>807</v>
      </c>
      <c r="C32" s="24"/>
      <c r="D32" s="266"/>
      <c r="E32" s="266"/>
      <c r="F32" s="266"/>
    </row>
    <row r="33" spans="1:6">
      <c r="A33" s="24">
        <v>8132</v>
      </c>
      <c r="B33" s="264" t="s">
        <v>808</v>
      </c>
      <c r="C33" s="24"/>
      <c r="D33" s="266"/>
      <c r="E33" s="266"/>
      <c r="F33" s="266"/>
    </row>
    <row r="34" spans="1:6" s="346" customFormat="1">
      <c r="A34" s="342">
        <v>8140</v>
      </c>
      <c r="B34" s="343" t="s">
        <v>809</v>
      </c>
      <c r="C34" s="342"/>
      <c r="D34" s="344"/>
      <c r="E34" s="345"/>
      <c r="F34" s="345"/>
    </row>
    <row r="35" spans="1:6">
      <c r="A35" s="24"/>
      <c r="B35" s="264" t="s">
        <v>110</v>
      </c>
      <c r="C35" s="24"/>
      <c r="D35" s="266"/>
      <c r="E35" s="266"/>
      <c r="F35" s="266"/>
    </row>
    <row r="36" spans="1:6">
      <c r="A36" s="24">
        <v>8141</v>
      </c>
      <c r="B36" s="264" t="s">
        <v>810</v>
      </c>
      <c r="C36" s="24">
        <v>9112</v>
      </c>
      <c r="D36" s="266"/>
      <c r="E36" s="266"/>
      <c r="F36" s="266"/>
    </row>
    <row r="37" spans="1:6">
      <c r="A37" s="24"/>
      <c r="B37" s="264" t="s">
        <v>803</v>
      </c>
      <c r="C37" s="24"/>
      <c r="D37" s="266"/>
      <c r="E37" s="266"/>
      <c r="F37" s="266"/>
    </row>
    <row r="38" spans="1:6">
      <c r="A38" s="24">
        <v>8142</v>
      </c>
      <c r="B38" s="264" t="s">
        <v>811</v>
      </c>
      <c r="C38" s="24"/>
      <c r="D38" s="266"/>
      <c r="E38" s="266"/>
      <c r="F38" s="266"/>
    </row>
    <row r="39" spans="1:6">
      <c r="A39" s="24">
        <v>8143</v>
      </c>
      <c r="B39" s="264" t="s">
        <v>812</v>
      </c>
      <c r="C39" s="24"/>
      <c r="D39" s="266"/>
      <c r="E39" s="266"/>
      <c r="F39" s="266"/>
    </row>
    <row r="40" spans="1:6" ht="25.5">
      <c r="A40" s="24">
        <v>8150</v>
      </c>
      <c r="B40" s="264" t="s">
        <v>813</v>
      </c>
      <c r="C40" s="24">
        <v>6112</v>
      </c>
      <c r="D40" s="266"/>
      <c r="E40" s="266"/>
      <c r="F40" s="266"/>
    </row>
    <row r="41" spans="1:6">
      <c r="A41" s="24"/>
      <c r="B41" s="264" t="s">
        <v>803</v>
      </c>
      <c r="C41" s="24"/>
      <c r="D41" s="266"/>
      <c r="E41" s="266"/>
      <c r="F41" s="266"/>
    </row>
    <row r="42" spans="1:6">
      <c r="A42" s="24">
        <v>8151</v>
      </c>
      <c r="B42" s="264" t="s">
        <v>807</v>
      </c>
      <c r="C42" s="24"/>
      <c r="D42" s="266"/>
      <c r="E42" s="266"/>
      <c r="F42" s="266"/>
    </row>
    <row r="43" spans="1:6" s="257" customFormat="1">
      <c r="A43" s="24">
        <v>8152</v>
      </c>
      <c r="B43" s="264" t="s">
        <v>814</v>
      </c>
      <c r="C43" s="24"/>
      <c r="D43" s="266"/>
      <c r="E43" s="266"/>
      <c r="F43" s="266"/>
    </row>
    <row r="44" spans="1:6" s="341" customFormat="1">
      <c r="A44" s="337">
        <v>8160</v>
      </c>
      <c r="B44" s="338" t="s">
        <v>815</v>
      </c>
      <c r="C44" s="337"/>
      <c r="D44" s="339">
        <f>+E44+F44</f>
        <v>0</v>
      </c>
      <c r="E44" s="340">
        <f>E46+E50</f>
        <v>0</v>
      </c>
      <c r="F44" s="340">
        <f>F46+F50</f>
        <v>0</v>
      </c>
    </row>
    <row r="45" spans="1:6" s="257" customFormat="1">
      <c r="A45" s="24"/>
      <c r="B45" s="264" t="s">
        <v>108</v>
      </c>
      <c r="C45" s="24"/>
      <c r="D45" s="266"/>
      <c r="E45" s="266"/>
      <c r="F45" s="266"/>
    </row>
    <row r="46" spans="1:6" s="234" customFormat="1" ht="25.5">
      <c r="A46" s="277">
        <v>8161</v>
      </c>
      <c r="B46" s="260" t="s">
        <v>611</v>
      </c>
      <c r="C46" s="261"/>
      <c r="D46" s="262">
        <f>E46+F46</f>
        <v>0</v>
      </c>
      <c r="E46" s="262">
        <f>+E48+E49</f>
        <v>0</v>
      </c>
      <c r="F46" s="262">
        <f>+F48+F49</f>
        <v>0</v>
      </c>
    </row>
    <row r="47" spans="1:6" s="234" customFormat="1">
      <c r="A47" s="24"/>
      <c r="B47" s="263" t="s">
        <v>110</v>
      </c>
      <c r="C47" s="189"/>
      <c r="D47" s="258"/>
      <c r="E47" s="259"/>
      <c r="F47" s="258"/>
    </row>
    <row r="48" spans="1:6" s="234" customFormat="1" ht="89.25">
      <c r="A48" s="24">
        <v>8163</v>
      </c>
      <c r="B48" s="264" t="s">
        <v>785</v>
      </c>
      <c r="C48" s="24">
        <v>9213</v>
      </c>
      <c r="D48" s="332">
        <f>+E48+F48</f>
        <v>0</v>
      </c>
      <c r="E48" s="266">
        <v>0</v>
      </c>
      <c r="F48" s="265">
        <v>0</v>
      </c>
    </row>
    <row r="49" spans="1:6" ht="25.5">
      <c r="A49" s="24">
        <v>8164</v>
      </c>
      <c r="B49" s="264" t="s">
        <v>612</v>
      </c>
      <c r="C49" s="24" t="s">
        <v>613</v>
      </c>
      <c r="D49" s="265">
        <f>E49+F49</f>
        <v>0</v>
      </c>
      <c r="E49" s="266">
        <v>0</v>
      </c>
      <c r="F49" s="347"/>
    </row>
    <row r="50" spans="1:6" ht="25.5">
      <c r="A50" s="277">
        <v>8190</v>
      </c>
      <c r="B50" s="260" t="s">
        <v>614</v>
      </c>
      <c r="C50" s="267"/>
      <c r="D50" s="268">
        <f>E50+F50</f>
        <v>0</v>
      </c>
      <c r="E50" s="268">
        <f>+E52+E56-E55</f>
        <v>0</v>
      </c>
      <c r="F50" s="268">
        <f>F52+F56</f>
        <v>0</v>
      </c>
    </row>
    <row r="51" spans="1:6">
      <c r="A51" s="269"/>
      <c r="B51" s="270" t="s">
        <v>383</v>
      </c>
      <c r="C51" s="189"/>
      <c r="D51" s="250"/>
      <c r="E51" s="250"/>
      <c r="F51" s="250"/>
    </row>
    <row r="52" spans="1:6" ht="26.25">
      <c r="A52" s="151">
        <v>8191</v>
      </c>
      <c r="B52" s="271" t="s">
        <v>615</v>
      </c>
      <c r="C52" s="261">
        <v>9320</v>
      </c>
      <c r="D52" s="262">
        <f>E52+F52</f>
        <v>0</v>
      </c>
      <c r="E52" s="262">
        <f>+E54+E55</f>
        <v>0</v>
      </c>
      <c r="F52" s="272">
        <f>+F54+F55</f>
        <v>0</v>
      </c>
    </row>
    <row r="53" spans="1:6">
      <c r="A53" s="24"/>
      <c r="B53" s="270" t="s">
        <v>110</v>
      </c>
      <c r="C53" s="189"/>
      <c r="D53" s="256"/>
      <c r="E53" s="256"/>
      <c r="F53" s="256"/>
    </row>
    <row r="54" spans="1:6" ht="64.5">
      <c r="A54" s="24">
        <v>8192</v>
      </c>
      <c r="B54" s="273" t="s">
        <v>616</v>
      </c>
      <c r="C54" s="189"/>
      <c r="D54" s="266">
        <f>E54+F54</f>
        <v>0</v>
      </c>
      <c r="E54" s="266"/>
      <c r="F54" s="266">
        <v>0</v>
      </c>
    </row>
    <row r="55" spans="1:6" ht="26.25">
      <c r="A55" s="24">
        <v>8193</v>
      </c>
      <c r="B55" s="273" t="s">
        <v>617</v>
      </c>
      <c r="C55" s="189"/>
      <c r="D55" s="265">
        <f>E55+F55</f>
        <v>0</v>
      </c>
      <c r="E55" s="266"/>
      <c r="F55" s="266">
        <v>0</v>
      </c>
    </row>
    <row r="56" spans="1:6" ht="26.25">
      <c r="A56" s="151">
        <v>8194</v>
      </c>
      <c r="B56" s="271" t="s">
        <v>618</v>
      </c>
      <c r="C56" s="274">
        <v>9330</v>
      </c>
      <c r="D56" s="262">
        <f>E56+F56</f>
        <v>0</v>
      </c>
      <c r="E56" s="275">
        <f>E58+E59</f>
        <v>0</v>
      </c>
      <c r="F56" s="275">
        <f>F58+F59</f>
        <v>0</v>
      </c>
    </row>
    <row r="57" spans="1:6">
      <c r="A57" s="24"/>
      <c r="B57" s="270" t="s">
        <v>110</v>
      </c>
      <c r="C57" s="11"/>
      <c r="D57" s="276"/>
      <c r="E57" s="266"/>
      <c r="F57" s="256"/>
    </row>
    <row r="58" spans="1:6" ht="39">
      <c r="A58" s="24">
        <v>8195</v>
      </c>
      <c r="B58" s="273" t="s">
        <v>619</v>
      </c>
      <c r="C58" s="11"/>
      <c r="D58" s="276">
        <f>E58+F58</f>
        <v>0</v>
      </c>
      <c r="E58" s="266">
        <v>0</v>
      </c>
      <c r="F58" s="266"/>
    </row>
    <row r="59" spans="1:6" ht="39">
      <c r="A59" s="24">
        <v>8196</v>
      </c>
      <c r="B59" s="273" t="s">
        <v>620</v>
      </c>
      <c r="C59" s="11"/>
      <c r="D59" s="276">
        <f>E59+F59</f>
        <v>0</v>
      </c>
      <c r="E59" s="266">
        <v>0</v>
      </c>
      <c r="F59" s="266"/>
    </row>
    <row r="60" spans="1:6" ht="38.25">
      <c r="A60" s="24">
        <v>8197</v>
      </c>
      <c r="B60" s="348" t="s">
        <v>816</v>
      </c>
      <c r="C60" s="349"/>
      <c r="D60" s="350" t="s">
        <v>817</v>
      </c>
      <c r="E60" s="350" t="s">
        <v>817</v>
      </c>
      <c r="F60" s="350" t="s">
        <v>817</v>
      </c>
    </row>
    <row r="61" spans="1:6" ht="51">
      <c r="A61" s="24">
        <v>8198</v>
      </c>
      <c r="B61" s="348" t="s">
        <v>818</v>
      </c>
      <c r="C61" s="349"/>
      <c r="D61" s="350" t="s">
        <v>817</v>
      </c>
      <c r="E61" s="349"/>
      <c r="F61" s="349"/>
    </row>
    <row r="62" spans="1:6" ht="38.25">
      <c r="A62" s="24">
        <v>8199</v>
      </c>
      <c r="B62" s="348" t="s">
        <v>819</v>
      </c>
      <c r="C62" s="350"/>
      <c r="D62" s="349"/>
      <c r="E62" s="350"/>
      <c r="F62" s="349"/>
    </row>
    <row r="63" spans="1:6" ht="42.75" customHeight="1">
      <c r="A63" s="24" t="s">
        <v>820</v>
      </c>
      <c r="B63" s="351" t="s">
        <v>821</v>
      </c>
      <c r="C63" s="349"/>
      <c r="D63" s="349"/>
      <c r="E63" s="350" t="s">
        <v>817</v>
      </c>
      <c r="F63" s="349"/>
    </row>
    <row r="64" spans="1:6">
      <c r="A64" s="251">
        <v>8200</v>
      </c>
      <c r="B64" s="252" t="s">
        <v>822</v>
      </c>
      <c r="C64" s="253"/>
      <c r="D64" s="254">
        <f>E64+F64</f>
        <v>0</v>
      </c>
      <c r="E64" s="254">
        <f>+E66</f>
        <v>0</v>
      </c>
      <c r="F64" s="254">
        <f>+F66</f>
        <v>0</v>
      </c>
    </row>
    <row r="65" spans="1:6">
      <c r="A65" s="24"/>
      <c r="B65" s="350" t="s">
        <v>108</v>
      </c>
      <c r="C65" s="349"/>
      <c r="D65" s="349"/>
      <c r="E65" s="349"/>
      <c r="F65" s="349"/>
    </row>
    <row r="66" spans="1:6" s="341" customFormat="1">
      <c r="A66" s="337">
        <v>8210</v>
      </c>
      <c r="B66" s="338" t="s">
        <v>823</v>
      </c>
      <c r="C66" s="337"/>
      <c r="D66" s="340">
        <f>+D72</f>
        <v>0</v>
      </c>
      <c r="E66" s="340">
        <f>+E72</f>
        <v>0</v>
      </c>
      <c r="F66" s="340">
        <f>+F72</f>
        <v>0</v>
      </c>
    </row>
    <row r="67" spans="1:6">
      <c r="A67" s="24"/>
      <c r="B67" s="351" t="s">
        <v>108</v>
      </c>
      <c r="C67" s="349"/>
      <c r="D67" s="349"/>
      <c r="E67" s="349"/>
      <c r="F67" s="349"/>
    </row>
    <row r="68" spans="1:6" s="234" customFormat="1" ht="38.25">
      <c r="A68" s="277">
        <v>8211</v>
      </c>
      <c r="B68" s="260" t="s">
        <v>824</v>
      </c>
      <c r="C68" s="261"/>
      <c r="D68" s="262"/>
      <c r="E68" s="262" t="s">
        <v>817</v>
      </c>
      <c r="F68" s="262"/>
    </row>
    <row r="69" spans="1:6">
      <c r="A69" s="24"/>
      <c r="B69" s="348" t="s">
        <v>110</v>
      </c>
      <c r="C69" s="24"/>
      <c r="D69" s="349"/>
      <c r="E69" s="350"/>
      <c r="F69" s="349"/>
    </row>
    <row r="70" spans="1:6" ht="25.5">
      <c r="A70" s="24">
        <v>8212</v>
      </c>
      <c r="B70" s="351" t="s">
        <v>798</v>
      </c>
      <c r="C70" s="24">
        <v>9121</v>
      </c>
      <c r="D70" s="349"/>
      <c r="E70" s="350" t="s">
        <v>817</v>
      </c>
      <c r="F70" s="349"/>
    </row>
    <row r="71" spans="1:6">
      <c r="A71" s="24">
        <v>8213</v>
      </c>
      <c r="B71" s="351" t="s">
        <v>799</v>
      </c>
      <c r="C71" s="24">
        <v>6121</v>
      </c>
      <c r="D71" s="349"/>
      <c r="E71" s="350" t="s">
        <v>817</v>
      </c>
      <c r="F71" s="349"/>
    </row>
    <row r="72" spans="1:6" s="234" customFormat="1" ht="25.5">
      <c r="A72" s="277">
        <v>8220</v>
      </c>
      <c r="B72" s="260" t="s">
        <v>825</v>
      </c>
      <c r="C72" s="261"/>
      <c r="D72" s="262">
        <f>E72+F72</f>
        <v>0</v>
      </c>
      <c r="E72" s="262">
        <f>+E74</f>
        <v>0</v>
      </c>
      <c r="F72" s="262">
        <f>+F74</f>
        <v>0</v>
      </c>
    </row>
    <row r="73" spans="1:6">
      <c r="A73" s="24"/>
      <c r="B73" s="348" t="s">
        <v>108</v>
      </c>
      <c r="C73" s="24"/>
      <c r="D73" s="349"/>
      <c r="E73" s="350"/>
      <c r="F73" s="349"/>
    </row>
    <row r="74" spans="1:6" s="346" customFormat="1">
      <c r="A74" s="342">
        <v>8221</v>
      </c>
      <c r="B74" s="343" t="s">
        <v>801</v>
      </c>
      <c r="C74" s="342"/>
      <c r="D74" s="344">
        <f>+E74+F74</f>
        <v>0</v>
      </c>
      <c r="E74" s="345">
        <f>+E76+E77</f>
        <v>0</v>
      </c>
      <c r="F74" s="345">
        <f>+F76+F77</f>
        <v>0</v>
      </c>
    </row>
    <row r="75" spans="1:6">
      <c r="A75" s="24"/>
      <c r="B75" s="348" t="s">
        <v>110</v>
      </c>
      <c r="C75" s="24"/>
      <c r="D75" s="266"/>
      <c r="E75" s="266"/>
      <c r="F75" s="266"/>
    </row>
    <row r="76" spans="1:6">
      <c r="A76" s="24">
        <v>8222</v>
      </c>
      <c r="B76" s="351" t="s">
        <v>826</v>
      </c>
      <c r="C76" s="24">
        <v>9122</v>
      </c>
      <c r="D76" s="276">
        <f>+E76+F76</f>
        <v>0</v>
      </c>
      <c r="E76" s="266">
        <v>0</v>
      </c>
      <c r="F76" s="266"/>
    </row>
    <row r="77" spans="1:6" ht="25.5">
      <c r="A77" s="24">
        <v>8230</v>
      </c>
      <c r="B77" s="351" t="s">
        <v>827</v>
      </c>
      <c r="C77" s="24">
        <v>6122</v>
      </c>
      <c r="D77" s="266"/>
      <c r="E77" s="266">
        <v>0</v>
      </c>
      <c r="F77" s="266"/>
    </row>
    <row r="78" spans="1:6" s="346" customFormat="1">
      <c r="A78" s="342">
        <v>8240</v>
      </c>
      <c r="B78" s="343" t="s">
        <v>809</v>
      </c>
      <c r="C78" s="342"/>
      <c r="D78" s="344"/>
      <c r="E78" s="345"/>
      <c r="F78" s="345"/>
    </row>
    <row r="79" spans="1:6">
      <c r="A79" s="24"/>
      <c r="B79" s="348" t="s">
        <v>110</v>
      </c>
      <c r="C79" s="24"/>
      <c r="D79" s="349"/>
      <c r="E79" s="350"/>
      <c r="F79" s="349"/>
    </row>
    <row r="80" spans="1:6">
      <c r="A80" s="24">
        <v>8241</v>
      </c>
      <c r="B80" s="351" t="s">
        <v>828</v>
      </c>
      <c r="C80" s="24">
        <v>9122</v>
      </c>
      <c r="D80" s="349"/>
      <c r="E80" s="349"/>
      <c r="F80" s="349"/>
    </row>
    <row r="81" spans="1:6" ht="25.5">
      <c r="A81" s="24">
        <v>8250</v>
      </c>
      <c r="B81" s="351" t="s">
        <v>829</v>
      </c>
      <c r="C81" s="24">
        <v>6122</v>
      </c>
      <c r="D81" s="349"/>
      <c r="E81" s="349"/>
      <c r="F81" s="349"/>
    </row>
    <row r="153" ht="15.75" customHeight="1"/>
    <row r="233" ht="13.5" customHeight="1"/>
    <row r="234" ht="15.75" customHeight="1"/>
    <row r="236" ht="16.5" customHeight="1"/>
    <row r="266" ht="15.75" customHeight="1"/>
    <row r="692" spans="12:12">
      <c r="L692" s="3" t="s">
        <v>786</v>
      </c>
    </row>
  </sheetData>
  <mergeCells count="11">
    <mergeCell ref="D1:F1"/>
    <mergeCell ref="D2:F2"/>
    <mergeCell ref="D3:F3"/>
    <mergeCell ref="D4:F4"/>
    <mergeCell ref="A9:A10"/>
    <mergeCell ref="B9:B10"/>
    <mergeCell ref="C9:C10"/>
    <mergeCell ref="D9:D10"/>
    <mergeCell ref="E9:F9"/>
    <mergeCell ref="A6:F6"/>
    <mergeCell ref="E8:F8"/>
  </mergeCells>
  <pageMargins left="0.25" right="0.25" top="0.75" bottom="0.75" header="0.3" footer="0.3"/>
  <pageSetup fitToHeight="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0">
    <tabColor theme="4" tint="0.39997558519241921"/>
    <pageSetUpPr fitToPage="1"/>
  </sheetPr>
  <dimension ref="A1:HX1268"/>
  <sheetViews>
    <sheetView view="pageBreakPreview" topLeftCell="H1" zoomScaleNormal="100" zoomScaleSheetLayoutView="100" workbookViewId="0">
      <selection activeCell="D9" sqref="D9:D10"/>
    </sheetView>
  </sheetViews>
  <sheetFormatPr defaultColWidth="9.140625" defaultRowHeight="15.75"/>
  <cols>
    <col min="1" max="1" width="17.28515625" style="363" hidden="1" customWidth="1"/>
    <col min="2" max="2" width="3.28515625" style="378" hidden="1" customWidth="1"/>
    <col min="3" max="3" width="4.42578125" style="365" hidden="1" customWidth="1"/>
    <col min="4" max="4" width="3.28515625" style="366" hidden="1" customWidth="1"/>
    <col min="5" max="5" width="3.28515625" style="367" hidden="1" customWidth="1"/>
    <col min="6" max="6" width="5.140625" style="368" hidden="1" customWidth="1"/>
    <col min="7" max="7" width="5.5703125" style="379" hidden="1" customWidth="1"/>
    <col min="8" max="8" width="5.140625" style="382" customWidth="1"/>
    <col min="9" max="9" width="3.140625" style="466" customWidth="1"/>
    <col min="10" max="10" width="2.42578125" style="467" customWidth="1"/>
    <col min="11" max="11" width="2.140625" style="468" customWidth="1"/>
    <col min="12" max="12" width="51.5703125" style="465" customWidth="1"/>
    <col min="13" max="13" width="5.28515625" style="481" customWidth="1"/>
    <col min="14" max="14" width="16.7109375" style="458" customWidth="1"/>
    <col min="15" max="15" width="16.42578125" style="458" customWidth="1"/>
    <col min="16" max="16" width="15.28515625" style="372" customWidth="1"/>
    <col min="17" max="16384" width="9.140625" style="372"/>
  </cols>
  <sheetData>
    <row r="1" spans="1:16">
      <c r="A1" s="372"/>
      <c r="B1" s="375"/>
      <c r="C1" s="372"/>
      <c r="D1" s="376"/>
      <c r="E1" s="376"/>
      <c r="F1" s="376"/>
      <c r="G1" s="376"/>
      <c r="H1" s="376"/>
      <c r="I1" s="372"/>
      <c r="J1" s="372"/>
      <c r="K1" s="677"/>
      <c r="L1" s="677"/>
      <c r="M1" s="677"/>
      <c r="N1" s="641" t="s">
        <v>366</v>
      </c>
      <c r="O1" s="641"/>
      <c r="P1" s="641"/>
    </row>
    <row r="2" spans="1:16">
      <c r="A2" s="372"/>
      <c r="B2" s="375"/>
      <c r="C2" s="372"/>
      <c r="D2" s="376"/>
      <c r="E2" s="376"/>
      <c r="F2" s="376"/>
      <c r="G2" s="376"/>
      <c r="H2" s="376"/>
      <c r="I2" s="372"/>
      <c r="J2" s="372"/>
      <c r="K2" s="677"/>
      <c r="L2" s="677"/>
      <c r="M2" s="677"/>
      <c r="N2" s="641" t="s">
        <v>622</v>
      </c>
      <c r="O2" s="641"/>
      <c r="P2" s="641"/>
    </row>
    <row r="3" spans="1:16">
      <c r="A3" s="372"/>
      <c r="B3" s="375"/>
      <c r="C3" s="372"/>
      <c r="D3" s="376"/>
      <c r="E3" s="376"/>
      <c r="F3" s="376" t="s">
        <v>784</v>
      </c>
      <c r="G3" s="376"/>
      <c r="H3" s="376"/>
      <c r="I3" s="372"/>
      <c r="J3" s="372"/>
      <c r="K3" s="677"/>
      <c r="L3" s="677"/>
      <c r="M3" s="677"/>
      <c r="N3" s="641" t="s">
        <v>942</v>
      </c>
      <c r="O3" s="641"/>
      <c r="P3" s="641"/>
    </row>
    <row r="4" spans="1:16">
      <c r="A4" s="372"/>
      <c r="B4" s="375"/>
      <c r="C4" s="372"/>
      <c r="D4" s="376"/>
      <c r="E4" s="376"/>
      <c r="F4" s="376"/>
      <c r="G4" s="376"/>
      <c r="H4" s="376"/>
      <c r="I4" s="372"/>
      <c r="J4" s="372"/>
      <c r="K4" s="677"/>
      <c r="L4" s="677"/>
      <c r="M4" s="677"/>
      <c r="N4" s="641" t="s">
        <v>943</v>
      </c>
      <c r="O4" s="641"/>
      <c r="P4" s="641"/>
    </row>
    <row r="5" spans="1:16">
      <c r="A5" s="372"/>
      <c r="B5" s="375"/>
      <c r="C5" s="372"/>
      <c r="D5" s="376"/>
      <c r="E5" s="376"/>
      <c r="F5" s="376"/>
      <c r="G5" s="376"/>
      <c r="H5" s="376"/>
      <c r="I5" s="372"/>
      <c r="J5" s="372"/>
      <c r="K5" s="677"/>
      <c r="L5" s="677"/>
      <c r="M5" s="677"/>
      <c r="N5" s="372"/>
      <c r="O5" s="372"/>
    </row>
    <row r="6" spans="1:16">
      <c r="A6" s="375" t="s">
        <v>745</v>
      </c>
      <c r="B6" s="375"/>
      <c r="C6" s="372"/>
      <c r="D6" s="376"/>
      <c r="E6" s="376"/>
      <c r="F6" s="376"/>
      <c r="G6" s="376"/>
      <c r="H6" s="376"/>
      <c r="I6" s="372"/>
      <c r="J6" s="372"/>
      <c r="K6" s="372"/>
      <c r="L6" s="377"/>
      <c r="M6" s="377"/>
      <c r="N6" s="372"/>
      <c r="O6" s="372"/>
    </row>
    <row r="7" spans="1:16" ht="39.75" customHeight="1">
      <c r="A7" s="363" t="s">
        <v>490</v>
      </c>
      <c r="H7" s="640" t="s">
        <v>918</v>
      </c>
      <c r="I7" s="640"/>
      <c r="J7" s="640"/>
      <c r="K7" s="640"/>
      <c r="L7" s="640"/>
      <c r="M7" s="640"/>
      <c r="N7" s="640"/>
      <c r="O7" s="640"/>
      <c r="P7" s="640"/>
    </row>
    <row r="8" spans="1:16">
      <c r="H8" s="469"/>
      <c r="I8" s="469"/>
      <c r="J8" s="469"/>
      <c r="K8" s="469"/>
      <c r="L8" s="469"/>
      <c r="M8" s="469"/>
      <c r="N8" s="469"/>
      <c r="O8" s="469"/>
      <c r="P8" s="469"/>
    </row>
    <row r="9" spans="1:16">
      <c r="A9" s="380"/>
      <c r="I9" s="383"/>
      <c r="J9" s="384"/>
      <c r="K9" s="384"/>
      <c r="L9" s="385"/>
      <c r="M9" s="386"/>
      <c r="N9" s="387"/>
      <c r="O9" s="682" t="s">
        <v>97</v>
      </c>
      <c r="P9" s="682"/>
    </row>
    <row r="10" spans="1:16" ht="43.5" customHeight="1">
      <c r="A10" s="380"/>
      <c r="H10" s="678" t="s">
        <v>98</v>
      </c>
      <c r="I10" s="678" t="s">
        <v>99</v>
      </c>
      <c r="J10" s="680" t="s">
        <v>100</v>
      </c>
      <c r="K10" s="680" t="s">
        <v>101</v>
      </c>
      <c r="L10" s="685" t="s">
        <v>102</v>
      </c>
      <c r="M10" s="683" t="s">
        <v>103</v>
      </c>
      <c r="N10" s="664" t="s">
        <v>374</v>
      </c>
      <c r="O10" s="659" t="s">
        <v>375</v>
      </c>
      <c r="P10" s="660"/>
    </row>
    <row r="11" spans="1:16" s="389" customFormat="1" ht="32.25" customHeight="1">
      <c r="A11" s="380"/>
      <c r="B11" s="378"/>
      <c r="C11" s="365"/>
      <c r="D11" s="366"/>
      <c r="E11" s="367"/>
      <c r="F11" s="368"/>
      <c r="G11" s="379"/>
      <c r="H11" s="679"/>
      <c r="I11" s="679"/>
      <c r="J11" s="681"/>
      <c r="K11" s="681"/>
      <c r="L11" s="686"/>
      <c r="M11" s="684"/>
      <c r="N11" s="664"/>
      <c r="O11" s="388" t="s">
        <v>376</v>
      </c>
      <c r="P11" s="388" t="s">
        <v>377</v>
      </c>
    </row>
    <row r="12" spans="1:16" s="397" customFormat="1">
      <c r="A12" s="380"/>
      <c r="B12" s="364"/>
      <c r="C12" s="391"/>
      <c r="D12" s="392"/>
      <c r="E12" s="393"/>
      <c r="F12" s="394"/>
      <c r="G12" s="369"/>
      <c r="H12" s="395">
        <v>1</v>
      </c>
      <c r="I12" s="395">
        <v>2</v>
      </c>
      <c r="J12" s="395">
        <v>3</v>
      </c>
      <c r="K12" s="395">
        <v>4</v>
      </c>
      <c r="L12" s="395">
        <v>5</v>
      </c>
      <c r="M12" s="396">
        <v>6</v>
      </c>
      <c r="N12" s="395">
        <v>7</v>
      </c>
      <c r="O12" s="395">
        <v>8</v>
      </c>
      <c r="P12" s="395" t="s">
        <v>624</v>
      </c>
    </row>
    <row r="13" spans="1:16" s="370" customFormat="1" ht="16.5" customHeight="1">
      <c r="A13" s="363" t="str">
        <f t="shared" ref="A13:A86" si="0">CONCATENATE(B13,C13,D13,E13,F13,G13)</f>
        <v>71000000000000</v>
      </c>
      <c r="B13" s="364" t="s">
        <v>439</v>
      </c>
      <c r="C13" s="391" t="s">
        <v>441</v>
      </c>
      <c r="D13" s="392" t="s">
        <v>441</v>
      </c>
      <c r="E13" s="393" t="s">
        <v>441</v>
      </c>
      <c r="F13" s="394" t="s">
        <v>441</v>
      </c>
      <c r="G13" s="369" t="s">
        <v>440</v>
      </c>
      <c r="H13" s="398"/>
      <c r="I13" s="399"/>
      <c r="J13" s="400"/>
      <c r="K13" s="400"/>
      <c r="L13" s="401" t="s">
        <v>105</v>
      </c>
      <c r="M13" s="402"/>
      <c r="N13" s="403">
        <f>O13+P13-O759</f>
        <v>541250.30000000005</v>
      </c>
      <c r="O13" s="403">
        <f>+O14+O109+O141+O319+O406+O470+O483+O568+O661+O751</f>
        <v>541250.30000000005</v>
      </c>
      <c r="P13" s="403">
        <f>+P14+P109+P141+P319+P406+P470+P483+P568+P661+P751</f>
        <v>0</v>
      </c>
    </row>
    <row r="14" spans="1:16" s="370" customFormat="1" ht="28.5" hidden="1">
      <c r="A14" s="363" t="str">
        <f t="shared" si="0"/>
        <v>71010000000000</v>
      </c>
      <c r="B14" s="364" t="s">
        <v>439</v>
      </c>
      <c r="C14" s="365" t="s">
        <v>106</v>
      </c>
      <c r="D14" s="366" t="s">
        <v>441</v>
      </c>
      <c r="E14" s="393" t="s">
        <v>441</v>
      </c>
      <c r="F14" s="394" t="s">
        <v>441</v>
      </c>
      <c r="G14" s="369" t="s">
        <v>440</v>
      </c>
      <c r="H14" s="322">
        <v>2100</v>
      </c>
      <c r="I14" s="405" t="s">
        <v>106</v>
      </c>
      <c r="J14" s="406">
        <v>0</v>
      </c>
      <c r="K14" s="406">
        <v>0</v>
      </c>
      <c r="L14" s="401" t="s">
        <v>107</v>
      </c>
      <c r="M14" s="407"/>
      <c r="N14" s="403">
        <f>+N16+N66+N84+N99</f>
        <v>0</v>
      </c>
      <c r="O14" s="403">
        <f>+O16+O66+O84+O99</f>
        <v>0</v>
      </c>
      <c r="P14" s="403">
        <f>+P16+P66+P84+P99</f>
        <v>0</v>
      </c>
    </row>
    <row r="15" spans="1:16" s="475" customFormat="1" ht="13.5" hidden="1">
      <c r="A15" s="470" t="str">
        <f t="shared" si="0"/>
        <v>71010000000001</v>
      </c>
      <c r="B15" s="471" t="s">
        <v>439</v>
      </c>
      <c r="C15" s="450" t="s">
        <v>106</v>
      </c>
      <c r="D15" s="451" t="s">
        <v>441</v>
      </c>
      <c r="E15" s="472" t="s">
        <v>441</v>
      </c>
      <c r="F15" s="473" t="s">
        <v>441</v>
      </c>
      <c r="G15" s="474" t="s">
        <v>96</v>
      </c>
      <c r="H15" s="290"/>
      <c r="I15" s="319"/>
      <c r="J15" s="320"/>
      <c r="K15" s="320"/>
      <c r="L15" s="409" t="s">
        <v>108</v>
      </c>
      <c r="M15" s="323"/>
      <c r="N15" s="331"/>
      <c r="O15" s="331"/>
      <c r="P15" s="331"/>
    </row>
    <row r="16" spans="1:16" s="475" customFormat="1" ht="40.5" hidden="1">
      <c r="A16" s="470" t="str">
        <f t="shared" si="0"/>
        <v>71010100000000</v>
      </c>
      <c r="B16" s="471" t="s">
        <v>439</v>
      </c>
      <c r="C16" s="450" t="s">
        <v>106</v>
      </c>
      <c r="D16" s="451" t="s">
        <v>106</v>
      </c>
      <c r="E16" s="472" t="s">
        <v>441</v>
      </c>
      <c r="F16" s="473" t="s">
        <v>441</v>
      </c>
      <c r="G16" s="474" t="s">
        <v>440</v>
      </c>
      <c r="H16" s="290">
        <v>2110</v>
      </c>
      <c r="I16" s="319" t="s">
        <v>106</v>
      </c>
      <c r="J16" s="320">
        <v>1</v>
      </c>
      <c r="K16" s="320">
        <v>0</v>
      </c>
      <c r="L16" s="410" t="s">
        <v>109</v>
      </c>
      <c r="M16" s="411"/>
      <c r="N16" s="412">
        <f>+N18+N60</f>
        <v>0</v>
      </c>
      <c r="O16" s="412">
        <f>+O18+O60</f>
        <v>0</v>
      </c>
      <c r="P16" s="412">
        <f>+P18+P60</f>
        <v>0</v>
      </c>
    </row>
    <row r="17" spans="1:16" s="475" customFormat="1" ht="13.5" hidden="1">
      <c r="A17" s="470" t="str">
        <f t="shared" si="0"/>
        <v>71010100000001</v>
      </c>
      <c r="B17" s="471" t="s">
        <v>439</v>
      </c>
      <c r="C17" s="450" t="s">
        <v>106</v>
      </c>
      <c r="D17" s="451" t="s">
        <v>106</v>
      </c>
      <c r="E17" s="472" t="s">
        <v>441</v>
      </c>
      <c r="F17" s="473" t="s">
        <v>441</v>
      </c>
      <c r="G17" s="474" t="s">
        <v>96</v>
      </c>
      <c r="H17" s="290"/>
      <c r="I17" s="319"/>
      <c r="J17" s="320"/>
      <c r="K17" s="320"/>
      <c r="L17" s="409" t="s">
        <v>110</v>
      </c>
      <c r="M17" s="413"/>
      <c r="N17" s="331"/>
      <c r="O17" s="331"/>
      <c r="P17" s="331"/>
    </row>
    <row r="18" spans="1:16" s="381" customFormat="1" ht="25.5" hidden="1">
      <c r="A18" s="470" t="str">
        <f t="shared" si="0"/>
        <v>71010101000000</v>
      </c>
      <c r="B18" s="471" t="s">
        <v>439</v>
      </c>
      <c r="C18" s="450" t="s">
        <v>106</v>
      </c>
      <c r="D18" s="451" t="s">
        <v>106</v>
      </c>
      <c r="E18" s="452" t="s">
        <v>106</v>
      </c>
      <c r="F18" s="473" t="s">
        <v>441</v>
      </c>
      <c r="G18" s="474" t="s">
        <v>440</v>
      </c>
      <c r="H18" s="290">
        <v>2111</v>
      </c>
      <c r="I18" s="318" t="s">
        <v>106</v>
      </c>
      <c r="J18" s="322">
        <v>1</v>
      </c>
      <c r="K18" s="322">
        <v>1</v>
      </c>
      <c r="L18" s="409" t="s">
        <v>363</v>
      </c>
      <c r="M18" s="323"/>
      <c r="N18" s="331">
        <f>+N20+N55</f>
        <v>0</v>
      </c>
      <c r="O18" s="331">
        <f>+O20+O55</f>
        <v>0</v>
      </c>
      <c r="P18" s="331">
        <f>+P20+P55</f>
        <v>0</v>
      </c>
    </row>
    <row r="19" spans="1:16" s="381" customFormat="1" ht="12.75" hidden="1">
      <c r="A19" s="470" t="str">
        <f t="shared" si="0"/>
        <v>71010101000001</v>
      </c>
      <c r="B19" s="471" t="s">
        <v>439</v>
      </c>
      <c r="C19" s="450" t="s">
        <v>106</v>
      </c>
      <c r="D19" s="451" t="s">
        <v>106</v>
      </c>
      <c r="E19" s="452" t="s">
        <v>106</v>
      </c>
      <c r="F19" s="473" t="s">
        <v>441</v>
      </c>
      <c r="G19" s="474" t="s">
        <v>96</v>
      </c>
      <c r="H19" s="290"/>
      <c r="I19" s="318"/>
      <c r="J19" s="322"/>
      <c r="K19" s="322"/>
      <c r="L19" s="409" t="s">
        <v>108</v>
      </c>
      <c r="M19" s="323"/>
      <c r="N19" s="331"/>
      <c r="O19" s="331"/>
      <c r="P19" s="331"/>
    </row>
    <row r="20" spans="1:16" s="475" customFormat="1" ht="16.5" hidden="1" customHeight="1">
      <c r="A20" s="470" t="str">
        <f t="shared" si="0"/>
        <v>71010101010000</v>
      </c>
      <c r="B20" s="471" t="s">
        <v>439</v>
      </c>
      <c r="C20" s="450" t="s">
        <v>106</v>
      </c>
      <c r="D20" s="451" t="s">
        <v>106</v>
      </c>
      <c r="E20" s="452" t="s">
        <v>106</v>
      </c>
      <c r="F20" s="473" t="s">
        <v>106</v>
      </c>
      <c r="G20" s="474" t="s">
        <v>440</v>
      </c>
      <c r="H20" s="290"/>
      <c r="I20" s="414"/>
      <c r="J20" s="415"/>
      <c r="K20" s="415"/>
      <c r="L20" s="416" t="s">
        <v>111</v>
      </c>
      <c r="M20" s="411"/>
      <c r="N20" s="417">
        <f>O20+P20</f>
        <v>0</v>
      </c>
      <c r="O20" s="417">
        <f>SUM(O21:O54)</f>
        <v>0</v>
      </c>
      <c r="P20" s="417">
        <f>SUM(P21:P54)</f>
        <v>0</v>
      </c>
    </row>
    <row r="21" spans="1:16" s="475" customFormat="1" hidden="1">
      <c r="A21" s="470" t="str">
        <f t="shared" si="0"/>
        <v>71010101014111</v>
      </c>
      <c r="B21" s="471" t="s">
        <v>439</v>
      </c>
      <c r="C21" s="450" t="s">
        <v>106</v>
      </c>
      <c r="D21" s="451" t="s">
        <v>106</v>
      </c>
      <c r="E21" s="452" t="s">
        <v>106</v>
      </c>
      <c r="F21" s="473" t="s">
        <v>106</v>
      </c>
      <c r="G21" s="474">
        <v>4111</v>
      </c>
      <c r="H21" s="318"/>
      <c r="I21" s="318"/>
      <c r="J21" s="322"/>
      <c r="K21" s="322"/>
      <c r="L21" s="418" t="s">
        <v>112</v>
      </c>
      <c r="M21" s="316">
        <v>4111</v>
      </c>
      <c r="N21" s="299">
        <f>+'havelvac 7.1'!N21+'havelvac 7.2'!N21+'havelvac 7.3'!N21+'havelvac 7.4'!N21+'havelvac 7.5'!N21+'havelvac 7.6'!N21+'havelvac 7.7'!N21+'havelvac 7.9'!N21+'havelvac 7.8'!N21+'havelvac 7.10'!N21+'havelvac 7.11'!N21+'havelvac 7.12'!N21+'havelvac 7.13'!N21</f>
        <v>0</v>
      </c>
      <c r="O21" s="299">
        <f>+'havelvac 7.1'!O21+'havelvac 7.2'!O21+'havelvac 7.3'!O21+'havelvac 7.4'!O21+'havelvac 7.5'!O21+'havelvac 7.6'!O21+'havelvac 7.7'!O21+'havelvac 7.9'!O21+'havelvac 7.8'!O21+'havelvac 7.10'!O21+'havelvac 7.11'!O21+'havelvac 7.12'!O21+'havelvac 7.13'!O21</f>
        <v>0</v>
      </c>
      <c r="P21" s="299">
        <f>+'havelvac 7.1'!P21+'havelvac 7.2'!P21+'havelvac 7.3'!P21+'havelvac 7.4'!P21+'havelvac 7.5'!P21+'havelvac 7.6'!P21+'havelvac 7.7'!P21+'havelvac 7.9'!P21+'havelvac 7.8'!P21+'havelvac 7.10'!P21+'havelvac 7.11'!P21+'havelvac 7.12'!P21+'havelvac 7.13'!P21</f>
        <v>0</v>
      </c>
    </row>
    <row r="22" spans="1:16" s="381" customFormat="1" ht="25.5" hidden="1">
      <c r="A22" s="470" t="str">
        <f t="shared" si="0"/>
        <v>71010101014112</v>
      </c>
      <c r="B22" s="471" t="s">
        <v>439</v>
      </c>
      <c r="C22" s="450" t="s">
        <v>106</v>
      </c>
      <c r="D22" s="451" t="s">
        <v>106</v>
      </c>
      <c r="E22" s="452" t="s">
        <v>106</v>
      </c>
      <c r="F22" s="473" t="s">
        <v>106</v>
      </c>
      <c r="G22" s="474">
        <v>4112</v>
      </c>
      <c r="H22" s="318"/>
      <c r="I22" s="318"/>
      <c r="J22" s="322"/>
      <c r="K22" s="322"/>
      <c r="L22" s="418" t="s">
        <v>113</v>
      </c>
      <c r="M22" s="316">
        <v>4112</v>
      </c>
      <c r="N22" s="299">
        <f>+'havelvac 7.1'!N22+'havelvac 7.2'!N22+'havelvac 7.3'!N22+'havelvac 7.4'!N22+'havelvac 7.5'!N22+'havelvac 7.6'!N22+'havelvac 7.7'!N22+'havelvac 7.9'!N22+'havelvac 7.8'!N22+'havelvac 7.10'!N22+'havelvac 7.11'!N22+'havelvac 7.12'!N22+'havelvac 7.13'!N22</f>
        <v>0</v>
      </c>
      <c r="O22" s="299">
        <f>+'havelvac 7.1'!O22+'havelvac 7.2'!O22+'havelvac 7.3'!O22+'havelvac 7.4'!O22+'havelvac 7.5'!O22+'havelvac 7.6'!O22+'havelvac 7.7'!O22+'havelvac 7.9'!O22+'havelvac 7.8'!O22+'havelvac 7.10'!O22+'havelvac 7.11'!O22+'havelvac 7.12'!O22+'havelvac 7.13'!O22</f>
        <v>0</v>
      </c>
      <c r="P22" s="299">
        <f>+'havelvac 7.1'!P22+'havelvac 7.2'!P22+'havelvac 7.3'!P22+'havelvac 7.4'!P22+'havelvac 7.5'!P22+'havelvac 7.6'!P22+'havelvac 7.7'!P22+'havelvac 7.9'!P22+'havelvac 7.8'!P22+'havelvac 7.10'!P22+'havelvac 7.11'!P22+'havelvac 7.12'!P22+'havelvac 7.13'!P22</f>
        <v>0</v>
      </c>
    </row>
    <row r="23" spans="1:16" s="475" customFormat="1" hidden="1">
      <c r="A23" s="470" t="str">
        <f t="shared" si="0"/>
        <v>71010101014212</v>
      </c>
      <c r="B23" s="471" t="s">
        <v>439</v>
      </c>
      <c r="C23" s="450" t="s">
        <v>106</v>
      </c>
      <c r="D23" s="451" t="s">
        <v>106</v>
      </c>
      <c r="E23" s="452" t="s">
        <v>106</v>
      </c>
      <c r="F23" s="476" t="s">
        <v>106</v>
      </c>
      <c r="G23" s="454">
        <v>4212</v>
      </c>
      <c r="H23" s="318"/>
      <c r="I23" s="318"/>
      <c r="J23" s="322"/>
      <c r="K23" s="322"/>
      <c r="L23" s="321" t="s">
        <v>114</v>
      </c>
      <c r="M23" s="316">
        <v>4212</v>
      </c>
      <c r="N23" s="299">
        <f>+'havelvac 7.1'!N23+'havelvac 7.2'!N23+'havelvac 7.3'!N23+'havelvac 7.4'!N23+'havelvac 7.5'!N23+'havelvac 7.6'!N23+'havelvac 7.7'!N23+'havelvac 7.9'!N23+'havelvac 7.8'!N23+'havelvac 7.10'!N23+'havelvac 7.11'!N23+'havelvac 7.12'!N23+'havelvac 7.13'!N23</f>
        <v>0</v>
      </c>
      <c r="O23" s="299">
        <f>+'havelvac 7.1'!O23+'havelvac 7.2'!O23+'havelvac 7.3'!O23+'havelvac 7.4'!O23+'havelvac 7.5'!O23+'havelvac 7.6'!O23+'havelvac 7.7'!O23+'havelvac 7.9'!O23+'havelvac 7.8'!O23+'havelvac 7.10'!O23+'havelvac 7.11'!O23+'havelvac 7.12'!O23+'havelvac 7.13'!O23</f>
        <v>0</v>
      </c>
      <c r="P23" s="299">
        <f>+'havelvac 7.1'!P23+'havelvac 7.2'!P23+'havelvac 7.3'!P23+'havelvac 7.4'!P23+'havelvac 7.5'!P23+'havelvac 7.6'!P23+'havelvac 7.7'!P23+'havelvac 7.9'!P23+'havelvac 7.8'!P23+'havelvac 7.10'!P23+'havelvac 7.11'!P23+'havelvac 7.12'!P23+'havelvac 7.13'!P23</f>
        <v>0</v>
      </c>
    </row>
    <row r="24" spans="1:16" s="381" customFormat="1" hidden="1">
      <c r="A24" s="470" t="str">
        <f t="shared" si="0"/>
        <v>71010101014213</v>
      </c>
      <c r="B24" s="471" t="s">
        <v>439</v>
      </c>
      <c r="C24" s="450" t="s">
        <v>106</v>
      </c>
      <c r="D24" s="451" t="s">
        <v>106</v>
      </c>
      <c r="E24" s="452" t="s">
        <v>106</v>
      </c>
      <c r="F24" s="476" t="s">
        <v>106</v>
      </c>
      <c r="G24" s="454">
        <v>4213</v>
      </c>
      <c r="H24" s="318"/>
      <c r="I24" s="318"/>
      <c r="J24" s="322"/>
      <c r="K24" s="322"/>
      <c r="L24" s="330" t="s">
        <v>115</v>
      </c>
      <c r="M24" s="288">
        <v>4213</v>
      </c>
      <c r="N24" s="299">
        <f>+'havelvac 7.1'!N24+'havelvac 7.2'!N24+'havelvac 7.3'!N24+'havelvac 7.4'!N24+'havelvac 7.5'!N24+'havelvac 7.6'!N24+'havelvac 7.7'!N24+'havelvac 7.9'!N24+'havelvac 7.8'!N24+'havelvac 7.10'!N24+'havelvac 7.11'!N24+'havelvac 7.12'!N24+'havelvac 7.13'!N24</f>
        <v>0</v>
      </c>
      <c r="O24" s="299">
        <f>+'havelvac 7.1'!O24+'havelvac 7.2'!O24+'havelvac 7.3'!O24+'havelvac 7.4'!O24+'havelvac 7.5'!O24+'havelvac 7.6'!O24+'havelvac 7.7'!O24+'havelvac 7.9'!O24+'havelvac 7.8'!O24+'havelvac 7.10'!O24+'havelvac 7.11'!O24+'havelvac 7.12'!O24+'havelvac 7.13'!O24</f>
        <v>0</v>
      </c>
      <c r="P24" s="299">
        <f>+'havelvac 7.1'!P24+'havelvac 7.2'!P24+'havelvac 7.3'!P24+'havelvac 7.4'!P24+'havelvac 7.5'!P24+'havelvac 7.6'!P24+'havelvac 7.7'!P24+'havelvac 7.9'!P24+'havelvac 7.8'!P24+'havelvac 7.10'!P24+'havelvac 7.11'!P24+'havelvac 7.12'!P24+'havelvac 7.13'!P24</f>
        <v>0</v>
      </c>
    </row>
    <row r="25" spans="1:16" s="475" customFormat="1" hidden="1">
      <c r="A25" s="470" t="str">
        <f t="shared" si="0"/>
        <v>71010101014214</v>
      </c>
      <c r="B25" s="471" t="s">
        <v>439</v>
      </c>
      <c r="C25" s="450" t="s">
        <v>106</v>
      </c>
      <c r="D25" s="451" t="s">
        <v>106</v>
      </c>
      <c r="E25" s="452" t="s">
        <v>106</v>
      </c>
      <c r="F25" s="476" t="s">
        <v>106</v>
      </c>
      <c r="G25" s="454">
        <v>4214</v>
      </c>
      <c r="H25" s="318"/>
      <c r="I25" s="318"/>
      <c r="J25" s="322"/>
      <c r="K25" s="322"/>
      <c r="L25" s="330" t="s">
        <v>116</v>
      </c>
      <c r="M25" s="288">
        <v>4214</v>
      </c>
      <c r="N25" s="299">
        <f>+'havelvac 7.1'!N25+'havelvac 7.2'!N25+'havelvac 7.3'!N25+'havelvac 7.4'!N25+'havelvac 7.5'!N25+'havelvac 7.6'!N25+'havelvac 7.7'!N25+'havelvac 7.9'!N25+'havelvac 7.8'!N25+'havelvac 7.10'!N25+'havelvac 7.11'!N25+'havelvac 7.12'!N25+'havelvac 7.13'!N25</f>
        <v>0</v>
      </c>
      <c r="O25" s="299">
        <f>+'havelvac 7.1'!O25+'havelvac 7.2'!O25+'havelvac 7.3'!O25+'havelvac 7.4'!O25+'havelvac 7.5'!O25+'havelvac 7.6'!O25+'havelvac 7.7'!O25+'havelvac 7.9'!O25+'havelvac 7.8'!O25+'havelvac 7.10'!O25+'havelvac 7.11'!O25+'havelvac 7.12'!O25+'havelvac 7.13'!O25</f>
        <v>0</v>
      </c>
      <c r="P25" s="299">
        <f>+'havelvac 7.1'!P25+'havelvac 7.2'!P25+'havelvac 7.3'!P25+'havelvac 7.4'!P25+'havelvac 7.5'!P25+'havelvac 7.6'!P25+'havelvac 7.7'!P25+'havelvac 7.9'!P25+'havelvac 7.8'!P25+'havelvac 7.10'!P25+'havelvac 7.11'!P25+'havelvac 7.12'!P25+'havelvac 7.13'!P25</f>
        <v>0</v>
      </c>
    </row>
    <row r="26" spans="1:16" s="381" customFormat="1" hidden="1">
      <c r="A26" s="470" t="str">
        <f t="shared" si="0"/>
        <v>71010101014215</v>
      </c>
      <c r="B26" s="471" t="s">
        <v>439</v>
      </c>
      <c r="C26" s="450" t="s">
        <v>106</v>
      </c>
      <c r="D26" s="451" t="s">
        <v>106</v>
      </c>
      <c r="E26" s="452" t="s">
        <v>106</v>
      </c>
      <c r="F26" s="476" t="s">
        <v>106</v>
      </c>
      <c r="G26" s="454">
        <v>4215</v>
      </c>
      <c r="H26" s="318"/>
      <c r="I26" s="318"/>
      <c r="J26" s="322"/>
      <c r="K26" s="322"/>
      <c r="L26" s="321" t="s">
        <v>117</v>
      </c>
      <c r="M26" s="316">
        <v>4215</v>
      </c>
      <c r="N26" s="299">
        <f>+'havelvac 7.1'!N26+'havelvac 7.2'!N26+'havelvac 7.3'!N26+'havelvac 7.4'!N26+'havelvac 7.5'!N26+'havelvac 7.6'!N26+'havelvac 7.7'!N26+'havelvac 7.9'!N26+'havelvac 7.8'!N26+'havelvac 7.10'!N26+'havelvac 7.11'!N26+'havelvac 7.12'!N26+'havelvac 7.13'!N26</f>
        <v>0</v>
      </c>
      <c r="O26" s="299">
        <f>+'havelvac 7.1'!O26+'havelvac 7.2'!O26+'havelvac 7.3'!O26+'havelvac 7.4'!O26+'havelvac 7.5'!O26+'havelvac 7.6'!O26+'havelvac 7.7'!O26+'havelvac 7.9'!O26+'havelvac 7.8'!O26+'havelvac 7.10'!O26+'havelvac 7.11'!O26+'havelvac 7.12'!O26+'havelvac 7.13'!O26</f>
        <v>0</v>
      </c>
      <c r="P26" s="299">
        <f>+'havelvac 7.1'!P26+'havelvac 7.2'!P26+'havelvac 7.3'!P26+'havelvac 7.4'!P26+'havelvac 7.5'!P26+'havelvac 7.6'!P26+'havelvac 7.7'!P26+'havelvac 7.9'!P26+'havelvac 7.8'!P26+'havelvac 7.10'!P26+'havelvac 7.11'!P26+'havelvac 7.12'!P26+'havelvac 7.13'!P26</f>
        <v>0</v>
      </c>
    </row>
    <row r="27" spans="1:16" s="381" customFormat="1" hidden="1">
      <c r="A27" s="470" t="str">
        <f t="shared" si="0"/>
        <v>71010101014216</v>
      </c>
      <c r="B27" s="471" t="s">
        <v>439</v>
      </c>
      <c r="C27" s="450" t="s">
        <v>106</v>
      </c>
      <c r="D27" s="451" t="s">
        <v>106</v>
      </c>
      <c r="E27" s="452" t="s">
        <v>106</v>
      </c>
      <c r="F27" s="476" t="s">
        <v>106</v>
      </c>
      <c r="G27" s="454">
        <v>4216</v>
      </c>
      <c r="H27" s="318"/>
      <c r="I27" s="318"/>
      <c r="J27" s="322"/>
      <c r="K27" s="322"/>
      <c r="L27" s="321" t="s">
        <v>447</v>
      </c>
      <c r="M27" s="316">
        <v>4216</v>
      </c>
      <c r="N27" s="299">
        <f>+'havelvac 7.1'!N27+'havelvac 7.2'!N27+'havelvac 7.3'!N27+'havelvac 7.4'!N27+'havelvac 7.5'!N27+'havelvac 7.6'!N27+'havelvac 7.7'!N27+'havelvac 7.9'!N27+'havelvac 7.8'!N27+'havelvac 7.10'!N27+'havelvac 7.11'!N27+'havelvac 7.12'!N27+'havelvac 7.13'!N27</f>
        <v>0</v>
      </c>
      <c r="O27" s="299">
        <f>+'havelvac 7.1'!O27+'havelvac 7.2'!O27+'havelvac 7.3'!O27+'havelvac 7.4'!O27+'havelvac 7.5'!O27+'havelvac 7.6'!O27+'havelvac 7.7'!O27+'havelvac 7.9'!O27+'havelvac 7.8'!O27+'havelvac 7.10'!O27+'havelvac 7.11'!O27+'havelvac 7.12'!O27+'havelvac 7.13'!O27</f>
        <v>0</v>
      </c>
      <c r="P27" s="299">
        <f>+'havelvac 7.1'!P27+'havelvac 7.2'!P27+'havelvac 7.3'!P27+'havelvac 7.4'!P27+'havelvac 7.5'!P27+'havelvac 7.6'!P27+'havelvac 7.7'!P27+'havelvac 7.9'!P27+'havelvac 7.8'!P27+'havelvac 7.10'!P27+'havelvac 7.11'!P27+'havelvac 7.12'!P27+'havelvac 7.13'!P27</f>
        <v>0</v>
      </c>
    </row>
    <row r="28" spans="1:16" s="381" customFormat="1" hidden="1">
      <c r="A28" s="470" t="str">
        <f t="shared" si="0"/>
        <v>71010101014222</v>
      </c>
      <c r="B28" s="471" t="s">
        <v>439</v>
      </c>
      <c r="C28" s="450" t="s">
        <v>106</v>
      </c>
      <c r="D28" s="451" t="s">
        <v>106</v>
      </c>
      <c r="E28" s="452" t="s">
        <v>106</v>
      </c>
      <c r="F28" s="476" t="s">
        <v>106</v>
      </c>
      <c r="G28" s="454">
        <v>4222</v>
      </c>
      <c r="H28" s="318"/>
      <c r="I28" s="318"/>
      <c r="J28" s="322"/>
      <c r="K28" s="322"/>
      <c r="L28" s="321" t="s">
        <v>392</v>
      </c>
      <c r="M28" s="316" t="s">
        <v>746</v>
      </c>
      <c r="N28" s="299">
        <f>+'havelvac 7.1'!N28+'havelvac 7.2'!N28+'havelvac 7.3'!N28+'havelvac 7.4'!N28+'havelvac 7.5'!N28+'havelvac 7.6'!N28+'havelvac 7.7'!N28+'havelvac 7.9'!N28+'havelvac 7.8'!N28+'havelvac 7.10'!N28+'havelvac 7.11'!N28+'havelvac 7.12'!N28+'havelvac 7.13'!N28</f>
        <v>0</v>
      </c>
      <c r="O28" s="299">
        <f>+'havelvac 7.1'!O28+'havelvac 7.2'!O28+'havelvac 7.3'!O28+'havelvac 7.4'!O28+'havelvac 7.5'!O28+'havelvac 7.6'!O28+'havelvac 7.7'!O28+'havelvac 7.9'!O28+'havelvac 7.8'!O28+'havelvac 7.10'!O28+'havelvac 7.11'!O28+'havelvac 7.12'!O28+'havelvac 7.13'!O28</f>
        <v>0</v>
      </c>
      <c r="P28" s="299">
        <f>+'havelvac 7.1'!P28+'havelvac 7.2'!P28+'havelvac 7.3'!P28+'havelvac 7.4'!P28+'havelvac 7.5'!P28+'havelvac 7.6'!P28+'havelvac 7.7'!P28+'havelvac 7.9'!P28+'havelvac 7.8'!P28+'havelvac 7.10'!P28+'havelvac 7.11'!P28+'havelvac 7.12'!P28+'havelvac 7.13'!P28</f>
        <v>0</v>
      </c>
    </row>
    <row r="29" spans="1:16" s="381" customFormat="1" hidden="1">
      <c r="A29" s="470" t="str">
        <f t="shared" si="0"/>
        <v>71010101014231</v>
      </c>
      <c r="B29" s="471" t="s">
        <v>439</v>
      </c>
      <c r="C29" s="450" t="s">
        <v>106</v>
      </c>
      <c r="D29" s="451" t="s">
        <v>106</v>
      </c>
      <c r="E29" s="452" t="s">
        <v>106</v>
      </c>
      <c r="F29" s="476" t="s">
        <v>106</v>
      </c>
      <c r="G29" s="454">
        <v>4231</v>
      </c>
      <c r="H29" s="318"/>
      <c r="I29" s="318"/>
      <c r="J29" s="322"/>
      <c r="K29" s="322"/>
      <c r="L29" s="321" t="s">
        <v>119</v>
      </c>
      <c r="M29" s="316">
        <v>4222</v>
      </c>
      <c r="N29" s="299">
        <f>+'havelvac 7.1'!N29+'havelvac 7.2'!N29+'havelvac 7.3'!N29+'havelvac 7.4'!N29+'havelvac 7.5'!N29+'havelvac 7.6'!N29+'havelvac 7.7'!N29+'havelvac 7.9'!N29+'havelvac 7.8'!N29+'havelvac 7.10'!N29+'havelvac 7.11'!N29+'havelvac 7.12'!N29+'havelvac 7.13'!N29</f>
        <v>0</v>
      </c>
      <c r="O29" s="299">
        <f>+'havelvac 7.1'!O29+'havelvac 7.2'!O29+'havelvac 7.3'!O29+'havelvac 7.4'!O29+'havelvac 7.5'!O29+'havelvac 7.6'!O29+'havelvac 7.7'!O29+'havelvac 7.9'!O29+'havelvac 7.8'!O29+'havelvac 7.10'!O29+'havelvac 7.11'!O29+'havelvac 7.12'!O29+'havelvac 7.13'!O29</f>
        <v>0</v>
      </c>
      <c r="P29" s="299">
        <f>+'havelvac 7.1'!P29+'havelvac 7.2'!P29+'havelvac 7.3'!P29+'havelvac 7.4'!P29+'havelvac 7.5'!P29+'havelvac 7.6'!P29+'havelvac 7.7'!P29+'havelvac 7.9'!P29+'havelvac 7.8'!P29+'havelvac 7.10'!P29+'havelvac 7.11'!P29+'havelvac 7.12'!P29+'havelvac 7.13'!P29</f>
        <v>0</v>
      </c>
    </row>
    <row r="30" spans="1:16" s="381" customFormat="1" hidden="1">
      <c r="A30" s="470" t="str">
        <f t="shared" si="0"/>
        <v>71010101014232</v>
      </c>
      <c r="B30" s="471" t="s">
        <v>439</v>
      </c>
      <c r="C30" s="450" t="s">
        <v>106</v>
      </c>
      <c r="D30" s="451" t="s">
        <v>106</v>
      </c>
      <c r="E30" s="452" t="s">
        <v>106</v>
      </c>
      <c r="F30" s="476" t="s">
        <v>106</v>
      </c>
      <c r="G30" s="454">
        <v>4232</v>
      </c>
      <c r="H30" s="318"/>
      <c r="I30" s="318"/>
      <c r="J30" s="322"/>
      <c r="K30" s="322"/>
      <c r="L30" s="321" t="s">
        <v>448</v>
      </c>
      <c r="M30" s="316">
        <v>4231</v>
      </c>
      <c r="N30" s="299">
        <f>+'havelvac 7.1'!N30+'havelvac 7.2'!N30+'havelvac 7.3'!N30+'havelvac 7.4'!N30+'havelvac 7.5'!N30+'havelvac 7.6'!N30+'havelvac 7.7'!N30+'havelvac 7.9'!N30+'havelvac 7.8'!N30+'havelvac 7.10'!N30+'havelvac 7.11'!N30+'havelvac 7.12'!N30+'havelvac 7.13'!N30</f>
        <v>0</v>
      </c>
      <c r="O30" s="299">
        <f>+'havelvac 7.1'!O30+'havelvac 7.2'!O30+'havelvac 7.3'!O30+'havelvac 7.4'!O30+'havelvac 7.5'!O30+'havelvac 7.6'!O30+'havelvac 7.7'!O30+'havelvac 7.9'!O30+'havelvac 7.8'!O30+'havelvac 7.10'!O30+'havelvac 7.11'!O30+'havelvac 7.12'!O30+'havelvac 7.13'!O30</f>
        <v>0</v>
      </c>
      <c r="P30" s="299">
        <f>+'havelvac 7.1'!P30+'havelvac 7.2'!P30+'havelvac 7.3'!P30+'havelvac 7.4'!P30+'havelvac 7.5'!P30+'havelvac 7.6'!P30+'havelvac 7.7'!P30+'havelvac 7.9'!P30+'havelvac 7.8'!P30+'havelvac 7.10'!P30+'havelvac 7.11'!P30+'havelvac 7.12'!P30+'havelvac 7.13'!P30</f>
        <v>0</v>
      </c>
    </row>
    <row r="31" spans="1:16" s="381" customFormat="1" hidden="1">
      <c r="A31" s="470" t="str">
        <f t="shared" si="0"/>
        <v>71010101014233</v>
      </c>
      <c r="B31" s="471" t="s">
        <v>439</v>
      </c>
      <c r="C31" s="450" t="s">
        <v>106</v>
      </c>
      <c r="D31" s="451" t="s">
        <v>106</v>
      </c>
      <c r="E31" s="452" t="s">
        <v>106</v>
      </c>
      <c r="F31" s="476" t="s">
        <v>106</v>
      </c>
      <c r="G31" s="454">
        <v>4233</v>
      </c>
      <c r="H31" s="318"/>
      <c r="I31" s="318"/>
      <c r="J31" s="322"/>
      <c r="K31" s="322"/>
      <c r="L31" s="321" t="s">
        <v>121</v>
      </c>
      <c r="M31" s="316">
        <v>4232</v>
      </c>
      <c r="N31" s="299">
        <f>+'havelvac 7.1'!N31+'havelvac 7.2'!N31+'havelvac 7.3'!N31+'havelvac 7.4'!N31+'havelvac 7.5'!N31+'havelvac 7.6'!N31+'havelvac 7.7'!N31+'havelvac 7.9'!N31+'havelvac 7.8'!N31+'havelvac 7.10'!N31+'havelvac 7.11'!N31+'havelvac 7.12'!N31+'havelvac 7.13'!N31</f>
        <v>0</v>
      </c>
      <c r="O31" s="299">
        <f>+'havelvac 7.1'!O31+'havelvac 7.2'!O31+'havelvac 7.3'!O31+'havelvac 7.4'!O31+'havelvac 7.5'!O31+'havelvac 7.6'!O31+'havelvac 7.7'!O31+'havelvac 7.9'!O31+'havelvac 7.8'!O31+'havelvac 7.10'!O31+'havelvac 7.11'!O31+'havelvac 7.12'!O31+'havelvac 7.13'!O31</f>
        <v>0</v>
      </c>
      <c r="P31" s="299">
        <f>+'havelvac 7.1'!P31+'havelvac 7.2'!P31+'havelvac 7.3'!P31+'havelvac 7.4'!P31+'havelvac 7.5'!P31+'havelvac 7.6'!P31+'havelvac 7.7'!P31+'havelvac 7.9'!P31+'havelvac 7.8'!P31+'havelvac 7.10'!P31+'havelvac 7.11'!P31+'havelvac 7.12'!P31+'havelvac 7.13'!P31</f>
        <v>0</v>
      </c>
    </row>
    <row r="32" spans="1:16" s="381" customFormat="1" ht="25.5" hidden="1">
      <c r="A32" s="470" t="str">
        <f t="shared" si="0"/>
        <v>71010101014234</v>
      </c>
      <c r="B32" s="471" t="s">
        <v>439</v>
      </c>
      <c r="C32" s="450" t="s">
        <v>106</v>
      </c>
      <c r="D32" s="451" t="s">
        <v>106</v>
      </c>
      <c r="E32" s="452" t="s">
        <v>106</v>
      </c>
      <c r="F32" s="476" t="s">
        <v>106</v>
      </c>
      <c r="G32" s="454">
        <v>4234</v>
      </c>
      <c r="H32" s="318"/>
      <c r="I32" s="318"/>
      <c r="J32" s="322"/>
      <c r="K32" s="322"/>
      <c r="L32" s="321" t="s">
        <v>449</v>
      </c>
      <c r="M32" s="316">
        <v>4233</v>
      </c>
      <c r="N32" s="299">
        <f>+'havelvac 7.1'!N32+'havelvac 7.2'!N32+'havelvac 7.3'!N32+'havelvac 7.4'!N32+'havelvac 7.5'!N32+'havelvac 7.6'!N32+'havelvac 7.7'!N32+'havelvac 7.9'!N32+'havelvac 7.8'!N32+'havelvac 7.10'!N32+'havelvac 7.11'!N32+'havelvac 7.12'!N32+'havelvac 7.13'!N32</f>
        <v>0</v>
      </c>
      <c r="O32" s="299">
        <f>+'havelvac 7.1'!O32+'havelvac 7.2'!O32+'havelvac 7.3'!O32+'havelvac 7.4'!O32+'havelvac 7.5'!O32+'havelvac 7.6'!O32+'havelvac 7.7'!O32+'havelvac 7.9'!O32+'havelvac 7.8'!O32+'havelvac 7.10'!O32+'havelvac 7.11'!O32+'havelvac 7.12'!O32+'havelvac 7.13'!O32</f>
        <v>0</v>
      </c>
      <c r="P32" s="299">
        <f>+'havelvac 7.1'!P32+'havelvac 7.2'!P32+'havelvac 7.3'!P32+'havelvac 7.4'!P32+'havelvac 7.5'!P32+'havelvac 7.6'!P32+'havelvac 7.7'!P32+'havelvac 7.9'!P32+'havelvac 7.8'!P32+'havelvac 7.10'!P32+'havelvac 7.11'!P32+'havelvac 7.12'!P32+'havelvac 7.13'!P32</f>
        <v>0</v>
      </c>
    </row>
    <row r="33" spans="1:16" s="381" customFormat="1" hidden="1">
      <c r="A33" s="470" t="str">
        <f t="shared" si="0"/>
        <v>71010101014235</v>
      </c>
      <c r="B33" s="471" t="s">
        <v>439</v>
      </c>
      <c r="C33" s="450" t="s">
        <v>106</v>
      </c>
      <c r="D33" s="451" t="s">
        <v>106</v>
      </c>
      <c r="E33" s="452" t="s">
        <v>106</v>
      </c>
      <c r="F33" s="476" t="s">
        <v>106</v>
      </c>
      <c r="G33" s="454">
        <v>4235</v>
      </c>
      <c r="H33" s="318"/>
      <c r="I33" s="318"/>
      <c r="J33" s="322"/>
      <c r="K33" s="322"/>
      <c r="L33" s="321" t="s">
        <v>122</v>
      </c>
      <c r="M33" s="316">
        <v>4234</v>
      </c>
      <c r="N33" s="299">
        <f>+'havelvac 7.1'!N33+'havelvac 7.2'!N33+'havelvac 7.3'!N33+'havelvac 7.4'!N33+'havelvac 7.5'!N33+'havelvac 7.6'!N33+'havelvac 7.7'!N33+'havelvac 7.9'!N33+'havelvac 7.8'!N33+'havelvac 7.10'!N33+'havelvac 7.11'!N33+'havelvac 7.12'!N33+'havelvac 7.13'!N33</f>
        <v>0</v>
      </c>
      <c r="O33" s="299">
        <f>+'havelvac 7.1'!O33+'havelvac 7.2'!O33+'havelvac 7.3'!O33+'havelvac 7.4'!O33+'havelvac 7.5'!O33+'havelvac 7.6'!O33+'havelvac 7.7'!O33+'havelvac 7.9'!O33+'havelvac 7.8'!O33+'havelvac 7.10'!O33+'havelvac 7.11'!O33+'havelvac 7.12'!O33+'havelvac 7.13'!O33</f>
        <v>0</v>
      </c>
      <c r="P33" s="299">
        <f>+'havelvac 7.1'!P33+'havelvac 7.2'!P33+'havelvac 7.3'!P33+'havelvac 7.4'!P33+'havelvac 7.5'!P33+'havelvac 7.6'!P33+'havelvac 7.7'!P33+'havelvac 7.9'!P33+'havelvac 7.8'!P33+'havelvac 7.10'!P33+'havelvac 7.11'!P33+'havelvac 7.12'!P33+'havelvac 7.13'!P33</f>
        <v>0</v>
      </c>
    </row>
    <row r="34" spans="1:16" s="381" customFormat="1" hidden="1">
      <c r="A34" s="470"/>
      <c r="B34" s="471"/>
      <c r="C34" s="450"/>
      <c r="D34" s="451"/>
      <c r="E34" s="452"/>
      <c r="F34" s="476"/>
      <c r="G34" s="454"/>
      <c r="H34" s="318"/>
      <c r="I34" s="318"/>
      <c r="J34" s="322"/>
      <c r="K34" s="322"/>
      <c r="L34" s="321" t="s">
        <v>123</v>
      </c>
      <c r="M34" s="316">
        <v>4235</v>
      </c>
      <c r="N34" s="299">
        <f>+'havelvac 7.1'!N34+'havelvac 7.2'!N34+'havelvac 7.3'!N34+'havelvac 7.4'!N34+'havelvac 7.5'!N34+'havelvac 7.6'!N34+'havelvac 7.7'!N34+'havelvac 7.9'!N34+'havelvac 7.8'!N34+'havelvac 7.10'!N34+'havelvac 7.11'!N34+'havelvac 7.12'!N34+'havelvac 7.13'!N34</f>
        <v>0</v>
      </c>
      <c r="O34" s="299">
        <f>+'havelvac 7.1'!O34+'havelvac 7.2'!O34+'havelvac 7.3'!O34+'havelvac 7.4'!O34+'havelvac 7.5'!O34+'havelvac 7.6'!O34+'havelvac 7.7'!O34+'havelvac 7.9'!O34+'havelvac 7.8'!O34+'havelvac 7.10'!O34+'havelvac 7.11'!O34+'havelvac 7.12'!O34+'havelvac 7.13'!O34</f>
        <v>0</v>
      </c>
      <c r="P34" s="299">
        <f>+'havelvac 7.1'!P34+'havelvac 7.2'!P34+'havelvac 7.3'!P34+'havelvac 7.4'!P34+'havelvac 7.5'!P34+'havelvac 7.6'!P34+'havelvac 7.7'!P34+'havelvac 7.9'!P34+'havelvac 7.8'!P34+'havelvac 7.10'!P34+'havelvac 7.11'!P34+'havelvac 7.12'!P34+'havelvac 7.13'!P34</f>
        <v>0</v>
      </c>
    </row>
    <row r="35" spans="1:16" s="381" customFormat="1" hidden="1">
      <c r="A35" s="470" t="str">
        <f t="shared" si="0"/>
        <v>71010101014237</v>
      </c>
      <c r="B35" s="471" t="s">
        <v>439</v>
      </c>
      <c r="C35" s="450" t="s">
        <v>106</v>
      </c>
      <c r="D35" s="451" t="s">
        <v>106</v>
      </c>
      <c r="E35" s="452" t="s">
        <v>106</v>
      </c>
      <c r="F35" s="476" t="s">
        <v>106</v>
      </c>
      <c r="G35" s="454">
        <v>4237</v>
      </c>
      <c r="H35" s="318"/>
      <c r="I35" s="318"/>
      <c r="J35" s="322"/>
      <c r="K35" s="322"/>
      <c r="L35" s="321" t="s">
        <v>124</v>
      </c>
      <c r="M35" s="316">
        <v>4237</v>
      </c>
      <c r="N35" s="299">
        <f>+'havelvac 7.1'!N35+'havelvac 7.2'!N35+'havelvac 7.3'!N35+'havelvac 7.4'!N35+'havelvac 7.5'!N35+'havelvac 7.6'!N35+'havelvac 7.7'!N35+'havelvac 7.9'!N35+'havelvac 7.8'!N35+'havelvac 7.10'!N35+'havelvac 7.11'!N35+'havelvac 7.12'!N35+'havelvac 7.13'!N35</f>
        <v>0</v>
      </c>
      <c r="O35" s="299">
        <f>+'havelvac 7.1'!O35+'havelvac 7.2'!O35+'havelvac 7.3'!O35+'havelvac 7.4'!O35+'havelvac 7.5'!O35+'havelvac 7.6'!O35+'havelvac 7.7'!O35+'havelvac 7.9'!O35+'havelvac 7.8'!O35+'havelvac 7.10'!O35+'havelvac 7.11'!O35+'havelvac 7.12'!O35+'havelvac 7.13'!O35</f>
        <v>0</v>
      </c>
      <c r="P35" s="299">
        <f>+'havelvac 7.1'!P35+'havelvac 7.2'!P35+'havelvac 7.3'!P35+'havelvac 7.4'!P35+'havelvac 7.5'!P35+'havelvac 7.6'!P35+'havelvac 7.7'!P35+'havelvac 7.9'!P35+'havelvac 7.8'!P35+'havelvac 7.10'!P35+'havelvac 7.11'!P35+'havelvac 7.12'!P35+'havelvac 7.13'!P35</f>
        <v>0</v>
      </c>
    </row>
    <row r="36" spans="1:16" s="381" customFormat="1" hidden="1">
      <c r="A36" s="470" t="str">
        <f t="shared" si="0"/>
        <v>71010101014239</v>
      </c>
      <c r="B36" s="471" t="s">
        <v>439</v>
      </c>
      <c r="C36" s="450" t="s">
        <v>106</v>
      </c>
      <c r="D36" s="451" t="s">
        <v>106</v>
      </c>
      <c r="E36" s="452" t="s">
        <v>106</v>
      </c>
      <c r="F36" s="476" t="s">
        <v>106</v>
      </c>
      <c r="G36" s="454">
        <v>4239</v>
      </c>
      <c r="H36" s="318"/>
      <c r="I36" s="318"/>
      <c r="J36" s="322"/>
      <c r="K36" s="322"/>
      <c r="L36" s="321" t="s">
        <v>125</v>
      </c>
      <c r="M36" s="316">
        <v>4239</v>
      </c>
      <c r="N36" s="299">
        <f>+'havelvac 7.1'!N36+'havelvac 7.2'!N36+'havelvac 7.3'!N36+'havelvac 7.4'!N36+'havelvac 7.5'!N36+'havelvac 7.6'!N36+'havelvac 7.7'!N36+'havelvac 7.9'!N36+'havelvac 7.8'!N36+'havelvac 7.10'!N36+'havelvac 7.11'!N36+'havelvac 7.12'!N36+'havelvac 7.13'!N36</f>
        <v>0</v>
      </c>
      <c r="O36" s="299">
        <f>+'havelvac 7.1'!O36+'havelvac 7.2'!O36+'havelvac 7.3'!O36+'havelvac 7.4'!O36+'havelvac 7.5'!O36+'havelvac 7.6'!O36+'havelvac 7.7'!O36+'havelvac 7.9'!O36+'havelvac 7.8'!O36+'havelvac 7.10'!O36+'havelvac 7.11'!O36+'havelvac 7.12'!O36+'havelvac 7.13'!O36</f>
        <v>0</v>
      </c>
      <c r="P36" s="299">
        <f>+'havelvac 7.1'!P36+'havelvac 7.2'!P36+'havelvac 7.3'!P36+'havelvac 7.4'!P36+'havelvac 7.5'!P36+'havelvac 7.6'!P36+'havelvac 7.7'!P36+'havelvac 7.9'!P36+'havelvac 7.8'!P36+'havelvac 7.10'!P36+'havelvac 7.11'!P36+'havelvac 7.12'!P36+'havelvac 7.13'!P36</f>
        <v>0</v>
      </c>
    </row>
    <row r="37" spans="1:16" s="381" customFormat="1" hidden="1">
      <c r="A37" s="470" t="str">
        <f t="shared" si="0"/>
        <v>71010101014241</v>
      </c>
      <c r="B37" s="471" t="s">
        <v>439</v>
      </c>
      <c r="C37" s="450" t="s">
        <v>106</v>
      </c>
      <c r="D37" s="451" t="s">
        <v>106</v>
      </c>
      <c r="E37" s="452" t="s">
        <v>106</v>
      </c>
      <c r="F37" s="476" t="s">
        <v>106</v>
      </c>
      <c r="G37" s="454">
        <v>4241</v>
      </c>
      <c r="H37" s="318"/>
      <c r="I37" s="318"/>
      <c r="J37" s="322"/>
      <c r="K37" s="322"/>
      <c r="L37" s="321" t="s">
        <v>126</v>
      </c>
      <c r="M37" s="316">
        <v>4241</v>
      </c>
      <c r="N37" s="299">
        <f>+'havelvac 7.1'!N37+'havelvac 7.2'!N37+'havelvac 7.3'!N37+'havelvac 7.4'!N37+'havelvac 7.5'!N37+'havelvac 7.6'!N37+'havelvac 7.7'!N37+'havelvac 7.9'!N37+'havelvac 7.8'!N37+'havelvac 7.10'!N37+'havelvac 7.11'!N37+'havelvac 7.12'!N37+'havelvac 7.13'!N37</f>
        <v>0</v>
      </c>
      <c r="O37" s="299">
        <f>+'havelvac 7.1'!O37+'havelvac 7.2'!O37+'havelvac 7.3'!O37+'havelvac 7.4'!O37+'havelvac 7.5'!O37+'havelvac 7.6'!O37+'havelvac 7.7'!O37+'havelvac 7.9'!O37+'havelvac 7.8'!O37+'havelvac 7.10'!O37+'havelvac 7.11'!O37+'havelvac 7.12'!O37+'havelvac 7.13'!O37</f>
        <v>0</v>
      </c>
      <c r="P37" s="299">
        <f>+'havelvac 7.1'!P37+'havelvac 7.2'!P37+'havelvac 7.3'!P37+'havelvac 7.4'!P37+'havelvac 7.5'!P37+'havelvac 7.6'!P37+'havelvac 7.7'!P37+'havelvac 7.9'!P37+'havelvac 7.8'!P37+'havelvac 7.10'!P37+'havelvac 7.11'!P37+'havelvac 7.12'!P37+'havelvac 7.13'!P37</f>
        <v>0</v>
      </c>
    </row>
    <row r="38" spans="1:16" s="381" customFormat="1" ht="25.5" hidden="1">
      <c r="A38" s="470" t="str">
        <f t="shared" si="0"/>
        <v>71010101014252</v>
      </c>
      <c r="B38" s="471" t="s">
        <v>439</v>
      </c>
      <c r="C38" s="450" t="s">
        <v>106</v>
      </c>
      <c r="D38" s="451" t="s">
        <v>106</v>
      </c>
      <c r="E38" s="452" t="s">
        <v>106</v>
      </c>
      <c r="F38" s="476" t="s">
        <v>106</v>
      </c>
      <c r="G38" s="454">
        <v>4252</v>
      </c>
      <c r="H38" s="318"/>
      <c r="I38" s="318"/>
      <c r="J38" s="322"/>
      <c r="K38" s="322"/>
      <c r="L38" s="321" t="s">
        <v>127</v>
      </c>
      <c r="M38" s="316">
        <v>4252</v>
      </c>
      <c r="N38" s="299">
        <f>+'havelvac 7.1'!N38+'havelvac 7.2'!N38+'havelvac 7.3'!N38+'havelvac 7.4'!N38+'havelvac 7.5'!N38+'havelvac 7.6'!N38+'havelvac 7.7'!N38+'havelvac 7.9'!N38+'havelvac 7.8'!N38+'havelvac 7.10'!N38+'havelvac 7.11'!N38+'havelvac 7.12'!N38+'havelvac 7.13'!N38</f>
        <v>0</v>
      </c>
      <c r="O38" s="299">
        <f>+'havelvac 7.1'!O38+'havelvac 7.2'!O38+'havelvac 7.3'!O38+'havelvac 7.4'!O38+'havelvac 7.5'!O38+'havelvac 7.6'!O38+'havelvac 7.7'!O38+'havelvac 7.9'!O38+'havelvac 7.8'!O38+'havelvac 7.10'!O38+'havelvac 7.11'!O38+'havelvac 7.12'!O38+'havelvac 7.13'!O38</f>
        <v>0</v>
      </c>
      <c r="P38" s="299">
        <f>+'havelvac 7.1'!P38+'havelvac 7.2'!P38+'havelvac 7.3'!P38+'havelvac 7.4'!P38+'havelvac 7.5'!P38+'havelvac 7.6'!P38+'havelvac 7.7'!P38+'havelvac 7.9'!P38+'havelvac 7.8'!P38+'havelvac 7.10'!P38+'havelvac 7.11'!P38+'havelvac 7.12'!P38+'havelvac 7.13'!P38</f>
        <v>0</v>
      </c>
    </row>
    <row r="39" spans="1:16" s="381" customFormat="1" hidden="1">
      <c r="A39" s="470" t="str">
        <f t="shared" si="0"/>
        <v>71010101014261</v>
      </c>
      <c r="B39" s="471" t="s">
        <v>439</v>
      </c>
      <c r="C39" s="450" t="s">
        <v>106</v>
      </c>
      <c r="D39" s="451" t="s">
        <v>106</v>
      </c>
      <c r="E39" s="452" t="s">
        <v>106</v>
      </c>
      <c r="F39" s="476" t="s">
        <v>106</v>
      </c>
      <c r="G39" s="454">
        <v>4261</v>
      </c>
      <c r="H39" s="318"/>
      <c r="I39" s="318"/>
      <c r="J39" s="322"/>
      <c r="K39" s="322"/>
      <c r="L39" s="330" t="s">
        <v>128</v>
      </c>
      <c r="M39" s="288">
        <v>4261</v>
      </c>
      <c r="N39" s="299">
        <f>+'havelvac 7.1'!N39+'havelvac 7.2'!N39+'havelvac 7.3'!N39+'havelvac 7.4'!N39+'havelvac 7.5'!N39+'havelvac 7.6'!N39+'havelvac 7.7'!N39+'havelvac 7.9'!N39+'havelvac 7.8'!N39+'havelvac 7.10'!N39+'havelvac 7.11'!N39+'havelvac 7.12'!N39+'havelvac 7.13'!N39</f>
        <v>0</v>
      </c>
      <c r="O39" s="299">
        <f>+'havelvac 7.1'!O39+'havelvac 7.2'!O39+'havelvac 7.3'!O39+'havelvac 7.4'!O39+'havelvac 7.5'!O39+'havelvac 7.6'!O39+'havelvac 7.7'!O39+'havelvac 7.9'!O39+'havelvac 7.8'!O39+'havelvac 7.10'!O39+'havelvac 7.11'!O39+'havelvac 7.12'!O39+'havelvac 7.13'!O39</f>
        <v>0</v>
      </c>
      <c r="P39" s="299">
        <f>+'havelvac 7.1'!P39+'havelvac 7.2'!P39+'havelvac 7.3'!P39+'havelvac 7.4'!P39+'havelvac 7.5'!P39+'havelvac 7.6'!P39+'havelvac 7.7'!P39+'havelvac 7.9'!P39+'havelvac 7.8'!P39+'havelvac 7.10'!P39+'havelvac 7.11'!P39+'havelvac 7.12'!P39+'havelvac 7.13'!P39</f>
        <v>0</v>
      </c>
    </row>
    <row r="40" spans="1:16" s="381" customFormat="1" hidden="1">
      <c r="A40" s="470" t="str">
        <f t="shared" si="0"/>
        <v>71010101014264</v>
      </c>
      <c r="B40" s="471" t="s">
        <v>439</v>
      </c>
      <c r="C40" s="450" t="s">
        <v>106</v>
      </c>
      <c r="D40" s="451" t="s">
        <v>106</v>
      </c>
      <c r="E40" s="452" t="s">
        <v>106</v>
      </c>
      <c r="F40" s="476" t="s">
        <v>106</v>
      </c>
      <c r="G40" s="454">
        <v>4264</v>
      </c>
      <c r="H40" s="318"/>
      <c r="I40" s="318"/>
      <c r="J40" s="322"/>
      <c r="K40" s="322"/>
      <c r="L40" s="336" t="s">
        <v>129</v>
      </c>
      <c r="M40" s="289">
        <v>4264</v>
      </c>
      <c r="N40" s="299">
        <f>+'havelvac 7.1'!N40+'havelvac 7.2'!N40+'havelvac 7.3'!N40+'havelvac 7.4'!N40+'havelvac 7.5'!N40+'havelvac 7.6'!N40+'havelvac 7.7'!N40+'havelvac 7.9'!N40+'havelvac 7.8'!N40+'havelvac 7.10'!N40+'havelvac 7.11'!N40+'havelvac 7.12'!N40+'havelvac 7.13'!N40</f>
        <v>0</v>
      </c>
      <c r="O40" s="299">
        <f>+'havelvac 7.1'!O40+'havelvac 7.2'!O40+'havelvac 7.3'!O40+'havelvac 7.4'!O40+'havelvac 7.5'!O40+'havelvac 7.6'!O40+'havelvac 7.7'!O40+'havelvac 7.9'!O40+'havelvac 7.8'!O40+'havelvac 7.10'!O40+'havelvac 7.11'!O40+'havelvac 7.12'!O40+'havelvac 7.13'!O40</f>
        <v>0</v>
      </c>
      <c r="P40" s="299">
        <f>+'havelvac 7.1'!P40+'havelvac 7.2'!P40+'havelvac 7.3'!P40+'havelvac 7.4'!P40+'havelvac 7.5'!P40+'havelvac 7.6'!P40+'havelvac 7.7'!P40+'havelvac 7.9'!P40+'havelvac 7.8'!P40+'havelvac 7.10'!P40+'havelvac 7.11'!P40+'havelvac 7.12'!P40+'havelvac 7.13'!P40</f>
        <v>0</v>
      </c>
    </row>
    <row r="41" spans="1:16" s="381" customFormat="1" hidden="1">
      <c r="A41" s="470" t="str">
        <f t="shared" si="0"/>
        <v>71010101014267</v>
      </c>
      <c r="B41" s="471" t="s">
        <v>439</v>
      </c>
      <c r="C41" s="450" t="s">
        <v>106</v>
      </c>
      <c r="D41" s="451" t="s">
        <v>106</v>
      </c>
      <c r="E41" s="452" t="s">
        <v>106</v>
      </c>
      <c r="F41" s="476" t="s">
        <v>106</v>
      </c>
      <c r="G41" s="454">
        <v>4267</v>
      </c>
      <c r="H41" s="318"/>
      <c r="I41" s="318"/>
      <c r="J41" s="322"/>
      <c r="K41" s="322"/>
      <c r="L41" s="336" t="s">
        <v>130</v>
      </c>
      <c r="M41" s="289">
        <v>4267</v>
      </c>
      <c r="N41" s="299">
        <f>+'havelvac 7.1'!N41+'havelvac 7.2'!N41+'havelvac 7.3'!N41+'havelvac 7.4'!N41+'havelvac 7.5'!N41+'havelvac 7.6'!N41+'havelvac 7.7'!N41+'havelvac 7.9'!N41+'havelvac 7.8'!N41+'havelvac 7.10'!N41+'havelvac 7.11'!N41+'havelvac 7.12'!N41+'havelvac 7.13'!N41</f>
        <v>0</v>
      </c>
      <c r="O41" s="299">
        <f>+'havelvac 7.1'!O41+'havelvac 7.2'!O41+'havelvac 7.3'!O41+'havelvac 7.4'!O41+'havelvac 7.5'!O41+'havelvac 7.6'!O41+'havelvac 7.7'!O41+'havelvac 7.9'!O41+'havelvac 7.8'!O41+'havelvac 7.10'!O41+'havelvac 7.11'!O41+'havelvac 7.12'!O41+'havelvac 7.13'!O41</f>
        <v>0</v>
      </c>
      <c r="P41" s="299">
        <f>+'havelvac 7.1'!P41+'havelvac 7.2'!P41+'havelvac 7.3'!P41+'havelvac 7.4'!P41+'havelvac 7.5'!P41+'havelvac 7.6'!P41+'havelvac 7.7'!P41+'havelvac 7.9'!P41+'havelvac 7.8'!P41+'havelvac 7.10'!P41+'havelvac 7.11'!P41+'havelvac 7.12'!P41+'havelvac 7.13'!P41</f>
        <v>0</v>
      </c>
    </row>
    <row r="42" spans="1:16" s="381" customFormat="1" hidden="1">
      <c r="A42" s="470" t="str">
        <f t="shared" si="0"/>
        <v>71010101014269</v>
      </c>
      <c r="B42" s="471" t="s">
        <v>439</v>
      </c>
      <c r="C42" s="450" t="s">
        <v>106</v>
      </c>
      <c r="D42" s="451" t="s">
        <v>106</v>
      </c>
      <c r="E42" s="452" t="s">
        <v>106</v>
      </c>
      <c r="F42" s="476" t="s">
        <v>106</v>
      </c>
      <c r="G42" s="454">
        <v>4269</v>
      </c>
      <c r="H42" s="318"/>
      <c r="I42" s="318"/>
      <c r="J42" s="322"/>
      <c r="K42" s="322"/>
      <c r="L42" s="336" t="s">
        <v>364</v>
      </c>
      <c r="M42" s="289">
        <v>4269</v>
      </c>
      <c r="N42" s="299">
        <f>+'havelvac 7.1'!N42+'havelvac 7.2'!N42+'havelvac 7.3'!N42+'havelvac 7.4'!N42+'havelvac 7.5'!N42+'havelvac 7.6'!N42+'havelvac 7.7'!N42+'havelvac 7.9'!N42+'havelvac 7.8'!N42+'havelvac 7.10'!N42+'havelvac 7.11'!N42+'havelvac 7.12'!N42+'havelvac 7.13'!N42</f>
        <v>0</v>
      </c>
      <c r="O42" s="299">
        <f>+'havelvac 7.1'!O42+'havelvac 7.2'!O42+'havelvac 7.3'!O42+'havelvac 7.4'!O42+'havelvac 7.5'!O42+'havelvac 7.6'!O42+'havelvac 7.7'!O42+'havelvac 7.9'!O42+'havelvac 7.8'!O42+'havelvac 7.10'!O42+'havelvac 7.11'!O42+'havelvac 7.12'!O42+'havelvac 7.13'!O42</f>
        <v>0</v>
      </c>
      <c r="P42" s="299">
        <f>+'havelvac 7.1'!P42+'havelvac 7.2'!P42+'havelvac 7.3'!P42+'havelvac 7.4'!P42+'havelvac 7.5'!P42+'havelvac 7.6'!P42+'havelvac 7.7'!P42+'havelvac 7.9'!P42+'havelvac 7.8'!P42+'havelvac 7.10'!P42+'havelvac 7.11'!P42+'havelvac 7.12'!P42+'havelvac 7.13'!P42</f>
        <v>0</v>
      </c>
    </row>
    <row r="43" spans="1:16" s="381" customFormat="1" ht="25.5" hidden="1">
      <c r="A43" s="470" t="str">
        <f t="shared" si="0"/>
        <v>71010101014511</v>
      </c>
      <c r="B43" s="471" t="s">
        <v>439</v>
      </c>
      <c r="C43" s="450" t="s">
        <v>106</v>
      </c>
      <c r="D43" s="451" t="s">
        <v>106</v>
      </c>
      <c r="E43" s="452" t="s">
        <v>106</v>
      </c>
      <c r="F43" s="473" t="s">
        <v>106</v>
      </c>
      <c r="G43" s="474">
        <v>4511</v>
      </c>
      <c r="H43" s="318"/>
      <c r="I43" s="318"/>
      <c r="J43" s="322"/>
      <c r="K43" s="322"/>
      <c r="L43" s="321" t="s">
        <v>131</v>
      </c>
      <c r="M43" s="316">
        <v>4511</v>
      </c>
      <c r="N43" s="299">
        <f>+'havelvac 7.1'!N43+'havelvac 7.2'!N43+'havelvac 7.3'!N43+'havelvac 7.4'!N43+'havelvac 7.5'!N43+'havelvac 7.6'!N43+'havelvac 7.7'!N43+'havelvac 7.9'!N43+'havelvac 7.8'!N43+'havelvac 7.10'!N43+'havelvac 7.11'!N43+'havelvac 7.12'!N43+'havelvac 7.13'!N43</f>
        <v>0</v>
      </c>
      <c r="O43" s="299">
        <f>+'havelvac 7.1'!O43+'havelvac 7.2'!O43+'havelvac 7.3'!O43+'havelvac 7.4'!O43+'havelvac 7.5'!O43+'havelvac 7.6'!O43+'havelvac 7.7'!O43+'havelvac 7.9'!O43+'havelvac 7.8'!O43+'havelvac 7.10'!O43+'havelvac 7.11'!O43+'havelvac 7.12'!O43+'havelvac 7.13'!O43</f>
        <v>0</v>
      </c>
      <c r="P43" s="299">
        <f>+'havelvac 7.1'!P43+'havelvac 7.2'!P43+'havelvac 7.3'!P43+'havelvac 7.4'!P43+'havelvac 7.5'!P43+'havelvac 7.6'!P43+'havelvac 7.7'!P43+'havelvac 7.9'!P43+'havelvac 7.8'!P43+'havelvac 7.10'!P43+'havelvac 7.11'!P43+'havelvac 7.12'!P43+'havelvac 7.13'!P43</f>
        <v>0</v>
      </c>
    </row>
    <row r="44" spans="1:16" s="381" customFormat="1" ht="25.5" hidden="1">
      <c r="A44" s="470" t="str">
        <f>CONCATENATE(B44,C44,D44,E44,F44,G44)</f>
        <v/>
      </c>
      <c r="B44" s="471"/>
      <c r="C44" s="450"/>
      <c r="D44" s="451"/>
      <c r="E44" s="452"/>
      <c r="F44" s="473"/>
      <c r="G44" s="474"/>
      <c r="H44" s="318"/>
      <c r="I44" s="318"/>
      <c r="J44" s="322"/>
      <c r="K44" s="322"/>
      <c r="L44" s="336" t="s">
        <v>747</v>
      </c>
      <c r="M44" s="419">
        <v>4638</v>
      </c>
      <c r="N44" s="299">
        <f>+'havelvac 7.1'!N44+'havelvac 7.2'!N44+'havelvac 7.3'!N44+'havelvac 7.4'!N44+'havelvac 7.5'!N44+'havelvac 7.6'!N44+'havelvac 7.7'!N44+'havelvac 7.9'!N44+'havelvac 7.8'!N44+'havelvac 7.10'!N44+'havelvac 7.11'!N44+'havelvac 7.12'!N44+'havelvac 7.13'!N44</f>
        <v>0</v>
      </c>
      <c r="O44" s="299">
        <f>+'havelvac 7.1'!O44+'havelvac 7.2'!O44+'havelvac 7.3'!O44+'havelvac 7.4'!O44+'havelvac 7.5'!O44+'havelvac 7.6'!O44+'havelvac 7.7'!O44+'havelvac 7.9'!O44+'havelvac 7.8'!O44+'havelvac 7.10'!O44+'havelvac 7.11'!O44+'havelvac 7.12'!O44+'havelvac 7.13'!O44</f>
        <v>0</v>
      </c>
      <c r="P44" s="299">
        <f>+'havelvac 7.1'!P44+'havelvac 7.2'!P44+'havelvac 7.3'!P44+'havelvac 7.4'!P44+'havelvac 7.5'!P44+'havelvac 7.6'!P44+'havelvac 7.7'!P44+'havelvac 7.9'!P44+'havelvac 7.8'!P44+'havelvac 7.10'!P44+'havelvac 7.11'!P44+'havelvac 7.12'!P44+'havelvac 7.13'!P44</f>
        <v>0</v>
      </c>
    </row>
    <row r="45" spans="1:16" s="381" customFormat="1" hidden="1">
      <c r="A45" s="470" t="str">
        <f t="shared" si="0"/>
        <v>71010101014729</v>
      </c>
      <c r="B45" s="471" t="s">
        <v>439</v>
      </c>
      <c r="C45" s="450" t="s">
        <v>106</v>
      </c>
      <c r="D45" s="451" t="s">
        <v>106</v>
      </c>
      <c r="E45" s="452" t="s">
        <v>106</v>
      </c>
      <c r="F45" s="476" t="s">
        <v>106</v>
      </c>
      <c r="G45" s="454">
        <v>4729</v>
      </c>
      <c r="H45" s="318"/>
      <c r="I45" s="318"/>
      <c r="J45" s="322"/>
      <c r="K45" s="322"/>
      <c r="L45" s="336" t="s">
        <v>167</v>
      </c>
      <c r="M45" s="419">
        <v>4639</v>
      </c>
      <c r="N45" s="299">
        <f>+'havelvac 7.1'!N45+'havelvac 7.2'!N45+'havelvac 7.3'!N45+'havelvac 7.4'!N45+'havelvac 7.5'!N45+'havelvac 7.6'!N45+'havelvac 7.7'!N45+'havelvac 7.9'!N45+'havelvac 7.8'!N45+'havelvac 7.10'!N45+'havelvac 7.11'!N45+'havelvac 7.12'!N45+'havelvac 7.13'!N45</f>
        <v>0</v>
      </c>
      <c r="O45" s="299">
        <f>+'havelvac 7.1'!O45+'havelvac 7.2'!O45+'havelvac 7.3'!O45+'havelvac 7.4'!O45+'havelvac 7.5'!O45+'havelvac 7.6'!O45+'havelvac 7.7'!O45+'havelvac 7.9'!O45+'havelvac 7.8'!O45+'havelvac 7.10'!O45+'havelvac 7.11'!O45+'havelvac 7.12'!O45+'havelvac 7.13'!O45</f>
        <v>0</v>
      </c>
      <c r="P45" s="299">
        <f>+'havelvac 7.1'!P45+'havelvac 7.2'!P45+'havelvac 7.3'!P45+'havelvac 7.4'!P45+'havelvac 7.5'!P45+'havelvac 7.6'!P45+'havelvac 7.7'!P45+'havelvac 7.9'!P45+'havelvac 7.8'!P45+'havelvac 7.10'!P45+'havelvac 7.11'!P45+'havelvac 7.12'!P45+'havelvac 7.13'!P45</f>
        <v>0</v>
      </c>
    </row>
    <row r="46" spans="1:16" s="381" customFormat="1" hidden="1">
      <c r="A46" s="470" t="str">
        <f t="shared" si="0"/>
        <v>71010101014823</v>
      </c>
      <c r="B46" s="471" t="s">
        <v>439</v>
      </c>
      <c r="C46" s="450" t="s">
        <v>106</v>
      </c>
      <c r="D46" s="451" t="s">
        <v>106</v>
      </c>
      <c r="E46" s="452" t="s">
        <v>106</v>
      </c>
      <c r="F46" s="476" t="s">
        <v>106</v>
      </c>
      <c r="G46" s="454">
        <v>4823</v>
      </c>
      <c r="H46" s="318"/>
      <c r="I46" s="318"/>
      <c r="J46" s="322"/>
      <c r="K46" s="322"/>
      <c r="L46" s="321" t="s">
        <v>132</v>
      </c>
      <c r="M46" s="316">
        <v>4729</v>
      </c>
      <c r="N46" s="299">
        <f>+'havelvac 7.1'!N46+'havelvac 7.2'!N46+'havelvac 7.3'!N46+'havelvac 7.4'!N46+'havelvac 7.5'!N46+'havelvac 7.6'!N46+'havelvac 7.7'!N46+'havelvac 7.9'!N46+'havelvac 7.8'!N46+'havelvac 7.10'!N46+'havelvac 7.11'!N46+'havelvac 7.12'!N46+'havelvac 7.13'!N46</f>
        <v>0</v>
      </c>
      <c r="O46" s="299">
        <f>+'havelvac 7.1'!O46+'havelvac 7.2'!O46+'havelvac 7.3'!O46+'havelvac 7.4'!O46+'havelvac 7.5'!O46+'havelvac 7.6'!O46+'havelvac 7.7'!O46+'havelvac 7.9'!O46+'havelvac 7.8'!O46+'havelvac 7.10'!O46+'havelvac 7.11'!O46+'havelvac 7.12'!O46+'havelvac 7.13'!O46</f>
        <v>0</v>
      </c>
      <c r="P46" s="299">
        <f>+'havelvac 7.1'!P46+'havelvac 7.2'!P46+'havelvac 7.3'!P46+'havelvac 7.4'!P46+'havelvac 7.5'!P46+'havelvac 7.6'!P46+'havelvac 7.7'!P46+'havelvac 7.9'!P46+'havelvac 7.8'!P46+'havelvac 7.10'!P46+'havelvac 7.11'!P46+'havelvac 7.12'!P46+'havelvac 7.13'!P46</f>
        <v>0</v>
      </c>
    </row>
    <row r="47" spans="1:16" s="381" customFormat="1" ht="25.5" hidden="1">
      <c r="A47" s="470"/>
      <c r="B47" s="471"/>
      <c r="C47" s="450"/>
      <c r="D47" s="451"/>
      <c r="E47" s="452"/>
      <c r="F47" s="476"/>
      <c r="G47" s="454"/>
      <c r="H47" s="318"/>
      <c r="I47" s="318"/>
      <c r="J47" s="322"/>
      <c r="K47" s="322"/>
      <c r="L47" s="321" t="s">
        <v>857</v>
      </c>
      <c r="M47" s="316" t="s">
        <v>88</v>
      </c>
      <c r="N47" s="299">
        <f>+'havelvac 7.1'!N47+'havelvac 7.2'!N47+'havelvac 7.3'!N47+'havelvac 7.4'!N47+'havelvac 7.5'!N47+'havelvac 7.6'!N47+'havelvac 7.7'!N47+'havelvac 7.9'!N47+'havelvac 7.8'!N47+'havelvac 7.10'!N47+'havelvac 7.11'!N47+'havelvac 7.12'!N47+'havelvac 7.13'!N47</f>
        <v>0</v>
      </c>
      <c r="O47" s="299">
        <f>+'havelvac 7.1'!O47+'havelvac 7.2'!O47+'havelvac 7.3'!O47+'havelvac 7.4'!O47+'havelvac 7.5'!O47+'havelvac 7.6'!O47+'havelvac 7.7'!O47+'havelvac 7.9'!O47+'havelvac 7.8'!O47+'havelvac 7.10'!O47+'havelvac 7.11'!O47+'havelvac 7.12'!O47+'havelvac 7.13'!O47</f>
        <v>0</v>
      </c>
      <c r="P47" s="299">
        <f>+'havelvac 7.1'!P47+'havelvac 7.2'!P47+'havelvac 7.3'!P47+'havelvac 7.4'!P47+'havelvac 7.5'!P47+'havelvac 7.6'!P47+'havelvac 7.7'!P47+'havelvac 7.9'!P47+'havelvac 7.8'!P47+'havelvac 7.10'!P47+'havelvac 7.11'!P47+'havelvac 7.12'!P47+'havelvac 7.13'!P47</f>
        <v>0</v>
      </c>
    </row>
    <row r="48" spans="1:16" s="381" customFormat="1" hidden="1">
      <c r="A48" s="470" t="str">
        <f t="shared" si="0"/>
        <v>71010101014861</v>
      </c>
      <c r="B48" s="471" t="s">
        <v>439</v>
      </c>
      <c r="C48" s="450" t="s">
        <v>106</v>
      </c>
      <c r="D48" s="451" t="s">
        <v>106</v>
      </c>
      <c r="E48" s="452" t="s">
        <v>106</v>
      </c>
      <c r="F48" s="476" t="s">
        <v>106</v>
      </c>
      <c r="G48" s="454">
        <v>4861</v>
      </c>
      <c r="H48" s="318"/>
      <c r="I48" s="318"/>
      <c r="J48" s="322"/>
      <c r="K48" s="322"/>
      <c r="L48" s="321" t="s">
        <v>133</v>
      </c>
      <c r="M48" s="316">
        <v>4823</v>
      </c>
      <c r="N48" s="299">
        <f>+'havelvac 7.1'!N48+'havelvac 7.2'!N48+'havelvac 7.3'!N48+'havelvac 7.4'!N48+'havelvac 7.5'!N48+'havelvac 7.6'!N48+'havelvac 7.7'!N48+'havelvac 7.9'!N48+'havelvac 7.8'!N48+'havelvac 7.10'!N48+'havelvac 7.11'!N48+'havelvac 7.12'!N48+'havelvac 7.13'!N48</f>
        <v>0</v>
      </c>
      <c r="O48" s="299">
        <f>+'havelvac 7.1'!O48+'havelvac 7.2'!O48+'havelvac 7.3'!O48+'havelvac 7.4'!O48+'havelvac 7.5'!O48+'havelvac 7.6'!O48+'havelvac 7.7'!O48+'havelvac 7.9'!O48+'havelvac 7.8'!O48+'havelvac 7.10'!O48+'havelvac 7.11'!O48+'havelvac 7.12'!O48+'havelvac 7.13'!O48</f>
        <v>0</v>
      </c>
      <c r="P48" s="299">
        <f>+'havelvac 7.1'!P48+'havelvac 7.2'!P48+'havelvac 7.3'!P48+'havelvac 7.4'!P48+'havelvac 7.5'!P48+'havelvac 7.6'!P48+'havelvac 7.7'!P48+'havelvac 7.9'!P48+'havelvac 7.8'!P48+'havelvac 7.10'!P48+'havelvac 7.11'!P48+'havelvac 7.12'!P48+'havelvac 7.13'!P48</f>
        <v>0</v>
      </c>
    </row>
    <row r="49" spans="1:16" s="381" customFormat="1" hidden="1">
      <c r="A49" s="470" t="str">
        <f t="shared" si="0"/>
        <v>71010101015121</v>
      </c>
      <c r="B49" s="471" t="s">
        <v>439</v>
      </c>
      <c r="C49" s="450" t="s">
        <v>106</v>
      </c>
      <c r="D49" s="451" t="s">
        <v>106</v>
      </c>
      <c r="E49" s="452" t="s">
        <v>106</v>
      </c>
      <c r="F49" s="476" t="s">
        <v>106</v>
      </c>
      <c r="G49" s="454">
        <v>5121</v>
      </c>
      <c r="H49" s="318"/>
      <c r="I49" s="318"/>
      <c r="J49" s="322"/>
      <c r="K49" s="322"/>
      <c r="L49" s="336" t="s">
        <v>134</v>
      </c>
      <c r="M49" s="289">
        <v>4861</v>
      </c>
      <c r="N49" s="299">
        <f>+'havelvac 7.1'!N49+'havelvac 7.2'!N49+'havelvac 7.3'!N49+'havelvac 7.4'!N49+'havelvac 7.5'!N49+'havelvac 7.6'!N49+'havelvac 7.7'!N49+'havelvac 7.9'!N49+'havelvac 7.8'!N49+'havelvac 7.10'!N49+'havelvac 7.11'!N49+'havelvac 7.12'!N49+'havelvac 7.13'!N49</f>
        <v>0</v>
      </c>
      <c r="O49" s="299">
        <f>+'havelvac 7.1'!O49+'havelvac 7.2'!O49+'havelvac 7.3'!O49+'havelvac 7.4'!O49+'havelvac 7.5'!O49+'havelvac 7.6'!O49+'havelvac 7.7'!O49+'havelvac 7.9'!O49+'havelvac 7.8'!O49+'havelvac 7.10'!O49+'havelvac 7.11'!O49+'havelvac 7.12'!O49+'havelvac 7.13'!O49</f>
        <v>0</v>
      </c>
      <c r="P49" s="299">
        <f>+'havelvac 7.1'!P49+'havelvac 7.2'!P49+'havelvac 7.3'!P49+'havelvac 7.4'!P49+'havelvac 7.5'!P49+'havelvac 7.6'!P49+'havelvac 7.7'!P49+'havelvac 7.9'!P49+'havelvac 7.8'!P49+'havelvac 7.10'!P49+'havelvac 7.11'!P49+'havelvac 7.12'!P49+'havelvac 7.13'!P49</f>
        <v>0</v>
      </c>
    </row>
    <row r="50" spans="1:16" s="381" customFormat="1" hidden="1">
      <c r="A50" s="470" t="str">
        <f t="shared" si="0"/>
        <v>71010101015122</v>
      </c>
      <c r="B50" s="471" t="s">
        <v>439</v>
      </c>
      <c r="C50" s="450" t="s">
        <v>106</v>
      </c>
      <c r="D50" s="451" t="s">
        <v>106</v>
      </c>
      <c r="E50" s="452" t="s">
        <v>106</v>
      </c>
      <c r="F50" s="476" t="s">
        <v>106</v>
      </c>
      <c r="G50" s="454">
        <v>5122</v>
      </c>
      <c r="H50" s="318"/>
      <c r="I50" s="318"/>
      <c r="J50" s="322"/>
      <c r="K50" s="322"/>
      <c r="L50" s="321" t="s">
        <v>135</v>
      </c>
      <c r="M50" s="316">
        <v>5121</v>
      </c>
      <c r="N50" s="299">
        <f>+'havelvac 7.1'!N50+'havelvac 7.2'!N50+'havelvac 7.3'!N50+'havelvac 7.4'!N50+'havelvac 7.5'!N50+'havelvac 7.6'!N50+'havelvac 7.7'!N50+'havelvac 7.9'!N50+'havelvac 7.8'!N50+'havelvac 7.10'!N50+'havelvac 7.11'!N50+'havelvac 7.12'!N50+'havelvac 7.13'!N50</f>
        <v>0</v>
      </c>
      <c r="O50" s="299">
        <f>+'havelvac 7.1'!O50+'havelvac 7.2'!O50+'havelvac 7.3'!O50+'havelvac 7.4'!O50+'havelvac 7.5'!O50+'havelvac 7.6'!O50+'havelvac 7.7'!O50+'havelvac 7.9'!O50+'havelvac 7.8'!O50+'havelvac 7.10'!O50+'havelvac 7.11'!O50+'havelvac 7.12'!O50+'havelvac 7.13'!O50</f>
        <v>0</v>
      </c>
      <c r="P50" s="299">
        <f>+'havelvac 7.1'!P50+'havelvac 7.2'!P50+'havelvac 7.3'!P50+'havelvac 7.4'!P50+'havelvac 7.5'!P50+'havelvac 7.6'!P50+'havelvac 7.7'!P50+'havelvac 7.9'!P50+'havelvac 7.8'!P50+'havelvac 7.10'!P50+'havelvac 7.11'!P50+'havelvac 7.12'!P50+'havelvac 7.13'!P50</f>
        <v>0</v>
      </c>
    </row>
    <row r="51" spans="1:16" s="381" customFormat="1" hidden="1">
      <c r="A51" s="470" t="str">
        <f t="shared" si="0"/>
        <v>71010101015129</v>
      </c>
      <c r="B51" s="471" t="s">
        <v>439</v>
      </c>
      <c r="C51" s="450" t="s">
        <v>106</v>
      </c>
      <c r="D51" s="451" t="s">
        <v>106</v>
      </c>
      <c r="E51" s="452" t="s">
        <v>106</v>
      </c>
      <c r="F51" s="476" t="s">
        <v>106</v>
      </c>
      <c r="G51" s="454">
        <v>5129</v>
      </c>
      <c r="H51" s="318"/>
      <c r="I51" s="318"/>
      <c r="J51" s="322"/>
      <c r="K51" s="322"/>
      <c r="L51" s="321" t="s">
        <v>136</v>
      </c>
      <c r="M51" s="316">
        <v>5122</v>
      </c>
      <c r="N51" s="299">
        <f>+'havelvac 7.1'!N51+'havelvac 7.2'!N51+'havelvac 7.3'!N51+'havelvac 7.4'!N51+'havelvac 7.5'!N51+'havelvac 7.6'!N51+'havelvac 7.7'!N51+'havelvac 7.9'!N51+'havelvac 7.8'!N51+'havelvac 7.10'!N51+'havelvac 7.11'!N51+'havelvac 7.12'!N51+'havelvac 7.13'!N51</f>
        <v>0</v>
      </c>
      <c r="O51" s="299">
        <f>+'havelvac 7.1'!O51+'havelvac 7.2'!O51+'havelvac 7.3'!O51+'havelvac 7.4'!O51+'havelvac 7.5'!O51+'havelvac 7.6'!O51+'havelvac 7.7'!O51+'havelvac 7.9'!O51+'havelvac 7.8'!O51+'havelvac 7.10'!O51+'havelvac 7.11'!O51+'havelvac 7.12'!O51+'havelvac 7.13'!O51</f>
        <v>0</v>
      </c>
      <c r="P51" s="299">
        <f>+'havelvac 7.1'!P51+'havelvac 7.2'!P51+'havelvac 7.3'!P51+'havelvac 7.4'!P51+'havelvac 7.5'!P51+'havelvac 7.6'!P51+'havelvac 7.7'!P51+'havelvac 7.9'!P51+'havelvac 7.8'!P51+'havelvac 7.10'!P51+'havelvac 7.11'!P51+'havelvac 7.12'!P51+'havelvac 7.13'!P51</f>
        <v>0</v>
      </c>
    </row>
    <row r="52" spans="1:16" s="381" customFormat="1" hidden="1">
      <c r="A52" s="470" t="str">
        <f t="shared" si="0"/>
        <v>71010101015132</v>
      </c>
      <c r="B52" s="471" t="s">
        <v>439</v>
      </c>
      <c r="C52" s="450" t="s">
        <v>106</v>
      </c>
      <c r="D52" s="451" t="s">
        <v>106</v>
      </c>
      <c r="E52" s="452" t="s">
        <v>106</v>
      </c>
      <c r="F52" s="476" t="s">
        <v>106</v>
      </c>
      <c r="G52" s="454">
        <v>5132</v>
      </c>
      <c r="H52" s="318"/>
      <c r="I52" s="318"/>
      <c r="J52" s="322"/>
      <c r="K52" s="322"/>
      <c r="L52" s="321" t="s">
        <v>137</v>
      </c>
      <c r="M52" s="316">
        <v>5129</v>
      </c>
      <c r="N52" s="299">
        <f>+'havelvac 7.1'!N52+'havelvac 7.2'!N52+'havelvac 7.3'!N52+'havelvac 7.4'!N52+'havelvac 7.5'!N52+'havelvac 7.6'!N52+'havelvac 7.7'!N52+'havelvac 7.9'!N52+'havelvac 7.8'!N52+'havelvac 7.10'!N52+'havelvac 7.11'!N52+'havelvac 7.12'!N52+'havelvac 7.13'!N52</f>
        <v>0</v>
      </c>
      <c r="O52" s="299">
        <f>+'havelvac 7.1'!O52+'havelvac 7.2'!O52+'havelvac 7.3'!O52+'havelvac 7.4'!O52+'havelvac 7.5'!O52+'havelvac 7.6'!O52+'havelvac 7.7'!O52+'havelvac 7.9'!O52+'havelvac 7.8'!O52+'havelvac 7.10'!O52+'havelvac 7.11'!O52+'havelvac 7.12'!O52+'havelvac 7.13'!O52</f>
        <v>0</v>
      </c>
      <c r="P52" s="299">
        <f>+'havelvac 7.1'!P52+'havelvac 7.2'!P52+'havelvac 7.3'!P52+'havelvac 7.4'!P52+'havelvac 7.5'!P52+'havelvac 7.6'!P52+'havelvac 7.7'!P52+'havelvac 7.9'!P52+'havelvac 7.8'!P52+'havelvac 7.10'!P52+'havelvac 7.11'!P52+'havelvac 7.12'!P52+'havelvac 7.13'!P52</f>
        <v>0</v>
      </c>
    </row>
    <row r="53" spans="1:16" s="381" customFormat="1" hidden="1">
      <c r="A53" s="470" t="str">
        <f t="shared" si="0"/>
        <v>71010101015134</v>
      </c>
      <c r="B53" s="471" t="s">
        <v>439</v>
      </c>
      <c r="C53" s="450" t="s">
        <v>106</v>
      </c>
      <c r="D53" s="451" t="s">
        <v>106</v>
      </c>
      <c r="E53" s="452" t="s">
        <v>106</v>
      </c>
      <c r="F53" s="473" t="s">
        <v>106</v>
      </c>
      <c r="G53" s="474">
        <v>5134</v>
      </c>
      <c r="H53" s="318"/>
      <c r="I53" s="318"/>
      <c r="J53" s="322"/>
      <c r="K53" s="322"/>
      <c r="L53" s="321" t="s">
        <v>138</v>
      </c>
      <c r="M53" s="316">
        <v>5132</v>
      </c>
      <c r="N53" s="299">
        <f>+'havelvac 7.1'!N53+'havelvac 7.2'!N53+'havelvac 7.3'!N53+'havelvac 7.4'!N53+'havelvac 7.5'!N53+'havelvac 7.6'!N53+'havelvac 7.7'!N53+'havelvac 7.9'!N53+'havelvac 7.8'!N53+'havelvac 7.10'!N53+'havelvac 7.11'!N53+'havelvac 7.12'!N53+'havelvac 7.13'!N53</f>
        <v>0</v>
      </c>
      <c r="O53" s="299">
        <f>+'havelvac 7.1'!O53+'havelvac 7.2'!O53+'havelvac 7.3'!O53+'havelvac 7.4'!O53+'havelvac 7.5'!O53+'havelvac 7.6'!O53+'havelvac 7.7'!O53+'havelvac 7.9'!O53+'havelvac 7.8'!O53+'havelvac 7.10'!O53+'havelvac 7.11'!O53+'havelvac 7.12'!O53+'havelvac 7.13'!O53</f>
        <v>0</v>
      </c>
      <c r="P53" s="299">
        <f>+'havelvac 7.1'!P53+'havelvac 7.2'!P53+'havelvac 7.3'!P53+'havelvac 7.4'!P53+'havelvac 7.5'!P53+'havelvac 7.6'!P53+'havelvac 7.7'!P53+'havelvac 7.9'!P53+'havelvac 7.8'!P53+'havelvac 7.10'!P53+'havelvac 7.11'!P53+'havelvac 7.12'!P53+'havelvac 7.13'!P53</f>
        <v>0</v>
      </c>
    </row>
    <row r="54" spans="1:16" s="475" customFormat="1" hidden="1">
      <c r="A54" s="470" t="str">
        <f t="shared" si="0"/>
        <v>71010101020000</v>
      </c>
      <c r="B54" s="471" t="s">
        <v>439</v>
      </c>
      <c r="C54" s="450" t="s">
        <v>106</v>
      </c>
      <c r="D54" s="451" t="s">
        <v>106</v>
      </c>
      <c r="E54" s="452" t="s">
        <v>106</v>
      </c>
      <c r="F54" s="473" t="s">
        <v>140</v>
      </c>
      <c r="G54" s="474" t="s">
        <v>440</v>
      </c>
      <c r="H54" s="318"/>
      <c r="I54" s="318"/>
      <c r="J54" s="322"/>
      <c r="K54" s="322"/>
      <c r="L54" s="321" t="s">
        <v>139</v>
      </c>
      <c r="M54" s="316">
        <v>5134</v>
      </c>
      <c r="N54" s="299">
        <f>+'havelvac 7.1'!N54+'havelvac 7.2'!N54+'havelvac 7.3'!N54+'havelvac 7.4'!N54+'havelvac 7.5'!N54+'havelvac 7.6'!N54+'havelvac 7.7'!N54+'havelvac 7.9'!N54+'havelvac 7.8'!N54+'havelvac 7.10'!N54+'havelvac 7.11'!N54+'havelvac 7.12'!N54+'havelvac 7.13'!N54</f>
        <v>0</v>
      </c>
      <c r="O54" s="299">
        <f>+'havelvac 7.1'!O54+'havelvac 7.2'!O54+'havelvac 7.3'!O54+'havelvac 7.4'!O54+'havelvac 7.5'!O54+'havelvac 7.6'!O54+'havelvac 7.7'!O54+'havelvac 7.9'!O54+'havelvac 7.8'!O54+'havelvac 7.10'!O54+'havelvac 7.11'!O54+'havelvac 7.12'!O54+'havelvac 7.13'!O54</f>
        <v>0</v>
      </c>
      <c r="P54" s="299">
        <f>+'havelvac 7.1'!P54+'havelvac 7.2'!P54+'havelvac 7.3'!P54+'havelvac 7.4'!P54+'havelvac 7.5'!P54+'havelvac 7.6'!P54+'havelvac 7.7'!P54+'havelvac 7.9'!P54+'havelvac 7.8'!P54+'havelvac 7.10'!P54+'havelvac 7.11'!P54+'havelvac 7.12'!P54+'havelvac 7.13'!P54</f>
        <v>0</v>
      </c>
    </row>
    <row r="55" spans="1:16" s="381" customFormat="1" ht="15.75" hidden="1" customHeight="1">
      <c r="A55" s="470" t="str">
        <f t="shared" si="0"/>
        <v>71010101024251</v>
      </c>
      <c r="B55" s="471" t="s">
        <v>439</v>
      </c>
      <c r="C55" s="450" t="s">
        <v>106</v>
      </c>
      <c r="D55" s="451" t="s">
        <v>106</v>
      </c>
      <c r="E55" s="452" t="s">
        <v>106</v>
      </c>
      <c r="F55" s="476" t="s">
        <v>140</v>
      </c>
      <c r="G55" s="454">
        <v>4251</v>
      </c>
      <c r="H55" s="290"/>
      <c r="I55" s="414"/>
      <c r="J55" s="415"/>
      <c r="K55" s="415"/>
      <c r="L55" s="416" t="s">
        <v>787</v>
      </c>
      <c r="M55" s="411"/>
      <c r="N55" s="417">
        <f>O55+P55</f>
        <v>0</v>
      </c>
      <c r="O55" s="417">
        <f>SUM(O56:O59)</f>
        <v>0</v>
      </c>
      <c r="P55" s="417">
        <f>SUM(P56:P59)</f>
        <v>0</v>
      </c>
    </row>
    <row r="56" spans="1:16" s="381" customFormat="1" ht="25.5" hidden="1">
      <c r="A56" s="470" t="str">
        <f t="shared" si="0"/>
        <v>71010101025113</v>
      </c>
      <c r="B56" s="471" t="s">
        <v>439</v>
      </c>
      <c r="C56" s="450" t="s">
        <v>106</v>
      </c>
      <c r="D56" s="451" t="s">
        <v>106</v>
      </c>
      <c r="E56" s="452" t="s">
        <v>106</v>
      </c>
      <c r="F56" s="476" t="s">
        <v>140</v>
      </c>
      <c r="G56" s="454">
        <v>5113</v>
      </c>
      <c r="H56" s="290"/>
      <c r="I56" s="318"/>
      <c r="J56" s="322"/>
      <c r="K56" s="322"/>
      <c r="L56" s="330" t="s">
        <v>142</v>
      </c>
      <c r="M56" s="420">
        <v>4251</v>
      </c>
      <c r="N56" s="299">
        <f>+'havelvac 7.1'!N56+'havelvac 7.2'!N56+'havelvac 7.3'!N56+'havelvac 7.4'!N56+'havelvac 7.5'!N56+'havelvac 7.6'!N56+'havelvac 7.7'!N56+'havelvac 7.9'!N56+'havelvac 7.8'!N56+'havelvac 7.10'!N56+'havelvac 7.11'!N56+'havelvac 7.12'!N56+'havelvac 7.13'!N56</f>
        <v>0</v>
      </c>
      <c r="O56" s="299">
        <f>+'havelvac 7.1'!O56+'havelvac 7.2'!O56+'havelvac 7.3'!O56+'havelvac 7.4'!O56+'havelvac 7.5'!O56+'havelvac 7.6'!O56+'havelvac 7.7'!O56+'havelvac 7.9'!O56+'havelvac 7.8'!O56+'havelvac 7.10'!O56+'havelvac 7.11'!O56+'havelvac 7.12'!O56+'havelvac 7.13'!O56</f>
        <v>0</v>
      </c>
      <c r="P56" s="299">
        <f>+'havelvac 7.1'!P56+'havelvac 7.2'!P56+'havelvac 7.3'!P56+'havelvac 7.4'!P56+'havelvac 7.5'!P56+'havelvac 7.6'!P56+'havelvac 7.7'!P56+'havelvac 7.9'!P56+'havelvac 7.8'!P56+'havelvac 7.10'!P56+'havelvac 7.11'!P56+'havelvac 7.12'!P56+'havelvac 7.13'!P56</f>
        <v>0</v>
      </c>
    </row>
    <row r="57" spans="1:16" s="381" customFormat="1" hidden="1">
      <c r="A57" s="470">
        <v>71010103000000</v>
      </c>
      <c r="B57" s="471" t="s">
        <v>439</v>
      </c>
      <c r="C57" s="450" t="s">
        <v>106</v>
      </c>
      <c r="D57" s="451" t="s">
        <v>106</v>
      </c>
      <c r="E57" s="452" t="s">
        <v>442</v>
      </c>
      <c r="F57" s="473" t="s">
        <v>441</v>
      </c>
      <c r="G57" s="474" t="s">
        <v>440</v>
      </c>
      <c r="H57" s="290"/>
      <c r="I57" s="318"/>
      <c r="J57" s="322"/>
      <c r="K57" s="322"/>
      <c r="L57" s="330" t="s">
        <v>173</v>
      </c>
      <c r="M57" s="288">
        <v>5112</v>
      </c>
      <c r="N57" s="299">
        <f>+'havelvac 7.1'!N57+'havelvac 7.2'!N57+'havelvac 7.3'!N57+'havelvac 7.4'!N57+'havelvac 7.5'!N57+'havelvac 7.6'!N57+'havelvac 7.7'!N57+'havelvac 7.9'!N57+'havelvac 7.8'!N57+'havelvac 7.10'!N57+'havelvac 7.11'!N57+'havelvac 7.12'!N57+'havelvac 7.13'!N57</f>
        <v>0</v>
      </c>
      <c r="O57" s="299">
        <f>+'havelvac 7.1'!O57+'havelvac 7.2'!O57+'havelvac 7.3'!O57+'havelvac 7.4'!O57+'havelvac 7.5'!O57+'havelvac 7.6'!O57+'havelvac 7.7'!O57+'havelvac 7.9'!O57+'havelvac 7.8'!O57+'havelvac 7.10'!O57+'havelvac 7.11'!O57+'havelvac 7.12'!O57+'havelvac 7.13'!O57</f>
        <v>0</v>
      </c>
      <c r="P57" s="299">
        <f>+'havelvac 7.1'!P57+'havelvac 7.2'!P57+'havelvac 7.3'!P57+'havelvac 7.4'!P57+'havelvac 7.5'!P57+'havelvac 7.6'!P57+'havelvac 7.7'!P57+'havelvac 7.9'!P57+'havelvac 7.8'!P57+'havelvac 7.10'!P57+'havelvac 7.11'!P57+'havelvac 7.12'!P57+'havelvac 7.13'!P57</f>
        <v>0</v>
      </c>
    </row>
    <row r="58" spans="1:16" s="381" customFormat="1" hidden="1">
      <c r="A58" s="470">
        <v>71010103000001</v>
      </c>
      <c r="B58" s="471" t="s">
        <v>439</v>
      </c>
      <c r="C58" s="450" t="s">
        <v>106</v>
      </c>
      <c r="D58" s="451" t="s">
        <v>106</v>
      </c>
      <c r="E58" s="452" t="s">
        <v>442</v>
      </c>
      <c r="F58" s="473" t="s">
        <v>441</v>
      </c>
      <c r="G58" s="474" t="s">
        <v>96</v>
      </c>
      <c r="H58" s="318"/>
      <c r="I58" s="318"/>
      <c r="J58" s="322"/>
      <c r="K58" s="322"/>
      <c r="L58" s="330" t="s">
        <v>174</v>
      </c>
      <c r="M58" s="420">
        <v>5113</v>
      </c>
      <c r="N58" s="299">
        <f>+'havelvac 7.1'!N58+'havelvac 7.2'!N58+'havelvac 7.3'!N58+'havelvac 7.4'!N58+'havelvac 7.5'!N58+'havelvac 7.6'!N58+'havelvac 7.7'!N58+'havelvac 7.9'!N58+'havelvac 7.8'!N58+'havelvac 7.10'!N58+'havelvac 7.11'!N58+'havelvac 7.12'!N58+'havelvac 7.13'!N58</f>
        <v>0</v>
      </c>
      <c r="O58" s="299">
        <f>+'havelvac 7.1'!O58+'havelvac 7.2'!O58+'havelvac 7.3'!O58+'havelvac 7.4'!O58+'havelvac 7.5'!O58+'havelvac 7.6'!O58+'havelvac 7.7'!O58+'havelvac 7.9'!O58+'havelvac 7.8'!O58+'havelvac 7.10'!O58+'havelvac 7.11'!O58+'havelvac 7.12'!O58+'havelvac 7.13'!O58</f>
        <v>0</v>
      </c>
      <c r="P58" s="299">
        <f>+'havelvac 7.1'!P58+'havelvac 7.2'!P58+'havelvac 7.3'!P58+'havelvac 7.4'!P58+'havelvac 7.5'!P58+'havelvac 7.6'!P58+'havelvac 7.7'!P58+'havelvac 7.9'!P58+'havelvac 7.8'!P58+'havelvac 7.10'!P58+'havelvac 7.11'!P58+'havelvac 7.12'!P58+'havelvac 7.13'!P58</f>
        <v>0</v>
      </c>
    </row>
    <row r="59" spans="1:16" s="381" customFormat="1" hidden="1">
      <c r="A59" s="470"/>
      <c r="B59" s="471"/>
      <c r="C59" s="450"/>
      <c r="D59" s="451"/>
      <c r="E59" s="452"/>
      <c r="F59" s="473"/>
      <c r="G59" s="474"/>
      <c r="H59" s="318"/>
      <c r="I59" s="318"/>
      <c r="J59" s="322"/>
      <c r="K59" s="322"/>
      <c r="L59" s="321" t="s">
        <v>137</v>
      </c>
      <c r="M59" s="316">
        <v>5129</v>
      </c>
      <c r="N59" s="299">
        <f>+'havelvac 7.1'!N59+'havelvac 7.2'!N59+'havelvac 7.3'!N59+'havelvac 7.4'!N59+'havelvac 7.5'!N59+'havelvac 7.6'!N59+'havelvac 7.7'!N59+'havelvac 7.9'!N59+'havelvac 7.8'!N59+'havelvac 7.10'!N59+'havelvac 7.11'!N59+'havelvac 7.12'!N59+'havelvac 7.13'!N59</f>
        <v>0</v>
      </c>
      <c r="O59" s="299">
        <f>+'havelvac 7.1'!O59+'havelvac 7.2'!O59+'havelvac 7.3'!O59+'havelvac 7.4'!O59+'havelvac 7.5'!O59+'havelvac 7.6'!O59+'havelvac 7.7'!O59+'havelvac 7.9'!O59+'havelvac 7.8'!O59+'havelvac 7.10'!O59+'havelvac 7.11'!O59+'havelvac 7.12'!O59+'havelvac 7.13'!O59</f>
        <v>0</v>
      </c>
      <c r="P59" s="299">
        <f>+'havelvac 7.1'!P59+'havelvac 7.2'!P59+'havelvac 7.3'!P59+'havelvac 7.4'!P59+'havelvac 7.5'!P59+'havelvac 7.6'!P59+'havelvac 7.7'!P59+'havelvac 7.9'!P59+'havelvac 7.8'!P59+'havelvac 7.10'!P59+'havelvac 7.11'!P59+'havelvac 7.12'!P59+'havelvac 7.13'!P59</f>
        <v>0</v>
      </c>
    </row>
    <row r="60" spans="1:16" s="475" customFormat="1" ht="13.5" hidden="1">
      <c r="A60" s="470">
        <v>71010103010000</v>
      </c>
      <c r="B60" s="471" t="s">
        <v>439</v>
      </c>
      <c r="C60" s="450" t="s">
        <v>106</v>
      </c>
      <c r="D60" s="451" t="s">
        <v>106</v>
      </c>
      <c r="E60" s="452" t="s">
        <v>442</v>
      </c>
      <c r="F60" s="473" t="s">
        <v>106</v>
      </c>
      <c r="G60" s="474" t="s">
        <v>440</v>
      </c>
      <c r="H60" s="290">
        <v>2113</v>
      </c>
      <c r="I60" s="318" t="s">
        <v>106</v>
      </c>
      <c r="J60" s="322">
        <v>1</v>
      </c>
      <c r="K60" s="322">
        <v>3</v>
      </c>
      <c r="L60" s="409" t="s">
        <v>581</v>
      </c>
      <c r="M60" s="323"/>
      <c r="N60" s="331">
        <f>+N62+N64</f>
        <v>0</v>
      </c>
      <c r="O60" s="331">
        <f t="shared" ref="O60:P60" si="1">+O62+O64</f>
        <v>0</v>
      </c>
      <c r="P60" s="331">
        <f t="shared" si="1"/>
        <v>0</v>
      </c>
    </row>
    <row r="61" spans="1:16" s="381" customFormat="1" ht="12.75" hidden="1">
      <c r="A61" s="470">
        <v>71010103014239</v>
      </c>
      <c r="B61" s="471" t="s">
        <v>439</v>
      </c>
      <c r="C61" s="450" t="s">
        <v>106</v>
      </c>
      <c r="D61" s="451" t="s">
        <v>106</v>
      </c>
      <c r="E61" s="452" t="s">
        <v>442</v>
      </c>
      <c r="F61" s="476" t="s">
        <v>106</v>
      </c>
      <c r="G61" s="454">
        <v>4239</v>
      </c>
      <c r="H61" s="290"/>
      <c r="I61" s="318"/>
      <c r="J61" s="322"/>
      <c r="K61" s="322"/>
      <c r="L61" s="409" t="s">
        <v>108</v>
      </c>
      <c r="M61" s="323"/>
      <c r="N61" s="331">
        <f>+N63</f>
        <v>0</v>
      </c>
      <c r="O61" s="331"/>
      <c r="P61" s="331"/>
    </row>
    <row r="62" spans="1:16" s="475" customFormat="1" ht="27" hidden="1">
      <c r="A62" s="470" t="str">
        <f t="shared" si="0"/>
        <v>71010300000000</v>
      </c>
      <c r="B62" s="471" t="s">
        <v>439</v>
      </c>
      <c r="C62" s="450" t="s">
        <v>106</v>
      </c>
      <c r="D62" s="451" t="s">
        <v>442</v>
      </c>
      <c r="E62" s="472" t="s">
        <v>441</v>
      </c>
      <c r="F62" s="473" t="s">
        <v>441</v>
      </c>
      <c r="G62" s="474" t="s">
        <v>440</v>
      </c>
      <c r="H62" s="290"/>
      <c r="I62" s="414"/>
      <c r="J62" s="415"/>
      <c r="K62" s="415"/>
      <c r="L62" s="416" t="s">
        <v>583</v>
      </c>
      <c r="M62" s="411"/>
      <c r="N62" s="417">
        <f>O62+P62</f>
        <v>0</v>
      </c>
      <c r="O62" s="417">
        <f>SUM(O63)</f>
        <v>0</v>
      </c>
      <c r="P62" s="417">
        <f>SUM(P63)</f>
        <v>0</v>
      </c>
    </row>
    <row r="63" spans="1:16" s="381" customFormat="1" hidden="1">
      <c r="A63" s="470" t="str">
        <f t="shared" si="0"/>
        <v>71010300000001</v>
      </c>
      <c r="B63" s="471" t="s">
        <v>439</v>
      </c>
      <c r="C63" s="450" t="s">
        <v>106</v>
      </c>
      <c r="D63" s="451" t="s">
        <v>442</v>
      </c>
      <c r="E63" s="452" t="s">
        <v>441</v>
      </c>
      <c r="F63" s="473" t="s">
        <v>441</v>
      </c>
      <c r="G63" s="474" t="s">
        <v>96</v>
      </c>
      <c r="H63" s="318"/>
      <c r="I63" s="318"/>
      <c r="J63" s="322"/>
      <c r="K63" s="322"/>
      <c r="L63" s="321" t="s">
        <v>125</v>
      </c>
      <c r="M63" s="316">
        <v>4239</v>
      </c>
      <c r="N63" s="299">
        <f>+'havelvac 7.1'!N63+'havelvac 7.2'!N63+'havelvac 7.3'!N63+'havelvac 7.4'!N63+'havelvac 7.5'!N63+'havelvac 7.6'!N63+'havelvac 7.7'!N63+'havelvac 7.9'!N63+'havelvac 7.8'!N63+'havelvac 7.10'!N63+'havelvac 7.11'!N63+'havelvac 7.12'!N63+'havelvac 7.13'!N63</f>
        <v>0</v>
      </c>
      <c r="O63" s="299">
        <f>+'havelvac 7.1'!O63+'havelvac 7.2'!O63+'havelvac 7.3'!O63+'havelvac 7.4'!O63+'havelvac 7.5'!O63+'havelvac 7.6'!O63+'havelvac 7.7'!O63+'havelvac 7.9'!O63+'havelvac 7.8'!O63+'havelvac 7.10'!O63+'havelvac 7.11'!O63+'havelvac 7.12'!O63+'havelvac 7.13'!O63</f>
        <v>0</v>
      </c>
      <c r="P63" s="299">
        <f>+'havelvac 7.1'!P63+'havelvac 7.2'!P63+'havelvac 7.3'!P63+'havelvac 7.4'!P63+'havelvac 7.5'!P63+'havelvac 7.6'!P63+'havelvac 7.7'!P63+'havelvac 7.9'!P63+'havelvac 7.8'!P63+'havelvac 7.10'!P63+'havelvac 7.11'!P63+'havelvac 7.12'!P63+'havelvac 7.13'!P63</f>
        <v>0</v>
      </c>
    </row>
    <row r="64" spans="1:16" s="381" customFormat="1" ht="13.5" hidden="1">
      <c r="A64" s="470" t="str">
        <f>CONCATENATE(B64,C64,D64,E64,F64,G64)</f>
        <v>71100701044819</v>
      </c>
      <c r="B64" s="471" t="s">
        <v>439</v>
      </c>
      <c r="C64" s="450" t="s">
        <v>189</v>
      </c>
      <c r="D64" s="451" t="s">
        <v>183</v>
      </c>
      <c r="E64" s="452" t="s">
        <v>106</v>
      </c>
      <c r="F64" s="476" t="s">
        <v>155</v>
      </c>
      <c r="G64" s="454">
        <v>4819</v>
      </c>
      <c r="H64" s="290"/>
      <c r="I64" s="414"/>
      <c r="J64" s="415"/>
      <c r="K64" s="415"/>
      <c r="L64" s="416" t="s">
        <v>858</v>
      </c>
      <c r="M64" s="411"/>
      <c r="N64" s="417">
        <f>SUM(N65)</f>
        <v>0</v>
      </c>
      <c r="O64" s="417">
        <f>SUM(O65)</f>
        <v>0</v>
      </c>
      <c r="P64" s="417">
        <f>SUM(P65)</f>
        <v>0</v>
      </c>
    </row>
    <row r="65" spans="1:16" s="475" customFormat="1" ht="25.5" hidden="1">
      <c r="A65" s="470" t="str">
        <f>CONCATENATE(B65,C65,D65,E65,F65,G65)</f>
        <v>71100701050000</v>
      </c>
      <c r="B65" s="471" t="s">
        <v>439</v>
      </c>
      <c r="C65" s="450" t="s">
        <v>189</v>
      </c>
      <c r="D65" s="451" t="s">
        <v>183</v>
      </c>
      <c r="E65" s="452" t="s">
        <v>106</v>
      </c>
      <c r="F65" s="476" t="s">
        <v>149</v>
      </c>
      <c r="G65" s="474" t="s">
        <v>440</v>
      </c>
      <c r="H65" s="318"/>
      <c r="I65" s="318"/>
      <c r="J65" s="322"/>
      <c r="K65" s="322"/>
      <c r="L65" s="330" t="s">
        <v>219</v>
      </c>
      <c r="M65" s="288">
        <v>4819</v>
      </c>
      <c r="N65" s="299">
        <f>+'havelvac 7.1'!N65+'havelvac 7.2'!N65+'havelvac 7.3'!N65+'havelvac 7.4'!N65+'havelvac 7.5'!N65+'havelvac 7.6'!N65+'havelvac 7.7'!N65+'havelvac 7.9'!N65+'havelvac 7.8'!N65+'havelvac 7.10'!N65+'havelvac 7.11'!N65+'havelvac 7.12'!N65+'havelvac 7.13'!N65</f>
        <v>0</v>
      </c>
      <c r="O65" s="299">
        <f>+'havelvac 7.1'!O65+'havelvac 7.2'!O65+'havelvac 7.3'!O65+'havelvac 7.4'!O65+'havelvac 7.5'!O65+'havelvac 7.6'!O65+'havelvac 7.7'!O65+'havelvac 7.9'!O65+'havelvac 7.8'!O65+'havelvac 7.10'!O65+'havelvac 7.11'!O65+'havelvac 7.12'!O65+'havelvac 7.13'!O65</f>
        <v>0</v>
      </c>
      <c r="P65" s="299">
        <f>+'havelvac 7.1'!P65+'havelvac 7.2'!P65+'havelvac 7.3'!P65+'havelvac 7.4'!P65+'havelvac 7.5'!P65+'havelvac 7.6'!P65+'havelvac 7.7'!P65+'havelvac 7.9'!P65+'havelvac 7.8'!P65+'havelvac 7.10'!P65+'havelvac 7.11'!P65+'havelvac 7.12'!P65+'havelvac 7.13'!P65</f>
        <v>0</v>
      </c>
    </row>
    <row r="66" spans="1:16" s="381" customFormat="1" ht="13.5" hidden="1">
      <c r="A66" s="470" t="str">
        <f t="shared" si="0"/>
        <v>71010301000000</v>
      </c>
      <c r="B66" s="471" t="s">
        <v>439</v>
      </c>
      <c r="C66" s="450" t="s">
        <v>106</v>
      </c>
      <c r="D66" s="451" t="s">
        <v>442</v>
      </c>
      <c r="E66" s="452" t="s">
        <v>106</v>
      </c>
      <c r="F66" s="473" t="s">
        <v>441</v>
      </c>
      <c r="G66" s="474" t="s">
        <v>440</v>
      </c>
      <c r="H66" s="290">
        <v>2130</v>
      </c>
      <c r="I66" s="319" t="s">
        <v>106</v>
      </c>
      <c r="J66" s="320">
        <v>3</v>
      </c>
      <c r="K66" s="320">
        <v>0</v>
      </c>
      <c r="L66" s="410" t="s">
        <v>144</v>
      </c>
      <c r="M66" s="411"/>
      <c r="N66" s="412">
        <f>+N68</f>
        <v>0</v>
      </c>
      <c r="O66" s="412">
        <f>+O68</f>
        <v>0</v>
      </c>
      <c r="P66" s="412">
        <f>+P68</f>
        <v>0</v>
      </c>
    </row>
    <row r="67" spans="1:16" s="381" customFormat="1" ht="13.5" hidden="1">
      <c r="A67" s="470" t="str">
        <f t="shared" si="0"/>
        <v>71010301000001</v>
      </c>
      <c r="B67" s="471" t="s">
        <v>439</v>
      </c>
      <c r="C67" s="450" t="s">
        <v>106</v>
      </c>
      <c r="D67" s="451" t="s">
        <v>442</v>
      </c>
      <c r="E67" s="452" t="s">
        <v>106</v>
      </c>
      <c r="F67" s="473" t="s">
        <v>441</v>
      </c>
      <c r="G67" s="474" t="s">
        <v>96</v>
      </c>
      <c r="H67" s="290"/>
      <c r="I67" s="319"/>
      <c r="J67" s="320"/>
      <c r="K67" s="320"/>
      <c r="L67" s="330" t="s">
        <v>110</v>
      </c>
      <c r="M67" s="421"/>
      <c r="N67" s="331"/>
      <c r="O67" s="331"/>
      <c r="P67" s="331"/>
    </row>
    <row r="68" spans="1:16" s="475" customFormat="1" ht="25.5" hidden="1">
      <c r="A68" s="470" t="str">
        <f t="shared" si="0"/>
        <v>71010301010000</v>
      </c>
      <c r="B68" s="471" t="s">
        <v>439</v>
      </c>
      <c r="C68" s="450" t="s">
        <v>106</v>
      </c>
      <c r="D68" s="451" t="s">
        <v>442</v>
      </c>
      <c r="E68" s="452" t="s">
        <v>106</v>
      </c>
      <c r="F68" s="473" t="s">
        <v>106</v>
      </c>
      <c r="G68" s="474" t="s">
        <v>440</v>
      </c>
      <c r="H68" s="290">
        <v>2133</v>
      </c>
      <c r="I68" s="318" t="s">
        <v>106</v>
      </c>
      <c r="J68" s="322">
        <v>3</v>
      </c>
      <c r="K68" s="322">
        <v>1</v>
      </c>
      <c r="L68" s="409" t="s">
        <v>145</v>
      </c>
      <c r="M68" s="323"/>
      <c r="N68" s="331">
        <f>+N70</f>
        <v>0</v>
      </c>
      <c r="O68" s="331">
        <f>+O70</f>
        <v>0</v>
      </c>
      <c r="P68" s="331">
        <f>+P70</f>
        <v>0</v>
      </c>
    </row>
    <row r="69" spans="1:16" s="381" customFormat="1" ht="12.75" hidden="1">
      <c r="A69" s="470" t="str">
        <f t="shared" si="0"/>
        <v>71010301014111</v>
      </c>
      <c r="B69" s="471" t="s">
        <v>439</v>
      </c>
      <c r="C69" s="450" t="s">
        <v>106</v>
      </c>
      <c r="D69" s="451" t="s">
        <v>442</v>
      </c>
      <c r="E69" s="452" t="s">
        <v>106</v>
      </c>
      <c r="F69" s="476" t="s">
        <v>106</v>
      </c>
      <c r="G69" s="454">
        <v>4111</v>
      </c>
      <c r="H69" s="290"/>
      <c r="I69" s="318"/>
      <c r="J69" s="322"/>
      <c r="K69" s="322"/>
      <c r="L69" s="409" t="s">
        <v>108</v>
      </c>
      <c r="M69" s="323"/>
      <c r="N69" s="331"/>
      <c r="O69" s="331"/>
      <c r="P69" s="331"/>
    </row>
    <row r="70" spans="1:16" s="381" customFormat="1" ht="40.5" hidden="1">
      <c r="A70" s="470" t="str">
        <f t="shared" si="0"/>
        <v>71010301014212</v>
      </c>
      <c r="B70" s="471" t="s">
        <v>439</v>
      </c>
      <c r="C70" s="450" t="s">
        <v>106</v>
      </c>
      <c r="D70" s="451" t="s">
        <v>442</v>
      </c>
      <c r="E70" s="452" t="s">
        <v>106</v>
      </c>
      <c r="F70" s="476" t="s">
        <v>106</v>
      </c>
      <c r="G70" s="454">
        <v>4212</v>
      </c>
      <c r="H70" s="290"/>
      <c r="I70" s="414"/>
      <c r="J70" s="415"/>
      <c r="K70" s="415"/>
      <c r="L70" s="416" t="s">
        <v>146</v>
      </c>
      <c r="M70" s="411"/>
      <c r="N70" s="417">
        <f>O70+P70</f>
        <v>0</v>
      </c>
      <c r="O70" s="417">
        <f>SUM(O71:O83)</f>
        <v>0</v>
      </c>
      <c r="P70" s="417">
        <f>SUM(P71:P83)</f>
        <v>0</v>
      </c>
    </row>
    <row r="71" spans="1:16" s="381" customFormat="1" hidden="1">
      <c r="A71" s="470" t="str">
        <f t="shared" si="0"/>
        <v>71010301014213</v>
      </c>
      <c r="B71" s="471" t="s">
        <v>439</v>
      </c>
      <c r="C71" s="450" t="s">
        <v>106</v>
      </c>
      <c r="D71" s="451" t="s">
        <v>442</v>
      </c>
      <c r="E71" s="452" t="s">
        <v>106</v>
      </c>
      <c r="F71" s="476" t="s">
        <v>106</v>
      </c>
      <c r="G71" s="454">
        <v>4213</v>
      </c>
      <c r="H71" s="290"/>
      <c r="I71" s="318"/>
      <c r="J71" s="322"/>
      <c r="K71" s="322"/>
      <c r="L71" s="321" t="s">
        <v>112</v>
      </c>
      <c r="M71" s="420">
        <v>4111</v>
      </c>
      <c r="N71" s="299">
        <f>+'havelvac 7.1'!N71+'havelvac 7.2'!N71+'havelvac 7.3'!N71+'havelvac 7.4'!N71+'havelvac 7.5'!N71+'havelvac 7.6'!N71+'havelvac 7.7'!N71+'havelvac 7.9'!N71+'havelvac 7.8'!N71+'havelvac 7.10'!N71+'havelvac 7.11'!N71+'havelvac 7.12'!N71+'havelvac 7.13'!N71</f>
        <v>0</v>
      </c>
      <c r="O71" s="299">
        <f>+'havelvac 7.1'!O71+'havelvac 7.2'!O71+'havelvac 7.3'!O71+'havelvac 7.4'!O71+'havelvac 7.5'!O71+'havelvac 7.6'!O71+'havelvac 7.7'!O71+'havelvac 7.9'!O71+'havelvac 7.8'!O71+'havelvac 7.10'!O71+'havelvac 7.11'!O71+'havelvac 7.12'!O71+'havelvac 7.13'!O71</f>
        <v>0</v>
      </c>
      <c r="P71" s="299">
        <f>+'havelvac 7.1'!P71+'havelvac 7.2'!P71+'havelvac 7.3'!P71+'havelvac 7.4'!P71+'havelvac 7.5'!P71+'havelvac 7.6'!P71+'havelvac 7.7'!P71+'havelvac 7.9'!P71+'havelvac 7.8'!P71+'havelvac 7.10'!P71+'havelvac 7.11'!P71+'havelvac 7.12'!P71+'havelvac 7.13'!P71</f>
        <v>0</v>
      </c>
    </row>
    <row r="72" spans="1:16" s="381" customFormat="1" hidden="1">
      <c r="A72" s="470" t="str">
        <f t="shared" si="0"/>
        <v>71010301014214</v>
      </c>
      <c r="B72" s="471" t="s">
        <v>439</v>
      </c>
      <c r="C72" s="450" t="s">
        <v>106</v>
      </c>
      <c r="D72" s="451" t="s">
        <v>442</v>
      </c>
      <c r="E72" s="452" t="s">
        <v>106</v>
      </c>
      <c r="F72" s="476" t="s">
        <v>106</v>
      </c>
      <c r="G72" s="454">
        <v>4214</v>
      </c>
      <c r="H72" s="290"/>
      <c r="I72" s="318"/>
      <c r="J72" s="322"/>
      <c r="K72" s="322"/>
      <c r="L72" s="321" t="s">
        <v>114</v>
      </c>
      <c r="M72" s="419">
        <v>4212</v>
      </c>
      <c r="N72" s="299">
        <f>+'havelvac 7.1'!N72+'havelvac 7.2'!N72+'havelvac 7.3'!N72+'havelvac 7.4'!N72+'havelvac 7.5'!N72+'havelvac 7.6'!N72+'havelvac 7.7'!N72+'havelvac 7.9'!N72+'havelvac 7.8'!N72+'havelvac 7.10'!N72+'havelvac 7.11'!N72+'havelvac 7.12'!N72+'havelvac 7.13'!N72</f>
        <v>0</v>
      </c>
      <c r="O72" s="299">
        <f>+'havelvac 7.1'!O72+'havelvac 7.2'!O72+'havelvac 7.3'!O72+'havelvac 7.4'!O72+'havelvac 7.5'!O72+'havelvac 7.6'!O72+'havelvac 7.7'!O72+'havelvac 7.9'!O72+'havelvac 7.8'!O72+'havelvac 7.10'!O72+'havelvac 7.11'!O72+'havelvac 7.12'!O72+'havelvac 7.13'!O72</f>
        <v>0</v>
      </c>
      <c r="P72" s="299">
        <f>+'havelvac 7.1'!P72+'havelvac 7.2'!P72+'havelvac 7.3'!P72+'havelvac 7.4'!P72+'havelvac 7.5'!P72+'havelvac 7.6'!P72+'havelvac 7.7'!P72+'havelvac 7.9'!P72+'havelvac 7.8'!P72+'havelvac 7.10'!P72+'havelvac 7.11'!P72+'havelvac 7.12'!P72+'havelvac 7.13'!P72</f>
        <v>0</v>
      </c>
    </row>
    <row r="73" spans="1:16" s="381" customFormat="1" hidden="1">
      <c r="A73" s="470" t="str">
        <f t="shared" si="0"/>
        <v>71010301014216</v>
      </c>
      <c r="B73" s="471" t="s">
        <v>439</v>
      </c>
      <c r="C73" s="450" t="s">
        <v>106</v>
      </c>
      <c r="D73" s="451" t="s">
        <v>442</v>
      </c>
      <c r="E73" s="452" t="s">
        <v>106</v>
      </c>
      <c r="F73" s="476" t="s">
        <v>106</v>
      </c>
      <c r="G73" s="454">
        <v>4216</v>
      </c>
      <c r="H73" s="290"/>
      <c r="I73" s="318"/>
      <c r="J73" s="322"/>
      <c r="K73" s="322"/>
      <c r="L73" s="321" t="s">
        <v>115</v>
      </c>
      <c r="M73" s="419">
        <v>4213</v>
      </c>
      <c r="N73" s="299">
        <f>+'havelvac 7.1'!N73+'havelvac 7.2'!N73+'havelvac 7.3'!N73+'havelvac 7.4'!N73+'havelvac 7.5'!N73+'havelvac 7.6'!N73+'havelvac 7.7'!N73+'havelvac 7.9'!N73+'havelvac 7.8'!N73+'havelvac 7.10'!N73+'havelvac 7.11'!N73+'havelvac 7.12'!N73+'havelvac 7.13'!N73</f>
        <v>0</v>
      </c>
      <c r="O73" s="299">
        <f>+'havelvac 7.1'!O73+'havelvac 7.2'!O73+'havelvac 7.3'!O73+'havelvac 7.4'!O73+'havelvac 7.5'!O73+'havelvac 7.6'!O73+'havelvac 7.7'!O73+'havelvac 7.9'!O73+'havelvac 7.8'!O73+'havelvac 7.10'!O73+'havelvac 7.11'!O73+'havelvac 7.12'!O73+'havelvac 7.13'!O73</f>
        <v>0</v>
      </c>
      <c r="P73" s="299">
        <f>+'havelvac 7.1'!P73+'havelvac 7.2'!P73+'havelvac 7.3'!P73+'havelvac 7.4'!P73+'havelvac 7.5'!P73+'havelvac 7.6'!P73+'havelvac 7.7'!P73+'havelvac 7.9'!P73+'havelvac 7.8'!P73+'havelvac 7.10'!P73+'havelvac 7.11'!P73+'havelvac 7.12'!P73+'havelvac 7.13'!P73</f>
        <v>0</v>
      </c>
    </row>
    <row r="74" spans="1:16" s="381" customFormat="1" hidden="1">
      <c r="A74" s="470" t="str">
        <f t="shared" si="0"/>
        <v>71010301014231</v>
      </c>
      <c r="B74" s="471" t="s">
        <v>439</v>
      </c>
      <c r="C74" s="450" t="s">
        <v>106</v>
      </c>
      <c r="D74" s="451" t="s">
        <v>442</v>
      </c>
      <c r="E74" s="452" t="s">
        <v>106</v>
      </c>
      <c r="F74" s="476" t="s">
        <v>106</v>
      </c>
      <c r="G74" s="454">
        <v>4231</v>
      </c>
      <c r="H74" s="290"/>
      <c r="I74" s="318"/>
      <c r="J74" s="322"/>
      <c r="K74" s="322"/>
      <c r="L74" s="321" t="s">
        <v>116</v>
      </c>
      <c r="M74" s="419">
        <v>4214</v>
      </c>
      <c r="N74" s="299">
        <f>+'havelvac 7.1'!N74+'havelvac 7.2'!N74+'havelvac 7.3'!N74+'havelvac 7.4'!N74+'havelvac 7.5'!N74+'havelvac 7.6'!N74+'havelvac 7.7'!N74+'havelvac 7.9'!N74+'havelvac 7.8'!N74+'havelvac 7.10'!N74+'havelvac 7.11'!N74+'havelvac 7.12'!N74+'havelvac 7.13'!N74</f>
        <v>0</v>
      </c>
      <c r="O74" s="299">
        <f>+'havelvac 7.1'!O74+'havelvac 7.2'!O74+'havelvac 7.3'!O74+'havelvac 7.4'!O74+'havelvac 7.5'!O74+'havelvac 7.6'!O74+'havelvac 7.7'!O74+'havelvac 7.9'!O74+'havelvac 7.8'!O74+'havelvac 7.10'!O74+'havelvac 7.11'!O74+'havelvac 7.12'!O74+'havelvac 7.13'!O74</f>
        <v>0</v>
      </c>
      <c r="P74" s="299">
        <f>+'havelvac 7.1'!P74+'havelvac 7.2'!P74+'havelvac 7.3'!P74+'havelvac 7.4'!P74+'havelvac 7.5'!P74+'havelvac 7.6'!P74+'havelvac 7.7'!P74+'havelvac 7.9'!P74+'havelvac 7.8'!P74+'havelvac 7.10'!P74+'havelvac 7.11'!P74+'havelvac 7.12'!P74+'havelvac 7.13'!P74</f>
        <v>0</v>
      </c>
    </row>
    <row r="75" spans="1:16" s="381" customFormat="1" hidden="1">
      <c r="A75" s="470" t="str">
        <f t="shared" si="0"/>
        <v>71010301014252</v>
      </c>
      <c r="B75" s="471" t="s">
        <v>439</v>
      </c>
      <c r="C75" s="450" t="s">
        <v>106</v>
      </c>
      <c r="D75" s="451" t="s">
        <v>442</v>
      </c>
      <c r="E75" s="452" t="s">
        <v>106</v>
      </c>
      <c r="F75" s="476" t="s">
        <v>106</v>
      </c>
      <c r="G75" s="454">
        <v>4252</v>
      </c>
      <c r="H75" s="290"/>
      <c r="I75" s="318"/>
      <c r="J75" s="322"/>
      <c r="K75" s="322"/>
      <c r="L75" s="321" t="s">
        <v>147</v>
      </c>
      <c r="M75" s="419">
        <v>4216</v>
      </c>
      <c r="N75" s="299">
        <f>+'havelvac 7.1'!N75+'havelvac 7.2'!N75+'havelvac 7.3'!N75+'havelvac 7.4'!N75+'havelvac 7.5'!N75+'havelvac 7.6'!N75+'havelvac 7.7'!N75+'havelvac 7.9'!N75+'havelvac 7.8'!N75+'havelvac 7.10'!N75+'havelvac 7.11'!N75+'havelvac 7.12'!N75+'havelvac 7.13'!N75</f>
        <v>0</v>
      </c>
      <c r="O75" s="299">
        <f>+'havelvac 7.1'!O75+'havelvac 7.2'!O75+'havelvac 7.3'!O75+'havelvac 7.4'!O75+'havelvac 7.5'!O75+'havelvac 7.6'!O75+'havelvac 7.7'!O75+'havelvac 7.9'!O75+'havelvac 7.8'!O75+'havelvac 7.10'!O75+'havelvac 7.11'!O75+'havelvac 7.12'!O75+'havelvac 7.13'!O75</f>
        <v>0</v>
      </c>
      <c r="P75" s="299">
        <f>+'havelvac 7.1'!P75+'havelvac 7.2'!P75+'havelvac 7.3'!P75+'havelvac 7.4'!P75+'havelvac 7.5'!P75+'havelvac 7.6'!P75+'havelvac 7.7'!P75+'havelvac 7.9'!P75+'havelvac 7.8'!P75+'havelvac 7.10'!P75+'havelvac 7.11'!P75+'havelvac 7.12'!P75+'havelvac 7.13'!P75</f>
        <v>0</v>
      </c>
    </row>
    <row r="76" spans="1:16" s="381" customFormat="1" hidden="1">
      <c r="A76" s="470" t="str">
        <f t="shared" si="0"/>
        <v>71010301014261</v>
      </c>
      <c r="B76" s="471" t="s">
        <v>439</v>
      </c>
      <c r="C76" s="450" t="s">
        <v>106</v>
      </c>
      <c r="D76" s="451" t="s">
        <v>442</v>
      </c>
      <c r="E76" s="452" t="s">
        <v>106</v>
      </c>
      <c r="F76" s="476" t="s">
        <v>106</v>
      </c>
      <c r="G76" s="454">
        <v>4261</v>
      </c>
      <c r="H76" s="290"/>
      <c r="I76" s="318"/>
      <c r="J76" s="322"/>
      <c r="K76" s="322"/>
      <c r="L76" s="321" t="s">
        <v>148</v>
      </c>
      <c r="M76" s="419">
        <v>4231</v>
      </c>
      <c r="N76" s="299">
        <f>+'havelvac 7.1'!N76+'havelvac 7.2'!N76+'havelvac 7.3'!N76+'havelvac 7.4'!N76+'havelvac 7.5'!N76+'havelvac 7.6'!N76+'havelvac 7.7'!N76+'havelvac 7.9'!N76+'havelvac 7.8'!N76+'havelvac 7.10'!N76+'havelvac 7.11'!N76+'havelvac 7.12'!N76+'havelvac 7.13'!N76</f>
        <v>0</v>
      </c>
      <c r="O76" s="299">
        <f>+'havelvac 7.1'!O76+'havelvac 7.2'!O76+'havelvac 7.3'!O76+'havelvac 7.4'!O76+'havelvac 7.5'!O76+'havelvac 7.6'!O76+'havelvac 7.7'!O76+'havelvac 7.9'!O76+'havelvac 7.8'!O76+'havelvac 7.10'!O76+'havelvac 7.11'!O76+'havelvac 7.12'!O76+'havelvac 7.13'!O76</f>
        <v>0</v>
      </c>
      <c r="P76" s="299">
        <f>+'havelvac 7.1'!P76+'havelvac 7.2'!P76+'havelvac 7.3'!P76+'havelvac 7.4'!P76+'havelvac 7.5'!P76+'havelvac 7.6'!P76+'havelvac 7.7'!P76+'havelvac 7.9'!P76+'havelvac 7.8'!P76+'havelvac 7.10'!P76+'havelvac 7.11'!P76+'havelvac 7.12'!P76+'havelvac 7.13'!P76</f>
        <v>0</v>
      </c>
    </row>
    <row r="77" spans="1:16" s="381" customFormat="1" hidden="1">
      <c r="A77" s="470" t="str">
        <f t="shared" si="0"/>
        <v>71010301014267</v>
      </c>
      <c r="B77" s="471" t="s">
        <v>439</v>
      </c>
      <c r="C77" s="450" t="s">
        <v>106</v>
      </c>
      <c r="D77" s="451" t="s">
        <v>442</v>
      </c>
      <c r="E77" s="452" t="s">
        <v>106</v>
      </c>
      <c r="F77" s="476" t="s">
        <v>106</v>
      </c>
      <c r="G77" s="454">
        <v>4267</v>
      </c>
      <c r="H77" s="290"/>
      <c r="I77" s="318"/>
      <c r="J77" s="322"/>
      <c r="K77" s="322"/>
      <c r="L77" s="321" t="s">
        <v>126</v>
      </c>
      <c r="M77" s="316">
        <v>4241</v>
      </c>
      <c r="N77" s="299">
        <f>+'havelvac 7.1'!N77+'havelvac 7.2'!N77+'havelvac 7.3'!N77+'havelvac 7.4'!N77+'havelvac 7.5'!N77+'havelvac 7.6'!N77+'havelvac 7.7'!N77+'havelvac 7.9'!N77+'havelvac 7.8'!N77+'havelvac 7.10'!N77+'havelvac 7.11'!N77+'havelvac 7.12'!N77+'havelvac 7.13'!N77</f>
        <v>0</v>
      </c>
      <c r="O77" s="299">
        <f>+'havelvac 7.1'!O77+'havelvac 7.2'!O77+'havelvac 7.3'!O77+'havelvac 7.4'!O77+'havelvac 7.5'!O77+'havelvac 7.6'!O77+'havelvac 7.7'!O77+'havelvac 7.9'!O77+'havelvac 7.8'!O77+'havelvac 7.10'!O77+'havelvac 7.11'!O77+'havelvac 7.12'!O77+'havelvac 7.13'!O77</f>
        <v>0</v>
      </c>
      <c r="P77" s="299">
        <f>+'havelvac 7.1'!P77+'havelvac 7.2'!P77+'havelvac 7.3'!P77+'havelvac 7.4'!P77+'havelvac 7.5'!P77+'havelvac 7.6'!P77+'havelvac 7.7'!P77+'havelvac 7.9'!P77+'havelvac 7.8'!P77+'havelvac 7.10'!P77+'havelvac 7.11'!P77+'havelvac 7.12'!P77+'havelvac 7.13'!P77</f>
        <v>0</v>
      </c>
    </row>
    <row r="78" spans="1:16" s="381" customFormat="1" ht="25.5" hidden="1">
      <c r="A78" s="470" t="str">
        <f t="shared" si="0"/>
        <v>71010301014823</v>
      </c>
      <c r="B78" s="471" t="s">
        <v>439</v>
      </c>
      <c r="C78" s="450" t="s">
        <v>106</v>
      </c>
      <c r="D78" s="451" t="s">
        <v>442</v>
      </c>
      <c r="E78" s="452" t="s">
        <v>106</v>
      </c>
      <c r="F78" s="476" t="s">
        <v>106</v>
      </c>
      <c r="G78" s="454">
        <v>4823</v>
      </c>
      <c r="H78" s="290"/>
      <c r="I78" s="318"/>
      <c r="J78" s="322"/>
      <c r="K78" s="322"/>
      <c r="L78" s="321" t="s">
        <v>127</v>
      </c>
      <c r="M78" s="419">
        <v>4252</v>
      </c>
      <c r="N78" s="299">
        <f>+'havelvac 7.1'!N78+'havelvac 7.2'!N78+'havelvac 7.3'!N78+'havelvac 7.4'!N78+'havelvac 7.5'!N78+'havelvac 7.6'!N78+'havelvac 7.7'!N78+'havelvac 7.9'!N78+'havelvac 7.8'!N78+'havelvac 7.10'!N78+'havelvac 7.11'!N78+'havelvac 7.12'!N78+'havelvac 7.13'!N78</f>
        <v>0</v>
      </c>
      <c r="O78" s="299">
        <f>+'havelvac 7.1'!O78+'havelvac 7.2'!O78+'havelvac 7.3'!O78+'havelvac 7.4'!O78+'havelvac 7.5'!O78+'havelvac 7.6'!O78+'havelvac 7.7'!O78+'havelvac 7.9'!O78+'havelvac 7.8'!O78+'havelvac 7.10'!O78+'havelvac 7.11'!O78+'havelvac 7.12'!O78+'havelvac 7.13'!O78</f>
        <v>0</v>
      </c>
      <c r="P78" s="299">
        <f>+'havelvac 7.1'!P78+'havelvac 7.2'!P78+'havelvac 7.3'!P78+'havelvac 7.4'!P78+'havelvac 7.5'!P78+'havelvac 7.6'!P78+'havelvac 7.7'!P78+'havelvac 7.9'!P78+'havelvac 7.8'!P78+'havelvac 7.10'!P78+'havelvac 7.11'!P78+'havelvac 7.12'!P78+'havelvac 7.13'!P78</f>
        <v>0</v>
      </c>
    </row>
    <row r="79" spans="1:16" s="381" customFormat="1" hidden="1">
      <c r="A79" s="470" t="str">
        <f t="shared" si="0"/>
        <v>71010301015122</v>
      </c>
      <c r="B79" s="471" t="s">
        <v>439</v>
      </c>
      <c r="C79" s="450" t="s">
        <v>106</v>
      </c>
      <c r="D79" s="451" t="s">
        <v>442</v>
      </c>
      <c r="E79" s="452" t="s">
        <v>106</v>
      </c>
      <c r="F79" s="476" t="s">
        <v>106</v>
      </c>
      <c r="G79" s="454">
        <v>5122</v>
      </c>
      <c r="H79" s="290"/>
      <c r="I79" s="318"/>
      <c r="J79" s="322"/>
      <c r="K79" s="322"/>
      <c r="L79" s="321" t="s">
        <v>128</v>
      </c>
      <c r="M79" s="419">
        <v>4261</v>
      </c>
      <c r="N79" s="299">
        <f>+'havelvac 7.1'!N79+'havelvac 7.2'!N79+'havelvac 7.3'!N79+'havelvac 7.4'!N79+'havelvac 7.5'!N79+'havelvac 7.6'!N79+'havelvac 7.7'!N79+'havelvac 7.9'!N79+'havelvac 7.8'!N79+'havelvac 7.10'!N79+'havelvac 7.11'!N79+'havelvac 7.12'!N79+'havelvac 7.13'!N79</f>
        <v>0</v>
      </c>
      <c r="O79" s="299">
        <f>+'havelvac 7.1'!O79+'havelvac 7.2'!O79+'havelvac 7.3'!O79+'havelvac 7.4'!O79+'havelvac 7.5'!O79+'havelvac 7.6'!O79+'havelvac 7.7'!O79+'havelvac 7.9'!O79+'havelvac 7.8'!O79+'havelvac 7.10'!O79+'havelvac 7.11'!O79+'havelvac 7.12'!O79+'havelvac 7.13'!O79</f>
        <v>0</v>
      </c>
      <c r="P79" s="299">
        <f>+'havelvac 7.1'!P79+'havelvac 7.2'!P79+'havelvac 7.3'!P79+'havelvac 7.4'!P79+'havelvac 7.5'!P79+'havelvac 7.6'!P79+'havelvac 7.7'!P79+'havelvac 7.9'!P79+'havelvac 7.8'!P79+'havelvac 7.10'!P79+'havelvac 7.11'!P79+'havelvac 7.12'!P79+'havelvac 7.13'!P79</f>
        <v>0</v>
      </c>
    </row>
    <row r="80" spans="1:16" s="477" customFormat="1" hidden="1">
      <c r="A80" s="470" t="str">
        <f t="shared" si="0"/>
        <v>71010500000000</v>
      </c>
      <c r="B80" s="471" t="s">
        <v>439</v>
      </c>
      <c r="C80" s="450" t="s">
        <v>106</v>
      </c>
      <c r="D80" s="451" t="s">
        <v>149</v>
      </c>
      <c r="E80" s="452" t="s">
        <v>441</v>
      </c>
      <c r="F80" s="473" t="s">
        <v>441</v>
      </c>
      <c r="G80" s="474" t="s">
        <v>440</v>
      </c>
      <c r="H80" s="290"/>
      <c r="I80" s="318"/>
      <c r="J80" s="322"/>
      <c r="K80" s="322"/>
      <c r="L80" s="321" t="s">
        <v>130</v>
      </c>
      <c r="M80" s="419">
        <v>4267</v>
      </c>
      <c r="N80" s="299">
        <f>+'havelvac 7.1'!N80+'havelvac 7.2'!N80+'havelvac 7.3'!N80+'havelvac 7.4'!N80+'havelvac 7.5'!N80+'havelvac 7.6'!N80+'havelvac 7.7'!N80+'havelvac 7.9'!N80+'havelvac 7.8'!N80+'havelvac 7.10'!N80+'havelvac 7.11'!N80+'havelvac 7.12'!N80+'havelvac 7.13'!N80</f>
        <v>0</v>
      </c>
      <c r="O80" s="299">
        <f>+'havelvac 7.1'!O80+'havelvac 7.2'!O80+'havelvac 7.3'!O80+'havelvac 7.4'!O80+'havelvac 7.5'!O80+'havelvac 7.6'!O80+'havelvac 7.7'!O80+'havelvac 7.9'!O80+'havelvac 7.8'!O80+'havelvac 7.10'!O80+'havelvac 7.11'!O80+'havelvac 7.12'!O80+'havelvac 7.13'!O80</f>
        <v>0</v>
      </c>
      <c r="P80" s="299">
        <f>+'havelvac 7.1'!P80+'havelvac 7.2'!P80+'havelvac 7.3'!P80+'havelvac 7.4'!P80+'havelvac 7.5'!P80+'havelvac 7.6'!P80+'havelvac 7.7'!P80+'havelvac 7.9'!P80+'havelvac 7.8'!P80+'havelvac 7.10'!P80+'havelvac 7.11'!P80+'havelvac 7.12'!P80+'havelvac 7.13'!P80</f>
        <v>0</v>
      </c>
    </row>
    <row r="81" spans="1:16" s="381" customFormat="1" hidden="1">
      <c r="A81" s="470" t="str">
        <f t="shared" si="0"/>
        <v>71010500000001</v>
      </c>
      <c r="B81" s="471" t="s">
        <v>439</v>
      </c>
      <c r="C81" s="450" t="s">
        <v>106</v>
      </c>
      <c r="D81" s="451" t="s">
        <v>149</v>
      </c>
      <c r="E81" s="452" t="s">
        <v>441</v>
      </c>
      <c r="F81" s="473" t="s">
        <v>441</v>
      </c>
      <c r="G81" s="474" t="s">
        <v>96</v>
      </c>
      <c r="H81" s="290"/>
      <c r="I81" s="318"/>
      <c r="J81" s="322"/>
      <c r="K81" s="322"/>
      <c r="L81" s="336" t="s">
        <v>133</v>
      </c>
      <c r="M81" s="419">
        <v>4823</v>
      </c>
      <c r="N81" s="299">
        <f>+'havelvac 7.1'!N81+'havelvac 7.2'!N81+'havelvac 7.3'!N81+'havelvac 7.4'!N81+'havelvac 7.5'!N81+'havelvac 7.6'!N81+'havelvac 7.7'!N81+'havelvac 7.9'!N81+'havelvac 7.8'!N81+'havelvac 7.10'!N81+'havelvac 7.11'!N81+'havelvac 7.12'!N81+'havelvac 7.13'!N81</f>
        <v>0</v>
      </c>
      <c r="O81" s="299">
        <f>+'havelvac 7.1'!O81+'havelvac 7.2'!O81+'havelvac 7.3'!O81+'havelvac 7.4'!O81+'havelvac 7.5'!O81+'havelvac 7.6'!O81+'havelvac 7.7'!O81+'havelvac 7.9'!O81+'havelvac 7.8'!O81+'havelvac 7.10'!O81+'havelvac 7.11'!O81+'havelvac 7.12'!O81+'havelvac 7.13'!O81</f>
        <v>0</v>
      </c>
      <c r="P81" s="299">
        <f>+'havelvac 7.1'!P81+'havelvac 7.2'!P81+'havelvac 7.3'!P81+'havelvac 7.4'!P81+'havelvac 7.5'!P81+'havelvac 7.6'!P81+'havelvac 7.7'!P81+'havelvac 7.9'!P81+'havelvac 7.8'!P81+'havelvac 7.10'!P81+'havelvac 7.11'!P81+'havelvac 7.12'!P81+'havelvac 7.13'!P81</f>
        <v>0</v>
      </c>
    </row>
    <row r="82" spans="1:16" s="381" customFormat="1" hidden="1">
      <c r="A82" s="470" t="str">
        <f t="shared" si="0"/>
        <v>71010501000000</v>
      </c>
      <c r="B82" s="471" t="s">
        <v>439</v>
      </c>
      <c r="C82" s="450" t="s">
        <v>106</v>
      </c>
      <c r="D82" s="451" t="s">
        <v>149</v>
      </c>
      <c r="E82" s="452" t="s">
        <v>106</v>
      </c>
      <c r="F82" s="473" t="s">
        <v>441</v>
      </c>
      <c r="G82" s="474" t="s">
        <v>440</v>
      </c>
      <c r="H82" s="290"/>
      <c r="I82" s="318"/>
      <c r="J82" s="322"/>
      <c r="K82" s="322"/>
      <c r="L82" s="336" t="s">
        <v>134</v>
      </c>
      <c r="M82" s="289">
        <v>4861</v>
      </c>
      <c r="N82" s="299">
        <f>+'havelvac 7.1'!N82+'havelvac 7.2'!N82+'havelvac 7.3'!N82+'havelvac 7.4'!N82+'havelvac 7.5'!N82+'havelvac 7.6'!N82+'havelvac 7.7'!N82+'havelvac 7.9'!N82+'havelvac 7.8'!N82+'havelvac 7.10'!N82+'havelvac 7.11'!N82+'havelvac 7.12'!N82+'havelvac 7.13'!N82</f>
        <v>0</v>
      </c>
      <c r="O82" s="299">
        <f>+'havelvac 7.1'!O82+'havelvac 7.2'!O82+'havelvac 7.3'!O82+'havelvac 7.4'!O82+'havelvac 7.5'!O82+'havelvac 7.6'!O82+'havelvac 7.7'!O82+'havelvac 7.9'!O82+'havelvac 7.8'!O82+'havelvac 7.10'!O82+'havelvac 7.11'!O82+'havelvac 7.12'!O82+'havelvac 7.13'!O82</f>
        <v>0</v>
      </c>
      <c r="P82" s="299">
        <f>+'havelvac 7.1'!P82+'havelvac 7.2'!P82+'havelvac 7.3'!P82+'havelvac 7.4'!P82+'havelvac 7.5'!P82+'havelvac 7.6'!P82+'havelvac 7.7'!P82+'havelvac 7.9'!P82+'havelvac 7.8'!P82+'havelvac 7.10'!P82+'havelvac 7.11'!P82+'havelvac 7.12'!P82+'havelvac 7.13'!P82</f>
        <v>0</v>
      </c>
    </row>
    <row r="83" spans="1:16" s="381" customFormat="1" hidden="1">
      <c r="A83" s="470" t="str">
        <f t="shared" si="0"/>
        <v>71010501000001</v>
      </c>
      <c r="B83" s="471" t="s">
        <v>439</v>
      </c>
      <c r="C83" s="450" t="s">
        <v>106</v>
      </c>
      <c r="D83" s="451" t="s">
        <v>149</v>
      </c>
      <c r="E83" s="452" t="s">
        <v>106</v>
      </c>
      <c r="F83" s="473" t="s">
        <v>441</v>
      </c>
      <c r="G83" s="474" t="s">
        <v>96</v>
      </c>
      <c r="H83" s="290"/>
      <c r="I83" s="318"/>
      <c r="J83" s="322"/>
      <c r="K83" s="322"/>
      <c r="L83" s="321" t="s">
        <v>136</v>
      </c>
      <c r="M83" s="316">
        <v>5122</v>
      </c>
      <c r="N83" s="299">
        <f>+'havelvac 7.1'!N83+'havelvac 7.2'!N83+'havelvac 7.3'!N83+'havelvac 7.4'!N83+'havelvac 7.5'!N83+'havelvac 7.6'!N83+'havelvac 7.7'!N83+'havelvac 7.9'!N83+'havelvac 7.8'!N83+'havelvac 7.10'!N83+'havelvac 7.11'!N83+'havelvac 7.12'!N83+'havelvac 7.13'!N83</f>
        <v>0</v>
      </c>
      <c r="O83" s="299">
        <f>+'havelvac 7.1'!O83+'havelvac 7.2'!O83+'havelvac 7.3'!O83+'havelvac 7.4'!O83+'havelvac 7.5'!O83+'havelvac 7.6'!O83+'havelvac 7.7'!O83+'havelvac 7.9'!O83+'havelvac 7.8'!O83+'havelvac 7.10'!O83+'havelvac 7.11'!O83+'havelvac 7.12'!O83+'havelvac 7.13'!O83</f>
        <v>0</v>
      </c>
      <c r="P83" s="299">
        <f>+'havelvac 7.1'!P83+'havelvac 7.2'!P83+'havelvac 7.3'!P83+'havelvac 7.4'!P83+'havelvac 7.5'!P83+'havelvac 7.6'!P83+'havelvac 7.7'!P83+'havelvac 7.9'!P83+'havelvac 7.8'!P83+'havelvac 7.10'!P83+'havelvac 7.11'!P83+'havelvac 7.12'!P83+'havelvac 7.13'!P83</f>
        <v>0</v>
      </c>
    </row>
    <row r="84" spans="1:16" s="475" customFormat="1" ht="27" hidden="1">
      <c r="A84" s="470" t="str">
        <f t="shared" si="0"/>
        <v>71010501010000</v>
      </c>
      <c r="B84" s="471" t="s">
        <v>439</v>
      </c>
      <c r="C84" s="450" t="s">
        <v>106</v>
      </c>
      <c r="D84" s="451" t="s">
        <v>149</v>
      </c>
      <c r="E84" s="452" t="s">
        <v>106</v>
      </c>
      <c r="F84" s="473" t="s">
        <v>106</v>
      </c>
      <c r="G84" s="474" t="s">
        <v>440</v>
      </c>
      <c r="H84" s="290">
        <v>2150</v>
      </c>
      <c r="I84" s="319" t="s">
        <v>106</v>
      </c>
      <c r="J84" s="320">
        <v>5</v>
      </c>
      <c r="K84" s="320">
        <v>0</v>
      </c>
      <c r="L84" s="410" t="s">
        <v>150</v>
      </c>
      <c r="M84" s="411"/>
      <c r="N84" s="412">
        <f>+N86</f>
        <v>0</v>
      </c>
      <c r="O84" s="412">
        <f>+O86</f>
        <v>0</v>
      </c>
      <c r="P84" s="412">
        <f>+P86</f>
        <v>0</v>
      </c>
    </row>
    <row r="85" spans="1:16" s="381" customFormat="1" ht="12.75" hidden="1">
      <c r="A85" s="470" t="str">
        <f t="shared" si="0"/>
        <v>71010501015134</v>
      </c>
      <c r="B85" s="471" t="s">
        <v>439</v>
      </c>
      <c r="C85" s="450" t="s">
        <v>106</v>
      </c>
      <c r="D85" s="451" t="s">
        <v>149</v>
      </c>
      <c r="E85" s="452" t="s">
        <v>106</v>
      </c>
      <c r="F85" s="476" t="s">
        <v>106</v>
      </c>
      <c r="G85" s="454">
        <v>5134</v>
      </c>
      <c r="H85" s="318"/>
      <c r="I85" s="319"/>
      <c r="J85" s="320"/>
      <c r="K85" s="320"/>
      <c r="L85" s="330" t="s">
        <v>110</v>
      </c>
      <c r="M85" s="288"/>
      <c r="N85" s="331"/>
      <c r="O85" s="331"/>
      <c r="P85" s="331"/>
    </row>
    <row r="86" spans="1:16" s="475" customFormat="1" ht="25.5" hidden="1">
      <c r="A86" s="470" t="str">
        <f t="shared" si="0"/>
        <v>71010501020000</v>
      </c>
      <c r="B86" s="471" t="s">
        <v>439</v>
      </c>
      <c r="C86" s="450" t="s">
        <v>106</v>
      </c>
      <c r="D86" s="451" t="s">
        <v>149</v>
      </c>
      <c r="E86" s="452" t="s">
        <v>106</v>
      </c>
      <c r="F86" s="473" t="s">
        <v>140</v>
      </c>
      <c r="G86" s="474" t="s">
        <v>440</v>
      </c>
      <c r="H86" s="290">
        <v>2151</v>
      </c>
      <c r="I86" s="318" t="s">
        <v>106</v>
      </c>
      <c r="J86" s="322" t="s">
        <v>151</v>
      </c>
      <c r="K86" s="322">
        <v>1</v>
      </c>
      <c r="L86" s="409" t="s">
        <v>150</v>
      </c>
      <c r="M86" s="323"/>
      <c r="N86" s="331">
        <f>+N88+N91+N93+N95+N97</f>
        <v>0</v>
      </c>
      <c r="O86" s="331">
        <f t="shared" ref="O86:P86" si="2">+O88+O91+O93+O95+O97</f>
        <v>0</v>
      </c>
      <c r="P86" s="331">
        <f t="shared" si="2"/>
        <v>0</v>
      </c>
    </row>
    <row r="87" spans="1:16" s="381" customFormat="1" ht="12.75" hidden="1">
      <c r="A87" s="470" t="str">
        <f t="shared" ref="A87:A171" si="3">CONCATENATE(B87,C87,D87,E87,F87,G87)</f>
        <v>71010501025134</v>
      </c>
      <c r="B87" s="471" t="s">
        <v>439</v>
      </c>
      <c r="C87" s="450" t="s">
        <v>106</v>
      </c>
      <c r="D87" s="451" t="s">
        <v>149</v>
      </c>
      <c r="E87" s="452" t="s">
        <v>106</v>
      </c>
      <c r="F87" s="476" t="s">
        <v>140</v>
      </c>
      <c r="G87" s="454">
        <v>5134</v>
      </c>
      <c r="H87" s="318"/>
      <c r="I87" s="318"/>
      <c r="J87" s="322"/>
      <c r="K87" s="322"/>
      <c r="L87" s="330" t="s">
        <v>108</v>
      </c>
      <c r="M87" s="288"/>
      <c r="N87" s="331"/>
      <c r="O87" s="331"/>
      <c r="P87" s="331"/>
    </row>
    <row r="88" spans="1:16" s="475" customFormat="1" ht="13.5" hidden="1">
      <c r="A88" s="470" t="str">
        <f t="shared" si="3"/>
        <v>71010501030000</v>
      </c>
      <c r="B88" s="471" t="s">
        <v>439</v>
      </c>
      <c r="C88" s="450" t="s">
        <v>106</v>
      </c>
      <c r="D88" s="451" t="s">
        <v>149</v>
      </c>
      <c r="E88" s="452" t="s">
        <v>106</v>
      </c>
      <c r="F88" s="473" t="s">
        <v>442</v>
      </c>
      <c r="G88" s="474" t="s">
        <v>440</v>
      </c>
      <c r="H88" s="290"/>
      <c r="I88" s="414"/>
      <c r="J88" s="415"/>
      <c r="K88" s="415"/>
      <c r="L88" s="416" t="s">
        <v>152</v>
      </c>
      <c r="M88" s="411"/>
      <c r="N88" s="417">
        <f>O88+P88</f>
        <v>0</v>
      </c>
      <c r="O88" s="417">
        <f>SUM(O89:O90)</f>
        <v>0</v>
      </c>
      <c r="P88" s="417">
        <f>SUM(P89:P90)</f>
        <v>0</v>
      </c>
    </row>
    <row r="89" spans="1:16" s="381" customFormat="1" hidden="1">
      <c r="A89" s="470"/>
      <c r="B89" s="471"/>
      <c r="C89" s="450"/>
      <c r="D89" s="451"/>
      <c r="E89" s="452"/>
      <c r="F89" s="476"/>
      <c r="G89" s="454"/>
      <c r="H89" s="318"/>
      <c r="I89" s="318"/>
      <c r="J89" s="322"/>
      <c r="K89" s="322"/>
      <c r="L89" s="336" t="s">
        <v>134</v>
      </c>
      <c r="M89" s="289">
        <v>4861</v>
      </c>
      <c r="N89" s="299">
        <f>+'havelvac 7.1'!N89+'havelvac 7.2'!N89+'havelvac 7.3'!N89+'havelvac 7.4'!N89+'havelvac 7.5'!N89+'havelvac 7.6'!N89+'havelvac 7.7'!N89+'havelvac 7.9'!N89+'havelvac 7.8'!N89+'havelvac 7.10'!N89+'havelvac 7.11'!N89+'havelvac 7.12'!N89+'havelvac 7.13'!N89</f>
        <v>0</v>
      </c>
      <c r="O89" s="299">
        <f>+'havelvac 7.1'!O89+'havelvac 7.2'!O89+'havelvac 7.3'!O89+'havelvac 7.4'!O89+'havelvac 7.5'!O89+'havelvac 7.6'!O89+'havelvac 7.7'!O89+'havelvac 7.9'!O89+'havelvac 7.8'!O89+'havelvac 7.10'!O89+'havelvac 7.11'!O89+'havelvac 7.12'!O89+'havelvac 7.13'!O89</f>
        <v>0</v>
      </c>
      <c r="P89" s="299">
        <f>+'havelvac 7.1'!P89+'havelvac 7.2'!P89+'havelvac 7.3'!P89+'havelvac 7.4'!P89+'havelvac 7.5'!P89+'havelvac 7.6'!P89+'havelvac 7.7'!P89+'havelvac 7.9'!P89+'havelvac 7.8'!P89+'havelvac 7.10'!P89+'havelvac 7.11'!P89+'havelvac 7.12'!P89+'havelvac 7.13'!P89</f>
        <v>0</v>
      </c>
    </row>
    <row r="90" spans="1:16" s="381" customFormat="1" hidden="1">
      <c r="A90" s="470" t="str">
        <f t="shared" si="3"/>
        <v>71010501035134</v>
      </c>
      <c r="B90" s="471" t="s">
        <v>439</v>
      </c>
      <c r="C90" s="450" t="s">
        <v>106</v>
      </c>
      <c r="D90" s="451" t="s">
        <v>149</v>
      </c>
      <c r="E90" s="452" t="s">
        <v>106</v>
      </c>
      <c r="F90" s="476" t="s">
        <v>442</v>
      </c>
      <c r="G90" s="454">
        <v>5134</v>
      </c>
      <c r="H90" s="318"/>
      <c r="I90" s="318"/>
      <c r="J90" s="322"/>
      <c r="K90" s="322"/>
      <c r="L90" s="336" t="s">
        <v>139</v>
      </c>
      <c r="M90" s="289">
        <v>5134</v>
      </c>
      <c r="N90" s="299">
        <f>+'havelvac 7.1'!N90+'havelvac 7.2'!N90+'havelvac 7.3'!N90+'havelvac 7.4'!N90+'havelvac 7.5'!N90+'havelvac 7.6'!N90+'havelvac 7.7'!N90+'havelvac 7.9'!N90+'havelvac 7.8'!N90+'havelvac 7.10'!N90+'havelvac 7.11'!N90+'havelvac 7.12'!N90+'havelvac 7.13'!N90</f>
        <v>0</v>
      </c>
      <c r="O90" s="299">
        <f>+'havelvac 7.1'!O90+'havelvac 7.2'!O90+'havelvac 7.3'!O90+'havelvac 7.4'!O90+'havelvac 7.5'!O90+'havelvac 7.6'!O90+'havelvac 7.7'!O90+'havelvac 7.9'!O90+'havelvac 7.8'!O90+'havelvac 7.10'!O90+'havelvac 7.11'!O90+'havelvac 7.12'!O90+'havelvac 7.13'!O90</f>
        <v>0</v>
      </c>
      <c r="P90" s="299">
        <f>+'havelvac 7.1'!P90+'havelvac 7.2'!P90+'havelvac 7.3'!P90+'havelvac 7.4'!P90+'havelvac 7.5'!P90+'havelvac 7.6'!P90+'havelvac 7.7'!P90+'havelvac 7.9'!P90+'havelvac 7.8'!P90+'havelvac 7.10'!P90+'havelvac 7.11'!P90+'havelvac 7.12'!P90+'havelvac 7.13'!P90</f>
        <v>0</v>
      </c>
    </row>
    <row r="91" spans="1:16" s="475" customFormat="1" ht="25.5" hidden="1" customHeight="1">
      <c r="A91" s="470" t="str">
        <f t="shared" si="3"/>
        <v>71010501040000</v>
      </c>
      <c r="B91" s="471" t="s">
        <v>439</v>
      </c>
      <c r="C91" s="450" t="s">
        <v>106</v>
      </c>
      <c r="D91" s="451" t="s">
        <v>149</v>
      </c>
      <c r="E91" s="452" t="s">
        <v>106</v>
      </c>
      <c r="F91" s="473" t="s">
        <v>155</v>
      </c>
      <c r="G91" s="474" t="s">
        <v>440</v>
      </c>
      <c r="H91" s="290"/>
      <c r="I91" s="414"/>
      <c r="J91" s="415"/>
      <c r="K91" s="415"/>
      <c r="L91" s="416" t="s">
        <v>153</v>
      </c>
      <c r="M91" s="411"/>
      <c r="N91" s="417">
        <f>O91+P91</f>
        <v>0</v>
      </c>
      <c r="O91" s="417">
        <f>SUM(O92)</f>
        <v>0</v>
      </c>
      <c r="P91" s="417">
        <f>SUM(P92)</f>
        <v>0</v>
      </c>
    </row>
    <row r="92" spans="1:16" s="381" customFormat="1" ht="15.75" hidden="1" customHeight="1">
      <c r="A92" s="470" t="str">
        <f t="shared" si="3"/>
        <v>71010501045134</v>
      </c>
      <c r="B92" s="471" t="s">
        <v>439</v>
      </c>
      <c r="C92" s="450" t="s">
        <v>106</v>
      </c>
      <c r="D92" s="451" t="s">
        <v>149</v>
      </c>
      <c r="E92" s="452" t="s">
        <v>106</v>
      </c>
      <c r="F92" s="476" t="s">
        <v>155</v>
      </c>
      <c r="G92" s="454">
        <v>5134</v>
      </c>
      <c r="H92" s="318"/>
      <c r="I92" s="318"/>
      <c r="J92" s="322"/>
      <c r="K92" s="322"/>
      <c r="L92" s="336" t="s">
        <v>139</v>
      </c>
      <c r="M92" s="289">
        <v>5134</v>
      </c>
      <c r="N92" s="299">
        <f>+'havelvac 7.1'!N92+'havelvac 7.2'!N92+'havelvac 7.3'!N92+'havelvac 7.4'!N92+'havelvac 7.5'!N92+'havelvac 7.6'!N92+'havelvac 7.7'!N92+'havelvac 7.9'!N92+'havelvac 7.8'!N92+'havelvac 7.10'!N92+'havelvac 7.11'!N92+'havelvac 7.12'!N92+'havelvac 7.13'!N92</f>
        <v>0</v>
      </c>
      <c r="O92" s="299">
        <f>+'havelvac 7.1'!O92+'havelvac 7.2'!O92+'havelvac 7.3'!O92+'havelvac 7.4'!O92+'havelvac 7.5'!O92+'havelvac 7.6'!O92+'havelvac 7.7'!O92+'havelvac 7.9'!O92+'havelvac 7.8'!O92+'havelvac 7.10'!O92+'havelvac 7.11'!O92+'havelvac 7.12'!O92+'havelvac 7.13'!O92</f>
        <v>0</v>
      </c>
      <c r="P92" s="299">
        <f>+'havelvac 7.1'!P92+'havelvac 7.2'!P92+'havelvac 7.3'!P92+'havelvac 7.4'!P92+'havelvac 7.5'!P92+'havelvac 7.6'!P92+'havelvac 7.7'!P92+'havelvac 7.9'!P92+'havelvac 7.8'!P92+'havelvac 7.10'!P92+'havelvac 7.11'!P92+'havelvac 7.12'!P92+'havelvac 7.13'!P92</f>
        <v>0</v>
      </c>
    </row>
    <row r="93" spans="1:16" s="381" customFormat="1" ht="27" hidden="1">
      <c r="A93" s="470" t="str">
        <f>CONCATENATE(B93,C93,D93,E93,F93,G93)</f>
        <v>71080202000001</v>
      </c>
      <c r="B93" s="471" t="s">
        <v>439</v>
      </c>
      <c r="C93" s="450" t="s">
        <v>185</v>
      </c>
      <c r="D93" s="451" t="s">
        <v>140</v>
      </c>
      <c r="E93" s="452" t="s">
        <v>140</v>
      </c>
      <c r="F93" s="476" t="s">
        <v>441</v>
      </c>
      <c r="G93" s="474" t="s">
        <v>96</v>
      </c>
      <c r="H93" s="290"/>
      <c r="I93" s="414"/>
      <c r="J93" s="415"/>
      <c r="K93" s="415"/>
      <c r="L93" s="416" t="s">
        <v>859</v>
      </c>
      <c r="M93" s="411"/>
      <c r="N93" s="417">
        <f>O93+P93</f>
        <v>0</v>
      </c>
      <c r="O93" s="417">
        <f>SUM(O94)</f>
        <v>0</v>
      </c>
      <c r="P93" s="417">
        <f>+'havelvac 7.1'!P93+'havelvac 7.2'!P93+'havelvac 7.3'!P93+'havelvac 7.4'!P93+'havelvac 7.5'!P93+'havelvac 7.6'!P93+'havelvac 7.7'!P93+'havelvac 7.9'!P93+'havelvac 7.8'!P93+'havelvac 7.10'!P93+'havelvac 7.11'!P93+'havelvac 7.12'!P93+'havelvac 7.13'!P93</f>
        <v>0</v>
      </c>
    </row>
    <row r="94" spans="1:16" s="475" customFormat="1" hidden="1">
      <c r="A94" s="470" t="str">
        <f>CONCATENATE(B94,C94,D94,E94,F94,G94)</f>
        <v>71080202010000</v>
      </c>
      <c r="B94" s="471" t="s">
        <v>439</v>
      </c>
      <c r="C94" s="450" t="s">
        <v>185</v>
      </c>
      <c r="D94" s="451" t="s">
        <v>140</v>
      </c>
      <c r="E94" s="452" t="s">
        <v>140</v>
      </c>
      <c r="F94" s="476" t="s">
        <v>106</v>
      </c>
      <c r="G94" s="474" t="s">
        <v>440</v>
      </c>
      <c r="H94" s="318"/>
      <c r="I94" s="318"/>
      <c r="J94" s="322"/>
      <c r="K94" s="322"/>
      <c r="L94" s="336" t="s">
        <v>139</v>
      </c>
      <c r="M94" s="289">
        <v>5134</v>
      </c>
      <c r="N94" s="299">
        <f>+'havelvac 7.1'!N94+'havelvac 7.2'!N94+'havelvac 7.3'!N94+'havelvac 7.4'!N94+'havelvac 7.5'!N94+'havelvac 7.6'!N94+'havelvac 7.7'!N94+'havelvac 7.9'!N94+'havelvac 7.8'!N94+'havelvac 7.10'!N94+'havelvac 7.11'!N94+'havelvac 7.12'!N94+'havelvac 7.13'!N94</f>
        <v>0</v>
      </c>
      <c r="O94" s="299">
        <f>+'havelvac 7.1'!O94+'havelvac 7.2'!O94+'havelvac 7.3'!O94+'havelvac 7.4'!O94+'havelvac 7.5'!O94+'havelvac 7.6'!O94+'havelvac 7.7'!O94+'havelvac 7.9'!O94+'havelvac 7.8'!O94+'havelvac 7.10'!O94+'havelvac 7.11'!O94+'havelvac 7.12'!O94+'havelvac 7.13'!O94</f>
        <v>0</v>
      </c>
      <c r="P94" s="299">
        <f>+'havelvac 7.1'!P94+'havelvac 7.2'!P94+'havelvac 7.3'!P94+'havelvac 7.4'!P94+'havelvac 7.5'!P94+'havelvac 7.6'!P94+'havelvac 7.7'!P94+'havelvac 7.9'!P94+'havelvac 7.8'!P94+'havelvac 7.10'!P94+'havelvac 7.11'!P94+'havelvac 7.12'!P94+'havelvac 7.13'!P94</f>
        <v>0</v>
      </c>
    </row>
    <row r="95" spans="1:16" s="477" customFormat="1" ht="25.5" hidden="1" customHeight="1">
      <c r="A95" s="470" t="str">
        <f t="shared" si="3"/>
        <v>71010600000000</v>
      </c>
      <c r="B95" s="471" t="s">
        <v>439</v>
      </c>
      <c r="C95" s="450" t="s">
        <v>106</v>
      </c>
      <c r="D95" s="451" t="s">
        <v>157</v>
      </c>
      <c r="E95" s="452" t="s">
        <v>441</v>
      </c>
      <c r="F95" s="473" t="s">
        <v>441</v>
      </c>
      <c r="G95" s="474" t="s">
        <v>440</v>
      </c>
      <c r="H95" s="290"/>
      <c r="I95" s="414"/>
      <c r="J95" s="415"/>
      <c r="K95" s="415"/>
      <c r="L95" s="416" t="s">
        <v>154</v>
      </c>
      <c r="M95" s="411"/>
      <c r="N95" s="417">
        <f>O95+P95</f>
        <v>0</v>
      </c>
      <c r="O95" s="417">
        <f>SUM(O96)</f>
        <v>0</v>
      </c>
      <c r="P95" s="417">
        <f>SUM(P96)</f>
        <v>0</v>
      </c>
    </row>
    <row r="96" spans="1:16" s="381" customFormat="1" ht="15.75" hidden="1" customHeight="1">
      <c r="A96" s="470" t="str">
        <f t="shared" si="3"/>
        <v>71010600000001</v>
      </c>
      <c r="B96" s="471" t="s">
        <v>439</v>
      </c>
      <c r="C96" s="450" t="s">
        <v>106</v>
      </c>
      <c r="D96" s="451" t="s">
        <v>157</v>
      </c>
      <c r="E96" s="452" t="s">
        <v>441</v>
      </c>
      <c r="F96" s="473" t="s">
        <v>441</v>
      </c>
      <c r="G96" s="474" t="s">
        <v>96</v>
      </c>
      <c r="H96" s="318"/>
      <c r="I96" s="318"/>
      <c r="J96" s="322"/>
      <c r="K96" s="322"/>
      <c r="L96" s="336" t="s">
        <v>139</v>
      </c>
      <c r="M96" s="289">
        <v>5134</v>
      </c>
      <c r="N96" s="299">
        <f>+'havelvac 7.1'!N96+'havelvac 7.2'!N96+'havelvac 7.3'!N96+'havelvac 7.4'!N96+'havelvac 7.5'!N96+'havelvac 7.6'!N96+'havelvac 7.7'!N96+'havelvac 7.9'!N96+'havelvac 7.8'!N96+'havelvac 7.10'!N96+'havelvac 7.11'!N96+'havelvac 7.12'!N96+'havelvac 7.13'!N96</f>
        <v>0</v>
      </c>
      <c r="O96" s="299">
        <f>+'havelvac 7.1'!O96+'havelvac 7.2'!O96+'havelvac 7.3'!O96+'havelvac 7.4'!O96+'havelvac 7.5'!O96+'havelvac 7.6'!O96+'havelvac 7.7'!O96+'havelvac 7.9'!O96+'havelvac 7.8'!O96+'havelvac 7.10'!O96+'havelvac 7.11'!O96+'havelvac 7.12'!O96+'havelvac 7.13'!O96</f>
        <v>0</v>
      </c>
      <c r="P96" s="299">
        <f>+'havelvac 7.1'!P96+'havelvac 7.2'!P96+'havelvac 7.3'!P96+'havelvac 7.4'!P96+'havelvac 7.5'!P96+'havelvac 7.6'!P96+'havelvac 7.7'!P96+'havelvac 7.9'!P96+'havelvac 7.8'!P96+'havelvac 7.10'!P96+'havelvac 7.11'!P96+'havelvac 7.12'!P96+'havelvac 7.13'!P96</f>
        <v>0</v>
      </c>
    </row>
    <row r="97" spans="1:16" s="381" customFormat="1" ht="25.5" hidden="1" customHeight="1">
      <c r="A97" s="470" t="str">
        <f t="shared" si="3"/>
        <v>71010601000000</v>
      </c>
      <c r="B97" s="471" t="s">
        <v>439</v>
      </c>
      <c r="C97" s="450" t="s">
        <v>106</v>
      </c>
      <c r="D97" s="451" t="s">
        <v>157</v>
      </c>
      <c r="E97" s="452" t="s">
        <v>106</v>
      </c>
      <c r="F97" s="473" t="s">
        <v>441</v>
      </c>
      <c r="G97" s="474" t="s">
        <v>440</v>
      </c>
      <c r="H97" s="290"/>
      <c r="I97" s="414"/>
      <c r="J97" s="415"/>
      <c r="K97" s="415"/>
      <c r="L97" s="416" t="s">
        <v>830</v>
      </c>
      <c r="M97" s="411"/>
      <c r="N97" s="417">
        <f>O97+P97</f>
        <v>0</v>
      </c>
      <c r="O97" s="417">
        <f>SUM(O98)</f>
        <v>0</v>
      </c>
      <c r="P97" s="417">
        <f>SUM(P98)</f>
        <v>0</v>
      </c>
    </row>
    <row r="98" spans="1:16" s="381" customFormat="1" ht="15.75" hidden="1" customHeight="1">
      <c r="A98" s="470" t="str">
        <f t="shared" si="3"/>
        <v>71010601000001</v>
      </c>
      <c r="B98" s="471" t="s">
        <v>439</v>
      </c>
      <c r="C98" s="450" t="s">
        <v>106</v>
      </c>
      <c r="D98" s="451" t="s">
        <v>157</v>
      </c>
      <c r="E98" s="452" t="s">
        <v>106</v>
      </c>
      <c r="F98" s="473" t="s">
        <v>441</v>
      </c>
      <c r="G98" s="474" t="s">
        <v>96</v>
      </c>
      <c r="H98" s="318"/>
      <c r="I98" s="318"/>
      <c r="J98" s="322"/>
      <c r="K98" s="322"/>
      <c r="L98" s="336" t="s">
        <v>139</v>
      </c>
      <c r="M98" s="289">
        <v>5134</v>
      </c>
      <c r="N98" s="299">
        <f>+'havelvac 7.1'!N98+'havelvac 7.2'!N98+'havelvac 7.3'!N98+'havelvac 7.4'!N98+'havelvac 7.5'!N98+'havelvac 7.6'!N98+'havelvac 7.7'!N98+'havelvac 7.9'!N98+'havelvac 7.8'!N98+'havelvac 7.10'!N98+'havelvac 7.11'!N98+'havelvac 7.12'!N98+'havelvac 7.13'!N98</f>
        <v>0</v>
      </c>
      <c r="O98" s="299">
        <f>+'havelvac 7.1'!O98+'havelvac 7.2'!O98+'havelvac 7.3'!O98+'havelvac 7.4'!O98+'havelvac 7.5'!O98+'havelvac 7.6'!O98+'havelvac 7.7'!O98+'havelvac 7.9'!O98+'havelvac 7.8'!O98+'havelvac 7.10'!O98+'havelvac 7.11'!O98+'havelvac 7.12'!O98+'havelvac 7.13'!O98</f>
        <v>0</v>
      </c>
      <c r="P98" s="299">
        <f>+'havelvac 7.1'!P98+'havelvac 7.2'!P98+'havelvac 7.3'!P98+'havelvac 7.4'!P98+'havelvac 7.5'!P98+'havelvac 7.6'!P98+'havelvac 7.7'!P98+'havelvac 7.9'!P98+'havelvac 7.8'!P98+'havelvac 7.10'!P98+'havelvac 7.11'!P98+'havelvac 7.12'!P98+'havelvac 7.13'!P98</f>
        <v>0</v>
      </c>
    </row>
    <row r="99" spans="1:16" s="475" customFormat="1" ht="25.5" hidden="1" customHeight="1">
      <c r="A99" s="470" t="str">
        <f t="shared" si="3"/>
        <v>71010601010000</v>
      </c>
      <c r="B99" s="471" t="s">
        <v>439</v>
      </c>
      <c r="C99" s="450" t="s">
        <v>106</v>
      </c>
      <c r="D99" s="451" t="s">
        <v>157</v>
      </c>
      <c r="E99" s="452" t="s">
        <v>106</v>
      </c>
      <c r="F99" s="473" t="s">
        <v>106</v>
      </c>
      <c r="G99" s="474" t="s">
        <v>440</v>
      </c>
      <c r="H99" s="290">
        <v>2160</v>
      </c>
      <c r="I99" s="319" t="s">
        <v>106</v>
      </c>
      <c r="J99" s="320">
        <v>6</v>
      </c>
      <c r="K99" s="320">
        <v>0</v>
      </c>
      <c r="L99" s="410" t="s">
        <v>158</v>
      </c>
      <c r="M99" s="411"/>
      <c r="N99" s="412">
        <f>+N101</f>
        <v>0</v>
      </c>
      <c r="O99" s="412">
        <f>+O101</f>
        <v>0</v>
      </c>
      <c r="P99" s="412">
        <f>+P101</f>
        <v>0</v>
      </c>
    </row>
    <row r="100" spans="1:16" s="381" customFormat="1" ht="15.75" hidden="1" customHeight="1">
      <c r="A100" s="470" t="str">
        <f t="shared" si="3"/>
        <v>71010601014729</v>
      </c>
      <c r="B100" s="471" t="s">
        <v>439</v>
      </c>
      <c r="C100" s="450" t="s">
        <v>106</v>
      </c>
      <c r="D100" s="451" t="s">
        <v>157</v>
      </c>
      <c r="E100" s="452" t="s">
        <v>106</v>
      </c>
      <c r="F100" s="476" t="s">
        <v>106</v>
      </c>
      <c r="G100" s="454">
        <v>4729</v>
      </c>
      <c r="H100" s="318"/>
      <c r="I100" s="319"/>
      <c r="J100" s="320"/>
      <c r="K100" s="320"/>
      <c r="L100" s="330" t="s">
        <v>110</v>
      </c>
      <c r="M100" s="288"/>
      <c r="N100" s="331"/>
      <c r="O100" s="331"/>
      <c r="P100" s="331"/>
    </row>
    <row r="101" spans="1:16" s="381" customFormat="1" ht="25.5" hidden="1" customHeight="1">
      <c r="A101" s="470" t="str">
        <f t="shared" si="3"/>
        <v>71010601014823</v>
      </c>
      <c r="B101" s="471" t="s">
        <v>439</v>
      </c>
      <c r="C101" s="450" t="s">
        <v>106</v>
      </c>
      <c r="D101" s="451" t="s">
        <v>157</v>
      </c>
      <c r="E101" s="452" t="s">
        <v>106</v>
      </c>
      <c r="F101" s="476" t="s">
        <v>106</v>
      </c>
      <c r="G101" s="454">
        <v>4823</v>
      </c>
      <c r="H101" s="290">
        <v>2161</v>
      </c>
      <c r="I101" s="318" t="s">
        <v>106</v>
      </c>
      <c r="J101" s="322">
        <v>6</v>
      </c>
      <c r="K101" s="322">
        <v>1</v>
      </c>
      <c r="L101" s="409" t="s">
        <v>159</v>
      </c>
      <c r="M101" s="323"/>
      <c r="N101" s="331">
        <f>+N103+N106</f>
        <v>0</v>
      </c>
      <c r="O101" s="331">
        <f>+O103+O106</f>
        <v>0</v>
      </c>
      <c r="P101" s="331">
        <f>+P103+P106</f>
        <v>0</v>
      </c>
    </row>
    <row r="102" spans="1:16" s="475" customFormat="1" ht="15.75" hidden="1" customHeight="1">
      <c r="A102" s="470" t="str">
        <f t="shared" si="3"/>
        <v>71010601020000</v>
      </c>
      <c r="B102" s="471" t="s">
        <v>439</v>
      </c>
      <c r="C102" s="450" t="s">
        <v>106</v>
      </c>
      <c r="D102" s="451" t="s">
        <v>157</v>
      </c>
      <c r="E102" s="452" t="s">
        <v>106</v>
      </c>
      <c r="F102" s="473" t="s">
        <v>140</v>
      </c>
      <c r="G102" s="474" t="s">
        <v>440</v>
      </c>
      <c r="H102" s="318"/>
      <c r="I102" s="318"/>
      <c r="J102" s="322"/>
      <c r="K102" s="322"/>
      <c r="L102" s="330" t="s">
        <v>108</v>
      </c>
      <c r="M102" s="288"/>
      <c r="N102" s="331"/>
      <c r="O102" s="299"/>
      <c r="P102" s="299"/>
    </row>
    <row r="103" spans="1:16" s="381" customFormat="1" ht="51" hidden="1" customHeight="1">
      <c r="A103" s="470" t="str">
        <f t="shared" si="3"/>
        <v>71010601024241</v>
      </c>
      <c r="B103" s="471" t="s">
        <v>439</v>
      </c>
      <c r="C103" s="450" t="s">
        <v>106</v>
      </c>
      <c r="D103" s="451" t="s">
        <v>157</v>
      </c>
      <c r="E103" s="452" t="s">
        <v>106</v>
      </c>
      <c r="F103" s="476" t="s">
        <v>140</v>
      </c>
      <c r="G103" s="454">
        <v>4241</v>
      </c>
      <c r="H103" s="290"/>
      <c r="I103" s="414"/>
      <c r="J103" s="415"/>
      <c r="K103" s="415"/>
      <c r="L103" s="416" t="s">
        <v>160</v>
      </c>
      <c r="M103" s="411"/>
      <c r="N103" s="417">
        <f>O103+P103</f>
        <v>0</v>
      </c>
      <c r="O103" s="417">
        <f>SUM(O104:O105)</f>
        <v>0</v>
      </c>
      <c r="P103" s="417">
        <f>SUM(P104:P105)</f>
        <v>0</v>
      </c>
    </row>
    <row r="104" spans="1:16" s="381" customFormat="1" ht="15.75" hidden="1" customHeight="1">
      <c r="A104" s="470" t="str">
        <f t="shared" si="3"/>
        <v>71010601024823</v>
      </c>
      <c r="B104" s="471" t="s">
        <v>439</v>
      </c>
      <c r="C104" s="450" t="s">
        <v>106</v>
      </c>
      <c r="D104" s="451" t="s">
        <v>157</v>
      </c>
      <c r="E104" s="452" t="s">
        <v>106</v>
      </c>
      <c r="F104" s="476" t="s">
        <v>140</v>
      </c>
      <c r="G104" s="454">
        <v>4823</v>
      </c>
      <c r="H104" s="318"/>
      <c r="I104" s="318"/>
      <c r="J104" s="322"/>
      <c r="K104" s="322"/>
      <c r="L104" s="321" t="s">
        <v>161</v>
      </c>
      <c r="M104" s="316">
        <v>4729</v>
      </c>
      <c r="N104" s="299">
        <f>+'havelvac 7.1'!N104+'havelvac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104" s="299">
        <f>+'havelvac 7.1'!O104+'havelvac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104" s="299">
        <f>+'havelvac 7.1'!P104+'havelvac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</row>
    <row r="105" spans="1:16" s="370" customFormat="1" ht="15.75" hidden="1" customHeight="1">
      <c r="A105" s="363" t="str">
        <f t="shared" si="3"/>
        <v>71020000000000</v>
      </c>
      <c r="B105" s="364" t="s">
        <v>439</v>
      </c>
      <c r="C105" s="365" t="s">
        <v>140</v>
      </c>
      <c r="D105" s="366" t="s">
        <v>441</v>
      </c>
      <c r="E105" s="393" t="s">
        <v>441</v>
      </c>
      <c r="F105" s="394" t="s">
        <v>441</v>
      </c>
      <c r="G105" s="369" t="s">
        <v>440</v>
      </c>
      <c r="H105" s="318"/>
      <c r="I105" s="318"/>
      <c r="J105" s="322"/>
      <c r="K105" s="322"/>
      <c r="L105" s="321" t="s">
        <v>133</v>
      </c>
      <c r="M105" s="316">
        <v>4823</v>
      </c>
      <c r="N105" s="299">
        <f>+'havelvac 7.1'!N105+'havelvac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105" s="299">
        <f>+'havelvac 7.1'!O105+'havelvac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105" s="299">
        <f>+'havelvac 7.1'!P105+'havelvac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</row>
    <row r="106" spans="1:16" s="381" customFormat="1" ht="38.25" hidden="1" customHeight="1">
      <c r="A106" s="470" t="str">
        <f t="shared" si="3"/>
        <v>71020000000001</v>
      </c>
      <c r="B106" s="471" t="s">
        <v>439</v>
      </c>
      <c r="C106" s="450" t="s">
        <v>140</v>
      </c>
      <c r="D106" s="451" t="s">
        <v>441</v>
      </c>
      <c r="E106" s="452" t="s">
        <v>441</v>
      </c>
      <c r="F106" s="476" t="s">
        <v>441</v>
      </c>
      <c r="G106" s="474" t="s">
        <v>96</v>
      </c>
      <c r="H106" s="290"/>
      <c r="I106" s="414"/>
      <c r="J106" s="415"/>
      <c r="K106" s="415"/>
      <c r="L106" s="416" t="s">
        <v>162</v>
      </c>
      <c r="M106" s="411"/>
      <c r="N106" s="417">
        <f>O106+P106</f>
        <v>0</v>
      </c>
      <c r="O106" s="417">
        <f>SUM(O107:O108)</f>
        <v>0</v>
      </c>
      <c r="P106" s="417">
        <f>SUM(P107:P108)</f>
        <v>0</v>
      </c>
    </row>
    <row r="107" spans="1:16" s="477" customFormat="1" ht="15.75" hidden="1" customHeight="1">
      <c r="A107" s="470" t="str">
        <f t="shared" si="3"/>
        <v>71020200000000</v>
      </c>
      <c r="B107" s="471" t="s">
        <v>439</v>
      </c>
      <c r="C107" s="450" t="s">
        <v>140</v>
      </c>
      <c r="D107" s="451" t="s">
        <v>140</v>
      </c>
      <c r="E107" s="452" t="s">
        <v>441</v>
      </c>
      <c r="F107" s="476" t="s">
        <v>441</v>
      </c>
      <c r="G107" s="474" t="s">
        <v>440</v>
      </c>
      <c r="H107" s="318"/>
      <c r="I107" s="318"/>
      <c r="J107" s="322"/>
      <c r="K107" s="322"/>
      <c r="L107" s="321" t="s">
        <v>126</v>
      </c>
      <c r="M107" s="316">
        <v>4241</v>
      </c>
      <c r="N107" s="299">
        <f>+'havelvac 7.1'!N107+'havelvac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107" s="299">
        <f>+'havelvac 7.1'!O107+'havelvac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107" s="299">
        <f>+'havelvac 7.1'!P107+'havelvac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</row>
    <row r="108" spans="1:16" s="381" customFormat="1" ht="15.75" hidden="1" customHeight="1">
      <c r="A108" s="470" t="str">
        <f t="shared" si="3"/>
        <v>71020200000001</v>
      </c>
      <c r="B108" s="471" t="s">
        <v>439</v>
      </c>
      <c r="C108" s="450" t="s">
        <v>140</v>
      </c>
      <c r="D108" s="451" t="s">
        <v>140</v>
      </c>
      <c r="E108" s="452" t="s">
        <v>441</v>
      </c>
      <c r="F108" s="476" t="s">
        <v>441</v>
      </c>
      <c r="G108" s="474" t="s">
        <v>96</v>
      </c>
      <c r="H108" s="318"/>
      <c r="I108" s="318"/>
      <c r="J108" s="322"/>
      <c r="K108" s="322"/>
      <c r="L108" s="321" t="s">
        <v>133</v>
      </c>
      <c r="M108" s="316">
        <v>4823</v>
      </c>
      <c r="N108" s="299">
        <f>+'havelvac 7.1'!N108+'havelvac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108" s="299">
        <f>+'havelvac 7.1'!O108+'havelvac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108" s="299">
        <f>+'havelvac 7.1'!P108+'havelvac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</row>
    <row r="109" spans="1:16" s="381" customFormat="1" ht="15.75" hidden="1" customHeight="1">
      <c r="A109" s="470" t="str">
        <f t="shared" si="3"/>
        <v>71020201000000</v>
      </c>
      <c r="B109" s="471" t="s">
        <v>439</v>
      </c>
      <c r="C109" s="450" t="s">
        <v>140</v>
      </c>
      <c r="D109" s="451" t="s">
        <v>140</v>
      </c>
      <c r="E109" s="452" t="s">
        <v>106</v>
      </c>
      <c r="F109" s="476" t="s">
        <v>441</v>
      </c>
      <c r="G109" s="474" t="s">
        <v>440</v>
      </c>
      <c r="H109" s="322">
        <v>2200</v>
      </c>
      <c r="I109" s="405" t="s">
        <v>140</v>
      </c>
      <c r="J109" s="406">
        <v>0</v>
      </c>
      <c r="K109" s="406">
        <v>0</v>
      </c>
      <c r="L109" s="401" t="s">
        <v>163</v>
      </c>
      <c r="M109" s="407"/>
      <c r="N109" s="403">
        <f>+N111+N128</f>
        <v>0</v>
      </c>
      <c r="O109" s="403">
        <f>+O111+O128</f>
        <v>0</v>
      </c>
      <c r="P109" s="403">
        <f>+P111+P128</f>
        <v>0</v>
      </c>
    </row>
    <row r="110" spans="1:16" s="381" customFormat="1" ht="15.75" hidden="1" customHeight="1">
      <c r="A110" s="470" t="str">
        <f t="shared" si="3"/>
        <v>71020201000001</v>
      </c>
      <c r="B110" s="471" t="s">
        <v>439</v>
      </c>
      <c r="C110" s="450" t="s">
        <v>140</v>
      </c>
      <c r="D110" s="451" t="s">
        <v>140</v>
      </c>
      <c r="E110" s="452" t="s">
        <v>106</v>
      </c>
      <c r="F110" s="476" t="s">
        <v>441</v>
      </c>
      <c r="G110" s="474" t="s">
        <v>96</v>
      </c>
      <c r="H110" s="318"/>
      <c r="I110" s="319"/>
      <c r="J110" s="320"/>
      <c r="K110" s="320"/>
      <c r="L110" s="330" t="s">
        <v>108</v>
      </c>
      <c r="M110" s="288"/>
      <c r="N110" s="331"/>
      <c r="O110" s="331"/>
      <c r="P110" s="331"/>
    </row>
    <row r="111" spans="1:16" s="475" customFormat="1" ht="15.75" hidden="1" customHeight="1">
      <c r="A111" s="470" t="str">
        <f t="shared" si="3"/>
        <v>71020201010000</v>
      </c>
      <c r="B111" s="471" t="s">
        <v>439</v>
      </c>
      <c r="C111" s="450" t="s">
        <v>140</v>
      </c>
      <c r="D111" s="451" t="s">
        <v>140</v>
      </c>
      <c r="E111" s="452" t="s">
        <v>106</v>
      </c>
      <c r="F111" s="476" t="s">
        <v>106</v>
      </c>
      <c r="G111" s="474" t="s">
        <v>440</v>
      </c>
      <c r="H111" s="290">
        <v>2220</v>
      </c>
      <c r="I111" s="319" t="s">
        <v>140</v>
      </c>
      <c r="J111" s="320">
        <v>2</v>
      </c>
      <c r="K111" s="320">
        <v>0</v>
      </c>
      <c r="L111" s="410" t="s">
        <v>164</v>
      </c>
      <c r="M111" s="411"/>
      <c r="N111" s="412">
        <f>+N113</f>
        <v>0</v>
      </c>
      <c r="O111" s="412">
        <f>+O113</f>
        <v>0</v>
      </c>
      <c r="P111" s="412">
        <f>+P113</f>
        <v>0</v>
      </c>
    </row>
    <row r="112" spans="1:16" s="381" customFormat="1" ht="15.75" hidden="1" customHeight="1">
      <c r="A112" s="470" t="str">
        <f t="shared" si="3"/>
        <v>71020201014239</v>
      </c>
      <c r="B112" s="471" t="s">
        <v>439</v>
      </c>
      <c r="C112" s="450" t="s">
        <v>140</v>
      </c>
      <c r="D112" s="451" t="s">
        <v>140</v>
      </c>
      <c r="E112" s="452" t="s">
        <v>106</v>
      </c>
      <c r="F112" s="476" t="s">
        <v>106</v>
      </c>
      <c r="G112" s="454">
        <v>4239</v>
      </c>
      <c r="H112" s="318"/>
      <c r="I112" s="319"/>
      <c r="J112" s="320"/>
      <c r="K112" s="320"/>
      <c r="L112" s="330" t="s">
        <v>110</v>
      </c>
      <c r="M112" s="288"/>
      <c r="N112" s="331"/>
      <c r="O112" s="331"/>
      <c r="P112" s="331"/>
    </row>
    <row r="113" spans="1:16" s="381" customFormat="1" ht="15.75" hidden="1" customHeight="1">
      <c r="A113" s="470" t="str">
        <f t="shared" si="3"/>
        <v>71020201014261</v>
      </c>
      <c r="B113" s="471" t="s">
        <v>439</v>
      </c>
      <c r="C113" s="450" t="s">
        <v>140</v>
      </c>
      <c r="D113" s="451" t="s">
        <v>140</v>
      </c>
      <c r="E113" s="452" t="s">
        <v>106</v>
      </c>
      <c r="F113" s="476" t="s">
        <v>106</v>
      </c>
      <c r="G113" s="454">
        <v>4261</v>
      </c>
      <c r="H113" s="290">
        <v>2221</v>
      </c>
      <c r="I113" s="318" t="s">
        <v>140</v>
      </c>
      <c r="J113" s="322">
        <v>2</v>
      </c>
      <c r="K113" s="322">
        <v>1</v>
      </c>
      <c r="L113" s="409" t="s">
        <v>165</v>
      </c>
      <c r="M113" s="323"/>
      <c r="N113" s="331">
        <f>+N115</f>
        <v>0</v>
      </c>
      <c r="O113" s="331">
        <f>+O115</f>
        <v>0</v>
      </c>
      <c r="P113" s="331">
        <f>+P115</f>
        <v>0</v>
      </c>
    </row>
    <row r="114" spans="1:16" s="381" customFormat="1" ht="15.75" hidden="1" customHeight="1">
      <c r="A114" s="470" t="str">
        <f t="shared" si="3"/>
        <v>71020201014264</v>
      </c>
      <c r="B114" s="478" t="s">
        <v>439</v>
      </c>
      <c r="C114" s="450" t="s">
        <v>140</v>
      </c>
      <c r="D114" s="451" t="s">
        <v>140</v>
      </c>
      <c r="E114" s="452" t="s">
        <v>106</v>
      </c>
      <c r="F114" s="476" t="s">
        <v>106</v>
      </c>
      <c r="G114" s="454">
        <v>4264</v>
      </c>
      <c r="H114" s="318"/>
      <c r="I114" s="318"/>
      <c r="J114" s="322"/>
      <c r="K114" s="322"/>
      <c r="L114" s="330" t="s">
        <v>108</v>
      </c>
      <c r="M114" s="288"/>
      <c r="N114" s="331"/>
      <c r="O114" s="331"/>
      <c r="P114" s="331"/>
    </row>
    <row r="115" spans="1:16" s="381" customFormat="1" ht="25.5" hidden="1" customHeight="1">
      <c r="A115" s="470" t="str">
        <f t="shared" si="3"/>
        <v>71020201014639</v>
      </c>
      <c r="B115" s="471" t="s">
        <v>439</v>
      </c>
      <c r="C115" s="450" t="s">
        <v>140</v>
      </c>
      <c r="D115" s="451" t="s">
        <v>140</v>
      </c>
      <c r="E115" s="452" t="s">
        <v>106</v>
      </c>
      <c r="F115" s="476" t="s">
        <v>106</v>
      </c>
      <c r="G115" s="454">
        <v>4639</v>
      </c>
      <c r="H115" s="290"/>
      <c r="I115" s="414"/>
      <c r="J115" s="415"/>
      <c r="K115" s="415"/>
      <c r="L115" s="416" t="s">
        <v>166</v>
      </c>
      <c r="M115" s="411"/>
      <c r="N115" s="417">
        <f>O115+P115</f>
        <v>0</v>
      </c>
      <c r="O115" s="417">
        <f>SUM(O116:O127)</f>
        <v>0</v>
      </c>
      <c r="P115" s="417">
        <f>SUM(P116:P127)</f>
        <v>0</v>
      </c>
    </row>
    <row r="116" spans="1:16" s="477" customFormat="1" ht="15.75" hidden="1" customHeight="1">
      <c r="A116" s="470" t="str">
        <f t="shared" si="3"/>
        <v>71020500000000</v>
      </c>
      <c r="B116" s="471" t="s">
        <v>439</v>
      </c>
      <c r="C116" s="450" t="s">
        <v>140</v>
      </c>
      <c r="D116" s="451" t="s">
        <v>149</v>
      </c>
      <c r="E116" s="452" t="s">
        <v>441</v>
      </c>
      <c r="F116" s="476" t="s">
        <v>441</v>
      </c>
      <c r="G116" s="474" t="s">
        <v>440</v>
      </c>
      <c r="H116" s="290"/>
      <c r="I116" s="318"/>
      <c r="J116" s="322"/>
      <c r="K116" s="322"/>
      <c r="L116" s="330" t="s">
        <v>116</v>
      </c>
      <c r="M116" s="420">
        <v>4214</v>
      </c>
      <c r="N116" s="299">
        <f>+'havelvac 7.1'!N116+'havelvac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16" s="299">
        <f>+'havelvac 7.1'!O116+'havelvac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16" s="299">
        <f>+'havelvac 7.1'!P116+'havelvac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</row>
    <row r="117" spans="1:16" s="477" customFormat="1" ht="15.75" hidden="1" customHeight="1">
      <c r="A117" s="470"/>
      <c r="B117" s="471"/>
      <c r="C117" s="450"/>
      <c r="D117" s="451"/>
      <c r="E117" s="452"/>
      <c r="F117" s="476"/>
      <c r="G117" s="474"/>
      <c r="H117" s="290"/>
      <c r="I117" s="318"/>
      <c r="J117" s="322"/>
      <c r="K117" s="322"/>
      <c r="L117" s="422" t="s">
        <v>861</v>
      </c>
      <c r="M117" s="420">
        <v>4234</v>
      </c>
      <c r="N117" s="299">
        <f>+'havelvac 7.1'!N117+'havelvac 7.2'!N117+'havelvac 7.3'!N117+'havelvac 7.4'!N117+'havelvac 7.5'!N117+'havelvac 7.6'!N117+'havelvac 7.7'!N117+'havelvac 7.9'!N117+'havelvac 7.8'!N117+'havelvac 7.10'!N117+'havelvac 7.11'!N117+'havelvac 7.12'!N117+'havelvac 7.13'!N117</f>
        <v>0</v>
      </c>
      <c r="O117" s="299">
        <f>+'havelvac 7.1'!O117+'havelvac 7.2'!O117+'havelvac 7.3'!O117+'havelvac 7.4'!O117+'havelvac 7.5'!O117+'havelvac 7.6'!O117+'havelvac 7.7'!O117+'havelvac 7.9'!O117+'havelvac 7.8'!O117+'havelvac 7.10'!O117+'havelvac 7.11'!O117+'havelvac 7.12'!O117+'havelvac 7.13'!O117</f>
        <v>0</v>
      </c>
      <c r="P117" s="299">
        <f>+'havelvac 7.1'!P117+'havelvac 7.2'!P117+'havelvac 7.3'!P117+'havelvac 7.4'!P117+'havelvac 7.5'!P117+'havelvac 7.6'!P117+'havelvac 7.7'!P117+'havelvac 7.9'!P117+'havelvac 7.8'!P117+'havelvac 7.10'!P117+'havelvac 7.11'!P117+'havelvac 7.12'!P117+'havelvac 7.13'!P117</f>
        <v>0</v>
      </c>
    </row>
    <row r="118" spans="1:16" s="381" customFormat="1" ht="15.75" hidden="1" customHeight="1">
      <c r="A118" s="470" t="str">
        <f t="shared" si="3"/>
        <v>71020500000001</v>
      </c>
      <c r="B118" s="471" t="s">
        <v>439</v>
      </c>
      <c r="C118" s="450" t="s">
        <v>140</v>
      </c>
      <c r="D118" s="451" t="s">
        <v>149</v>
      </c>
      <c r="E118" s="452" t="s">
        <v>441</v>
      </c>
      <c r="F118" s="476" t="s">
        <v>441</v>
      </c>
      <c r="G118" s="474" t="s">
        <v>96</v>
      </c>
      <c r="H118" s="290"/>
      <c r="I118" s="318"/>
      <c r="J118" s="322"/>
      <c r="K118" s="322"/>
      <c r="L118" s="336" t="s">
        <v>125</v>
      </c>
      <c r="M118" s="419">
        <v>4239</v>
      </c>
      <c r="N118" s="299">
        <f>+'havelvac 7.1'!N118+'havelvac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18" s="299">
        <f>+'havelvac 7.1'!O118+'havelvac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18" s="299">
        <f>+'havelvac 7.1'!P118+'havelvac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</row>
    <row r="119" spans="1:16" s="381" customFormat="1" ht="15.75" hidden="1" customHeight="1">
      <c r="A119" s="470" t="str">
        <f t="shared" si="3"/>
        <v>71020501000000</v>
      </c>
      <c r="B119" s="471" t="s">
        <v>439</v>
      </c>
      <c r="C119" s="450" t="s">
        <v>140</v>
      </c>
      <c r="D119" s="451" t="s">
        <v>149</v>
      </c>
      <c r="E119" s="452" t="s">
        <v>106</v>
      </c>
      <c r="F119" s="476" t="s">
        <v>441</v>
      </c>
      <c r="G119" s="474" t="s">
        <v>440</v>
      </c>
      <c r="H119" s="290"/>
      <c r="I119" s="318"/>
      <c r="J119" s="322"/>
      <c r="K119" s="322"/>
      <c r="L119" s="321" t="s">
        <v>126</v>
      </c>
      <c r="M119" s="316">
        <v>4241</v>
      </c>
      <c r="N119" s="299">
        <f>+'havelvac 7.1'!N119+'havelvac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19" s="299">
        <f>+'havelvac 7.1'!O119+'havelvac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19" s="299">
        <f>+'havelvac 7.1'!P119+'havelvac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</row>
    <row r="120" spans="1:16" s="381" customFormat="1" ht="25.5" hidden="1" customHeight="1">
      <c r="A120" s="470" t="str">
        <f t="shared" si="3"/>
        <v>71020501000001</v>
      </c>
      <c r="B120" s="471" t="s">
        <v>439</v>
      </c>
      <c r="C120" s="450" t="s">
        <v>140</v>
      </c>
      <c r="D120" s="451" t="s">
        <v>149</v>
      </c>
      <c r="E120" s="452" t="s">
        <v>106</v>
      </c>
      <c r="F120" s="476" t="s">
        <v>441</v>
      </c>
      <c r="G120" s="474" t="s">
        <v>96</v>
      </c>
      <c r="H120" s="290"/>
      <c r="I120" s="318"/>
      <c r="J120" s="322"/>
      <c r="K120" s="322"/>
      <c r="L120" s="321" t="s">
        <v>127</v>
      </c>
      <c r="M120" s="419">
        <v>4252</v>
      </c>
      <c r="N120" s="299">
        <f>+'havelvac 7.1'!N120+'havelvac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20" s="299">
        <f>+'havelvac 7.1'!O120+'havelvac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20" s="299">
        <f>+'havelvac 7.1'!P120+'havelvac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</row>
    <row r="121" spans="1:16" s="475" customFormat="1" ht="15.75" hidden="1" customHeight="1">
      <c r="A121" s="470" t="str">
        <f t="shared" si="3"/>
        <v>71020501010000</v>
      </c>
      <c r="B121" s="471" t="s">
        <v>439</v>
      </c>
      <c r="C121" s="450" t="s">
        <v>140</v>
      </c>
      <c r="D121" s="451" t="s">
        <v>149</v>
      </c>
      <c r="E121" s="452" t="s">
        <v>106</v>
      </c>
      <c r="F121" s="476" t="s">
        <v>106</v>
      </c>
      <c r="G121" s="474" t="s">
        <v>440</v>
      </c>
      <c r="H121" s="290"/>
      <c r="I121" s="318"/>
      <c r="J121" s="322"/>
      <c r="K121" s="322"/>
      <c r="L121" s="321" t="s">
        <v>128</v>
      </c>
      <c r="M121" s="419">
        <v>4261</v>
      </c>
      <c r="N121" s="299">
        <f>+'havelvac 7.1'!N121+'havelvac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21" s="299">
        <f>+'havelvac 7.1'!O121+'havelvac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21" s="299">
        <f>+'havelvac 7.1'!P121+'havelvac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</row>
    <row r="122" spans="1:16" s="381" customFormat="1" ht="15.75" hidden="1" customHeight="1">
      <c r="A122" s="470" t="str">
        <f t="shared" si="3"/>
        <v>71020501014216</v>
      </c>
      <c r="B122" s="471" t="s">
        <v>439</v>
      </c>
      <c r="C122" s="450" t="s">
        <v>140</v>
      </c>
      <c r="D122" s="451" t="s">
        <v>149</v>
      </c>
      <c r="E122" s="452" t="s">
        <v>106</v>
      </c>
      <c r="F122" s="476" t="s">
        <v>106</v>
      </c>
      <c r="G122" s="454">
        <v>4216</v>
      </c>
      <c r="H122" s="423"/>
      <c r="I122" s="424"/>
      <c r="J122" s="425"/>
      <c r="K122" s="426"/>
      <c r="L122" s="427" t="s">
        <v>129</v>
      </c>
      <c r="M122" s="420">
        <v>4264</v>
      </c>
      <c r="N122" s="299">
        <f>+'havelvac 7.1'!N122+'havelvac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22" s="299">
        <f>+'havelvac 7.1'!O122+'havelvac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22" s="299">
        <f>+'havelvac 7.1'!P122+'havelvac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</row>
    <row r="123" spans="1:16" s="381" customFormat="1" ht="15.75" hidden="1" customHeight="1">
      <c r="A123" s="470" t="str">
        <f t="shared" si="3"/>
        <v>71020501014239</v>
      </c>
      <c r="B123" s="471" t="s">
        <v>439</v>
      </c>
      <c r="C123" s="450" t="s">
        <v>140</v>
      </c>
      <c r="D123" s="451" t="s">
        <v>149</v>
      </c>
      <c r="E123" s="452" t="s">
        <v>106</v>
      </c>
      <c r="F123" s="476" t="s">
        <v>106</v>
      </c>
      <c r="G123" s="454">
        <v>4239</v>
      </c>
      <c r="H123" s="290"/>
      <c r="I123" s="318"/>
      <c r="J123" s="322"/>
      <c r="K123" s="322"/>
      <c r="L123" s="336" t="s">
        <v>364</v>
      </c>
      <c r="M123" s="289">
        <v>4269</v>
      </c>
      <c r="N123" s="299">
        <f>+'havelvac 7.1'!N123+'havelvac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23" s="299">
        <f>+'havelvac 7.1'!O123+'havelvac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23" s="299">
        <f>+'havelvac 7.1'!P123+'havelvac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</row>
    <row r="124" spans="1:16" s="381" customFormat="1" ht="15.75" hidden="1" customHeight="1">
      <c r="A124" s="470" t="str">
        <f t="shared" si="3"/>
        <v>71020501014264</v>
      </c>
      <c r="B124" s="471" t="s">
        <v>439</v>
      </c>
      <c r="C124" s="450" t="s">
        <v>140</v>
      </c>
      <c r="D124" s="451" t="s">
        <v>149</v>
      </c>
      <c r="E124" s="452" t="s">
        <v>106</v>
      </c>
      <c r="F124" s="476" t="s">
        <v>106</v>
      </c>
      <c r="G124" s="454">
        <v>4264</v>
      </c>
      <c r="H124" s="290"/>
      <c r="I124" s="318"/>
      <c r="J124" s="322"/>
      <c r="K124" s="322"/>
      <c r="L124" s="330" t="s">
        <v>173</v>
      </c>
      <c r="M124" s="288">
        <v>5112</v>
      </c>
      <c r="N124" s="299">
        <f>+'havelvac 7.1'!N124+'havelvac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24" s="299">
        <f>+'havelvac 7.1'!O124+'havelvac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24" s="299">
        <f>+'havelvac 7.1'!P124+'havelvac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</row>
    <row r="125" spans="1:16" s="381" customFormat="1" ht="15.75" hidden="1" customHeight="1">
      <c r="A125" s="470" t="str">
        <f t="shared" si="3"/>
        <v>71020501014639</v>
      </c>
      <c r="B125" s="471" t="s">
        <v>439</v>
      </c>
      <c r="C125" s="450" t="s">
        <v>140</v>
      </c>
      <c r="D125" s="451" t="s">
        <v>149</v>
      </c>
      <c r="E125" s="452" t="s">
        <v>106</v>
      </c>
      <c r="F125" s="476" t="s">
        <v>106</v>
      </c>
      <c r="G125" s="454">
        <v>4639</v>
      </c>
      <c r="H125" s="290"/>
      <c r="I125" s="318"/>
      <c r="J125" s="322"/>
      <c r="K125" s="322"/>
      <c r="L125" s="330" t="s">
        <v>174</v>
      </c>
      <c r="M125" s="420">
        <v>5113</v>
      </c>
      <c r="N125" s="299">
        <f>+'havelvac 7.1'!N125+'havelvac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25" s="299">
        <f>+'havelvac 7.1'!O125+'havelvac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25" s="299">
        <f>+'havelvac 7.1'!P125+'havelvac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</row>
    <row r="126" spans="1:16" ht="15.75" hidden="1" customHeight="1">
      <c r="A126" s="428" t="s">
        <v>44</v>
      </c>
      <c r="B126" s="364" t="s">
        <v>439</v>
      </c>
      <c r="C126" s="365" t="s">
        <v>140</v>
      </c>
      <c r="D126" s="366" t="s">
        <v>149</v>
      </c>
      <c r="E126" s="367" t="s">
        <v>106</v>
      </c>
      <c r="F126" s="429" t="s">
        <v>140</v>
      </c>
      <c r="G126" s="369" t="s">
        <v>440</v>
      </c>
      <c r="H126" s="290"/>
      <c r="I126" s="318"/>
      <c r="J126" s="322"/>
      <c r="K126" s="322"/>
      <c r="L126" s="321" t="s">
        <v>136</v>
      </c>
      <c r="M126" s="316">
        <v>5122</v>
      </c>
      <c r="N126" s="299">
        <f>+'havelvac 7.1'!N126+'havelvac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26" s="299">
        <f>+'havelvac 7.1'!O126+'havelvac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26" s="299">
        <f>+'havelvac 7.1'!P126+'havelvac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</row>
    <row r="127" spans="1:16" ht="15.75" hidden="1" customHeight="1">
      <c r="A127" s="428" t="s">
        <v>45</v>
      </c>
      <c r="B127" s="364" t="s">
        <v>439</v>
      </c>
      <c r="C127" s="365" t="s">
        <v>140</v>
      </c>
      <c r="D127" s="366" t="s">
        <v>149</v>
      </c>
      <c r="E127" s="367" t="s">
        <v>106</v>
      </c>
      <c r="F127" s="429" t="s">
        <v>140</v>
      </c>
      <c r="G127" s="379" t="s">
        <v>229</v>
      </c>
      <c r="H127" s="290"/>
      <c r="I127" s="318"/>
      <c r="J127" s="322"/>
      <c r="K127" s="322"/>
      <c r="L127" s="321" t="s">
        <v>137</v>
      </c>
      <c r="M127" s="316">
        <v>5129</v>
      </c>
      <c r="N127" s="299">
        <f>+'havelvac 7.1'!N127+'havelvac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27" s="299">
        <f>+'havelvac 7.1'!O127+'havelvac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27" s="299">
        <f>+'havelvac 7.1'!P127+'havelvac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</row>
    <row r="128" spans="1:16" s="370" customFormat="1" ht="15.75" hidden="1" customHeight="1">
      <c r="A128" s="363" t="str">
        <f t="shared" si="3"/>
        <v>71040000000000</v>
      </c>
      <c r="B128" s="364" t="s">
        <v>439</v>
      </c>
      <c r="C128" s="365" t="s">
        <v>155</v>
      </c>
      <c r="D128" s="366" t="s">
        <v>441</v>
      </c>
      <c r="E128" s="393" t="s">
        <v>441</v>
      </c>
      <c r="F128" s="394" t="s">
        <v>441</v>
      </c>
      <c r="G128" s="369" t="s">
        <v>440</v>
      </c>
      <c r="H128" s="290">
        <v>2250</v>
      </c>
      <c r="I128" s="319" t="s">
        <v>140</v>
      </c>
      <c r="J128" s="320">
        <v>5</v>
      </c>
      <c r="K128" s="320">
        <v>0</v>
      </c>
      <c r="L128" s="410" t="s">
        <v>168</v>
      </c>
      <c r="M128" s="411"/>
      <c r="N128" s="412">
        <f>+N130</f>
        <v>0</v>
      </c>
      <c r="O128" s="412">
        <f>+O130</f>
        <v>0</v>
      </c>
      <c r="P128" s="412">
        <f>+P130</f>
        <v>0</v>
      </c>
    </row>
    <row r="129" spans="1:16" s="381" customFormat="1" ht="15.75" hidden="1" customHeight="1">
      <c r="A129" s="470" t="str">
        <f t="shared" si="3"/>
        <v>71040000000001</v>
      </c>
      <c r="B129" s="471" t="s">
        <v>439</v>
      </c>
      <c r="C129" s="450" t="s">
        <v>155</v>
      </c>
      <c r="D129" s="451" t="s">
        <v>441</v>
      </c>
      <c r="E129" s="452" t="s">
        <v>441</v>
      </c>
      <c r="F129" s="476" t="s">
        <v>441</v>
      </c>
      <c r="G129" s="474" t="s">
        <v>96</v>
      </c>
      <c r="H129" s="318"/>
      <c r="I129" s="319"/>
      <c r="J129" s="320"/>
      <c r="K129" s="320"/>
      <c r="L129" s="330" t="s">
        <v>110</v>
      </c>
      <c r="M129" s="288"/>
      <c r="N129" s="331"/>
      <c r="O129" s="331"/>
      <c r="P129" s="331"/>
    </row>
    <row r="130" spans="1:16" s="477" customFormat="1" ht="15.75" hidden="1" customHeight="1">
      <c r="A130" s="470" t="str">
        <f t="shared" si="3"/>
        <v>71040200000000</v>
      </c>
      <c r="B130" s="471" t="s">
        <v>439</v>
      </c>
      <c r="C130" s="450" t="s">
        <v>155</v>
      </c>
      <c r="D130" s="451" t="s">
        <v>140</v>
      </c>
      <c r="E130" s="452" t="s">
        <v>441</v>
      </c>
      <c r="F130" s="476" t="s">
        <v>441</v>
      </c>
      <c r="G130" s="474" t="s">
        <v>440</v>
      </c>
      <c r="H130" s="290">
        <v>2251</v>
      </c>
      <c r="I130" s="318" t="s">
        <v>140</v>
      </c>
      <c r="J130" s="322">
        <v>5</v>
      </c>
      <c r="K130" s="322">
        <v>1</v>
      </c>
      <c r="L130" s="409" t="s">
        <v>168</v>
      </c>
      <c r="M130" s="323"/>
      <c r="N130" s="331">
        <f>+N132+N138</f>
        <v>0</v>
      </c>
      <c r="O130" s="331">
        <f>+O132+O138</f>
        <v>0</v>
      </c>
      <c r="P130" s="331">
        <f>+P132+P138</f>
        <v>0</v>
      </c>
    </row>
    <row r="131" spans="1:16" s="381" customFormat="1" ht="15.75" hidden="1" customHeight="1">
      <c r="A131" s="470" t="str">
        <f t="shared" si="3"/>
        <v>71040200000001</v>
      </c>
      <c r="B131" s="471" t="s">
        <v>439</v>
      </c>
      <c r="C131" s="450" t="s">
        <v>155</v>
      </c>
      <c r="D131" s="451" t="s">
        <v>140</v>
      </c>
      <c r="E131" s="452" t="s">
        <v>441</v>
      </c>
      <c r="F131" s="476" t="s">
        <v>441</v>
      </c>
      <c r="G131" s="474" t="s">
        <v>96</v>
      </c>
      <c r="H131" s="318"/>
      <c r="I131" s="318"/>
      <c r="J131" s="322"/>
      <c r="K131" s="322"/>
      <c r="L131" s="330" t="s">
        <v>108</v>
      </c>
      <c r="M131" s="288"/>
      <c r="N131" s="331"/>
      <c r="O131" s="331"/>
      <c r="P131" s="331"/>
    </row>
    <row r="132" spans="1:16" s="381" customFormat="1" ht="28.9" hidden="1" customHeight="1">
      <c r="A132" s="470" t="str">
        <f t="shared" si="3"/>
        <v>71040204000000</v>
      </c>
      <c r="B132" s="471" t="s">
        <v>439</v>
      </c>
      <c r="C132" s="450" t="s">
        <v>155</v>
      </c>
      <c r="D132" s="451" t="s">
        <v>140</v>
      </c>
      <c r="E132" s="452" t="s">
        <v>155</v>
      </c>
      <c r="F132" s="476" t="s">
        <v>441</v>
      </c>
      <c r="G132" s="474" t="s">
        <v>440</v>
      </c>
      <c r="H132" s="290"/>
      <c r="I132" s="414"/>
      <c r="J132" s="415"/>
      <c r="K132" s="415"/>
      <c r="L132" s="416" t="s">
        <v>576</v>
      </c>
      <c r="M132" s="411"/>
      <c r="N132" s="417">
        <f>O132+P132</f>
        <v>0</v>
      </c>
      <c r="O132" s="417">
        <f>SUM(O133:O137)</f>
        <v>0</v>
      </c>
      <c r="P132" s="417">
        <f>SUM(P133:P137)</f>
        <v>0</v>
      </c>
    </row>
    <row r="133" spans="1:16" s="381" customFormat="1" ht="15.75" hidden="1" customHeight="1">
      <c r="A133" s="470" t="str">
        <f t="shared" si="3"/>
        <v>71040204000001</v>
      </c>
      <c r="B133" s="471" t="s">
        <v>439</v>
      </c>
      <c r="C133" s="450" t="s">
        <v>155</v>
      </c>
      <c r="D133" s="451" t="s">
        <v>140</v>
      </c>
      <c r="E133" s="452" t="s">
        <v>155</v>
      </c>
      <c r="F133" s="476" t="s">
        <v>441</v>
      </c>
      <c r="G133" s="474" t="s">
        <v>96</v>
      </c>
      <c r="H133" s="290"/>
      <c r="I133" s="318"/>
      <c r="J133" s="322"/>
      <c r="K133" s="322"/>
      <c r="L133" s="336" t="s">
        <v>118</v>
      </c>
      <c r="M133" s="419">
        <v>4216</v>
      </c>
      <c r="N133" s="299">
        <f>+'havelvac 7.1'!N133+'havelvac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33" s="299">
        <f>+'havelvac 7.1'!O133+'havelvac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33" s="299">
        <f>+'havelvac 7.1'!P133+'havelvac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</row>
    <row r="134" spans="1:16" s="475" customFormat="1" ht="15.75" hidden="1" customHeight="1">
      <c r="A134" s="470" t="str">
        <f t="shared" si="3"/>
        <v>71040204010000</v>
      </c>
      <c r="B134" s="471" t="s">
        <v>439</v>
      </c>
      <c r="C134" s="450" t="s">
        <v>155</v>
      </c>
      <c r="D134" s="451" t="s">
        <v>140</v>
      </c>
      <c r="E134" s="452" t="s">
        <v>155</v>
      </c>
      <c r="F134" s="476" t="s">
        <v>106</v>
      </c>
      <c r="G134" s="474" t="s">
        <v>440</v>
      </c>
      <c r="H134" s="290"/>
      <c r="I134" s="318"/>
      <c r="J134" s="322"/>
      <c r="K134" s="322"/>
      <c r="L134" s="336" t="s">
        <v>125</v>
      </c>
      <c r="M134" s="419">
        <v>4239</v>
      </c>
      <c r="N134" s="299">
        <f>+'havelvac 7.1'!N134+'havelvac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34" s="299">
        <f>+'havelvac 7.1'!O134+'havelvac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34" s="299">
        <f>+'havelvac 7.1'!P134+'havelvac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</row>
    <row r="135" spans="1:16" s="381" customFormat="1" ht="15.75" hidden="1" customHeight="1">
      <c r="A135" s="470" t="str">
        <f t="shared" si="3"/>
        <v>71040204015112</v>
      </c>
      <c r="B135" s="471" t="s">
        <v>439</v>
      </c>
      <c r="C135" s="450" t="s">
        <v>155</v>
      </c>
      <c r="D135" s="451" t="s">
        <v>140</v>
      </c>
      <c r="E135" s="452" t="s">
        <v>155</v>
      </c>
      <c r="F135" s="476" t="s">
        <v>106</v>
      </c>
      <c r="G135" s="454">
        <v>5112</v>
      </c>
      <c r="H135" s="290"/>
      <c r="I135" s="318"/>
      <c r="J135" s="322"/>
      <c r="K135" s="322"/>
      <c r="L135" s="330" t="s">
        <v>142</v>
      </c>
      <c r="M135" s="420">
        <v>4251</v>
      </c>
      <c r="N135" s="299">
        <f>+'havelvac 7.1'!N135+'havelvac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35" s="299">
        <f>+'havelvac 7.1'!O135+'havelvac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35" s="299">
        <f>+'havelvac 7.1'!P135+'havelvac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</row>
    <row r="136" spans="1:16" s="381" customFormat="1" ht="15.75" hidden="1" customHeight="1">
      <c r="A136" s="470" t="str">
        <f t="shared" si="3"/>
        <v>71040204015113</v>
      </c>
      <c r="B136" s="471" t="s">
        <v>439</v>
      </c>
      <c r="C136" s="450" t="s">
        <v>155</v>
      </c>
      <c r="D136" s="451" t="s">
        <v>140</v>
      </c>
      <c r="E136" s="452" t="s">
        <v>155</v>
      </c>
      <c r="F136" s="476" t="s">
        <v>106</v>
      </c>
      <c r="G136" s="454">
        <v>5113</v>
      </c>
      <c r="H136" s="290"/>
      <c r="I136" s="318"/>
      <c r="J136" s="322"/>
      <c r="K136" s="322"/>
      <c r="L136" s="336" t="s">
        <v>129</v>
      </c>
      <c r="M136" s="419">
        <v>4264</v>
      </c>
      <c r="N136" s="299">
        <f>+'havelvac 7.1'!N136+'havelvac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36" s="299">
        <f>+'havelvac 7.1'!O136+'havelvac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36" s="299">
        <f>+'havelvac 7.1'!P136+'havelvac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</row>
    <row r="137" spans="1:16" s="477" customFormat="1" ht="15.75" hidden="1" customHeight="1">
      <c r="A137" s="470" t="str">
        <f t="shared" si="3"/>
        <v>71040500000000</v>
      </c>
      <c r="B137" s="471" t="s">
        <v>439</v>
      </c>
      <c r="C137" s="450" t="s">
        <v>155</v>
      </c>
      <c r="D137" s="451" t="s">
        <v>149</v>
      </c>
      <c r="E137" s="452" t="s">
        <v>441</v>
      </c>
      <c r="F137" s="476" t="s">
        <v>441</v>
      </c>
      <c r="G137" s="474" t="s">
        <v>440</v>
      </c>
      <c r="H137" s="290"/>
      <c r="I137" s="318"/>
      <c r="J137" s="322"/>
      <c r="K137" s="322"/>
      <c r="L137" s="336" t="s">
        <v>167</v>
      </c>
      <c r="M137" s="419">
        <v>4639</v>
      </c>
      <c r="N137" s="299">
        <f>+'havelvac 7.1'!N137+'havelvac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37" s="299">
        <f>+'havelvac 7.1'!O137+'havelvac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37" s="299">
        <f>+'havelvac 7.1'!P137+'havelvac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</row>
    <row r="138" spans="1:16" s="381" customFormat="1" ht="37.15" hidden="1" customHeight="1">
      <c r="A138" s="470" t="str">
        <f t="shared" si="3"/>
        <v>71040500000001</v>
      </c>
      <c r="B138" s="471" t="s">
        <v>439</v>
      </c>
      <c r="C138" s="450" t="s">
        <v>155</v>
      </c>
      <c r="D138" s="451" t="s">
        <v>149</v>
      </c>
      <c r="E138" s="452" t="s">
        <v>441</v>
      </c>
      <c r="F138" s="476" t="s">
        <v>441</v>
      </c>
      <c r="G138" s="474" t="s">
        <v>96</v>
      </c>
      <c r="H138" s="290"/>
      <c r="I138" s="414"/>
      <c r="J138" s="415"/>
      <c r="K138" s="415"/>
      <c r="L138" s="416" t="s">
        <v>748</v>
      </c>
      <c r="M138" s="411"/>
      <c r="N138" s="417">
        <f>O138+P138</f>
        <v>0</v>
      </c>
      <c r="O138" s="417">
        <f>SUM(O139:O140)</f>
        <v>0</v>
      </c>
      <c r="P138" s="417">
        <f>SUM(P139:P140)</f>
        <v>0</v>
      </c>
    </row>
    <row r="139" spans="1:16" s="381" customFormat="1" ht="25.5" hidden="1" customHeight="1">
      <c r="A139" s="470" t="str">
        <f t="shared" si="3"/>
        <v>71040501000000</v>
      </c>
      <c r="B139" s="471" t="s">
        <v>439</v>
      </c>
      <c r="C139" s="450" t="s">
        <v>155</v>
      </c>
      <c r="D139" s="451" t="s">
        <v>149</v>
      </c>
      <c r="E139" s="452" t="s">
        <v>106</v>
      </c>
      <c r="F139" s="476" t="s">
        <v>441</v>
      </c>
      <c r="G139" s="474" t="s">
        <v>440</v>
      </c>
      <c r="H139" s="290"/>
      <c r="I139" s="318"/>
      <c r="J139" s="322"/>
      <c r="K139" s="322"/>
      <c r="L139" s="321" t="s">
        <v>839</v>
      </c>
      <c r="M139" s="316" t="s">
        <v>83</v>
      </c>
      <c r="N139" s="299">
        <f>+'havelvac 7.1'!N139+'havelvac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39" s="299">
        <f>+'havelvac 7.1'!O139+'havelvac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39" s="299">
        <f>+'havelvac 7.1'!P139+'havelvac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</row>
    <row r="140" spans="1:16" s="381" customFormat="1" ht="25.5" hidden="1" customHeight="1">
      <c r="A140" s="470" t="str">
        <f t="shared" si="3"/>
        <v>71040501000001</v>
      </c>
      <c r="B140" s="471" t="s">
        <v>439</v>
      </c>
      <c r="C140" s="450" t="s">
        <v>155</v>
      </c>
      <c r="D140" s="451" t="s">
        <v>149</v>
      </c>
      <c r="E140" s="452" t="s">
        <v>106</v>
      </c>
      <c r="F140" s="476" t="s">
        <v>441</v>
      </c>
      <c r="G140" s="474" t="s">
        <v>96</v>
      </c>
      <c r="H140" s="290"/>
      <c r="I140" s="318"/>
      <c r="J140" s="322"/>
      <c r="K140" s="322"/>
      <c r="L140" s="321" t="s">
        <v>230</v>
      </c>
      <c r="M140" s="316" t="s">
        <v>229</v>
      </c>
      <c r="N140" s="299">
        <f>+'havelvac 7.1'!N140+'havelvac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40" s="299">
        <f>+'havelvac 7.1'!O140+'havelvac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40" s="299">
        <f>+'havelvac 7.1'!P140+'havelvac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</row>
    <row r="141" spans="1:16" s="475" customFormat="1" ht="14.25" hidden="1">
      <c r="A141" s="470" t="str">
        <f t="shared" si="3"/>
        <v>71040501010000</v>
      </c>
      <c r="B141" s="471" t="s">
        <v>439</v>
      </c>
      <c r="C141" s="450" t="s">
        <v>155</v>
      </c>
      <c r="D141" s="451" t="s">
        <v>149</v>
      </c>
      <c r="E141" s="452" t="s">
        <v>106</v>
      </c>
      <c r="F141" s="476" t="s">
        <v>106</v>
      </c>
      <c r="G141" s="474" t="s">
        <v>440</v>
      </c>
      <c r="H141" s="322">
        <v>2400</v>
      </c>
      <c r="I141" s="405" t="s">
        <v>155</v>
      </c>
      <c r="J141" s="406">
        <v>0</v>
      </c>
      <c r="K141" s="406">
        <v>0</v>
      </c>
      <c r="L141" s="401" t="s">
        <v>169</v>
      </c>
      <c r="M141" s="407"/>
      <c r="N141" s="403">
        <f>+N143+N165+N172+N260+N272</f>
        <v>0</v>
      </c>
      <c r="O141" s="403">
        <f>+O143+O165+O172+O260+O272</f>
        <v>0</v>
      </c>
      <c r="P141" s="403">
        <f t="shared" ref="P141" si="4">+P143+P165+P172+P260+P272</f>
        <v>0</v>
      </c>
    </row>
    <row r="142" spans="1:16" s="381" customFormat="1" ht="12.75" hidden="1">
      <c r="A142" s="470" t="str">
        <f t="shared" si="3"/>
        <v>71040501014251</v>
      </c>
      <c r="B142" s="471" t="s">
        <v>439</v>
      </c>
      <c r="C142" s="450" t="s">
        <v>155</v>
      </c>
      <c r="D142" s="451" t="s">
        <v>149</v>
      </c>
      <c r="E142" s="452" t="s">
        <v>106</v>
      </c>
      <c r="F142" s="476" t="s">
        <v>106</v>
      </c>
      <c r="G142" s="454">
        <v>4251</v>
      </c>
      <c r="H142" s="318"/>
      <c r="I142" s="319"/>
      <c r="J142" s="320"/>
      <c r="K142" s="320"/>
      <c r="L142" s="330" t="s">
        <v>108</v>
      </c>
      <c r="M142" s="288"/>
      <c r="N142" s="331"/>
      <c r="O142" s="331"/>
      <c r="P142" s="331"/>
    </row>
    <row r="143" spans="1:16" s="381" customFormat="1" ht="27" hidden="1">
      <c r="A143" s="470"/>
      <c r="B143" s="471"/>
      <c r="C143" s="450"/>
      <c r="D143" s="451"/>
      <c r="E143" s="452"/>
      <c r="F143" s="476"/>
      <c r="G143" s="454"/>
      <c r="H143" s="290">
        <v>2410</v>
      </c>
      <c r="I143" s="319" t="s">
        <v>155</v>
      </c>
      <c r="J143" s="320">
        <v>1</v>
      </c>
      <c r="K143" s="320">
        <v>0</v>
      </c>
      <c r="L143" s="410" t="s">
        <v>749</v>
      </c>
      <c r="M143" s="411"/>
      <c r="N143" s="412">
        <f>N145</f>
        <v>0</v>
      </c>
      <c r="O143" s="412">
        <f>O145</f>
        <v>0</v>
      </c>
      <c r="P143" s="412">
        <f>P145</f>
        <v>0</v>
      </c>
    </row>
    <row r="144" spans="1:16" s="475" customFormat="1" ht="13.5" hidden="1">
      <c r="A144" s="470" t="str">
        <f t="shared" si="3"/>
        <v>71040501020000</v>
      </c>
      <c r="B144" s="471" t="s">
        <v>439</v>
      </c>
      <c r="C144" s="450" t="s">
        <v>155</v>
      </c>
      <c r="D144" s="451" t="s">
        <v>149</v>
      </c>
      <c r="E144" s="452" t="s">
        <v>106</v>
      </c>
      <c r="F144" s="476" t="s">
        <v>140</v>
      </c>
      <c r="G144" s="474" t="s">
        <v>440</v>
      </c>
      <c r="H144" s="318"/>
      <c r="I144" s="319"/>
      <c r="J144" s="320"/>
      <c r="K144" s="320"/>
      <c r="L144" s="330" t="s">
        <v>750</v>
      </c>
      <c r="M144" s="288"/>
      <c r="N144" s="331"/>
      <c r="O144" s="331"/>
      <c r="P144" s="331"/>
    </row>
    <row r="145" spans="1:16" s="381" customFormat="1" ht="25.5" hidden="1">
      <c r="A145" s="470" t="str">
        <f t="shared" si="3"/>
        <v>71040501025113</v>
      </c>
      <c r="B145" s="471" t="s">
        <v>439</v>
      </c>
      <c r="C145" s="450" t="s">
        <v>155</v>
      </c>
      <c r="D145" s="451" t="s">
        <v>149</v>
      </c>
      <c r="E145" s="452" t="s">
        <v>106</v>
      </c>
      <c r="F145" s="476" t="s">
        <v>140</v>
      </c>
      <c r="G145" s="454">
        <v>5113</v>
      </c>
      <c r="H145" s="290">
        <v>2411</v>
      </c>
      <c r="I145" s="318" t="s">
        <v>155</v>
      </c>
      <c r="J145" s="322">
        <v>1</v>
      </c>
      <c r="K145" s="322">
        <v>1</v>
      </c>
      <c r="L145" s="409" t="s">
        <v>751</v>
      </c>
      <c r="M145" s="323"/>
      <c r="N145" s="331">
        <f>+N147+N149+N151+N154+N157+N159+N161+N163</f>
        <v>0</v>
      </c>
      <c r="O145" s="331">
        <f>+O147+O149+O151+O154+O157+O159+O161+O163</f>
        <v>0</v>
      </c>
      <c r="P145" s="331">
        <f t="shared" ref="P145" si="5">+P147+P149+P151+P154+P157+P159+P161+P163</f>
        <v>0</v>
      </c>
    </row>
    <row r="146" spans="1:16" s="475" customFormat="1" ht="13.5" hidden="1">
      <c r="A146" s="470" t="str">
        <f t="shared" si="3"/>
        <v>71040501030000</v>
      </c>
      <c r="B146" s="471" t="s">
        <v>439</v>
      </c>
      <c r="C146" s="450" t="s">
        <v>155</v>
      </c>
      <c r="D146" s="451" t="s">
        <v>149</v>
      </c>
      <c r="E146" s="452" t="s">
        <v>106</v>
      </c>
      <c r="F146" s="476" t="s">
        <v>442</v>
      </c>
      <c r="G146" s="474" t="s">
        <v>440</v>
      </c>
      <c r="H146" s="318"/>
      <c r="I146" s="319"/>
      <c r="J146" s="320"/>
      <c r="K146" s="320"/>
      <c r="L146" s="330" t="s">
        <v>108</v>
      </c>
      <c r="M146" s="288"/>
      <c r="N146" s="331"/>
      <c r="O146" s="331"/>
      <c r="P146" s="331"/>
    </row>
    <row r="147" spans="1:16" s="381" customFormat="1" ht="47.45" hidden="1" customHeight="1">
      <c r="A147" s="470" t="str">
        <f t="shared" si="3"/>
        <v>71040501034251</v>
      </c>
      <c r="B147" s="471" t="s">
        <v>439</v>
      </c>
      <c r="C147" s="450" t="s">
        <v>155</v>
      </c>
      <c r="D147" s="451" t="s">
        <v>149</v>
      </c>
      <c r="E147" s="452" t="s">
        <v>106</v>
      </c>
      <c r="F147" s="476" t="s">
        <v>442</v>
      </c>
      <c r="G147" s="454">
        <v>4251</v>
      </c>
      <c r="H147" s="290"/>
      <c r="I147" s="414"/>
      <c r="J147" s="415"/>
      <c r="K147" s="415"/>
      <c r="L147" s="416" t="s">
        <v>752</v>
      </c>
      <c r="M147" s="411"/>
      <c r="N147" s="417">
        <f>O147+P147</f>
        <v>0</v>
      </c>
      <c r="O147" s="417">
        <f>SUM(O148)</f>
        <v>0</v>
      </c>
      <c r="P147" s="417">
        <f>SUM(P148)</f>
        <v>0</v>
      </c>
    </row>
    <row r="148" spans="1:16" s="381" customFormat="1" hidden="1">
      <c r="A148" s="470" t="str">
        <f t="shared" si="3"/>
        <v>71040501035113</v>
      </c>
      <c r="B148" s="471" t="s">
        <v>439</v>
      </c>
      <c r="C148" s="450" t="s">
        <v>155</v>
      </c>
      <c r="D148" s="451" t="s">
        <v>149</v>
      </c>
      <c r="E148" s="452" t="s">
        <v>106</v>
      </c>
      <c r="F148" s="476" t="s">
        <v>442</v>
      </c>
      <c r="G148" s="454">
        <v>5113</v>
      </c>
      <c r="H148" s="318"/>
      <c r="I148" s="319"/>
      <c r="J148" s="320"/>
      <c r="K148" s="320"/>
      <c r="L148" s="336" t="s">
        <v>125</v>
      </c>
      <c r="M148" s="419">
        <v>4239</v>
      </c>
      <c r="N148" s="299">
        <f>+'havelvac 7.1'!N148+'havelvac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48" s="299">
        <f>+'havelvac 7.1'!O148+'havelvac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48" s="299">
        <f>+'havelvac 7.1'!P148+'havelvac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</row>
    <row r="149" spans="1:16" s="475" customFormat="1" ht="43.9" hidden="1" customHeight="1">
      <c r="A149" s="470" t="str">
        <f t="shared" si="3"/>
        <v>71040501040000</v>
      </c>
      <c r="B149" s="471" t="s">
        <v>439</v>
      </c>
      <c r="C149" s="450" t="s">
        <v>155</v>
      </c>
      <c r="D149" s="451" t="s">
        <v>149</v>
      </c>
      <c r="E149" s="452" t="s">
        <v>106</v>
      </c>
      <c r="F149" s="476" t="s">
        <v>155</v>
      </c>
      <c r="G149" s="474" t="s">
        <v>440</v>
      </c>
      <c r="H149" s="290"/>
      <c r="I149" s="414"/>
      <c r="J149" s="415"/>
      <c r="K149" s="415"/>
      <c r="L149" s="416" t="s">
        <v>753</v>
      </c>
      <c r="M149" s="411"/>
      <c r="N149" s="417">
        <f>O149+P149</f>
        <v>0</v>
      </c>
      <c r="O149" s="417">
        <f>SUM(O150)</f>
        <v>0</v>
      </c>
      <c r="P149" s="417">
        <f>SUM(P150)</f>
        <v>0</v>
      </c>
    </row>
    <row r="150" spans="1:16" s="381" customFormat="1" hidden="1">
      <c r="A150" s="470" t="str">
        <f t="shared" si="3"/>
        <v>71040501044251</v>
      </c>
      <c r="B150" s="471" t="s">
        <v>439</v>
      </c>
      <c r="C150" s="450" t="s">
        <v>155</v>
      </c>
      <c r="D150" s="451" t="s">
        <v>149</v>
      </c>
      <c r="E150" s="452" t="s">
        <v>106</v>
      </c>
      <c r="F150" s="476" t="s">
        <v>155</v>
      </c>
      <c r="G150" s="454">
        <v>4251</v>
      </c>
      <c r="H150" s="318"/>
      <c r="I150" s="319"/>
      <c r="J150" s="320"/>
      <c r="K150" s="320"/>
      <c r="L150" s="336" t="s">
        <v>125</v>
      </c>
      <c r="M150" s="419">
        <v>4239</v>
      </c>
      <c r="N150" s="299">
        <f>+'havelvac 7.1'!N150+'havelvac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50" s="299">
        <f>+'havelvac 7.1'!O150+'havelvac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50" s="299">
        <f>+'havelvac 7.1'!P150+'havelvac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</row>
    <row r="151" spans="1:16" s="381" customFormat="1" ht="37.15" hidden="1" customHeight="1">
      <c r="A151" s="470"/>
      <c r="B151" s="471"/>
      <c r="C151" s="450"/>
      <c r="D151" s="451"/>
      <c r="E151" s="452"/>
      <c r="F151" s="476"/>
      <c r="G151" s="454"/>
      <c r="H151" s="290"/>
      <c r="I151" s="414"/>
      <c r="J151" s="415"/>
      <c r="K151" s="415"/>
      <c r="L151" s="416" t="s">
        <v>862</v>
      </c>
      <c r="M151" s="411"/>
      <c r="N151" s="417">
        <f>O151+P151</f>
        <v>0</v>
      </c>
      <c r="O151" s="417">
        <f>SUM(O152:O153)</f>
        <v>0</v>
      </c>
      <c r="P151" s="417">
        <f>SUM(P152:P153)</f>
        <v>0</v>
      </c>
    </row>
    <row r="152" spans="1:16" s="475" customFormat="1" hidden="1">
      <c r="A152" s="470" t="str">
        <f>CONCATENATE(B152,C152,D152,E152,F152,G152)</f>
        <v>71040501080000</v>
      </c>
      <c r="B152" s="471" t="s">
        <v>439</v>
      </c>
      <c r="C152" s="450" t="s">
        <v>155</v>
      </c>
      <c r="D152" s="451" t="s">
        <v>149</v>
      </c>
      <c r="E152" s="452" t="s">
        <v>106</v>
      </c>
      <c r="F152" s="476" t="s">
        <v>185</v>
      </c>
      <c r="G152" s="474" t="s">
        <v>440</v>
      </c>
      <c r="H152" s="290"/>
      <c r="I152" s="318"/>
      <c r="J152" s="322"/>
      <c r="K152" s="322"/>
      <c r="L152" s="330" t="s">
        <v>754</v>
      </c>
      <c r="M152" s="288">
        <v>4422</v>
      </c>
      <c r="N152" s="299">
        <f>+'havelvac 7.1'!N152+'havelvac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52" s="299">
        <f>+'havelvac 7.1'!O152+'havelvac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52" s="299">
        <f>+'havelvac 7.1'!P152+'havelvac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</row>
    <row r="153" spans="1:16" s="475" customFormat="1" hidden="1">
      <c r="A153" s="470"/>
      <c r="B153" s="471"/>
      <c r="C153" s="450"/>
      <c r="D153" s="451"/>
      <c r="E153" s="452"/>
      <c r="F153" s="476"/>
      <c r="G153" s="474"/>
      <c r="H153" s="290"/>
      <c r="I153" s="318"/>
      <c r="J153" s="322"/>
      <c r="K153" s="322"/>
      <c r="L153" s="330" t="s">
        <v>174</v>
      </c>
      <c r="M153" s="420">
        <v>5113</v>
      </c>
      <c r="N153" s="299">
        <f>+'havelvac 7.1'!N153+'havelvac 7.2'!N153+'havelvac 7.3'!N153+'havelvac 7.4'!N153+'havelvac 7.5'!N153+'havelvac 7.6'!N153+'havelvac 7.7'!N153+'havelvac 7.9'!N153+'havelvac 7.8'!N153+'havelvac 7.10'!N153+'havelvac 7.11'!N153+'havelvac 7.12'!N153+'havelvac 7.13'!N153</f>
        <v>0</v>
      </c>
      <c r="O153" s="299">
        <f>+'havelvac 7.1'!O153+'havelvac 7.2'!O153+'havelvac 7.3'!O153+'havelvac 7.4'!O153+'havelvac 7.5'!O153+'havelvac 7.6'!O153+'havelvac 7.7'!O153+'havelvac 7.9'!O153+'havelvac 7.8'!O153+'havelvac 7.10'!O153+'havelvac 7.11'!O153+'havelvac 7.12'!O153+'havelvac 7.13'!O153</f>
        <v>0</v>
      </c>
      <c r="P153" s="299">
        <f>+'havelvac 7.1'!P153+'havelvac 7.2'!P153+'havelvac 7.3'!P153+'havelvac 7.4'!P153+'havelvac 7.5'!P153+'havelvac 7.6'!P153+'havelvac 7.7'!P153+'havelvac 7.9'!P153+'havelvac 7.8'!P153+'havelvac 7.10'!P153+'havelvac 7.11'!P153+'havelvac 7.12'!P153+'havelvac 7.13'!P153</f>
        <v>0</v>
      </c>
    </row>
    <row r="154" spans="1:16" s="381" customFormat="1" ht="60.6" hidden="1" customHeight="1">
      <c r="A154" s="470" t="str">
        <f t="shared" ref="A154:A164" si="6">CONCATENATE(B154,C154,D154,E154,F154,G154)</f>
        <v>71040501085113</v>
      </c>
      <c r="B154" s="471" t="s">
        <v>439</v>
      </c>
      <c r="C154" s="450" t="s">
        <v>155</v>
      </c>
      <c r="D154" s="451" t="s">
        <v>149</v>
      </c>
      <c r="E154" s="452" t="s">
        <v>106</v>
      </c>
      <c r="F154" s="476" t="s">
        <v>185</v>
      </c>
      <c r="G154" s="454">
        <v>5113</v>
      </c>
      <c r="H154" s="290"/>
      <c r="I154" s="414"/>
      <c r="J154" s="415"/>
      <c r="K154" s="415"/>
      <c r="L154" s="416" t="s">
        <v>866</v>
      </c>
      <c r="M154" s="411"/>
      <c r="N154" s="417">
        <f>O154+P154</f>
        <v>0</v>
      </c>
      <c r="O154" s="417">
        <f>SUM(O155:O156)</f>
        <v>0</v>
      </c>
      <c r="P154" s="417">
        <f>SUM(P155:P156)</f>
        <v>0</v>
      </c>
    </row>
    <row r="155" spans="1:16" s="475" customFormat="1" hidden="1">
      <c r="A155" s="470" t="str">
        <f t="shared" si="6"/>
        <v>71040501090000</v>
      </c>
      <c r="B155" s="471" t="s">
        <v>439</v>
      </c>
      <c r="C155" s="450" t="s">
        <v>155</v>
      </c>
      <c r="D155" s="451" t="s">
        <v>149</v>
      </c>
      <c r="E155" s="452" t="s">
        <v>106</v>
      </c>
      <c r="F155" s="476" t="s">
        <v>187</v>
      </c>
      <c r="G155" s="474" t="s">
        <v>440</v>
      </c>
      <c r="H155" s="290"/>
      <c r="I155" s="318"/>
      <c r="J155" s="322"/>
      <c r="K155" s="322"/>
      <c r="L155" s="336" t="s">
        <v>134</v>
      </c>
      <c r="M155" s="289">
        <v>4861</v>
      </c>
      <c r="N155" s="299">
        <f>+'havelvac 7.1'!N155+'havelvac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55" s="299">
        <f>+'havelvac 7.1'!O155+'havelvac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55" s="299">
        <f>+'havelvac 7.1'!P155+'havelvac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</row>
    <row r="156" spans="1:16" s="381" customFormat="1" hidden="1">
      <c r="A156" s="470" t="str">
        <f t="shared" si="6"/>
        <v>71040501094251</v>
      </c>
      <c r="B156" s="471" t="s">
        <v>439</v>
      </c>
      <c r="C156" s="450" t="s">
        <v>155</v>
      </c>
      <c r="D156" s="451" t="s">
        <v>149</v>
      </c>
      <c r="E156" s="452" t="s">
        <v>106</v>
      </c>
      <c r="F156" s="476" t="s">
        <v>187</v>
      </c>
      <c r="G156" s="454">
        <v>4251</v>
      </c>
      <c r="H156" s="290"/>
      <c r="I156" s="318"/>
      <c r="J156" s="322"/>
      <c r="K156" s="322"/>
      <c r="L156" s="330" t="s">
        <v>174</v>
      </c>
      <c r="M156" s="420">
        <v>5113</v>
      </c>
      <c r="N156" s="299">
        <f>+'havelvac 7.1'!N156+'havelvac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6" s="299">
        <f>+'havelvac 7.1'!O156+'havelvac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6" s="299">
        <f>+'havelvac 7.1'!P156+'havelvac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</row>
    <row r="157" spans="1:16" s="381" customFormat="1" ht="37.9" hidden="1" customHeight="1">
      <c r="A157" s="470" t="str">
        <f t="shared" si="6"/>
        <v>71040501094639</v>
      </c>
      <c r="B157" s="471" t="s">
        <v>439</v>
      </c>
      <c r="C157" s="450" t="s">
        <v>155</v>
      </c>
      <c r="D157" s="451" t="s">
        <v>149</v>
      </c>
      <c r="E157" s="452" t="s">
        <v>106</v>
      </c>
      <c r="F157" s="476" t="s">
        <v>187</v>
      </c>
      <c r="G157" s="454">
        <v>4639</v>
      </c>
      <c r="H157" s="290"/>
      <c r="I157" s="414"/>
      <c r="J157" s="415"/>
      <c r="K157" s="415"/>
      <c r="L157" s="416" t="s">
        <v>863</v>
      </c>
      <c r="M157" s="411"/>
      <c r="N157" s="417">
        <f>O157+P157</f>
        <v>0</v>
      </c>
      <c r="O157" s="417">
        <f>SUM(O158)</f>
        <v>0</v>
      </c>
      <c r="P157" s="417">
        <f>SUM(P158)</f>
        <v>0</v>
      </c>
    </row>
    <row r="158" spans="1:16" s="475" customFormat="1" hidden="1">
      <c r="A158" s="470" t="str">
        <f t="shared" si="6"/>
        <v>71040501100000</v>
      </c>
      <c r="B158" s="471" t="s">
        <v>439</v>
      </c>
      <c r="C158" s="450" t="s">
        <v>155</v>
      </c>
      <c r="D158" s="451" t="s">
        <v>149</v>
      </c>
      <c r="E158" s="452" t="s">
        <v>106</v>
      </c>
      <c r="F158" s="476" t="s">
        <v>189</v>
      </c>
      <c r="G158" s="474" t="s">
        <v>440</v>
      </c>
      <c r="H158" s="290"/>
      <c r="I158" s="318"/>
      <c r="J158" s="322"/>
      <c r="K158" s="322"/>
      <c r="L158" s="330" t="s">
        <v>174</v>
      </c>
      <c r="M158" s="420">
        <v>5113</v>
      </c>
      <c r="N158" s="299">
        <f>+'havelvac 7.1'!N158+'havelvac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8" s="299">
        <f>+'havelvac 7.1'!O158+'havelvac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8" s="299">
        <f>+'havelvac 7.1'!P158+'havelvac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</row>
    <row r="159" spans="1:16" s="381" customFormat="1" ht="73.900000000000006" hidden="1" customHeight="1">
      <c r="A159" s="470" t="str">
        <f t="shared" si="6"/>
        <v>71040501104861</v>
      </c>
      <c r="B159" s="471" t="s">
        <v>439</v>
      </c>
      <c r="C159" s="450" t="s">
        <v>155</v>
      </c>
      <c r="D159" s="451" t="s">
        <v>149</v>
      </c>
      <c r="E159" s="452" t="s">
        <v>106</v>
      </c>
      <c r="F159" s="476" t="s">
        <v>189</v>
      </c>
      <c r="G159" s="454">
        <v>4861</v>
      </c>
      <c r="H159" s="290"/>
      <c r="I159" s="414"/>
      <c r="J159" s="415"/>
      <c r="K159" s="415"/>
      <c r="L159" s="416" t="s">
        <v>867</v>
      </c>
      <c r="M159" s="411"/>
      <c r="N159" s="417">
        <f>O159+P159</f>
        <v>0</v>
      </c>
      <c r="O159" s="417">
        <f>SUM(O160:O160)</f>
        <v>0</v>
      </c>
      <c r="P159" s="417">
        <f>SUM(P160:P160)</f>
        <v>0</v>
      </c>
    </row>
    <row r="160" spans="1:16" s="475" customFormat="1" hidden="1">
      <c r="A160" s="470" t="str">
        <f t="shared" si="6"/>
        <v>71040501110000</v>
      </c>
      <c r="B160" s="471" t="s">
        <v>439</v>
      </c>
      <c r="C160" s="450" t="s">
        <v>155</v>
      </c>
      <c r="D160" s="451" t="s">
        <v>149</v>
      </c>
      <c r="E160" s="452" t="s">
        <v>106</v>
      </c>
      <c r="F160" s="476" t="s">
        <v>104</v>
      </c>
      <c r="G160" s="474" t="s">
        <v>440</v>
      </c>
      <c r="H160" s="290"/>
      <c r="I160" s="318"/>
      <c r="J160" s="322"/>
      <c r="K160" s="322"/>
      <c r="L160" s="336" t="s">
        <v>134</v>
      </c>
      <c r="M160" s="289">
        <v>4861</v>
      </c>
      <c r="N160" s="299">
        <f>+'havelvac 7.1'!N160+'havelvac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60" s="299">
        <f>+'havelvac 7.1'!O160+'havelvac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60" s="299">
        <f>+'havelvac 7.1'!P160+'havelvac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</row>
    <row r="161" spans="1:16" s="475" customFormat="1" ht="84.6" hidden="1" customHeight="1">
      <c r="A161" s="470" t="str">
        <f t="shared" si="6"/>
        <v>71040501120000</v>
      </c>
      <c r="B161" s="471" t="s">
        <v>439</v>
      </c>
      <c r="C161" s="450" t="s">
        <v>155</v>
      </c>
      <c r="D161" s="451" t="s">
        <v>149</v>
      </c>
      <c r="E161" s="452" t="s">
        <v>106</v>
      </c>
      <c r="F161" s="476" t="s">
        <v>443</v>
      </c>
      <c r="G161" s="474" t="s">
        <v>440</v>
      </c>
      <c r="H161" s="290"/>
      <c r="I161" s="414"/>
      <c r="J161" s="415"/>
      <c r="K161" s="415"/>
      <c r="L161" s="430" t="s">
        <v>868</v>
      </c>
      <c r="M161" s="411"/>
      <c r="N161" s="417">
        <f>O161+P161</f>
        <v>0</v>
      </c>
      <c r="O161" s="417">
        <f>SUM(O162:O162)</f>
        <v>0</v>
      </c>
      <c r="P161" s="417">
        <f>SUM(P162:P162)</f>
        <v>0</v>
      </c>
    </row>
    <row r="162" spans="1:16" s="381" customFormat="1" hidden="1">
      <c r="A162" s="470" t="str">
        <f t="shared" si="6"/>
        <v>71040501125129</v>
      </c>
      <c r="B162" s="471" t="s">
        <v>439</v>
      </c>
      <c r="C162" s="450" t="s">
        <v>155</v>
      </c>
      <c r="D162" s="451" t="s">
        <v>149</v>
      </c>
      <c r="E162" s="452" t="s">
        <v>106</v>
      </c>
      <c r="F162" s="476" t="s">
        <v>443</v>
      </c>
      <c r="G162" s="454">
        <v>5129</v>
      </c>
      <c r="H162" s="290"/>
      <c r="I162" s="318"/>
      <c r="J162" s="322"/>
      <c r="K162" s="322"/>
      <c r="L162" s="336" t="s">
        <v>134</v>
      </c>
      <c r="M162" s="289">
        <v>4861</v>
      </c>
      <c r="N162" s="299">
        <f>+'havelvac 7.1'!N162+'havelvac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62" s="299">
        <f>+'havelvac 7.1'!O162+'havelvac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62" s="299">
        <f>+'havelvac 7.1'!P162+'havelvac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</row>
    <row r="163" spans="1:16" s="381" customFormat="1" ht="42.6" hidden="1" customHeight="1">
      <c r="A163" s="470" t="str">
        <f t="shared" si="6"/>
        <v>71040501094639</v>
      </c>
      <c r="B163" s="471" t="s">
        <v>439</v>
      </c>
      <c r="C163" s="450" t="s">
        <v>155</v>
      </c>
      <c r="D163" s="451" t="s">
        <v>149</v>
      </c>
      <c r="E163" s="452" t="s">
        <v>106</v>
      </c>
      <c r="F163" s="476" t="s">
        <v>187</v>
      </c>
      <c r="G163" s="454">
        <v>4639</v>
      </c>
      <c r="H163" s="290"/>
      <c r="I163" s="414"/>
      <c r="J163" s="415"/>
      <c r="K163" s="415"/>
      <c r="L163" s="416" t="s">
        <v>864</v>
      </c>
      <c r="M163" s="411"/>
      <c r="N163" s="417">
        <f>O163+P163</f>
        <v>0</v>
      </c>
      <c r="O163" s="417">
        <f>SUM(O164)</f>
        <v>0</v>
      </c>
      <c r="P163" s="417">
        <f>SUM(P164)</f>
        <v>0</v>
      </c>
    </row>
    <row r="164" spans="1:16" s="475" customFormat="1" ht="25.5" hidden="1">
      <c r="A164" s="470" t="str">
        <f t="shared" si="6"/>
        <v>71040501100000</v>
      </c>
      <c r="B164" s="471" t="s">
        <v>439</v>
      </c>
      <c r="C164" s="450" t="s">
        <v>155</v>
      </c>
      <c r="D164" s="451" t="s">
        <v>149</v>
      </c>
      <c r="E164" s="452" t="s">
        <v>106</v>
      </c>
      <c r="F164" s="476" t="s">
        <v>189</v>
      </c>
      <c r="G164" s="474" t="s">
        <v>440</v>
      </c>
      <c r="H164" s="290"/>
      <c r="I164" s="318"/>
      <c r="J164" s="322"/>
      <c r="K164" s="322"/>
      <c r="L164" s="330" t="s">
        <v>865</v>
      </c>
      <c r="M164" s="420">
        <v>5511</v>
      </c>
      <c r="N164" s="299">
        <f>+'havelvac 7.1'!N166+'havelvac 7.2'!N166+'havelvac 7.3'!N166+'havelvac 7.4'!N166+'havelvac 7.5'!N166+'havelvac 7.6'!N166+'havelvac 7.7'!N166+'havelvac 7.9'!N166+'havelvac 7.8'!N166+'havelvac 7.10'!N166+'havelvac 7.11'!N166+'havelvac 7.12'!N166+'havelvac 7.13'!N164</f>
        <v>0</v>
      </c>
      <c r="O164" s="299">
        <f>+'havelvac 7.1'!O166+'havelvac 7.2'!O166+'havelvac 7.3'!O166+'havelvac 7.4'!O166+'havelvac 7.5'!O166+'havelvac 7.6'!O166+'havelvac 7.7'!O166+'havelvac 7.9'!O166+'havelvac 7.8'!O166+'havelvac 7.10'!O166+'havelvac 7.11'!O166+'havelvac 7.12'!O166+'havelvac 7.13'!O164</f>
        <v>0</v>
      </c>
      <c r="P164" s="299">
        <f>+'havelvac 7.1'!P166+'havelvac 7.2'!P166+'havelvac 7.3'!P166+'havelvac 7.4'!P166+'havelvac 7.5'!P166+'havelvac 7.6'!P166+'havelvac 7.7'!P166+'havelvac 7.9'!P166+'havelvac 7.8'!P166+'havelvac 7.10'!P166+'havelvac 7.11'!P166+'havelvac 7.12'!P166+'havelvac 7.13'!P164</f>
        <v>0</v>
      </c>
    </row>
    <row r="165" spans="1:16" s="381" customFormat="1" ht="27" hidden="1">
      <c r="A165" s="470" t="str">
        <f t="shared" si="3"/>
        <v>71040501045112</v>
      </c>
      <c r="B165" s="471" t="s">
        <v>439</v>
      </c>
      <c r="C165" s="450" t="s">
        <v>155</v>
      </c>
      <c r="D165" s="451" t="s">
        <v>149</v>
      </c>
      <c r="E165" s="452" t="s">
        <v>106</v>
      </c>
      <c r="F165" s="476" t="s">
        <v>155</v>
      </c>
      <c r="G165" s="454">
        <v>5112</v>
      </c>
      <c r="H165" s="290">
        <v>2420</v>
      </c>
      <c r="I165" s="319" t="s">
        <v>155</v>
      </c>
      <c r="J165" s="320">
        <v>2</v>
      </c>
      <c r="K165" s="320">
        <v>0</v>
      </c>
      <c r="L165" s="410" t="s">
        <v>170</v>
      </c>
      <c r="M165" s="411"/>
      <c r="N165" s="412">
        <f>+N167</f>
        <v>0</v>
      </c>
      <c r="O165" s="412">
        <f>+O167</f>
        <v>0</v>
      </c>
      <c r="P165" s="412">
        <f>+P167</f>
        <v>0</v>
      </c>
    </row>
    <row r="166" spans="1:16" s="381" customFormat="1" ht="12.75" hidden="1">
      <c r="A166" s="470" t="str">
        <f t="shared" si="3"/>
        <v>71040501045113</v>
      </c>
      <c r="B166" s="471" t="s">
        <v>439</v>
      </c>
      <c r="C166" s="450" t="s">
        <v>155</v>
      </c>
      <c r="D166" s="451" t="s">
        <v>149</v>
      </c>
      <c r="E166" s="452" t="s">
        <v>106</v>
      </c>
      <c r="F166" s="476" t="s">
        <v>155</v>
      </c>
      <c r="G166" s="454">
        <v>5113</v>
      </c>
      <c r="H166" s="318"/>
      <c r="I166" s="319"/>
      <c r="J166" s="320"/>
      <c r="K166" s="320"/>
      <c r="L166" s="330" t="s">
        <v>110</v>
      </c>
      <c r="M166" s="288"/>
      <c r="N166" s="331"/>
      <c r="O166" s="331"/>
      <c r="P166" s="331"/>
    </row>
    <row r="167" spans="1:16" s="475" customFormat="1" ht="13.5" hidden="1">
      <c r="A167" s="470" t="str">
        <f t="shared" si="3"/>
        <v>71040501050000</v>
      </c>
      <c r="B167" s="471" t="s">
        <v>439</v>
      </c>
      <c r="C167" s="450" t="s">
        <v>155</v>
      </c>
      <c r="D167" s="451" t="s">
        <v>149</v>
      </c>
      <c r="E167" s="452" t="s">
        <v>106</v>
      </c>
      <c r="F167" s="476" t="s">
        <v>149</v>
      </c>
      <c r="G167" s="474" t="s">
        <v>440</v>
      </c>
      <c r="H167" s="290">
        <v>2424</v>
      </c>
      <c r="I167" s="318" t="s">
        <v>155</v>
      </c>
      <c r="J167" s="322">
        <v>2</v>
      </c>
      <c r="K167" s="322">
        <v>4</v>
      </c>
      <c r="L167" s="409" t="s">
        <v>171</v>
      </c>
      <c r="M167" s="323"/>
      <c r="N167" s="331">
        <f>+N169</f>
        <v>0</v>
      </c>
      <c r="O167" s="331">
        <f>+O169</f>
        <v>0</v>
      </c>
      <c r="P167" s="331">
        <f>+P169</f>
        <v>0</v>
      </c>
    </row>
    <row r="168" spans="1:16" s="381" customFormat="1" ht="12.75" hidden="1">
      <c r="A168" s="470" t="str">
        <f t="shared" si="3"/>
        <v>71040501054251</v>
      </c>
      <c r="B168" s="471" t="s">
        <v>439</v>
      </c>
      <c r="C168" s="450" t="s">
        <v>155</v>
      </c>
      <c r="D168" s="451" t="s">
        <v>149</v>
      </c>
      <c r="E168" s="452" t="s">
        <v>106</v>
      </c>
      <c r="F168" s="476" t="s">
        <v>149</v>
      </c>
      <c r="G168" s="454">
        <v>4251</v>
      </c>
      <c r="H168" s="318"/>
      <c r="I168" s="318"/>
      <c r="J168" s="322"/>
      <c r="K168" s="322"/>
      <c r="L168" s="330" t="s">
        <v>108</v>
      </c>
      <c r="M168" s="288"/>
      <c r="N168" s="331"/>
      <c r="O168" s="331"/>
      <c r="P168" s="331"/>
    </row>
    <row r="169" spans="1:16" s="381" customFormat="1" ht="13.5" hidden="1">
      <c r="A169" s="470" t="str">
        <f t="shared" si="3"/>
        <v>71040501055112</v>
      </c>
      <c r="B169" s="471" t="s">
        <v>439</v>
      </c>
      <c r="C169" s="450" t="s">
        <v>155</v>
      </c>
      <c r="D169" s="451" t="s">
        <v>149</v>
      </c>
      <c r="E169" s="452" t="s">
        <v>106</v>
      </c>
      <c r="F169" s="476" t="s">
        <v>149</v>
      </c>
      <c r="G169" s="454">
        <v>5112</v>
      </c>
      <c r="H169" s="290"/>
      <c r="I169" s="414"/>
      <c r="J169" s="415"/>
      <c r="K169" s="415"/>
      <c r="L169" s="416" t="s">
        <v>172</v>
      </c>
      <c r="M169" s="411"/>
      <c r="N169" s="417">
        <f>O169+P169</f>
        <v>0</v>
      </c>
      <c r="O169" s="417">
        <f>SUM(O170:O171)</f>
        <v>0</v>
      </c>
      <c r="P169" s="417">
        <f>SUM(P170:P171)</f>
        <v>0</v>
      </c>
    </row>
    <row r="170" spans="1:16" s="381" customFormat="1" hidden="1">
      <c r="A170" s="470" t="str">
        <f t="shared" si="3"/>
        <v>71040501055113</v>
      </c>
      <c r="B170" s="471" t="s">
        <v>439</v>
      </c>
      <c r="C170" s="450" t="s">
        <v>155</v>
      </c>
      <c r="D170" s="451" t="s">
        <v>149</v>
      </c>
      <c r="E170" s="452" t="s">
        <v>106</v>
      </c>
      <c r="F170" s="476" t="s">
        <v>149</v>
      </c>
      <c r="G170" s="454">
        <v>5113</v>
      </c>
      <c r="H170" s="318"/>
      <c r="I170" s="319"/>
      <c r="J170" s="320"/>
      <c r="K170" s="320"/>
      <c r="L170" s="330" t="s">
        <v>173</v>
      </c>
      <c r="M170" s="288">
        <v>5112</v>
      </c>
      <c r="N170" s="299">
        <f>+'havelvac 7.1'!N170+'havelvac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70" s="299">
        <f>+'havelvac 7.1'!O170+'havelvac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70" s="299">
        <f>+'havelvac 7.1'!P170+'havelvac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</row>
    <row r="171" spans="1:16" s="475" customFormat="1" hidden="1">
      <c r="A171" s="470" t="str">
        <f t="shared" si="3"/>
        <v>71040501060000</v>
      </c>
      <c r="B171" s="471" t="s">
        <v>439</v>
      </c>
      <c r="C171" s="450" t="s">
        <v>155</v>
      </c>
      <c r="D171" s="451" t="s">
        <v>149</v>
      </c>
      <c r="E171" s="452" t="s">
        <v>106</v>
      </c>
      <c r="F171" s="476" t="s">
        <v>157</v>
      </c>
      <c r="G171" s="474" t="s">
        <v>440</v>
      </c>
      <c r="H171" s="290"/>
      <c r="I171" s="318"/>
      <c r="J171" s="322"/>
      <c r="K171" s="322"/>
      <c r="L171" s="330" t="s">
        <v>174</v>
      </c>
      <c r="M171" s="420">
        <v>5113</v>
      </c>
      <c r="N171" s="299">
        <f>+'havelvac 7.1'!N171+'havelvac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71" s="299">
        <f>+'havelvac 7.1'!O171+'havelvac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71" s="299">
        <f>+'havelvac 7.1'!P171+'havelvac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</row>
    <row r="172" spans="1:16" s="381" customFormat="1" ht="13.5" hidden="1">
      <c r="A172" s="470" t="str">
        <f t="shared" ref="A172:A226" si="7">CONCATENATE(B172,C172,D172,E172,F172,G172)</f>
        <v>71040501134251</v>
      </c>
      <c r="B172" s="471" t="s">
        <v>439</v>
      </c>
      <c r="C172" s="450" t="s">
        <v>155</v>
      </c>
      <c r="D172" s="451" t="s">
        <v>149</v>
      </c>
      <c r="E172" s="452" t="s">
        <v>106</v>
      </c>
      <c r="F172" s="476" t="s">
        <v>444</v>
      </c>
      <c r="G172" s="454">
        <v>4251</v>
      </c>
      <c r="H172" s="290">
        <v>2450</v>
      </c>
      <c r="I172" s="319" t="s">
        <v>155</v>
      </c>
      <c r="J172" s="320">
        <v>5</v>
      </c>
      <c r="K172" s="320">
        <v>0</v>
      </c>
      <c r="L172" s="410" t="s">
        <v>175</v>
      </c>
      <c r="M172" s="411"/>
      <c r="N172" s="412">
        <f>+N174+N246</f>
        <v>0</v>
      </c>
      <c r="O172" s="412">
        <f>+O174+O246</f>
        <v>0</v>
      </c>
      <c r="P172" s="412">
        <f>+P174+P246</f>
        <v>0</v>
      </c>
    </row>
    <row r="173" spans="1:16" s="381" customFormat="1" ht="12.75" hidden="1">
      <c r="A173" s="470" t="str">
        <f t="shared" si="7"/>
        <v>71040501135129</v>
      </c>
      <c r="B173" s="471" t="s">
        <v>439</v>
      </c>
      <c r="C173" s="450" t="s">
        <v>155</v>
      </c>
      <c r="D173" s="451" t="s">
        <v>149</v>
      </c>
      <c r="E173" s="452" t="s">
        <v>106</v>
      </c>
      <c r="F173" s="476" t="s">
        <v>444</v>
      </c>
      <c r="G173" s="454">
        <v>5129</v>
      </c>
      <c r="H173" s="318"/>
      <c r="I173" s="319"/>
      <c r="J173" s="320"/>
      <c r="K173" s="320"/>
      <c r="L173" s="330" t="s">
        <v>110</v>
      </c>
      <c r="M173" s="288"/>
      <c r="N173" s="331"/>
      <c r="O173" s="331"/>
      <c r="P173" s="331"/>
    </row>
    <row r="174" spans="1:16" s="381" customFormat="1" ht="12.75" hidden="1">
      <c r="A174" s="470" t="str">
        <f t="shared" si="7"/>
        <v>71040501135221</v>
      </c>
      <c r="B174" s="471" t="s">
        <v>439</v>
      </c>
      <c r="C174" s="450" t="s">
        <v>155</v>
      </c>
      <c r="D174" s="451" t="s">
        <v>149</v>
      </c>
      <c r="E174" s="452" t="s">
        <v>106</v>
      </c>
      <c r="F174" s="476" t="s">
        <v>444</v>
      </c>
      <c r="G174" s="454">
        <v>5221</v>
      </c>
      <c r="H174" s="290">
        <v>2451</v>
      </c>
      <c r="I174" s="318" t="s">
        <v>155</v>
      </c>
      <c r="J174" s="322">
        <v>5</v>
      </c>
      <c r="K174" s="322">
        <v>1</v>
      </c>
      <c r="L174" s="409" t="s">
        <v>176</v>
      </c>
      <c r="M174" s="323"/>
      <c r="N174" s="331">
        <f>O174+P174</f>
        <v>0</v>
      </c>
      <c r="O174" s="331">
        <f>O176+O179+O181+O185+O189+O194+O198+O200+O206+O213+O217+O220+O224+O231+O234+O238+O244+O236</f>
        <v>0</v>
      </c>
      <c r="P174" s="479">
        <f>+P176+P179+P181+P185+P189+P194+P198+P200+P206+P213+P217+P220+P224+P231+P234+P236+P238+P244</f>
        <v>0</v>
      </c>
    </row>
    <row r="175" spans="1:16" s="475" customFormat="1" ht="13.5" hidden="1">
      <c r="A175" s="470" t="str">
        <f t="shared" si="7"/>
        <v>71040501140000</v>
      </c>
      <c r="B175" s="471" t="s">
        <v>439</v>
      </c>
      <c r="C175" s="450" t="s">
        <v>155</v>
      </c>
      <c r="D175" s="451" t="s">
        <v>149</v>
      </c>
      <c r="E175" s="452" t="s">
        <v>106</v>
      </c>
      <c r="F175" s="476" t="s">
        <v>445</v>
      </c>
      <c r="G175" s="474" t="s">
        <v>440</v>
      </c>
      <c r="H175" s="318"/>
      <c r="I175" s="318"/>
      <c r="J175" s="322"/>
      <c r="K175" s="322"/>
      <c r="L175" s="330" t="s">
        <v>108</v>
      </c>
      <c r="M175" s="288"/>
      <c r="N175" s="331"/>
      <c r="O175" s="331"/>
      <c r="P175" s="331"/>
    </row>
    <row r="176" spans="1:16" s="381" customFormat="1" ht="28.5" hidden="1" customHeight="1">
      <c r="A176" s="470" t="str">
        <f t="shared" si="7"/>
        <v>71040501144729</v>
      </c>
      <c r="B176" s="471" t="s">
        <v>439</v>
      </c>
      <c r="C176" s="450" t="s">
        <v>155</v>
      </c>
      <c r="D176" s="451" t="s">
        <v>149</v>
      </c>
      <c r="E176" s="452" t="s">
        <v>106</v>
      </c>
      <c r="F176" s="476" t="s">
        <v>445</v>
      </c>
      <c r="G176" s="454">
        <v>4729</v>
      </c>
      <c r="H176" s="290"/>
      <c r="I176" s="414"/>
      <c r="J176" s="415"/>
      <c r="K176" s="415"/>
      <c r="L176" s="416" t="s">
        <v>177</v>
      </c>
      <c r="M176" s="411"/>
      <c r="N176" s="417">
        <f>O176+P176</f>
        <v>0</v>
      </c>
      <c r="O176" s="417">
        <f>SUM(O177:O178)</f>
        <v>0</v>
      </c>
      <c r="P176" s="417">
        <f>SUM(P177:P178)</f>
        <v>0</v>
      </c>
    </row>
    <row r="177" spans="1:16" s="475" customFormat="1" ht="27" hidden="1" customHeight="1">
      <c r="A177" s="470" t="str">
        <f t="shared" si="7"/>
        <v>71040501150000</v>
      </c>
      <c r="B177" s="471" t="s">
        <v>439</v>
      </c>
      <c r="C177" s="450" t="s">
        <v>155</v>
      </c>
      <c r="D177" s="451" t="s">
        <v>149</v>
      </c>
      <c r="E177" s="452" t="s">
        <v>106</v>
      </c>
      <c r="F177" s="476" t="s">
        <v>446</v>
      </c>
      <c r="G177" s="474" t="s">
        <v>440</v>
      </c>
      <c r="H177" s="318"/>
      <c r="I177" s="318"/>
      <c r="J177" s="322"/>
      <c r="K177" s="322"/>
      <c r="L177" s="321" t="s">
        <v>142</v>
      </c>
      <c r="M177" s="316">
        <v>4251</v>
      </c>
      <c r="N177" s="299">
        <f>+'havelvac 7.1'!N177+'havelvac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77" s="299">
        <f>+'havelvac 7.1'!O177+'havelvac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77" s="299">
        <f>+'havelvac 7.1'!P177+'havelvac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</row>
    <row r="178" spans="1:16" s="381" customFormat="1" ht="21" hidden="1" customHeight="1">
      <c r="A178" s="470" t="str">
        <f t="shared" si="7"/>
        <v>71040501155112</v>
      </c>
      <c r="B178" s="471" t="s">
        <v>439</v>
      </c>
      <c r="C178" s="450" t="s">
        <v>155</v>
      </c>
      <c r="D178" s="451" t="s">
        <v>149</v>
      </c>
      <c r="E178" s="452" t="s">
        <v>106</v>
      </c>
      <c r="F178" s="476" t="s">
        <v>446</v>
      </c>
      <c r="G178" s="454">
        <v>5112</v>
      </c>
      <c r="H178" s="318"/>
      <c r="I178" s="318"/>
      <c r="J178" s="322"/>
      <c r="K178" s="322"/>
      <c r="L178" s="336" t="s">
        <v>174</v>
      </c>
      <c r="M178" s="289">
        <v>5113</v>
      </c>
      <c r="N178" s="299">
        <f>+'havelvac 7.1'!N178+'havelvac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78" s="299">
        <f>+'havelvac 7.1'!O178+'havelvac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78" s="299">
        <f>+'havelvac 7.1'!P178+'havelvac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</row>
    <row r="179" spans="1:16" s="381" customFormat="1" ht="44.45" hidden="1" customHeight="1">
      <c r="A179" s="470" t="str">
        <f t="shared" si="7"/>
        <v>71040501155133</v>
      </c>
      <c r="B179" s="471" t="s">
        <v>439</v>
      </c>
      <c r="C179" s="450" t="s">
        <v>155</v>
      </c>
      <c r="D179" s="451" t="s">
        <v>149</v>
      </c>
      <c r="E179" s="452" t="s">
        <v>106</v>
      </c>
      <c r="F179" s="476" t="s">
        <v>446</v>
      </c>
      <c r="G179" s="454">
        <v>5133</v>
      </c>
      <c r="H179" s="290"/>
      <c r="I179" s="414"/>
      <c r="J179" s="415"/>
      <c r="K179" s="415"/>
      <c r="L179" s="416" t="s">
        <v>855</v>
      </c>
      <c r="M179" s="411"/>
      <c r="N179" s="417">
        <f>O179+P179</f>
        <v>0</v>
      </c>
      <c r="O179" s="417">
        <f>SUM(O180)</f>
        <v>0</v>
      </c>
      <c r="P179" s="417">
        <f>SUM(P180)</f>
        <v>0</v>
      </c>
    </row>
    <row r="180" spans="1:16" s="381" customFormat="1" hidden="1">
      <c r="A180" s="470" t="str">
        <f t="shared" si="7"/>
        <v>71040501155134</v>
      </c>
      <c r="B180" s="471" t="s">
        <v>439</v>
      </c>
      <c r="C180" s="450" t="s">
        <v>155</v>
      </c>
      <c r="D180" s="451" t="s">
        <v>149</v>
      </c>
      <c r="E180" s="452" t="s">
        <v>106</v>
      </c>
      <c r="F180" s="476" t="s">
        <v>446</v>
      </c>
      <c r="G180" s="454">
        <v>5134</v>
      </c>
      <c r="H180" s="318"/>
      <c r="I180" s="318"/>
      <c r="J180" s="322"/>
      <c r="K180" s="322"/>
      <c r="L180" s="336" t="s">
        <v>134</v>
      </c>
      <c r="M180" s="316">
        <v>4861</v>
      </c>
      <c r="N180" s="299">
        <f>+'havelvac 7.1'!N180+'havelvac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80" s="299">
        <f>+'havelvac 7.1'!O180+'havelvac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80" s="299">
        <f>+'havelvac 7.1'!P180+'havelvac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</row>
    <row r="181" spans="1:16" s="381" customFormat="1" ht="13.5" hidden="1">
      <c r="A181" s="470" t="str">
        <f t="shared" si="7"/>
        <v>71040505000000</v>
      </c>
      <c r="B181" s="471" t="s">
        <v>439</v>
      </c>
      <c r="C181" s="450" t="s">
        <v>155</v>
      </c>
      <c r="D181" s="451" t="s">
        <v>149</v>
      </c>
      <c r="E181" s="452" t="s">
        <v>149</v>
      </c>
      <c r="F181" s="476" t="s">
        <v>441</v>
      </c>
      <c r="G181" s="474" t="s">
        <v>440</v>
      </c>
      <c r="H181" s="290"/>
      <c r="I181" s="414"/>
      <c r="J181" s="415"/>
      <c r="K181" s="415"/>
      <c r="L181" s="416" t="s">
        <v>179</v>
      </c>
      <c r="M181" s="411"/>
      <c r="N181" s="417">
        <f>O181+P181</f>
        <v>0</v>
      </c>
      <c r="O181" s="417">
        <f>SUM(O182:O184)</f>
        <v>0</v>
      </c>
      <c r="P181" s="417">
        <f>SUM(P182:P184)</f>
        <v>0</v>
      </c>
    </row>
    <row r="182" spans="1:16" s="381" customFormat="1" ht="25.5" hidden="1">
      <c r="A182" s="470" t="str">
        <f t="shared" si="7"/>
        <v>71040505000001</v>
      </c>
      <c r="B182" s="471" t="s">
        <v>439</v>
      </c>
      <c r="C182" s="450" t="s">
        <v>155</v>
      </c>
      <c r="D182" s="451" t="s">
        <v>149</v>
      </c>
      <c r="E182" s="452" t="s">
        <v>149</v>
      </c>
      <c r="F182" s="476" t="s">
        <v>441</v>
      </c>
      <c r="G182" s="474" t="s">
        <v>96</v>
      </c>
      <c r="H182" s="290"/>
      <c r="I182" s="318"/>
      <c r="J182" s="322"/>
      <c r="K182" s="322"/>
      <c r="L182" s="330" t="s">
        <v>142</v>
      </c>
      <c r="M182" s="420">
        <v>4251</v>
      </c>
      <c r="N182" s="299">
        <f>+'havelvac 7.1'!N182+'havelvac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82" s="299">
        <f>+'havelvac 7.1'!O182+'havelvac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82" s="299">
        <f>+'havelvac 7.1'!P182+'havelvac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</row>
    <row r="183" spans="1:16" s="475" customFormat="1" hidden="1">
      <c r="A183" s="470" t="str">
        <f t="shared" si="7"/>
        <v>71040505010000</v>
      </c>
      <c r="B183" s="471" t="s">
        <v>439</v>
      </c>
      <c r="C183" s="450" t="s">
        <v>155</v>
      </c>
      <c r="D183" s="451" t="s">
        <v>149</v>
      </c>
      <c r="E183" s="452" t="s">
        <v>149</v>
      </c>
      <c r="F183" s="476" t="s">
        <v>106</v>
      </c>
      <c r="G183" s="474" t="s">
        <v>440</v>
      </c>
      <c r="H183" s="290"/>
      <c r="I183" s="318"/>
      <c r="J183" s="322"/>
      <c r="K183" s="322"/>
      <c r="L183" s="330" t="s">
        <v>173</v>
      </c>
      <c r="M183" s="288">
        <v>5112</v>
      </c>
      <c r="N183" s="299">
        <f>+'havelvac 7.1'!N183+'havelvac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83" s="299">
        <f>+'havelvac 7.1'!O183+'havelvac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83" s="299">
        <f>+'havelvac 7.1'!P183+'havelvac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</row>
    <row r="184" spans="1:16" s="381" customFormat="1" hidden="1">
      <c r="A184" s="470" t="str">
        <f t="shared" si="7"/>
        <v>71040505015129</v>
      </c>
      <c r="B184" s="471" t="s">
        <v>439</v>
      </c>
      <c r="C184" s="450" t="s">
        <v>155</v>
      </c>
      <c r="D184" s="451" t="s">
        <v>149</v>
      </c>
      <c r="E184" s="452" t="s">
        <v>149</v>
      </c>
      <c r="F184" s="476" t="s">
        <v>106</v>
      </c>
      <c r="G184" s="454">
        <v>5129</v>
      </c>
      <c r="H184" s="318"/>
      <c r="I184" s="318"/>
      <c r="J184" s="322"/>
      <c r="K184" s="322"/>
      <c r="L184" s="336" t="s">
        <v>174</v>
      </c>
      <c r="M184" s="289">
        <v>5113</v>
      </c>
      <c r="N184" s="299">
        <f>+'havelvac 7.1'!N184+'havelvac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84" s="299">
        <f>+'havelvac 7.1'!O184+'havelvac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84" s="299">
        <f>+'havelvac 7.1'!P184+'havelvac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</row>
    <row r="185" spans="1:16" s="475" customFormat="1" ht="13.5" hidden="1">
      <c r="A185" s="470" t="str">
        <f t="shared" si="7"/>
        <v>71040505020000</v>
      </c>
      <c r="B185" s="471" t="s">
        <v>439</v>
      </c>
      <c r="C185" s="450" t="s">
        <v>155</v>
      </c>
      <c r="D185" s="451" t="s">
        <v>149</v>
      </c>
      <c r="E185" s="452" t="s">
        <v>149</v>
      </c>
      <c r="F185" s="476" t="s">
        <v>140</v>
      </c>
      <c r="G185" s="474" t="s">
        <v>440</v>
      </c>
      <c r="H185" s="290"/>
      <c r="I185" s="414"/>
      <c r="J185" s="415"/>
      <c r="K185" s="415"/>
      <c r="L185" s="416" t="s">
        <v>180</v>
      </c>
      <c r="M185" s="411"/>
      <c r="N185" s="417">
        <f>O185+P185</f>
        <v>0</v>
      </c>
      <c r="O185" s="417">
        <f>SUM(O186:O188)</f>
        <v>0</v>
      </c>
      <c r="P185" s="417">
        <f>SUM(P186:P188)</f>
        <v>0</v>
      </c>
    </row>
    <row r="186" spans="1:16" s="381" customFormat="1" ht="25.5" hidden="1">
      <c r="A186" s="470" t="str">
        <f t="shared" si="7"/>
        <v>71040505024511</v>
      </c>
      <c r="B186" s="471" t="s">
        <v>439</v>
      </c>
      <c r="C186" s="450" t="s">
        <v>155</v>
      </c>
      <c r="D186" s="451" t="s">
        <v>149</v>
      </c>
      <c r="E186" s="452" t="s">
        <v>149</v>
      </c>
      <c r="F186" s="476" t="s">
        <v>140</v>
      </c>
      <c r="G186" s="454">
        <v>4511</v>
      </c>
      <c r="H186" s="318"/>
      <c r="I186" s="318"/>
      <c r="J186" s="322"/>
      <c r="K186" s="322"/>
      <c r="L186" s="330" t="s">
        <v>142</v>
      </c>
      <c r="M186" s="420">
        <v>4251</v>
      </c>
      <c r="N186" s="299">
        <f>+'havelvac 7.1'!N186+'havelvac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86" s="299">
        <f>+'havelvac 7.1'!O186+'havelvac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86" s="299">
        <f>+'havelvac 7.1'!P186+'havelvac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</row>
    <row r="187" spans="1:16" s="475" customFormat="1" hidden="1">
      <c r="A187" s="470" t="str">
        <f t="shared" si="7"/>
        <v>71040505030000</v>
      </c>
      <c r="B187" s="471" t="s">
        <v>439</v>
      </c>
      <c r="C187" s="450" t="s">
        <v>155</v>
      </c>
      <c r="D187" s="451" t="s">
        <v>149</v>
      </c>
      <c r="E187" s="452" t="s">
        <v>149</v>
      </c>
      <c r="F187" s="476" t="s">
        <v>442</v>
      </c>
      <c r="G187" s="474" t="s">
        <v>440</v>
      </c>
      <c r="H187" s="318"/>
      <c r="I187" s="318"/>
      <c r="J187" s="322"/>
      <c r="K187" s="322"/>
      <c r="L187" s="330" t="s">
        <v>173</v>
      </c>
      <c r="M187" s="288">
        <v>5112</v>
      </c>
      <c r="N187" s="299">
        <f>+'havelvac 7.1'!N187+'havelvac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87" s="299">
        <f>+'havelvac 7.1'!O187+'havelvac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87" s="299">
        <f>+'havelvac 7.1'!P187+'havelvac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</row>
    <row r="188" spans="1:16" s="381" customFormat="1" hidden="1">
      <c r="A188" s="470" t="str">
        <f t="shared" si="7"/>
        <v>71040505034511</v>
      </c>
      <c r="B188" s="471" t="s">
        <v>439</v>
      </c>
      <c r="C188" s="450" t="s">
        <v>155</v>
      </c>
      <c r="D188" s="451" t="s">
        <v>149</v>
      </c>
      <c r="E188" s="452" t="s">
        <v>149</v>
      </c>
      <c r="F188" s="476" t="s">
        <v>442</v>
      </c>
      <c r="G188" s="454">
        <v>4511</v>
      </c>
      <c r="H188" s="318"/>
      <c r="I188" s="318"/>
      <c r="J188" s="322"/>
      <c r="K188" s="322"/>
      <c r="L188" s="336" t="s">
        <v>174</v>
      </c>
      <c r="M188" s="289">
        <v>5113</v>
      </c>
      <c r="N188" s="299">
        <f>+'havelvac 7.1'!N188+'havelvac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88" s="299">
        <f>+'havelvac 7.1'!O188+'havelvac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88" s="299">
        <f>+'havelvac 7.1'!P188+'havelvac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</row>
    <row r="189" spans="1:16" s="475" customFormat="1" ht="13.5" hidden="1">
      <c r="A189" s="470" t="str">
        <f t="shared" si="7"/>
        <v>71040505040000</v>
      </c>
      <c r="B189" s="471" t="s">
        <v>439</v>
      </c>
      <c r="C189" s="450" t="s">
        <v>155</v>
      </c>
      <c r="D189" s="451" t="s">
        <v>149</v>
      </c>
      <c r="E189" s="452" t="s">
        <v>149</v>
      </c>
      <c r="F189" s="476" t="s">
        <v>155</v>
      </c>
      <c r="G189" s="474" t="s">
        <v>440</v>
      </c>
      <c r="H189" s="290"/>
      <c r="I189" s="414"/>
      <c r="J189" s="415"/>
      <c r="K189" s="415"/>
      <c r="L189" s="416" t="s">
        <v>181</v>
      </c>
      <c r="M189" s="411"/>
      <c r="N189" s="417">
        <f>O189+P189</f>
        <v>0</v>
      </c>
      <c r="O189" s="417">
        <f>SUM(O190:O193)</f>
        <v>0</v>
      </c>
      <c r="P189" s="417">
        <f>SUM(P190:P193)</f>
        <v>0</v>
      </c>
    </row>
    <row r="190" spans="1:16" s="381" customFormat="1" ht="25.5" hidden="1">
      <c r="A190" s="470" t="str">
        <f t="shared" si="7"/>
        <v>71040505044861</v>
      </c>
      <c r="B190" s="471" t="s">
        <v>439</v>
      </c>
      <c r="C190" s="450" t="s">
        <v>155</v>
      </c>
      <c r="D190" s="451" t="s">
        <v>149</v>
      </c>
      <c r="E190" s="452" t="s">
        <v>149</v>
      </c>
      <c r="F190" s="476" t="s">
        <v>155</v>
      </c>
      <c r="G190" s="454">
        <v>4861</v>
      </c>
      <c r="H190" s="318"/>
      <c r="I190" s="318"/>
      <c r="J190" s="322"/>
      <c r="K190" s="322"/>
      <c r="L190" s="321" t="s">
        <v>142</v>
      </c>
      <c r="M190" s="316">
        <v>4251</v>
      </c>
      <c r="N190" s="299">
        <f>+'havelvac 7.1'!N190+'havelvac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90" s="299">
        <f>+'havelvac 7.1'!O190+'havelvac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90" s="299">
        <f>+'havelvac 7.1'!P190+'havelvac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</row>
    <row r="191" spans="1:16" s="475" customFormat="1" ht="21.6" hidden="1" customHeight="1">
      <c r="A191" s="470" t="str">
        <f t="shared" si="7"/>
        <v>71040505050000</v>
      </c>
      <c r="B191" s="471" t="s">
        <v>439</v>
      </c>
      <c r="C191" s="450" t="s">
        <v>155</v>
      </c>
      <c r="D191" s="451" t="s">
        <v>149</v>
      </c>
      <c r="E191" s="452" t="s">
        <v>149</v>
      </c>
      <c r="F191" s="476" t="s">
        <v>149</v>
      </c>
      <c r="G191" s="474" t="s">
        <v>440</v>
      </c>
      <c r="H191" s="318"/>
      <c r="I191" s="318"/>
      <c r="J191" s="322"/>
      <c r="K191" s="322"/>
      <c r="L191" s="330" t="s">
        <v>173</v>
      </c>
      <c r="M191" s="288">
        <v>5112</v>
      </c>
      <c r="N191" s="299">
        <f>+'havelvac 7.1'!N191+'havelvac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91" s="299">
        <f>+'havelvac 7.1'!O191+'havelvac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91" s="299">
        <f>+'havelvac 7.1'!P191+'havelvac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</row>
    <row r="192" spans="1:16" s="381" customFormat="1" hidden="1">
      <c r="A192" s="470" t="str">
        <f t="shared" si="7"/>
        <v>71040505054861</v>
      </c>
      <c r="B192" s="471" t="s">
        <v>439</v>
      </c>
      <c r="C192" s="450" t="s">
        <v>155</v>
      </c>
      <c r="D192" s="451" t="s">
        <v>149</v>
      </c>
      <c r="E192" s="452" t="s">
        <v>149</v>
      </c>
      <c r="F192" s="476" t="s">
        <v>149</v>
      </c>
      <c r="G192" s="454">
        <v>4861</v>
      </c>
      <c r="H192" s="318"/>
      <c r="I192" s="318"/>
      <c r="J192" s="322"/>
      <c r="K192" s="322"/>
      <c r="L192" s="330" t="s">
        <v>174</v>
      </c>
      <c r="M192" s="288">
        <v>5113</v>
      </c>
      <c r="N192" s="299">
        <f>+'havelvac 7.1'!N192+'havelvac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92" s="299">
        <f>+'havelvac 7.1'!O192+'havelvac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92" s="299">
        <f>+'havelvac 7.1'!P192+'havelvac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</row>
    <row r="193" spans="1:16" s="381" customFormat="1" hidden="1">
      <c r="A193" s="470"/>
      <c r="B193" s="471"/>
      <c r="C193" s="450"/>
      <c r="D193" s="451"/>
      <c r="E193" s="452"/>
      <c r="F193" s="476"/>
      <c r="G193" s="454"/>
      <c r="H193" s="318"/>
      <c r="I193" s="318"/>
      <c r="J193" s="322"/>
      <c r="K193" s="322"/>
      <c r="L193" s="330" t="s">
        <v>268</v>
      </c>
      <c r="M193" s="323">
        <v>5129</v>
      </c>
      <c r="N193" s="299">
        <f>+'havelvac 7.1'!N193+'havelvac 7.2'!N193+'havelvac 7.3'!N193+'havelvac 7.4'!N193+'havelvac 7.5'!N193+'havelvac 7.6'!N193+'havelvac 7.7'!N193+'havelvac 7.9'!N193+'havelvac 7.8'!N193+'havelvac 7.10'!N193+'havelvac 7.11'!N193+'havelvac 7.12'!N193+'havelvac 7.13'!N193</f>
        <v>0</v>
      </c>
      <c r="O193" s="299">
        <f>+'havelvac 7.1'!O193+'havelvac 7.2'!O193+'havelvac 7.3'!O193+'havelvac 7.4'!O193+'havelvac 7.5'!O193+'havelvac 7.6'!O193+'havelvac 7.7'!O193+'havelvac 7.9'!O193+'havelvac 7.8'!O193+'havelvac 7.10'!O193+'havelvac 7.11'!O193+'havelvac 7.12'!O193+'havelvac 7.13'!O193</f>
        <v>0</v>
      </c>
      <c r="P193" s="299">
        <f>+'havelvac 7.1'!P193+'havelvac 7.2'!P193+'havelvac 7.3'!P193+'havelvac 7.4'!P193+'havelvac 7.5'!P193+'havelvac 7.6'!P193+'havelvac 7.7'!P193+'havelvac 7.9'!P193+'havelvac 7.8'!P193+'havelvac 7.10'!P193+'havelvac 7.11'!P193+'havelvac 7.12'!P193+'havelvac 7.13'!P193</f>
        <v>0</v>
      </c>
    </row>
    <row r="194" spans="1:16" s="475" customFormat="1" ht="35.450000000000003" hidden="1" customHeight="1">
      <c r="A194" s="470" t="str">
        <f t="shared" si="7"/>
        <v>71040505060000</v>
      </c>
      <c r="B194" s="471" t="s">
        <v>439</v>
      </c>
      <c r="C194" s="450" t="s">
        <v>155</v>
      </c>
      <c r="D194" s="451" t="s">
        <v>149</v>
      </c>
      <c r="E194" s="452" t="s">
        <v>149</v>
      </c>
      <c r="F194" s="476" t="s">
        <v>157</v>
      </c>
      <c r="G194" s="474" t="s">
        <v>440</v>
      </c>
      <c r="H194" s="290"/>
      <c r="I194" s="414"/>
      <c r="J194" s="415"/>
      <c r="K194" s="415"/>
      <c r="L194" s="416" t="s">
        <v>182</v>
      </c>
      <c r="M194" s="411"/>
      <c r="N194" s="417">
        <f>O194+P194</f>
        <v>0</v>
      </c>
      <c r="O194" s="417">
        <f>SUM(O195:O197)</f>
        <v>0</v>
      </c>
      <c r="P194" s="417">
        <f>SUM(P195:P197)</f>
        <v>0</v>
      </c>
    </row>
    <row r="195" spans="1:16" s="381" customFormat="1" hidden="1">
      <c r="A195" s="470" t="str">
        <f t="shared" si="7"/>
        <v>71040505064861</v>
      </c>
      <c r="B195" s="471" t="s">
        <v>439</v>
      </c>
      <c r="C195" s="450" t="s">
        <v>155</v>
      </c>
      <c r="D195" s="451" t="s">
        <v>149</v>
      </c>
      <c r="E195" s="452" t="s">
        <v>149</v>
      </c>
      <c r="F195" s="476" t="s">
        <v>157</v>
      </c>
      <c r="G195" s="454">
        <v>4861</v>
      </c>
      <c r="H195" s="318"/>
      <c r="I195" s="318"/>
      <c r="J195" s="322"/>
      <c r="K195" s="322"/>
      <c r="L195" s="336" t="s">
        <v>134</v>
      </c>
      <c r="M195" s="289">
        <v>4861</v>
      </c>
      <c r="N195" s="299">
        <f>+'havelvac 7.1'!N195+'havelvac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95" s="299">
        <f>+'havelvac 7.1'!O195+'havelvac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95" s="299">
        <f>+'havelvac 7.1'!P195+'havelvac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</row>
    <row r="196" spans="1:16" hidden="1">
      <c r="A196" s="363" t="str">
        <f t="shared" ref="A196:A200" si="8">CONCATENATE(B196,C196,D196,E196,F196,G196)</f>
        <v>71040505070000</v>
      </c>
      <c r="B196" s="364" t="s">
        <v>439</v>
      </c>
      <c r="C196" s="365" t="s">
        <v>155</v>
      </c>
      <c r="D196" s="366" t="s">
        <v>149</v>
      </c>
      <c r="E196" s="367" t="s">
        <v>149</v>
      </c>
      <c r="F196" s="368" t="s">
        <v>183</v>
      </c>
      <c r="G196" s="369" t="s">
        <v>440</v>
      </c>
      <c r="H196" s="318"/>
      <c r="I196" s="318"/>
      <c r="J196" s="322"/>
      <c r="K196" s="322"/>
      <c r="L196" s="336" t="s">
        <v>174</v>
      </c>
      <c r="M196" s="289">
        <v>5113</v>
      </c>
      <c r="N196" s="299">
        <f>+'havelvac 7.1'!N196+'havelvac 7.2'!N196+'havelvac 7.3'!N196+'havelvac 7.4'!N196+'havelvac 7.5'!N196+'havelvac 7.6'!N196+'havelvac 7.7'!N196+'havelvac 7.9'!N196+'havelvac 7.8'!N196+'havelvac 7.10'!N196+'havelvac 7.11'!N196+'havelvac 7.12'!N196+'havelvac 7.13'!N196</f>
        <v>0</v>
      </c>
      <c r="O196" s="299">
        <f>+'havelvac 7.1'!O196+'havelvac 7.2'!O196+'havelvac 7.3'!O196+'havelvac 7.4'!O196+'havelvac 7.5'!O196+'havelvac 7.6'!O196+'havelvac 7.7'!O196+'havelvac 7.9'!O196+'havelvac 7.8'!O196+'havelvac 7.10'!O196+'havelvac 7.11'!O196+'havelvac 7.12'!O196+'havelvac 7.13'!O196</f>
        <v>0</v>
      </c>
      <c r="P196" s="299">
        <f>+'havelvac 7.1'!P196+'havelvac 7.2'!P196+'havelvac 7.3'!P196+'havelvac 7.4'!P196+'havelvac 7.5'!P196+'havelvac 7.6'!P196+'havelvac 7.7'!P196+'havelvac 7.9'!P196+'havelvac 7.8'!P196+'havelvac 7.10'!P196+'havelvac 7.11'!P196+'havelvac 7.12'!P196+'havelvac 7.13'!P196</f>
        <v>0</v>
      </c>
    </row>
    <row r="197" spans="1:16" hidden="1">
      <c r="B197" s="364"/>
      <c r="G197" s="369"/>
      <c r="H197" s="318"/>
      <c r="I197" s="318"/>
      <c r="J197" s="322"/>
      <c r="K197" s="322"/>
      <c r="L197" s="330" t="s">
        <v>268</v>
      </c>
      <c r="M197" s="323">
        <v>5129</v>
      </c>
      <c r="N197" s="299">
        <f>+'havelvac 7.1'!N197+'havelvac 7.2'!N197+'havelvac 7.3'!N197+'havelvac 7.4'!N197+'havelvac 7.5'!N197+'havelvac 7.6'!N197+'havelvac 7.7'!N197+'havelvac 7.9'!N197+'havelvac 7.8'!N197+'havelvac 7.10'!N197+'havelvac 7.11'!N197+'havelvac 7.12'!N197+'havelvac 7.13'!N197</f>
        <v>0</v>
      </c>
      <c r="O197" s="299">
        <f>+'havelvac 7.1'!O197+'havelvac 7.2'!O197+'havelvac 7.3'!O197+'havelvac 7.4'!O197+'havelvac 7.5'!O197+'havelvac 7.6'!O197+'havelvac 7.7'!O197+'havelvac 7.9'!O197+'havelvac 7.8'!O197+'havelvac 7.10'!O197+'havelvac 7.11'!O197+'havelvac 7.12'!O197+'havelvac 7.13'!O197</f>
        <v>0</v>
      </c>
      <c r="P197" s="299">
        <f>+'havelvac 7.1'!P197+'havelvac 7.2'!P197+'havelvac 7.3'!P197+'havelvac 7.4'!P197+'havelvac 7.5'!P197+'havelvac 7.6'!P197+'havelvac 7.7'!P197+'havelvac 7.9'!P197+'havelvac 7.8'!P197+'havelvac 7.10'!P197+'havelvac 7.11'!P197+'havelvac 7.12'!P197+'havelvac 7.13'!P197</f>
        <v>0</v>
      </c>
    </row>
    <row r="198" spans="1:16" ht="49.15" hidden="1" customHeight="1">
      <c r="A198" s="363" t="str">
        <f t="shared" si="8"/>
        <v>71040505074861</v>
      </c>
      <c r="B198" s="364" t="s">
        <v>439</v>
      </c>
      <c r="C198" s="365" t="s">
        <v>155</v>
      </c>
      <c r="D198" s="366" t="s">
        <v>149</v>
      </c>
      <c r="E198" s="367" t="s">
        <v>149</v>
      </c>
      <c r="F198" s="368" t="s">
        <v>183</v>
      </c>
      <c r="G198" s="379">
        <v>4861</v>
      </c>
      <c r="H198" s="290"/>
      <c r="I198" s="414"/>
      <c r="J198" s="415"/>
      <c r="K198" s="415"/>
      <c r="L198" s="416" t="s">
        <v>869</v>
      </c>
      <c r="M198" s="411"/>
      <c r="N198" s="417">
        <f>O198+P198</f>
        <v>0</v>
      </c>
      <c r="O198" s="417">
        <f>SUM(O199:O199)</f>
        <v>0</v>
      </c>
      <c r="P198" s="417">
        <f>SUM(P199:P199)</f>
        <v>0</v>
      </c>
    </row>
    <row r="199" spans="1:16" ht="30" hidden="1" customHeight="1">
      <c r="A199" s="363" t="str">
        <f t="shared" si="8"/>
        <v>71040505080000</v>
      </c>
      <c r="B199" s="364" t="s">
        <v>439</v>
      </c>
      <c r="C199" s="365" t="s">
        <v>155</v>
      </c>
      <c r="D199" s="366" t="s">
        <v>149</v>
      </c>
      <c r="E199" s="367" t="s">
        <v>149</v>
      </c>
      <c r="F199" s="368" t="s">
        <v>185</v>
      </c>
      <c r="G199" s="369" t="s">
        <v>440</v>
      </c>
      <c r="H199" s="290"/>
      <c r="I199" s="318"/>
      <c r="J199" s="322"/>
      <c r="K199" s="322"/>
      <c r="L199" s="330" t="s">
        <v>348</v>
      </c>
      <c r="M199" s="420">
        <v>4729</v>
      </c>
      <c r="N199" s="299">
        <f>+'havelvac 7.1'!N199+'havelvac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99" s="299">
        <f>+'havelvac 7.1'!O199+'havelvac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99" s="299">
        <f>+'havelvac 7.1'!P199+'havelvac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</row>
    <row r="200" spans="1:16" ht="27" hidden="1">
      <c r="A200" s="363" t="str">
        <f t="shared" si="8"/>
        <v>71040505094861</v>
      </c>
      <c r="B200" s="364" t="s">
        <v>439</v>
      </c>
      <c r="C200" s="365" t="s">
        <v>155</v>
      </c>
      <c r="D200" s="366" t="s">
        <v>149</v>
      </c>
      <c r="E200" s="367" t="s">
        <v>149</v>
      </c>
      <c r="F200" s="368" t="s">
        <v>187</v>
      </c>
      <c r="G200" s="379">
        <v>4861</v>
      </c>
      <c r="H200" s="290"/>
      <c r="I200" s="414"/>
      <c r="J200" s="415"/>
      <c r="K200" s="415"/>
      <c r="L200" s="416" t="s">
        <v>186</v>
      </c>
      <c r="M200" s="411"/>
      <c r="N200" s="417">
        <f>O200+P200</f>
        <v>0</v>
      </c>
      <c r="O200" s="417">
        <f>SUM(O201:O205)</f>
        <v>0</v>
      </c>
      <c r="P200" s="417">
        <f>SUM(P201:P205)</f>
        <v>0</v>
      </c>
    </row>
    <row r="201" spans="1:16" s="477" customFormat="1" ht="27" hidden="1" customHeight="1">
      <c r="A201" s="470" t="str">
        <f t="shared" si="7"/>
        <v>71040700000000</v>
      </c>
      <c r="B201" s="471" t="s">
        <v>439</v>
      </c>
      <c r="C201" s="450" t="s">
        <v>155</v>
      </c>
      <c r="D201" s="451" t="s">
        <v>183</v>
      </c>
      <c r="E201" s="452" t="s">
        <v>441</v>
      </c>
      <c r="F201" s="476" t="s">
        <v>441</v>
      </c>
      <c r="G201" s="474" t="s">
        <v>440</v>
      </c>
      <c r="H201" s="318"/>
      <c r="I201" s="318"/>
      <c r="J201" s="322"/>
      <c r="K201" s="322"/>
      <c r="L201" s="330" t="s">
        <v>142</v>
      </c>
      <c r="M201" s="420">
        <v>4251</v>
      </c>
      <c r="N201" s="299">
        <f>+'havelvac 7.1'!N201+'havelvac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201" s="299">
        <f>+'havelvac 7.1'!O201+'havelvac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201" s="299">
        <f>+'havelvac 7.1'!P201+'havelvac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</row>
    <row r="202" spans="1:16" s="381" customFormat="1" hidden="1">
      <c r="A202" s="470" t="str">
        <f t="shared" si="7"/>
        <v>71040700000001</v>
      </c>
      <c r="B202" s="471" t="s">
        <v>439</v>
      </c>
      <c r="C202" s="450" t="s">
        <v>155</v>
      </c>
      <c r="D202" s="451" t="s">
        <v>183</v>
      </c>
      <c r="E202" s="452" t="s">
        <v>441</v>
      </c>
      <c r="F202" s="476" t="s">
        <v>441</v>
      </c>
      <c r="G202" s="474" t="s">
        <v>96</v>
      </c>
      <c r="H202" s="318"/>
      <c r="I202" s="318"/>
      <c r="J202" s="322"/>
      <c r="K202" s="322"/>
      <c r="L202" s="330" t="s">
        <v>348</v>
      </c>
      <c r="M202" s="420">
        <v>4729</v>
      </c>
      <c r="N202" s="299">
        <f>+'havelvac 7.1'!N202+'havelvac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202" s="299">
        <f>+'havelvac 7.1'!O202+'havelvac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202" s="299">
        <f>+'havelvac 7.1'!P202+'havelvac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</row>
    <row r="203" spans="1:16" s="381" customFormat="1" hidden="1">
      <c r="A203" s="470" t="str">
        <f t="shared" si="7"/>
        <v>71040703000000</v>
      </c>
      <c r="B203" s="471" t="s">
        <v>439</v>
      </c>
      <c r="C203" s="450" t="s">
        <v>155</v>
      </c>
      <c r="D203" s="451" t="s">
        <v>183</v>
      </c>
      <c r="E203" s="452" t="s">
        <v>442</v>
      </c>
      <c r="F203" s="476" t="s">
        <v>441</v>
      </c>
      <c r="G203" s="474" t="s">
        <v>440</v>
      </c>
      <c r="H203" s="318"/>
      <c r="I203" s="318"/>
      <c r="J203" s="322"/>
      <c r="K203" s="322"/>
      <c r="L203" s="330" t="s">
        <v>173</v>
      </c>
      <c r="M203" s="288">
        <v>5112</v>
      </c>
      <c r="N203" s="299">
        <f>+'havelvac 7.1'!N203+'havelvac 7.2'!N203+'havelvac 7.3'!N203+'havelvac 7.4'!N203+'havelvac 7.5'!N203+'havelvac 7.6'!N203+'havelvac 7.7'!N203+'havelvac 7.9'!N203+'havelvac 7.8'!N203+'havelvac 7.10'!N203+'havelvac 7.11'!N203+'havelvac 7.12'!N203+'havelvac 7.13'!N203</f>
        <v>0</v>
      </c>
      <c r="O203" s="299">
        <f>+'havelvac 7.1'!O203+'havelvac 7.2'!O203+'havelvac 7.3'!O203+'havelvac 7.4'!O203+'havelvac 7.5'!O203+'havelvac 7.6'!O203+'havelvac 7.7'!O203+'havelvac 7.9'!O203+'havelvac 7.8'!O203+'havelvac 7.10'!O203+'havelvac 7.11'!O203+'havelvac 7.12'!O203+'havelvac 7.13'!O203</f>
        <v>0</v>
      </c>
      <c r="P203" s="299">
        <f>+'havelvac 7.1'!P203+'havelvac 7.2'!P203+'havelvac 7.3'!P203+'havelvac 7.4'!P203+'havelvac 7.5'!P203+'havelvac 7.6'!P203+'havelvac 7.7'!P203+'havelvac 7.9'!P203+'havelvac 7.8'!P203+'havelvac 7.10'!P203+'havelvac 7.11'!P203+'havelvac 7.12'!P203+'havelvac 7.13'!P203</f>
        <v>0</v>
      </c>
    </row>
    <row r="204" spans="1:16" s="381" customFormat="1" hidden="1">
      <c r="A204" s="470" t="str">
        <f t="shared" si="7"/>
        <v>71040703000001</v>
      </c>
      <c r="B204" s="471" t="s">
        <v>439</v>
      </c>
      <c r="C204" s="450" t="s">
        <v>155</v>
      </c>
      <c r="D204" s="451" t="s">
        <v>183</v>
      </c>
      <c r="E204" s="452" t="s">
        <v>442</v>
      </c>
      <c r="F204" s="476" t="s">
        <v>441</v>
      </c>
      <c r="G204" s="474" t="s">
        <v>96</v>
      </c>
      <c r="H204" s="318"/>
      <c r="I204" s="318"/>
      <c r="J204" s="322"/>
      <c r="K204" s="322"/>
      <c r="L204" s="336" t="s">
        <v>174</v>
      </c>
      <c r="M204" s="289">
        <v>5113</v>
      </c>
      <c r="N204" s="299">
        <f>+'havelvac 7.1'!N204+'havelvac 7.2'!N204+'havelvac 7.3'!N204+'havelvac 7.4'!N204+'havelvac 7.5'!N204+'havelvac 7.6'!N204+'havelvac 7.7'!N204+'havelvac 7.9'!N204+'havelvac 7.8'!N204+'havelvac 7.10'!N204+'havelvac 7.11'!N204+'havelvac 7.12'!N204+'havelvac 7.13'!N204</f>
        <v>0</v>
      </c>
      <c r="O204" s="299">
        <f>+'havelvac 7.1'!O204+'havelvac 7.2'!O204+'havelvac 7.3'!O204+'havelvac 7.4'!O204+'havelvac 7.5'!O204+'havelvac 7.6'!O204+'havelvac 7.7'!O204+'havelvac 7.9'!O204+'havelvac 7.8'!O204+'havelvac 7.10'!O204+'havelvac 7.11'!O204+'havelvac 7.12'!O204+'havelvac 7.13'!O204</f>
        <v>0</v>
      </c>
      <c r="P204" s="299">
        <f>+'havelvac 7.1'!P204+'havelvac 7.2'!P204+'havelvac 7.3'!P204+'havelvac 7.4'!P204+'havelvac 7.5'!P204+'havelvac 7.6'!P204+'havelvac 7.7'!P204+'havelvac 7.9'!P204+'havelvac 7.8'!P204+'havelvac 7.10'!P204+'havelvac 7.11'!P204+'havelvac 7.12'!P204+'havelvac 7.13'!P204</f>
        <v>0</v>
      </c>
    </row>
    <row r="205" spans="1:16" s="381" customFormat="1" hidden="1">
      <c r="A205" s="470"/>
      <c r="B205" s="471"/>
      <c r="C205" s="450"/>
      <c r="D205" s="451"/>
      <c r="E205" s="452"/>
      <c r="F205" s="476"/>
      <c r="G205" s="474"/>
      <c r="H205" s="318"/>
      <c r="I205" s="318"/>
      <c r="J205" s="322"/>
      <c r="K205" s="322"/>
      <c r="L205" s="330" t="s">
        <v>268</v>
      </c>
      <c r="M205" s="323">
        <v>5129</v>
      </c>
      <c r="N205" s="299">
        <f>+'havelvac 7.1'!N205+'havelvac 7.2'!N205+'havelvac 7.3'!N205+'havelvac 7.4'!N205+'havelvac 7.5'!N205+'havelvac 7.6'!N205+'havelvac 7.7'!N205+'havelvac 7.9'!N205+'havelvac 7.8'!N205+'havelvac 7.10'!N205+'havelvac 7.11'!N205+'havelvac 7.12'!N205+'havelvac 7.13'!N205</f>
        <v>0</v>
      </c>
      <c r="O205" s="299">
        <f>+'havelvac 7.1'!O205+'havelvac 7.2'!O205+'havelvac 7.3'!O205+'havelvac 7.4'!O205+'havelvac 7.5'!O205+'havelvac 7.6'!O205+'havelvac 7.7'!O205+'havelvac 7.9'!O205+'havelvac 7.8'!O205+'havelvac 7.10'!O205+'havelvac 7.11'!O205+'havelvac 7.12'!O205+'havelvac 7.13'!O205</f>
        <v>0</v>
      </c>
      <c r="P205" s="299">
        <f>+'havelvac 7.1'!P205+'havelvac 7.2'!P205+'havelvac 7.3'!P205+'havelvac 7.4'!P205+'havelvac 7.5'!P205+'havelvac 7.6'!P205+'havelvac 7.7'!P205+'havelvac 7.9'!P205+'havelvac 7.8'!P205+'havelvac 7.10'!P205+'havelvac 7.11'!P205+'havelvac 7.12'!P205+'havelvac 7.13'!P205</f>
        <v>0</v>
      </c>
    </row>
    <row r="206" spans="1:16" s="475" customFormat="1" ht="16.5" hidden="1" customHeight="1">
      <c r="A206" s="470" t="str">
        <f t="shared" si="7"/>
        <v>71040703010000</v>
      </c>
      <c r="B206" s="471" t="s">
        <v>439</v>
      </c>
      <c r="C206" s="450" t="s">
        <v>155</v>
      </c>
      <c r="D206" s="451" t="s">
        <v>183</v>
      </c>
      <c r="E206" s="452" t="s">
        <v>442</v>
      </c>
      <c r="F206" s="476" t="s">
        <v>106</v>
      </c>
      <c r="G206" s="474" t="s">
        <v>440</v>
      </c>
      <c r="H206" s="290"/>
      <c r="I206" s="414"/>
      <c r="J206" s="415"/>
      <c r="K206" s="415"/>
      <c r="L206" s="416" t="s">
        <v>188</v>
      </c>
      <c r="M206" s="411"/>
      <c r="N206" s="417">
        <f>O206+P206</f>
        <v>0</v>
      </c>
      <c r="O206" s="417">
        <f>SUM(O207:O212)</f>
        <v>0</v>
      </c>
      <c r="P206" s="417">
        <f>SUM(P207:P212)</f>
        <v>0</v>
      </c>
    </row>
    <row r="207" spans="1:16" s="477" customFormat="1" ht="15.75" hidden="1" customHeight="1">
      <c r="A207" s="470" t="str">
        <f t="shared" ref="A207" si="9">CONCATENATE(B207,C207,D207,E207,F207,G207)</f>
        <v>71020500000000</v>
      </c>
      <c r="B207" s="471" t="s">
        <v>439</v>
      </c>
      <c r="C207" s="450" t="s">
        <v>140</v>
      </c>
      <c r="D207" s="451" t="s">
        <v>149</v>
      </c>
      <c r="E207" s="452" t="s">
        <v>441</v>
      </c>
      <c r="F207" s="476" t="s">
        <v>441</v>
      </c>
      <c r="G207" s="474" t="s">
        <v>440</v>
      </c>
      <c r="H207" s="290"/>
      <c r="I207" s="318"/>
      <c r="J207" s="322"/>
      <c r="K207" s="322"/>
      <c r="L207" s="330" t="s">
        <v>870</v>
      </c>
      <c r="M207" s="420">
        <v>4212</v>
      </c>
      <c r="N207" s="299">
        <f>+'havelvac 7.1'!N207+'havelvac 7.2'!N207+'havelvac 7.3'!N207+'havelvac 7.4'!N207+'havelvac 7.5'!N207+'havelvac 7.6'!N207+'havelvac 7.7'!N207+'havelvac 7.9'!N207+'havelvac 7.8'!N207+'havelvac 7.10'!N207+'havelvac 7.11'!N207+'havelvac 7.12'!N207+'havelvac 7.13'!N207</f>
        <v>0</v>
      </c>
      <c r="O207" s="299">
        <f>+'havelvac 7.1'!O207+'havelvac 7.2'!O207+'havelvac 7.3'!O207+'havelvac 7.4'!O207+'havelvac 7.5'!O207+'havelvac 7.6'!O207+'havelvac 7.7'!O207+'havelvac 7.9'!O207+'havelvac 7.8'!O207+'havelvac 7.10'!O207+'havelvac 7.11'!O207+'havelvac 7.12'!O207+'havelvac 7.13'!O207</f>
        <v>0</v>
      </c>
      <c r="P207" s="299">
        <f>+'havelvac 7.1'!P207+'havelvac 7.2'!P207+'havelvac 7.3'!P207+'havelvac 7.4'!P207+'havelvac 7.5'!P207+'havelvac 7.6'!P207+'havelvac 7.7'!P207+'havelvac 7.9'!P207+'havelvac 7.8'!P207+'havelvac 7.10'!P207+'havelvac 7.11'!P207+'havelvac 7.12'!P207+'havelvac 7.13'!P207</f>
        <v>0</v>
      </c>
    </row>
    <row r="208" spans="1:16" s="477" customFormat="1" ht="15.75" hidden="1" customHeight="1">
      <c r="A208" s="470" t="str">
        <f t="shared" si="7"/>
        <v>71020500000000</v>
      </c>
      <c r="B208" s="471" t="s">
        <v>439</v>
      </c>
      <c r="C208" s="450" t="s">
        <v>140</v>
      </c>
      <c r="D208" s="451" t="s">
        <v>149</v>
      </c>
      <c r="E208" s="452" t="s">
        <v>441</v>
      </c>
      <c r="F208" s="476" t="s">
        <v>441</v>
      </c>
      <c r="G208" s="474" t="s">
        <v>440</v>
      </c>
      <c r="H208" s="290"/>
      <c r="I208" s="318"/>
      <c r="J208" s="322"/>
      <c r="K208" s="322"/>
      <c r="L208" s="330" t="s">
        <v>116</v>
      </c>
      <c r="M208" s="420">
        <v>4214</v>
      </c>
      <c r="N208" s="299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8" s="299">
        <f>+'havelvac 7.1'!O208+'havelvac 7.2'!O208+'havelvac 7.3'!O208+'havelvac 7.4'!O208+'havelvac 7.5'!O208+'havelvac 7.6'!O208+'havelvac 7.7'!O208+'havelvac 7.9'!O208+'havelvac 7.8'!O208+'havelvac 7.10'!O208+'havelvac 7.11'!O208+'havelvac 7.12'!O208+'havelvac 7.13'!O208</f>
        <v>0</v>
      </c>
      <c r="P208" s="299">
        <f>+'havelvac 7.1'!P208+'havelvac 7.2'!P208+'havelvac 7.3'!P208+'havelvac 7.4'!P208+'havelvac 7.5'!P208+'havelvac 7.6'!P208+'havelvac 7.7'!P208+'havelvac 7.9'!P208+'havelvac 7.8'!P208+'havelvac 7.10'!P208+'havelvac 7.11'!P208+'havelvac 7.12'!P208+'havelvac 7.13'!P208</f>
        <v>0</v>
      </c>
    </row>
    <row r="209" spans="1:16" s="381" customFormat="1" hidden="1">
      <c r="A209" s="470" t="str">
        <f t="shared" si="7"/>
        <v>71040703014639</v>
      </c>
      <c r="B209" s="471" t="s">
        <v>439</v>
      </c>
      <c r="C209" s="450" t="s">
        <v>155</v>
      </c>
      <c r="D209" s="451" t="s">
        <v>183</v>
      </c>
      <c r="E209" s="452" t="s">
        <v>442</v>
      </c>
      <c r="F209" s="476" t="s">
        <v>106</v>
      </c>
      <c r="G209" s="454">
        <v>4639</v>
      </c>
      <c r="H209" s="318"/>
      <c r="I209" s="318"/>
      <c r="J209" s="322"/>
      <c r="K209" s="322"/>
      <c r="L209" s="336" t="s">
        <v>125</v>
      </c>
      <c r="M209" s="419">
        <v>4239</v>
      </c>
      <c r="N209" s="299">
        <f>+'havelvac 7.1'!N209+'havelvac 7.2'!N209+'havelvac 7.3'!N209+'havelvac 7.4'!N209+'havelvac 7.5'!N209+'havelvac 7.6'!N209+'havelvac 7.7'!N209+'havelvac 7.9'!N209+'havelvac 7.8'!N209+'havelvac 7.10'!N209+'havelvac 7.11'!N209+'havelvac 7.12'!N209+'havelvac 7.13'!N209</f>
        <v>0</v>
      </c>
      <c r="O209" s="299">
        <f>+'havelvac 7.1'!O209+'havelvac 7.2'!O209+'havelvac 7.3'!O209+'havelvac 7.4'!O209+'havelvac 7.5'!O209+'havelvac 7.6'!O209+'havelvac 7.7'!O209+'havelvac 7.9'!O209+'havelvac 7.8'!O209+'havelvac 7.10'!O209+'havelvac 7.11'!O209+'havelvac 7.12'!O209+'havelvac 7.13'!O209</f>
        <v>0</v>
      </c>
      <c r="P209" s="299">
        <f>+'havelvac 7.1'!P209+'havelvac 7.2'!P209+'havelvac 7.3'!P209+'havelvac 7.4'!P209+'havelvac 7.5'!P209+'havelvac 7.6'!P209+'havelvac 7.7'!P209+'havelvac 7.9'!P209+'havelvac 7.8'!P209+'havelvac 7.10'!P209+'havelvac 7.11'!P209+'havelvac 7.12'!P209+'havelvac 7.13'!P209</f>
        <v>0</v>
      </c>
    </row>
    <row r="210" spans="1:16" s="477" customFormat="1" ht="25.5" hidden="1">
      <c r="A210" s="470" t="str">
        <f t="shared" si="7"/>
        <v>71040900000000</v>
      </c>
      <c r="B210" s="471" t="s">
        <v>439</v>
      </c>
      <c r="C210" s="450" t="s">
        <v>155</v>
      </c>
      <c r="D210" s="451" t="s">
        <v>187</v>
      </c>
      <c r="E210" s="452" t="s">
        <v>441</v>
      </c>
      <c r="F210" s="476" t="s">
        <v>441</v>
      </c>
      <c r="G210" s="474" t="s">
        <v>440</v>
      </c>
      <c r="H210" s="318"/>
      <c r="I210" s="318"/>
      <c r="J210" s="322"/>
      <c r="K210" s="322"/>
      <c r="L210" s="321" t="s">
        <v>142</v>
      </c>
      <c r="M210" s="316">
        <v>4251</v>
      </c>
      <c r="N210" s="299">
        <f>+'havelvac 7.1'!N210+'havelvac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210" s="299">
        <f>+'havelvac 7.1'!O210+'havelvac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210" s="299">
        <f>+'havelvac 7.1'!P210+'havelvac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</row>
    <row r="211" spans="1:16" s="381" customFormat="1" hidden="1">
      <c r="A211" s="470" t="str">
        <f t="shared" si="7"/>
        <v>71040900000001</v>
      </c>
      <c r="B211" s="471" t="s">
        <v>439</v>
      </c>
      <c r="C211" s="450" t="s">
        <v>155</v>
      </c>
      <c r="D211" s="451" t="s">
        <v>187</v>
      </c>
      <c r="E211" s="452" t="s">
        <v>441</v>
      </c>
      <c r="F211" s="476" t="s">
        <v>441</v>
      </c>
      <c r="G211" s="474" t="s">
        <v>96</v>
      </c>
      <c r="H211" s="318"/>
      <c r="I211" s="318"/>
      <c r="J211" s="322"/>
      <c r="K211" s="322"/>
      <c r="L211" s="330" t="s">
        <v>167</v>
      </c>
      <c r="M211" s="288">
        <v>4639</v>
      </c>
      <c r="N211" s="299">
        <f>+'havelvac 7.1'!N211+'havelvac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211" s="299">
        <f>+'havelvac 7.1'!O211+'havelvac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211" s="299">
        <f>+'havelvac 7.1'!P211+'havelvac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</row>
    <row r="212" spans="1:16" s="381" customFormat="1" hidden="1">
      <c r="A212" s="470" t="str">
        <f t="shared" si="7"/>
        <v>71040901000000</v>
      </c>
      <c r="B212" s="471" t="s">
        <v>439</v>
      </c>
      <c r="C212" s="450" t="s">
        <v>155</v>
      </c>
      <c r="D212" s="451" t="s">
        <v>187</v>
      </c>
      <c r="E212" s="452" t="s">
        <v>106</v>
      </c>
      <c r="F212" s="476" t="s">
        <v>441</v>
      </c>
      <c r="G212" s="474" t="s">
        <v>440</v>
      </c>
      <c r="H212" s="318"/>
      <c r="I212" s="318"/>
      <c r="J212" s="322"/>
      <c r="K212" s="322"/>
      <c r="L212" s="336" t="s">
        <v>174</v>
      </c>
      <c r="M212" s="289">
        <v>5113</v>
      </c>
      <c r="N212" s="299">
        <f>+'havelvac 7.1'!N212+'havelvac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212" s="299">
        <f>+'havelvac 7.1'!O212+'havelvac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212" s="299">
        <f>+'havelvac 7.1'!P212+'havelvac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</row>
    <row r="213" spans="1:16" s="381" customFormat="1" ht="13.5" hidden="1">
      <c r="A213" s="470" t="str">
        <f t="shared" si="7"/>
        <v>71040901000001</v>
      </c>
      <c r="B213" s="471" t="s">
        <v>439</v>
      </c>
      <c r="C213" s="450" t="s">
        <v>155</v>
      </c>
      <c r="D213" s="451" t="s">
        <v>187</v>
      </c>
      <c r="E213" s="452" t="s">
        <v>106</v>
      </c>
      <c r="F213" s="476" t="s">
        <v>441</v>
      </c>
      <c r="G213" s="474" t="s">
        <v>96</v>
      </c>
      <c r="H213" s="290"/>
      <c r="I213" s="414"/>
      <c r="J213" s="415"/>
      <c r="K213" s="415"/>
      <c r="L213" s="416" t="s">
        <v>190</v>
      </c>
      <c r="M213" s="411"/>
      <c r="N213" s="417">
        <f>O213+P213</f>
        <v>0</v>
      </c>
      <c r="O213" s="417">
        <f>SUM(O214:O216)</f>
        <v>0</v>
      </c>
      <c r="P213" s="417">
        <f>SUM(P214:P216)</f>
        <v>0</v>
      </c>
    </row>
    <row r="214" spans="1:16" s="475" customFormat="1" ht="27" hidden="1" customHeight="1">
      <c r="A214" s="470" t="str">
        <f t="shared" si="7"/>
        <v>71040901010000</v>
      </c>
      <c r="B214" s="471" t="s">
        <v>439</v>
      </c>
      <c r="C214" s="450" t="s">
        <v>155</v>
      </c>
      <c r="D214" s="451" t="s">
        <v>187</v>
      </c>
      <c r="E214" s="452" t="s">
        <v>106</v>
      </c>
      <c r="F214" s="476" t="s">
        <v>106</v>
      </c>
      <c r="G214" s="474" t="s">
        <v>440</v>
      </c>
      <c r="H214" s="290"/>
      <c r="I214" s="414"/>
      <c r="J214" s="415"/>
      <c r="K214" s="415"/>
      <c r="L214" s="330" t="s">
        <v>872</v>
      </c>
      <c r="M214" s="289">
        <v>4511</v>
      </c>
      <c r="N214" s="299">
        <f>+'havelvac 7.1'!N214+'havelvac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214" s="299">
        <f>+'havelvac 7.1'!O214+'havelvac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214" s="299">
        <f>+'havelvac 7.1'!P214+'havelvac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</row>
    <row r="215" spans="1:16" s="475" customFormat="1" ht="27" hidden="1" customHeight="1">
      <c r="A215" s="470"/>
      <c r="B215" s="471"/>
      <c r="C215" s="450"/>
      <c r="D215" s="451"/>
      <c r="E215" s="452"/>
      <c r="F215" s="476"/>
      <c r="G215" s="474"/>
      <c r="H215" s="290"/>
      <c r="I215" s="414"/>
      <c r="J215" s="415"/>
      <c r="K215" s="415"/>
      <c r="L215" s="330" t="s">
        <v>910</v>
      </c>
      <c r="M215" s="289" t="s">
        <v>911</v>
      </c>
      <c r="N215" s="299">
        <f>+'havelvac 7.1'!N215+'havelvac 7.2'!N215+'havelvac 7.3'!N215+'havelvac 7.4'!N215+'havelvac 7.5'!N215+'havelvac 7.6'!N215+'havelvac 7.7'!N215+'havelvac 7.9'!N215+'havelvac 7.8'!N215+'havelvac 7.10'!N215+'havelvac 7.11'!N215+'havelvac 7.12'!N215+'havelvac 7.13'!N215</f>
        <v>0</v>
      </c>
      <c r="O215" s="299">
        <f>+'havelvac 7.1'!O215+'havelvac 7.2'!O215+'havelvac 7.3'!O215+'havelvac 7.4'!O215+'havelvac 7.5'!O215+'havelvac 7.6'!O215+'havelvac 7.7'!O215+'havelvac 7.9'!O215+'havelvac 7.8'!O215+'havelvac 7.10'!O215+'havelvac 7.11'!O215+'havelvac 7.12'!O215+'havelvac 7.13'!O215</f>
        <v>0</v>
      </c>
      <c r="P215" s="299">
        <f>+'havelvac 7.1'!P215+'havelvac 7.2'!P215+'havelvac 7.3'!P215+'havelvac 7.4'!P215+'havelvac 7.5'!P215+'havelvac 7.6'!P215+'havelvac 7.7'!P215+'havelvac 7.9'!P215+'havelvac 7.8'!P215+'havelvac 7.10'!P215+'havelvac 7.11'!P215+'havelvac 7.12'!P215+'havelvac 7.13'!P215</f>
        <v>0</v>
      </c>
    </row>
    <row r="216" spans="1:16" s="381" customFormat="1" hidden="1">
      <c r="A216" s="470" t="str">
        <f t="shared" si="7"/>
        <v>71040901015221</v>
      </c>
      <c r="B216" s="471" t="s">
        <v>439</v>
      </c>
      <c r="C216" s="450" t="s">
        <v>155</v>
      </c>
      <c r="D216" s="451" t="s">
        <v>187</v>
      </c>
      <c r="E216" s="452" t="s">
        <v>106</v>
      </c>
      <c r="F216" s="476" t="s">
        <v>106</v>
      </c>
      <c r="G216" s="454">
        <v>5221</v>
      </c>
      <c r="H216" s="318"/>
      <c r="I216" s="318"/>
      <c r="J216" s="322"/>
      <c r="K216" s="322"/>
      <c r="L216" s="336" t="s">
        <v>134</v>
      </c>
      <c r="M216" s="289">
        <v>4861</v>
      </c>
      <c r="N216" s="299">
        <f>+'havelvac 7.1'!N216+'havelvac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16" s="299">
        <f>+'havelvac 7.1'!O216+'havelvac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16" s="299">
        <f>+'havelvac 7.1'!P216+'havelvac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</row>
    <row r="217" spans="1:16" s="475" customFormat="1" ht="13.5" hidden="1">
      <c r="A217" s="470" t="str">
        <f t="shared" si="7"/>
        <v>71040901020000</v>
      </c>
      <c r="B217" s="471" t="s">
        <v>439</v>
      </c>
      <c r="C217" s="450" t="s">
        <v>155</v>
      </c>
      <c r="D217" s="451" t="s">
        <v>187</v>
      </c>
      <c r="E217" s="452" t="s">
        <v>106</v>
      </c>
      <c r="F217" s="476" t="s">
        <v>140</v>
      </c>
      <c r="G217" s="474" t="s">
        <v>440</v>
      </c>
      <c r="H217" s="290"/>
      <c r="I217" s="414"/>
      <c r="J217" s="415"/>
      <c r="K217" s="415"/>
      <c r="L217" s="416" t="s">
        <v>191</v>
      </c>
      <c r="M217" s="411"/>
      <c r="N217" s="417">
        <f>O217+P217</f>
        <v>0</v>
      </c>
      <c r="O217" s="417">
        <f>SUM(O218:O219)</f>
        <v>0</v>
      </c>
      <c r="P217" s="417">
        <f>SUM(P218:P219)</f>
        <v>0</v>
      </c>
    </row>
    <row r="218" spans="1:16" s="381" customFormat="1" ht="25.5" hidden="1">
      <c r="A218" s="470" t="str">
        <f t="shared" si="7"/>
        <v>71040901024637</v>
      </c>
      <c r="B218" s="471" t="s">
        <v>439</v>
      </c>
      <c r="C218" s="450" t="s">
        <v>155</v>
      </c>
      <c r="D218" s="451" t="s">
        <v>187</v>
      </c>
      <c r="E218" s="452" t="s">
        <v>106</v>
      </c>
      <c r="F218" s="476" t="s">
        <v>140</v>
      </c>
      <c r="G218" s="454">
        <v>4637</v>
      </c>
      <c r="H218" s="318"/>
      <c r="I218" s="318"/>
      <c r="J218" s="322"/>
      <c r="K218" s="322"/>
      <c r="L218" s="330" t="s">
        <v>142</v>
      </c>
      <c r="M218" s="420">
        <v>4251</v>
      </c>
      <c r="N218" s="299">
        <f>+'havelvac 7.1'!N218+'havelvac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18" s="299">
        <f>+'havelvac 7.1'!O218+'havelvac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18" s="299">
        <f>+'havelvac 7.1'!P218+'havelvac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</row>
    <row r="219" spans="1:16" s="475" customFormat="1" hidden="1">
      <c r="A219" s="470" t="str">
        <f t="shared" si="7"/>
        <v>71040901030000</v>
      </c>
      <c r="B219" s="471" t="s">
        <v>439</v>
      </c>
      <c r="C219" s="450" t="s">
        <v>155</v>
      </c>
      <c r="D219" s="451" t="s">
        <v>187</v>
      </c>
      <c r="E219" s="452" t="s">
        <v>106</v>
      </c>
      <c r="F219" s="476" t="s">
        <v>442</v>
      </c>
      <c r="G219" s="474" t="s">
        <v>440</v>
      </c>
      <c r="H219" s="318"/>
      <c r="I219" s="318"/>
      <c r="J219" s="322"/>
      <c r="K219" s="322"/>
      <c r="L219" s="330" t="s">
        <v>173</v>
      </c>
      <c r="M219" s="288">
        <v>5112</v>
      </c>
      <c r="N219" s="299">
        <f>+'havelvac 7.1'!N219+'havelvac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19" s="299">
        <f>+'havelvac 7.1'!O219+'havelvac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19" s="299">
        <f>+'havelvac 7.1'!P219+'havelvac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</row>
    <row r="220" spans="1:16" s="381" customFormat="1" ht="54" hidden="1" customHeight="1">
      <c r="A220" s="470" t="str">
        <f t="shared" si="7"/>
        <v>71040901034511</v>
      </c>
      <c r="B220" s="471" t="s">
        <v>439</v>
      </c>
      <c r="C220" s="450" t="s">
        <v>155</v>
      </c>
      <c r="D220" s="451" t="s">
        <v>187</v>
      </c>
      <c r="E220" s="452" t="s">
        <v>106</v>
      </c>
      <c r="F220" s="476" t="s">
        <v>442</v>
      </c>
      <c r="G220" s="454">
        <v>4511</v>
      </c>
      <c r="H220" s="290"/>
      <c r="I220" s="414"/>
      <c r="J220" s="415"/>
      <c r="K220" s="415"/>
      <c r="L220" s="430" t="s">
        <v>873</v>
      </c>
      <c r="M220" s="411"/>
      <c r="N220" s="417">
        <f>O220+P220</f>
        <v>0</v>
      </c>
      <c r="O220" s="417">
        <f>SUM(O221:O223)</f>
        <v>0</v>
      </c>
      <c r="P220" s="417">
        <f>SUM(P221:P223)</f>
        <v>0</v>
      </c>
    </row>
    <row r="221" spans="1:16" s="475" customFormat="1" hidden="1">
      <c r="A221" s="470" t="str">
        <f t="shared" si="7"/>
        <v>71040901040000</v>
      </c>
      <c r="B221" s="471" t="s">
        <v>439</v>
      </c>
      <c r="C221" s="450" t="s">
        <v>155</v>
      </c>
      <c r="D221" s="451" t="s">
        <v>187</v>
      </c>
      <c r="E221" s="452" t="s">
        <v>106</v>
      </c>
      <c r="F221" s="476" t="s">
        <v>155</v>
      </c>
      <c r="G221" s="474" t="s">
        <v>440</v>
      </c>
      <c r="H221" s="318"/>
      <c r="I221" s="318"/>
      <c r="J221" s="322"/>
      <c r="K221" s="322"/>
      <c r="L221" s="336" t="s">
        <v>134</v>
      </c>
      <c r="M221" s="289">
        <v>4861</v>
      </c>
      <c r="N221" s="299">
        <f>+'havelvac 7.1'!N221+'havelvac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21" s="299">
        <f>+'havelvac 7.1'!O221+'havelvac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21" s="299">
        <f>+'havelvac 7.1'!P221+'havelvac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</row>
    <row r="222" spans="1:16" s="381" customFormat="1" hidden="1">
      <c r="A222" s="470" t="str">
        <f t="shared" si="7"/>
        <v>71040901044639</v>
      </c>
      <c r="B222" s="471" t="s">
        <v>439</v>
      </c>
      <c r="C222" s="450" t="s">
        <v>155</v>
      </c>
      <c r="D222" s="451" t="s">
        <v>187</v>
      </c>
      <c r="E222" s="452" t="s">
        <v>106</v>
      </c>
      <c r="F222" s="476" t="s">
        <v>155</v>
      </c>
      <c r="G222" s="454">
        <v>4639</v>
      </c>
      <c r="H222" s="318"/>
      <c r="I222" s="318"/>
      <c r="J222" s="322"/>
      <c r="K222" s="322"/>
      <c r="L222" s="321" t="s">
        <v>755</v>
      </c>
      <c r="M222" s="316" t="s">
        <v>580</v>
      </c>
      <c r="N222" s="299">
        <f>+'havelvac 7.1'!N222+'havelvac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22" s="299">
        <f>+'havelvac 7.1'!O222+'havelvac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22" s="299">
        <f>+'havelvac 7.1'!P222+'havelvac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</row>
    <row r="223" spans="1:16" s="381" customFormat="1" hidden="1">
      <c r="A223" s="470" t="str">
        <f t="shared" si="7"/>
        <v>71040901044819</v>
      </c>
      <c r="B223" s="471" t="s">
        <v>439</v>
      </c>
      <c r="C223" s="450" t="s">
        <v>155</v>
      </c>
      <c r="D223" s="451" t="s">
        <v>187</v>
      </c>
      <c r="E223" s="452" t="s">
        <v>106</v>
      </c>
      <c r="F223" s="476" t="s">
        <v>155</v>
      </c>
      <c r="G223" s="454">
        <v>4819</v>
      </c>
      <c r="H223" s="318"/>
      <c r="I223" s="318"/>
      <c r="J223" s="322"/>
      <c r="K223" s="322"/>
      <c r="L223" s="321" t="s">
        <v>138</v>
      </c>
      <c r="M223" s="316" t="s">
        <v>756</v>
      </c>
      <c r="N223" s="299">
        <f>+'havelvac 7.1'!N223+'havelvac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23" s="299">
        <f>+'havelvac 7.1'!O223+'havelvac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23" s="299">
        <f>+'havelvac 7.1'!P223+'havelvac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</row>
    <row r="224" spans="1:16" s="475" customFormat="1" ht="30.75" hidden="1" customHeight="1">
      <c r="A224" s="470" t="str">
        <f t="shared" si="7"/>
        <v>71040901050000</v>
      </c>
      <c r="B224" s="471" t="s">
        <v>439</v>
      </c>
      <c r="C224" s="450" t="s">
        <v>155</v>
      </c>
      <c r="D224" s="451" t="s">
        <v>187</v>
      </c>
      <c r="E224" s="452" t="s">
        <v>106</v>
      </c>
      <c r="F224" s="476" t="s">
        <v>149</v>
      </c>
      <c r="G224" s="474" t="s">
        <v>440</v>
      </c>
      <c r="H224" s="290"/>
      <c r="I224" s="414"/>
      <c r="J224" s="415"/>
      <c r="K224" s="415"/>
      <c r="L224" s="416" t="s">
        <v>193</v>
      </c>
      <c r="M224" s="411"/>
      <c r="N224" s="417">
        <f>O224+P224</f>
        <v>0</v>
      </c>
      <c r="O224" s="417">
        <f>SUM(O225:O230)</f>
        <v>0</v>
      </c>
      <c r="P224" s="417">
        <f>SUM(P225:P230)</f>
        <v>0</v>
      </c>
    </row>
    <row r="225" spans="1:16" s="381" customFormat="1" hidden="1">
      <c r="A225" s="470" t="str">
        <f t="shared" si="7"/>
        <v>71040901058111</v>
      </c>
      <c r="B225" s="471" t="s">
        <v>439</v>
      </c>
      <c r="C225" s="450" t="s">
        <v>155</v>
      </c>
      <c r="D225" s="451" t="s">
        <v>187</v>
      </c>
      <c r="E225" s="452" t="s">
        <v>106</v>
      </c>
      <c r="F225" s="476" t="s">
        <v>149</v>
      </c>
      <c r="G225" s="454">
        <v>8111</v>
      </c>
      <c r="H225" s="318"/>
      <c r="I225" s="318"/>
      <c r="J225" s="322"/>
      <c r="K225" s="322"/>
      <c r="L225" s="321" t="s">
        <v>114</v>
      </c>
      <c r="M225" s="419">
        <v>4212</v>
      </c>
      <c r="N225" s="299">
        <f>+'havelvac 7.1'!N225+'havelvac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25" s="299">
        <f>+'havelvac 7.1'!O225+'havelvac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25" s="299">
        <f>+'havelvac 7.1'!P225+'havelvac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</row>
    <row r="226" spans="1:16" s="381" customFormat="1" hidden="1">
      <c r="A226" s="470" t="str">
        <f t="shared" si="7"/>
        <v>71040901058411</v>
      </c>
      <c r="B226" s="471" t="s">
        <v>439</v>
      </c>
      <c r="C226" s="450" t="s">
        <v>155</v>
      </c>
      <c r="D226" s="451" t="s">
        <v>187</v>
      </c>
      <c r="E226" s="452" t="s">
        <v>106</v>
      </c>
      <c r="F226" s="476" t="s">
        <v>149</v>
      </c>
      <c r="G226" s="454">
        <v>8411</v>
      </c>
      <c r="H226" s="318"/>
      <c r="I226" s="318"/>
      <c r="J226" s="322"/>
      <c r="K226" s="322"/>
      <c r="L226" s="336" t="s">
        <v>125</v>
      </c>
      <c r="M226" s="419">
        <v>4239</v>
      </c>
      <c r="N226" s="299">
        <f>+'havelvac 7.1'!N226+'havelvac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26" s="299">
        <f>+'havelvac 7.1'!O226+'havelvac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26" s="299">
        <f>+'havelvac 7.1'!P226+'havelvac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</row>
    <row r="227" spans="1:16" s="475" customFormat="1" ht="25.5" hidden="1">
      <c r="A227" s="470" t="str">
        <f t="shared" ref="A227:A329" si="10">CONCATENATE(B227,C227,D227,E227,F227,G227)</f>
        <v>71040901060000</v>
      </c>
      <c r="B227" s="471" t="s">
        <v>439</v>
      </c>
      <c r="C227" s="450" t="s">
        <v>155</v>
      </c>
      <c r="D227" s="451" t="s">
        <v>187</v>
      </c>
      <c r="E227" s="452" t="s">
        <v>106</v>
      </c>
      <c r="F227" s="476" t="s">
        <v>157</v>
      </c>
      <c r="G227" s="474" t="s">
        <v>440</v>
      </c>
      <c r="H227" s="318"/>
      <c r="I227" s="318"/>
      <c r="J227" s="322"/>
      <c r="K227" s="322"/>
      <c r="L227" s="321" t="s">
        <v>142</v>
      </c>
      <c r="M227" s="316">
        <v>4251</v>
      </c>
      <c r="N227" s="299">
        <f>+'havelvac 7.1'!N227+'havelvac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27" s="299">
        <f>+'havelvac 7.1'!O227+'havelvac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27" s="299">
        <f>+'havelvac 7.1'!P227+'havelvac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</row>
    <row r="228" spans="1:16" s="381" customFormat="1" hidden="1">
      <c r="A228" s="470" t="str">
        <f t="shared" si="10"/>
        <v>71040901064819</v>
      </c>
      <c r="B228" s="471" t="s">
        <v>439</v>
      </c>
      <c r="C228" s="450" t="s">
        <v>155</v>
      </c>
      <c r="D228" s="451" t="s">
        <v>187</v>
      </c>
      <c r="E228" s="452" t="s">
        <v>106</v>
      </c>
      <c r="F228" s="476" t="s">
        <v>157</v>
      </c>
      <c r="G228" s="454">
        <v>4819</v>
      </c>
      <c r="H228" s="318"/>
      <c r="I228" s="318"/>
      <c r="J228" s="322"/>
      <c r="K228" s="322"/>
      <c r="L228" s="336" t="s">
        <v>134</v>
      </c>
      <c r="M228" s="289">
        <v>4861</v>
      </c>
      <c r="N228" s="299">
        <f>+'havelvac 7.1'!N228+'havelvac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28" s="299">
        <f>+'havelvac 7.1'!O228+'havelvac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28" s="299">
        <f>+'havelvac 7.1'!P228+'havelvac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</row>
    <row r="229" spans="1:16" s="381" customFormat="1" hidden="1">
      <c r="A229" s="470">
        <v>71040901064861</v>
      </c>
      <c r="B229" s="471" t="s">
        <v>439</v>
      </c>
      <c r="C229" s="450" t="s">
        <v>155</v>
      </c>
      <c r="D229" s="451" t="s">
        <v>187</v>
      </c>
      <c r="E229" s="452" t="s">
        <v>106</v>
      </c>
      <c r="F229" s="476" t="s">
        <v>157</v>
      </c>
      <c r="G229" s="454">
        <v>4861</v>
      </c>
      <c r="H229" s="318"/>
      <c r="I229" s="318"/>
      <c r="J229" s="322"/>
      <c r="K229" s="322"/>
      <c r="L229" s="321" t="s">
        <v>137</v>
      </c>
      <c r="M229" s="316">
        <v>5129</v>
      </c>
      <c r="N229" s="299">
        <f>+'havelvac 7.1'!N229+'havelvac 7.2'!N229+'havelvac 7.3'!N229+'havelvac 7.4'!N229+'havelvac 7.5'!N229+'havelvac 7.6'!N229+'havelvac 7.7'!N229+'havelvac 7.9'!N229+'havelvac 7.8'!N229+'havelvac 7.10'!N229+'havelvac 7.11'!N229+'havelvac 7.12'!N229+'havelvac 7.13'!N229</f>
        <v>0</v>
      </c>
      <c r="O229" s="299">
        <f>+'havelvac 7.1'!O229+'havelvac 7.2'!O229+'havelvac 7.3'!O229+'havelvac 7.4'!O229+'havelvac 7.5'!O229+'havelvac 7.6'!O229+'havelvac 7.7'!O229+'havelvac 7.9'!O229+'havelvac 7.8'!O229+'havelvac 7.10'!O229+'havelvac 7.11'!O229+'havelvac 7.12'!O229+'havelvac 7.13'!O229</f>
        <v>0</v>
      </c>
      <c r="P229" s="299">
        <f>+'havelvac 7.1'!P229+'havelvac 7.2'!P229+'havelvac 7.3'!P229+'havelvac 7.4'!P229+'havelvac 7.5'!P229+'havelvac 7.6'!P229+'havelvac 7.7'!P229+'havelvac 7.9'!P229+'havelvac 7.8'!P229+'havelvac 7.10'!P229+'havelvac 7.11'!P229+'havelvac 7.12'!P229+'havelvac 7.13'!P229</f>
        <v>0</v>
      </c>
    </row>
    <row r="230" spans="1:16" s="475" customFormat="1" hidden="1">
      <c r="A230" s="470" t="str">
        <f t="shared" si="10"/>
        <v>71040901070000</v>
      </c>
      <c r="B230" s="471" t="s">
        <v>439</v>
      </c>
      <c r="C230" s="450" t="s">
        <v>155</v>
      </c>
      <c r="D230" s="451" t="s">
        <v>187</v>
      </c>
      <c r="E230" s="452" t="s">
        <v>106</v>
      </c>
      <c r="F230" s="476" t="s">
        <v>183</v>
      </c>
      <c r="G230" s="474" t="s">
        <v>440</v>
      </c>
      <c r="H230" s="318"/>
      <c r="I230" s="318"/>
      <c r="J230" s="322"/>
      <c r="K230" s="322"/>
      <c r="L230" s="336" t="s">
        <v>194</v>
      </c>
      <c r="M230" s="289">
        <v>5221</v>
      </c>
      <c r="N230" s="299">
        <f>+'havelvac 7.1'!N230+'havelvac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30" s="299">
        <f>+'havelvac 7.1'!O230+'havelvac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30" s="299">
        <f>+'havelvac 7.1'!P230+'havelvac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</row>
    <row r="231" spans="1:16" s="381" customFormat="1" ht="54" hidden="1">
      <c r="A231" s="470" t="str">
        <f t="shared" si="10"/>
        <v>71040901074239</v>
      </c>
      <c r="B231" s="471" t="s">
        <v>439</v>
      </c>
      <c r="C231" s="450" t="s">
        <v>155</v>
      </c>
      <c r="D231" s="451" t="s">
        <v>187</v>
      </c>
      <c r="E231" s="452" t="s">
        <v>106</v>
      </c>
      <c r="F231" s="476" t="s">
        <v>183</v>
      </c>
      <c r="G231" s="454">
        <v>4239</v>
      </c>
      <c r="H231" s="290"/>
      <c r="I231" s="414"/>
      <c r="J231" s="415"/>
      <c r="K231" s="415"/>
      <c r="L231" s="416" t="s">
        <v>757</v>
      </c>
      <c r="M231" s="411"/>
      <c r="N231" s="417">
        <f>O231+P231</f>
        <v>0</v>
      </c>
      <c r="O231" s="417">
        <f>SUM(O232:O233)</f>
        <v>0</v>
      </c>
      <c r="P231" s="417">
        <f>SUM(P232:P233)</f>
        <v>0</v>
      </c>
    </row>
    <row r="232" spans="1:16" s="381" customFormat="1" hidden="1">
      <c r="A232" s="470" t="str">
        <f t="shared" si="10"/>
        <v>71040901058111</v>
      </c>
      <c r="B232" s="471" t="s">
        <v>439</v>
      </c>
      <c r="C232" s="450" t="s">
        <v>155</v>
      </c>
      <c r="D232" s="451" t="s">
        <v>187</v>
      </c>
      <c r="E232" s="452" t="s">
        <v>106</v>
      </c>
      <c r="F232" s="476" t="s">
        <v>149</v>
      </c>
      <c r="G232" s="454">
        <v>8111</v>
      </c>
      <c r="H232" s="318"/>
      <c r="I232" s="318"/>
      <c r="J232" s="322"/>
      <c r="K232" s="322"/>
      <c r="L232" s="321" t="s">
        <v>114</v>
      </c>
      <c r="M232" s="419">
        <v>4212</v>
      </c>
      <c r="N232" s="299">
        <f>+'havelvac 7.1'!N232+'havelvac 7.2'!N232+'havelvac 7.3'!N232+'havelvac 7.4'!N232+'havelvac 7.5'!N232+'havelvac 7.6'!N232+'havelvac 7.7'!N232+'havelvac 7.9'!N232+'havelvac 7.8'!N232+'havelvac 7.10'!N232+'havelvac 7.11'!N232+'havelvac 7.12'!N232+'havelvac 7.13'!N232</f>
        <v>0</v>
      </c>
      <c r="O232" s="299">
        <f>+'havelvac 7.1'!O232+'havelvac 7.2'!O232+'havelvac 7.3'!O232+'havelvac 7.4'!O232+'havelvac 7.5'!O232+'havelvac 7.6'!O232+'havelvac 7.7'!O232+'havelvac 7.9'!O232+'havelvac 7.8'!O232+'havelvac 7.10'!O232+'havelvac 7.11'!O232+'havelvac 7.12'!O232+'havelvac 7.13'!O232</f>
        <v>0</v>
      </c>
      <c r="P232" s="299">
        <f>+'havelvac 7.1'!P232+'havelvac 7.2'!P232+'havelvac 7.3'!P232+'havelvac 7.4'!P232+'havelvac 7.5'!P232+'havelvac 7.6'!P232+'havelvac 7.7'!P232+'havelvac 7.9'!P232+'havelvac 7.8'!P232+'havelvac 7.10'!P232+'havelvac 7.11'!P232+'havelvac 7.12'!P232+'havelvac 7.13'!P232</f>
        <v>0</v>
      </c>
    </row>
    <row r="233" spans="1:16" s="475" customFormat="1" hidden="1">
      <c r="A233" s="470" t="str">
        <f t="shared" si="10"/>
        <v>71040901080000</v>
      </c>
      <c r="B233" s="471" t="s">
        <v>439</v>
      </c>
      <c r="C233" s="450" t="s">
        <v>155</v>
      </c>
      <c r="D233" s="451" t="s">
        <v>187</v>
      </c>
      <c r="E233" s="452" t="s">
        <v>106</v>
      </c>
      <c r="F233" s="476" t="s">
        <v>185</v>
      </c>
      <c r="G233" s="474" t="s">
        <v>440</v>
      </c>
      <c r="H233" s="318"/>
      <c r="I233" s="318"/>
      <c r="J233" s="322"/>
      <c r="K233" s="322"/>
      <c r="L233" s="336" t="s">
        <v>134</v>
      </c>
      <c r="M233" s="316">
        <v>4861</v>
      </c>
      <c r="N233" s="299">
        <f>+'havelvac 7.1'!N233+'havelvac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33" s="299">
        <f>+'havelvac 7.1'!O233+'havelvac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33" s="299">
        <f>+'havelvac 7.1'!P233+'havelvac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</row>
    <row r="234" spans="1:16" s="381" customFormat="1" ht="27" hidden="1">
      <c r="A234" s="470" t="str">
        <f t="shared" si="10"/>
        <v>71040901084234</v>
      </c>
      <c r="B234" s="471" t="s">
        <v>439</v>
      </c>
      <c r="C234" s="450" t="s">
        <v>155</v>
      </c>
      <c r="D234" s="451" t="s">
        <v>187</v>
      </c>
      <c r="E234" s="452" t="s">
        <v>106</v>
      </c>
      <c r="F234" s="476" t="s">
        <v>185</v>
      </c>
      <c r="G234" s="454">
        <v>4234</v>
      </c>
      <c r="H234" s="432"/>
      <c r="I234" s="414"/>
      <c r="J234" s="415"/>
      <c r="K234" s="415"/>
      <c r="L234" s="430" t="s">
        <v>874</v>
      </c>
      <c r="M234" s="411"/>
      <c r="N234" s="417">
        <f>O234+P234</f>
        <v>0</v>
      </c>
      <c r="O234" s="417">
        <f>SUM(O235)</f>
        <v>0</v>
      </c>
      <c r="P234" s="417">
        <f>SUM(P235)</f>
        <v>0</v>
      </c>
    </row>
    <row r="235" spans="1:16" s="381" customFormat="1" ht="25.5" hidden="1">
      <c r="A235" s="470" t="str">
        <f t="shared" si="10"/>
        <v>71040901084511</v>
      </c>
      <c r="B235" s="471" t="s">
        <v>439</v>
      </c>
      <c r="C235" s="450" t="s">
        <v>155</v>
      </c>
      <c r="D235" s="451" t="s">
        <v>187</v>
      </c>
      <c r="E235" s="452" t="s">
        <v>106</v>
      </c>
      <c r="F235" s="476" t="s">
        <v>185</v>
      </c>
      <c r="G235" s="454">
        <v>4511</v>
      </c>
      <c r="H235" s="318"/>
      <c r="I235" s="318"/>
      <c r="J235" s="322"/>
      <c r="K235" s="322"/>
      <c r="L235" s="336" t="s">
        <v>131</v>
      </c>
      <c r="M235" s="289">
        <v>4511</v>
      </c>
      <c r="N235" s="299">
        <f>+'havelvac 7.1'!N235+'havelvac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35" s="299">
        <f>+'havelvac 7.1'!O235+'havelvac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35" s="299">
        <f>+'havelvac 7.1'!P235+'havelvac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</row>
    <row r="236" spans="1:16" s="381" customFormat="1" ht="27" hidden="1">
      <c r="A236" s="470"/>
      <c r="B236" s="471"/>
      <c r="C236" s="450"/>
      <c r="D236" s="451"/>
      <c r="E236" s="452"/>
      <c r="F236" s="476"/>
      <c r="G236" s="454"/>
      <c r="H236" s="290"/>
      <c r="I236" s="414"/>
      <c r="J236" s="415"/>
      <c r="K236" s="415"/>
      <c r="L236" s="416" t="s">
        <v>875</v>
      </c>
      <c r="M236" s="411"/>
      <c r="N236" s="417">
        <f>O236+P236</f>
        <v>0</v>
      </c>
      <c r="O236" s="417">
        <f>SUM(O237)</f>
        <v>0</v>
      </c>
      <c r="P236" s="417">
        <f>SUM(P237)</f>
        <v>0</v>
      </c>
    </row>
    <row r="237" spans="1:16" s="370" customFormat="1" ht="25.5" hidden="1">
      <c r="A237" s="363" t="str">
        <f t="shared" ref="A237" si="11">CONCATENATE(B237,C237,D237,E237,F237,G237)</f>
        <v>71050000000000</v>
      </c>
      <c r="B237" s="364" t="s">
        <v>439</v>
      </c>
      <c r="C237" s="365" t="s">
        <v>149</v>
      </c>
      <c r="D237" s="366" t="s">
        <v>441</v>
      </c>
      <c r="E237" s="393" t="s">
        <v>441</v>
      </c>
      <c r="F237" s="394" t="s">
        <v>441</v>
      </c>
      <c r="G237" s="369" t="s">
        <v>440</v>
      </c>
      <c r="H237" s="318"/>
      <c r="I237" s="318"/>
      <c r="J237" s="322"/>
      <c r="K237" s="322"/>
      <c r="L237" s="321" t="s">
        <v>131</v>
      </c>
      <c r="M237" s="316">
        <v>4511</v>
      </c>
      <c r="N237" s="299">
        <f>O237+P237</f>
        <v>0</v>
      </c>
      <c r="O237" s="299">
        <f>+'havelvac 7.1'!O237+'havelvac 7.2'!O237+'havelvac 7.3'!O237+'havelvac 7.4'!O237+'havelvac 7.5'!O237+'havelvac 7.6'!O237+'havelvac 7.7'!O237+'havelvac 7.9'!O237+'havelvac 7.8'!O237+'havelvac 7.10'!O237+'havelvac 7.11'!O237+'havelvac 7.12'!O237+'havelvac 7.13'!O237</f>
        <v>0</v>
      </c>
      <c r="P237" s="299">
        <f>+'havelvac 7.1'!P237+'havelvac 7.2'!P237+'havelvac 7.3'!P237+'havelvac 7.4'!P237+'havelvac 7.5'!P237+'havelvac 7.6'!P237+'havelvac 7.7'!P237+'havelvac 7.9'!P237+'havelvac 7.8'!P237+'havelvac 7.10'!P237+'havelvac 7.11'!P237+'havelvac 7.12'!P237+'havelvac 7.13'!P237</f>
        <v>0</v>
      </c>
    </row>
    <row r="238" spans="1:16" s="381" customFormat="1" ht="24.75" hidden="1" customHeight="1">
      <c r="A238" s="470"/>
      <c r="B238" s="471"/>
      <c r="C238" s="450"/>
      <c r="D238" s="451"/>
      <c r="E238" s="452"/>
      <c r="F238" s="476"/>
      <c r="G238" s="454"/>
      <c r="H238" s="432"/>
      <c r="I238" s="414"/>
      <c r="J238" s="415"/>
      <c r="K238" s="415"/>
      <c r="L238" s="480" t="s">
        <v>876</v>
      </c>
      <c r="M238" s="411"/>
      <c r="N238" s="417">
        <f>O238+P238</f>
        <v>0</v>
      </c>
      <c r="O238" s="417">
        <f>SUM(O239:O243)</f>
        <v>0</v>
      </c>
      <c r="P238" s="417">
        <f>SUM(P239:P243)</f>
        <v>0</v>
      </c>
    </row>
    <row r="239" spans="1:16" s="381" customFormat="1" ht="25.5" hidden="1">
      <c r="A239" s="470"/>
      <c r="B239" s="471"/>
      <c r="C239" s="450"/>
      <c r="D239" s="451"/>
      <c r="E239" s="452"/>
      <c r="F239" s="476"/>
      <c r="G239" s="474"/>
      <c r="H239" s="318"/>
      <c r="I239" s="318"/>
      <c r="J239" s="322"/>
      <c r="K239" s="322"/>
      <c r="L239" s="330" t="s">
        <v>910</v>
      </c>
      <c r="M239" s="289" t="s">
        <v>911</v>
      </c>
      <c r="N239" s="299">
        <f>O239+P239</f>
        <v>0</v>
      </c>
      <c r="O239" s="299">
        <f>+'havelvac 7.1'!O239+'havelvac 7.2'!O239+'havelvac 7.3'!O239+'havelvac 7.4'!O239+'havelvac 7.5'!O239+'havelvac 7.6'!O239+'havelvac 7.7'!O239+'havelvac 7.9'!O239+'havelvac 7.8'!O239+'havelvac 7.10'!O239+'havelvac 7.11'!O239+'havelvac 7.12'!O239+'havelvac 7.13'!O239</f>
        <v>0</v>
      </c>
      <c r="P239" s="299">
        <f>+'havelvac 7.1'!P239+'havelvac 7.2'!P239+'havelvac 7.3'!P239+'havelvac 7.4'!P239+'havelvac 7.5'!P239+'havelvac 7.6'!P239+'havelvac 7.7'!P239+'havelvac 7.9'!P239+'havelvac 7.8'!P239+'havelvac 7.10'!P239+'havelvac 7.11'!P239+'havelvac 7.12'!P239+'havelvac 7.13'!P239</f>
        <v>0</v>
      </c>
    </row>
    <row r="240" spans="1:16" s="381" customFormat="1" hidden="1">
      <c r="A240" s="470"/>
      <c r="B240" s="471"/>
      <c r="C240" s="450"/>
      <c r="D240" s="451"/>
      <c r="E240" s="452"/>
      <c r="F240" s="476"/>
      <c r="G240" s="454"/>
      <c r="H240" s="318"/>
      <c r="I240" s="318"/>
      <c r="J240" s="322"/>
      <c r="K240" s="322"/>
      <c r="L240" s="321" t="s">
        <v>788</v>
      </c>
      <c r="M240" s="316" t="s">
        <v>789</v>
      </c>
      <c r="N240" s="299">
        <f>+'havelvac 7.1'!N240+'havelvac 7.2'!N240+'havelvac 7.3'!N240+'havelvac 7.4'!N240+'havelvac 7.5'!N240+'havelvac 7.6'!N240+'havelvac 7.7'!N240+'havelvac 7.9'!N240+'havelvac 7.8'!N240+'havelvac 7.10'!N240+'havelvac 7.11'!N240+'havelvac 7.12'!N240+'havelvac 7.13'!N240</f>
        <v>0</v>
      </c>
      <c r="O240" s="299">
        <f>+'havelvac 7.1'!O240+'havelvac 7.2'!O240+'havelvac 7.3'!O240+'havelvac 7.4'!O240+'havelvac 7.5'!O240+'havelvac 7.6'!O240+'havelvac 7.7'!O240+'havelvac 7.9'!O240+'havelvac 7.8'!O240+'havelvac 7.10'!O240+'havelvac 7.11'!O240+'havelvac 7.12'!O240+'havelvac 7.13'!O240</f>
        <v>0</v>
      </c>
      <c r="P240" s="299">
        <f>+'havelvac 7.1'!P240+'havelvac 7.2'!P240+'havelvac 7.3'!P240+'havelvac 7.4'!P240+'havelvac 7.5'!P240+'havelvac 7.6'!P240+'havelvac 7.7'!P240+'havelvac 7.9'!P240+'havelvac 7.8'!P240+'havelvac 7.10'!P240+'havelvac 7.11'!P240+'havelvac 7.12'!P240+'havelvac 7.13'!P240</f>
        <v>0</v>
      </c>
    </row>
    <row r="241" spans="1:16" s="381" customFormat="1" hidden="1">
      <c r="A241" s="470"/>
      <c r="B241" s="471"/>
      <c r="C241" s="450"/>
      <c r="D241" s="451"/>
      <c r="E241" s="452"/>
      <c r="F241" s="476"/>
      <c r="G241" s="454"/>
      <c r="H241" s="318"/>
      <c r="I241" s="318"/>
      <c r="J241" s="322"/>
      <c r="K241" s="322"/>
      <c r="L241" s="330" t="s">
        <v>173</v>
      </c>
      <c r="M241" s="288">
        <v>5112</v>
      </c>
      <c r="N241" s="299">
        <f>+'havelvac 7.1'!N241+'havelvac 7.2'!N241+'havelvac 7.3'!N241+'havelvac 7.4'!N241+'havelvac 7.5'!N241+'havelvac 7.6'!N241+'havelvac 7.7'!N241+'havelvac 7.9'!N241+'havelvac 7.8'!N241+'havelvac 7.10'!N241+'havelvac 7.11'!N241+'havelvac 7.12'!N241+'havelvac 7.13'!N241</f>
        <v>0</v>
      </c>
      <c r="O241" s="299">
        <f>+'havelvac 7.1'!O241+'havelvac 7.2'!O241+'havelvac 7.3'!O241+'havelvac 7.4'!O241+'havelvac 7.5'!O241+'havelvac 7.6'!O241+'havelvac 7.7'!O241+'havelvac 7.9'!O241+'havelvac 7.8'!O241+'havelvac 7.10'!O241+'havelvac 7.11'!O241+'havelvac 7.12'!O241+'havelvac 7.13'!O241</f>
        <v>0</v>
      </c>
      <c r="P241" s="299">
        <f>+'havelvac 7.1'!P241+'havelvac 7.2'!P241+'havelvac 7.3'!P241+'havelvac 7.4'!P241+'havelvac 7.5'!P241+'havelvac 7.6'!P241+'havelvac 7.7'!P241+'havelvac 7.9'!P241+'havelvac 7.8'!P241+'havelvac 7.10'!P241+'havelvac 7.11'!P241+'havelvac 7.12'!P241+'havelvac 7.13'!P241</f>
        <v>0</v>
      </c>
    </row>
    <row r="242" spans="1:16" s="381" customFormat="1" hidden="1">
      <c r="A242" s="470"/>
      <c r="B242" s="471"/>
      <c r="C242" s="450"/>
      <c r="D242" s="451"/>
      <c r="E242" s="452"/>
      <c r="F242" s="476"/>
      <c r="G242" s="454"/>
      <c r="H242" s="318"/>
      <c r="I242" s="318"/>
      <c r="J242" s="322"/>
      <c r="K242" s="322"/>
      <c r="L242" s="433" t="s">
        <v>174</v>
      </c>
      <c r="M242" s="434">
        <v>5113</v>
      </c>
      <c r="N242" s="299">
        <f>+'havelvac 7.1'!N242+'havelvac 7.2'!N242+'havelvac 7.3'!N242+'havelvac 7.4'!N242+'havelvac 7.5'!N242+'havelvac 7.6'!N242+'havelvac 7.7'!N242+'havelvac 7.9'!N242+'havelvac 7.8'!N242+'havelvac 7.10'!N242+'havelvac 7.11'!N242+'havelvac 7.12'!N242+'havelvac 7.13'!N242</f>
        <v>0</v>
      </c>
      <c r="O242" s="299">
        <f>+'havelvac 7.1'!O242+'havelvac 7.2'!O242+'havelvac 7.3'!O242+'havelvac 7.4'!O242+'havelvac 7.5'!O242+'havelvac 7.6'!O242+'havelvac 7.7'!O242+'havelvac 7.9'!O242+'havelvac 7.8'!O242+'havelvac 7.10'!O242+'havelvac 7.11'!O242+'havelvac 7.12'!O242+'havelvac 7.13'!O242</f>
        <v>0</v>
      </c>
      <c r="P242" s="299">
        <f>+'havelvac 7.1'!P242+'havelvac 7.2'!P242+'havelvac 7.3'!P242+'havelvac 7.4'!P242+'havelvac 7.5'!P242+'havelvac 7.6'!P242+'havelvac 7.7'!P242+'havelvac 7.9'!P242+'havelvac 7.8'!P242+'havelvac 7.10'!P242+'havelvac 7.11'!P242+'havelvac 7.12'!P242+'havelvac 7.13'!P242</f>
        <v>0</v>
      </c>
    </row>
    <row r="243" spans="1:16" s="381" customFormat="1" ht="21.75" hidden="1" customHeight="1">
      <c r="A243" s="470"/>
      <c r="B243" s="471"/>
      <c r="C243" s="450"/>
      <c r="D243" s="451"/>
      <c r="E243" s="452"/>
      <c r="F243" s="476"/>
      <c r="G243" s="454"/>
      <c r="H243" s="318"/>
      <c r="I243" s="318"/>
      <c r="J243" s="322"/>
      <c r="K243" s="322"/>
      <c r="L243" s="321" t="s">
        <v>135</v>
      </c>
      <c r="M243" s="316">
        <v>5121</v>
      </c>
      <c r="N243" s="299">
        <f>+'havelvac 7.1'!N243+'havelvac 7.2'!N243+'havelvac 7.3'!N243+'havelvac 7.4'!N243+'havelvac 7.5'!N243+'havelvac 7.6'!N243+'havelvac 7.7'!N243+'havelvac 7.9'!N243+'havelvac 7.8'!N243+'havelvac 7.10'!N243+'havelvac 7.11'!N243+'havelvac 7.12'!N243+'havelvac 7.13'!N243</f>
        <v>0</v>
      </c>
      <c r="O243" s="299">
        <f>+'havelvac 7.1'!O243+'havelvac 7.2'!O243+'havelvac 7.3'!O243+'havelvac 7.4'!O243+'havelvac 7.5'!O243+'havelvac 7.6'!O243+'havelvac 7.7'!O243+'havelvac 7.9'!O243+'havelvac 7.8'!O243+'havelvac 7.10'!O243+'havelvac 7.11'!O243+'havelvac 7.12'!O243+'havelvac 7.13'!O243</f>
        <v>0</v>
      </c>
      <c r="P243" s="299">
        <f>+'havelvac 7.1'!P243+'havelvac 7.2'!P243+'havelvac 7.3'!P243+'havelvac 7.4'!P243+'havelvac 7.5'!P243+'havelvac 7.6'!P243+'havelvac 7.7'!P243+'havelvac 7.9'!P243+'havelvac 7.8'!P243+'havelvac 7.10'!P243+'havelvac 7.11'!P243+'havelvac 7.12'!P243+'havelvac 7.13'!P243</f>
        <v>0</v>
      </c>
    </row>
    <row r="244" spans="1:16" s="381" customFormat="1" ht="20.45" hidden="1" customHeight="1">
      <c r="A244" s="470"/>
      <c r="B244" s="471"/>
      <c r="C244" s="450"/>
      <c r="D244" s="451"/>
      <c r="E244" s="452"/>
      <c r="F244" s="476"/>
      <c r="G244" s="454"/>
      <c r="H244" s="432"/>
      <c r="I244" s="414"/>
      <c r="J244" s="415"/>
      <c r="K244" s="415"/>
      <c r="L244" s="480" t="s">
        <v>908</v>
      </c>
      <c r="M244" s="411"/>
      <c r="N244" s="417">
        <f>O244+P244</f>
        <v>0</v>
      </c>
      <c r="O244" s="417">
        <f>SUM(O245)</f>
        <v>0</v>
      </c>
      <c r="P244" s="417">
        <f>SUM(P245)</f>
        <v>0</v>
      </c>
    </row>
    <row r="245" spans="1:16" s="381" customFormat="1" hidden="1">
      <c r="A245" s="470"/>
      <c r="B245" s="471"/>
      <c r="C245" s="450"/>
      <c r="D245" s="451"/>
      <c r="E245" s="452"/>
      <c r="F245" s="476"/>
      <c r="G245" s="454"/>
      <c r="H245" s="318"/>
      <c r="I245" s="318"/>
      <c r="J245" s="322"/>
      <c r="K245" s="322"/>
      <c r="L245" s="330" t="s">
        <v>173</v>
      </c>
      <c r="M245" s="288">
        <v>5112</v>
      </c>
      <c r="N245" s="299">
        <f>+'havelvac 7.1'!N245+'havelvac 7.2'!N245+'havelvac 7.3'!N245+'havelvac 7.4'!N245+'havelvac 7.5'!N245+'havelvac 7.6'!N245+'havelvac 7.7'!N245+'havelvac 7.9'!N245+'havelvac 7.8'!N245+'havelvac 7.10'!N245+'havelvac 7.11'!N245+'havelvac 7.12'!N245+'havelvac 7.13'!N245</f>
        <v>0</v>
      </c>
      <c r="O245" s="299">
        <f>+'havelvac 7.1'!O245+'havelvac 7.2'!O245+'havelvac 7.3'!O245+'havelvac 7.4'!O245+'havelvac 7.5'!O245+'havelvac 7.6'!O245+'havelvac 7.7'!O245+'havelvac 7.9'!O245+'havelvac 7.8'!O245+'havelvac 7.10'!O245+'havelvac 7.11'!O245+'havelvac 7.12'!O245+'havelvac 7.13'!O245</f>
        <v>0</v>
      </c>
      <c r="P245" s="299">
        <f>+'havelvac 7.1'!P245+'havelvac 7.2'!P245+'havelvac 7.3'!P245+'havelvac 7.4'!P245+'havelvac 7.5'!P245+'havelvac 7.6'!P245+'havelvac 7.7'!P245+'havelvac 7.9'!P245+'havelvac 7.8'!P245+'havelvac 7.10'!P245+'havelvac 7.11'!P245+'havelvac 7.12'!P245+'havelvac 7.13'!P245</f>
        <v>0</v>
      </c>
    </row>
    <row r="246" spans="1:16" s="381" customFormat="1" ht="12.75" hidden="1">
      <c r="A246" s="470" t="str">
        <f t="shared" si="10"/>
        <v>71040901114512</v>
      </c>
      <c r="B246" s="471" t="s">
        <v>439</v>
      </c>
      <c r="C246" s="450" t="s">
        <v>155</v>
      </c>
      <c r="D246" s="451" t="s">
        <v>187</v>
      </c>
      <c r="E246" s="452" t="s">
        <v>106</v>
      </c>
      <c r="F246" s="476" t="s">
        <v>104</v>
      </c>
      <c r="G246" s="454" t="s">
        <v>229</v>
      </c>
      <c r="H246" s="290">
        <v>2455</v>
      </c>
      <c r="I246" s="318" t="s">
        <v>155</v>
      </c>
      <c r="J246" s="322">
        <v>5</v>
      </c>
      <c r="K246" s="322">
        <v>5</v>
      </c>
      <c r="L246" s="409" t="s">
        <v>199</v>
      </c>
      <c r="M246" s="323"/>
      <c r="N246" s="331">
        <f>+N248+N251+N253+N255+N258</f>
        <v>0</v>
      </c>
      <c r="O246" s="331">
        <f t="shared" ref="O246:P246" si="12">+O248+O251+O253+O255+O258</f>
        <v>0</v>
      </c>
      <c r="P246" s="331">
        <f t="shared" si="12"/>
        <v>0</v>
      </c>
    </row>
    <row r="247" spans="1:16" s="381" customFormat="1" ht="12.75" hidden="1">
      <c r="A247" s="470"/>
      <c r="B247" s="471"/>
      <c r="C247" s="450"/>
      <c r="D247" s="451"/>
      <c r="E247" s="452"/>
      <c r="F247" s="476"/>
      <c r="G247" s="454"/>
      <c r="H247" s="318"/>
      <c r="I247" s="318"/>
      <c r="J247" s="322"/>
      <c r="K247" s="322"/>
      <c r="L247" s="330" t="s">
        <v>108</v>
      </c>
      <c r="M247" s="288"/>
      <c r="N247" s="331"/>
      <c r="O247" s="331"/>
      <c r="P247" s="331"/>
    </row>
    <row r="248" spans="1:16" s="381" customFormat="1" ht="13.5" hidden="1">
      <c r="A248" s="470"/>
      <c r="B248" s="471"/>
      <c r="C248" s="450"/>
      <c r="D248" s="451"/>
      <c r="E248" s="452"/>
      <c r="F248" s="476"/>
      <c r="G248" s="454"/>
      <c r="H248" s="290"/>
      <c r="I248" s="414"/>
      <c r="J248" s="415"/>
      <c r="K248" s="415"/>
      <c r="L248" s="416" t="s">
        <v>200</v>
      </c>
      <c r="M248" s="411"/>
      <c r="N248" s="417">
        <f>O248+P248</f>
        <v>0</v>
      </c>
      <c r="O248" s="417">
        <f>SUM(O249:O250)</f>
        <v>0</v>
      </c>
      <c r="P248" s="417">
        <f>SUM(P249:P250)</f>
        <v>0</v>
      </c>
    </row>
    <row r="249" spans="1:16" s="381" customFormat="1" hidden="1">
      <c r="A249" s="470"/>
      <c r="B249" s="471"/>
      <c r="C249" s="450"/>
      <c r="D249" s="451"/>
      <c r="E249" s="452"/>
      <c r="F249" s="476"/>
      <c r="G249" s="454"/>
      <c r="H249" s="290"/>
      <c r="I249" s="318"/>
      <c r="J249" s="322"/>
      <c r="K249" s="322"/>
      <c r="L249" s="321" t="s">
        <v>126</v>
      </c>
      <c r="M249" s="316">
        <v>4241</v>
      </c>
      <c r="N249" s="299">
        <f>+'havelvac 7.1'!N249+'havelvac 7.2'!N249+'havelvac 7.3'!N249+'havelvac 7.4'!N249+'havelvac 7.5'!N249+'havelvac 7.6'!N249+'havelvac 7.7'!N249+'havelvac 7.9'!N249+'havelvac 7.8'!N249+'havelvac 7.10'!N249+'havelvac 7.11'!N249+'havelvac 7.12'!N249+'havelvac 7.13'!N249</f>
        <v>0</v>
      </c>
      <c r="O249" s="299">
        <f>+'havelvac 7.1'!O249+'havelvac 7.2'!O249+'havelvac 7.3'!O249+'havelvac 7.4'!O249+'havelvac 7.5'!O249+'havelvac 7.6'!O249+'havelvac 7.7'!O249+'havelvac 7.9'!O249+'havelvac 7.8'!O249+'havelvac 7.10'!O249+'havelvac 7.11'!O249+'havelvac 7.12'!O249+'havelvac 7.13'!O249</f>
        <v>0</v>
      </c>
      <c r="P249" s="299">
        <f>+'havelvac 7.1'!P249+'havelvac 7.2'!P249+'havelvac 7.3'!P249+'havelvac 7.4'!P249+'havelvac 7.5'!P249+'havelvac 7.6'!P249+'havelvac 7.7'!P249+'havelvac 7.9'!P249+'havelvac 7.8'!P249+'havelvac 7.10'!P249+'havelvac 7.11'!P249+'havelvac 7.12'!P249+'havelvac 7.13'!P249</f>
        <v>0</v>
      </c>
    </row>
    <row r="250" spans="1:16" s="381" customFormat="1" hidden="1">
      <c r="A250" s="470"/>
      <c r="B250" s="471"/>
      <c r="C250" s="450"/>
      <c r="D250" s="451"/>
      <c r="E250" s="452"/>
      <c r="F250" s="476"/>
      <c r="G250" s="454"/>
      <c r="H250" s="290"/>
      <c r="I250" s="318"/>
      <c r="J250" s="322"/>
      <c r="K250" s="322"/>
      <c r="L250" s="330" t="s">
        <v>137</v>
      </c>
      <c r="M250" s="420">
        <v>5129</v>
      </c>
      <c r="N250" s="299">
        <f>+'havelvac 7.1'!N250+'havelvac 7.2'!N250+'havelvac 7.3'!N250+'havelvac 7.4'!N250+'havelvac 7.5'!N250+'havelvac 7.6'!N250+'havelvac 7.7'!N250+'havelvac 7.9'!N250+'havelvac 7.8'!N250+'havelvac 7.10'!N250+'havelvac 7.11'!N250+'havelvac 7.12'!N250+'havelvac 7.13'!N250</f>
        <v>0</v>
      </c>
      <c r="O250" s="299">
        <f>+'havelvac 7.1'!O250+'havelvac 7.2'!O250+'havelvac 7.3'!O250+'havelvac 7.4'!O250+'havelvac 7.5'!O250+'havelvac 7.6'!O250+'havelvac 7.7'!O250+'havelvac 7.9'!O250+'havelvac 7.8'!O250+'havelvac 7.10'!O250+'havelvac 7.11'!O250+'havelvac 7.12'!O250+'havelvac 7.13'!O250</f>
        <v>0</v>
      </c>
      <c r="P250" s="299">
        <f>+'havelvac 7.1'!P250+'havelvac 7.2'!P250+'havelvac 7.3'!P250+'havelvac 7.4'!P250+'havelvac 7.5'!P250+'havelvac 7.6'!P250+'havelvac 7.7'!P250+'havelvac 7.9'!P250+'havelvac 7.8'!P250+'havelvac 7.10'!P250+'havelvac 7.11'!P250+'havelvac 7.12'!P250+'havelvac 7.13'!P250</f>
        <v>0</v>
      </c>
    </row>
    <row r="251" spans="1:16" s="381" customFormat="1" ht="27" hidden="1">
      <c r="A251" s="470"/>
      <c r="B251" s="471"/>
      <c r="C251" s="450"/>
      <c r="D251" s="451"/>
      <c r="E251" s="452"/>
      <c r="F251" s="476"/>
      <c r="G251" s="454"/>
      <c r="H251" s="290"/>
      <c r="I251" s="414"/>
      <c r="J251" s="415"/>
      <c r="K251" s="415"/>
      <c r="L251" s="416" t="s">
        <v>201</v>
      </c>
      <c r="M251" s="411"/>
      <c r="N251" s="417">
        <f>O251+P251</f>
        <v>0</v>
      </c>
      <c r="O251" s="417">
        <f>SUM(O252)</f>
        <v>0</v>
      </c>
      <c r="P251" s="417">
        <f>SUM(P252)</f>
        <v>0</v>
      </c>
    </row>
    <row r="252" spans="1:16" s="381" customFormat="1" ht="25.5" hidden="1">
      <c r="A252" s="470"/>
      <c r="B252" s="471"/>
      <c r="C252" s="450"/>
      <c r="D252" s="451"/>
      <c r="E252" s="452"/>
      <c r="F252" s="476"/>
      <c r="G252" s="454"/>
      <c r="H252" s="318"/>
      <c r="I252" s="318"/>
      <c r="J252" s="322"/>
      <c r="K252" s="322"/>
      <c r="L252" s="321" t="s">
        <v>131</v>
      </c>
      <c r="M252" s="316">
        <v>4511</v>
      </c>
      <c r="N252" s="299">
        <f>+'havelvac 7.1'!N252+'havelvac 7.2'!N252+'havelvac 7.3'!N252+'havelvac 7.4'!N252+'havelvac 7.5'!N252+'havelvac 7.6'!N252+'havelvac 7.7'!N252+'havelvac 7.9'!N252+'havelvac 7.8'!N252+'havelvac 7.10'!N252+'havelvac 7.11'!N252+'havelvac 7.12'!N252+'havelvac 7.13'!N252</f>
        <v>0</v>
      </c>
      <c r="O252" s="299">
        <f>+'havelvac 7.1'!O252+'havelvac 7.2'!O252+'havelvac 7.3'!O252+'havelvac 7.4'!O252+'havelvac 7.5'!O252+'havelvac 7.6'!O252+'havelvac 7.7'!O252+'havelvac 7.9'!O252+'havelvac 7.8'!O252+'havelvac 7.10'!O252+'havelvac 7.11'!O252+'havelvac 7.12'!O252+'havelvac 7.13'!O252</f>
        <v>0</v>
      </c>
      <c r="P252" s="299">
        <f>+'havelvac 7.1'!P252+'havelvac 7.2'!P252+'havelvac 7.3'!P252+'havelvac 7.4'!P252+'havelvac 7.5'!P252+'havelvac 7.6'!P252+'havelvac 7.7'!P252+'havelvac 7.9'!P252+'havelvac 7.8'!P252+'havelvac 7.10'!P252+'havelvac 7.11'!P252+'havelvac 7.12'!P252+'havelvac 7.13'!P252</f>
        <v>0</v>
      </c>
    </row>
    <row r="253" spans="1:16" s="381" customFormat="1" ht="49.15" hidden="1" customHeight="1">
      <c r="A253" s="470" t="str">
        <f t="shared" si="10"/>
        <v>71050100000001</v>
      </c>
      <c r="B253" s="471" t="s">
        <v>439</v>
      </c>
      <c r="C253" s="450" t="s">
        <v>149</v>
      </c>
      <c r="D253" s="451" t="s">
        <v>106</v>
      </c>
      <c r="E253" s="452" t="s">
        <v>441</v>
      </c>
      <c r="F253" s="476" t="s">
        <v>441</v>
      </c>
      <c r="G253" s="474" t="s">
        <v>96</v>
      </c>
      <c r="H253" s="290"/>
      <c r="I253" s="414"/>
      <c r="J253" s="415"/>
      <c r="K253" s="415"/>
      <c r="L253" s="416" t="s">
        <v>877</v>
      </c>
      <c r="M253" s="411"/>
      <c r="N253" s="417">
        <f>O253+P253</f>
        <v>0</v>
      </c>
      <c r="O253" s="417">
        <f>SUM(O254)</f>
        <v>0</v>
      </c>
      <c r="P253" s="417">
        <f>SUM(P254)</f>
        <v>0</v>
      </c>
    </row>
    <row r="254" spans="1:16" s="381" customFormat="1" ht="24" hidden="1" customHeight="1">
      <c r="A254" s="470" t="str">
        <f t="shared" si="10"/>
        <v>71050101000000</v>
      </c>
      <c r="B254" s="471" t="s">
        <v>439</v>
      </c>
      <c r="C254" s="450" t="s">
        <v>149</v>
      </c>
      <c r="D254" s="451" t="s">
        <v>106</v>
      </c>
      <c r="E254" s="452" t="s">
        <v>106</v>
      </c>
      <c r="F254" s="476" t="s">
        <v>441</v>
      </c>
      <c r="G254" s="474" t="s">
        <v>440</v>
      </c>
      <c r="H254" s="318"/>
      <c r="I254" s="318"/>
      <c r="J254" s="322"/>
      <c r="K254" s="322"/>
      <c r="L254" s="336" t="s">
        <v>134</v>
      </c>
      <c r="M254" s="289">
        <v>4861</v>
      </c>
      <c r="N254" s="299">
        <f>+'havelvac 7.1'!N254+'havelvac 7.2'!N254+'havelvac 7.3'!N254+'havelvac 7.4'!N254+'havelvac 7.5'!N254+'havelvac 7.6'!N254+'havelvac 7.7'!N254+'havelvac 7.9'!N254+'havelvac 7.8'!N254+'havelvac 7.10'!N254+'havelvac 7.11'!N254+'havelvac 7.12'!N254+'havelvac 7.13'!N254</f>
        <v>0</v>
      </c>
      <c r="O254" s="299">
        <f>+'havelvac 7.1'!O254+'havelvac 7.2'!O254+'havelvac 7.3'!O254+'havelvac 7.4'!O254+'havelvac 7.5'!O254+'havelvac 7.6'!O254+'havelvac 7.7'!O254+'havelvac 7.9'!O254+'havelvac 7.8'!O254+'havelvac 7.10'!O254+'havelvac 7.11'!O254+'havelvac 7.12'!O254+'havelvac 7.13'!O254</f>
        <v>0</v>
      </c>
      <c r="P254" s="299">
        <f>+'havelvac 7.1'!P254+'havelvac 7.2'!P254+'havelvac 7.3'!P254+'havelvac 7.4'!P254+'havelvac 7.5'!P254+'havelvac 7.6'!P254+'havelvac 7.7'!P254+'havelvac 7.9'!P254+'havelvac 7.8'!P254+'havelvac 7.10'!P254+'havelvac 7.11'!P254+'havelvac 7.12'!P254+'havelvac 7.13'!P254</f>
        <v>0</v>
      </c>
    </row>
    <row r="255" spans="1:16" s="381" customFormat="1" ht="27" hidden="1">
      <c r="A255" s="470" t="str">
        <f t="shared" si="10"/>
        <v>71050101000001</v>
      </c>
      <c r="B255" s="471" t="s">
        <v>439</v>
      </c>
      <c r="C255" s="450" t="s">
        <v>149</v>
      </c>
      <c r="D255" s="451" t="s">
        <v>106</v>
      </c>
      <c r="E255" s="452" t="s">
        <v>106</v>
      </c>
      <c r="F255" s="476" t="s">
        <v>441</v>
      </c>
      <c r="G255" s="474" t="s">
        <v>96</v>
      </c>
      <c r="H255" s="435"/>
      <c r="I255" s="436"/>
      <c r="J255" s="437"/>
      <c r="K255" s="437"/>
      <c r="L255" s="416" t="s">
        <v>878</v>
      </c>
      <c r="M255" s="438"/>
      <c r="N255" s="417">
        <f>O255+P255</f>
        <v>0</v>
      </c>
      <c r="O255" s="439">
        <f>SUM(O256:O257)</f>
        <v>0</v>
      </c>
      <c r="P255" s="439">
        <f>SUM(P256:P257)</f>
        <v>0</v>
      </c>
    </row>
    <row r="256" spans="1:16" s="475" customFormat="1" hidden="1">
      <c r="A256" s="470" t="str">
        <f t="shared" si="10"/>
        <v>71050101010000</v>
      </c>
      <c r="B256" s="471" t="s">
        <v>439</v>
      </c>
      <c r="C256" s="450" t="s">
        <v>149</v>
      </c>
      <c r="D256" s="451" t="s">
        <v>106</v>
      </c>
      <c r="E256" s="452" t="s">
        <v>106</v>
      </c>
      <c r="F256" s="476" t="s">
        <v>106</v>
      </c>
      <c r="G256" s="474" t="s">
        <v>440</v>
      </c>
      <c r="H256" s="423"/>
      <c r="I256" s="440"/>
      <c r="J256" s="441"/>
      <c r="K256" s="442"/>
      <c r="L256" s="336" t="s">
        <v>134</v>
      </c>
      <c r="M256" s="289">
        <v>4861</v>
      </c>
      <c r="N256" s="299">
        <f>+'havelvac 7.1'!N256+'havelvac 7.2'!N256+'havelvac 7.3'!N256+'havelvac 7.4'!N256+'havelvac 7.5'!N256+'havelvac 7.6'!N256+'havelvac 7.7'!N256+'havelvac 7.9'!N256+'havelvac 7.8'!N256+'havelvac 7.10'!N256+'havelvac 7.11'!N256+'havelvac 7.12'!N256+'havelvac 7.13'!N256</f>
        <v>0</v>
      </c>
      <c r="O256" s="299">
        <f>+'havelvac 7.1'!O256+'havelvac 7.2'!O256+'havelvac 7.3'!O256+'havelvac 7.4'!O256+'havelvac 7.5'!O256+'havelvac 7.6'!O256+'havelvac 7.7'!O256+'havelvac 7.9'!O256+'havelvac 7.8'!O256+'havelvac 7.10'!O256+'havelvac 7.11'!O256+'havelvac 7.12'!O256+'havelvac 7.13'!O256</f>
        <v>0</v>
      </c>
      <c r="P256" s="299">
        <f>+'havelvac 7.1'!P256+'havelvac 7.2'!P256+'havelvac 7.3'!P256+'havelvac 7.4'!P256+'havelvac 7.5'!P256+'havelvac 7.6'!P256+'havelvac 7.7'!P256+'havelvac 7.9'!P256+'havelvac 7.8'!P256+'havelvac 7.10'!P256+'havelvac 7.11'!P256+'havelvac 7.12'!P256+'havelvac 7.13'!P256</f>
        <v>0</v>
      </c>
    </row>
    <row r="257" spans="1:16" s="381" customFormat="1" hidden="1">
      <c r="A257" s="470" t="str">
        <f t="shared" si="10"/>
        <v>71050101014213</v>
      </c>
      <c r="B257" s="471" t="s">
        <v>439</v>
      </c>
      <c r="C257" s="450" t="s">
        <v>149</v>
      </c>
      <c r="D257" s="451" t="s">
        <v>106</v>
      </c>
      <c r="E257" s="452" t="s">
        <v>106</v>
      </c>
      <c r="F257" s="476" t="s">
        <v>106</v>
      </c>
      <c r="G257" s="454">
        <v>4213</v>
      </c>
      <c r="H257" s="444"/>
      <c r="I257" s="444"/>
      <c r="J257" s="445"/>
      <c r="K257" s="445"/>
      <c r="L257" s="433" t="s">
        <v>174</v>
      </c>
      <c r="M257" s="434">
        <v>5113</v>
      </c>
      <c r="N257" s="299">
        <f>+'havelvac 7.1'!N257+'havelvac 7.2'!N257+'havelvac 7.3'!N257+'havelvac 7.4'!N257+'havelvac 7.5'!N257+'havelvac 7.6'!N257+'havelvac 7.7'!N257+'havelvac 7.9'!N257+'havelvac 7.8'!N257+'havelvac 7.10'!N257+'havelvac 7.11'!N257+'havelvac 7.12'!N257+'havelvac 7.13'!N257</f>
        <v>0</v>
      </c>
      <c r="O257" s="299">
        <f>+'havelvac 7.1'!O257+'havelvac 7.2'!O257+'havelvac 7.3'!O257+'havelvac 7.4'!O257+'havelvac 7.5'!O257+'havelvac 7.6'!O257+'havelvac 7.7'!O257+'havelvac 7.9'!O257+'havelvac 7.8'!O257+'havelvac 7.10'!O257+'havelvac 7.11'!O257+'havelvac 7.12'!O257+'havelvac 7.13'!O257</f>
        <v>0</v>
      </c>
      <c r="P257" s="299">
        <f>+'havelvac 7.1'!P257+'havelvac 7.2'!P257+'havelvac 7.3'!P257+'havelvac 7.4'!P257+'havelvac 7.5'!P257+'havelvac 7.6'!P257+'havelvac 7.7'!P257+'havelvac 7.9'!P257+'havelvac 7.8'!P257+'havelvac 7.10'!P257+'havelvac 7.11'!P257+'havelvac 7.12'!P257+'havelvac 7.13'!P257</f>
        <v>0</v>
      </c>
    </row>
    <row r="258" spans="1:16" s="381" customFormat="1" ht="30.75" hidden="1" customHeight="1">
      <c r="A258" s="470" t="str">
        <f t="shared" si="10"/>
        <v>71050101030000</v>
      </c>
      <c r="B258" s="471" t="s">
        <v>439</v>
      </c>
      <c r="C258" s="450" t="s">
        <v>149</v>
      </c>
      <c r="D258" s="451" t="s">
        <v>106</v>
      </c>
      <c r="E258" s="452" t="s">
        <v>106</v>
      </c>
      <c r="F258" s="476" t="s">
        <v>442</v>
      </c>
      <c r="G258" s="474" t="s">
        <v>440</v>
      </c>
      <c r="H258" s="290"/>
      <c r="I258" s="414"/>
      <c r="J258" s="415"/>
      <c r="K258" s="415"/>
      <c r="L258" s="416" t="s">
        <v>879</v>
      </c>
      <c r="M258" s="411"/>
      <c r="N258" s="417">
        <f>O258+P258</f>
        <v>0</v>
      </c>
      <c r="O258" s="417">
        <f>SUM(O259)</f>
        <v>0</v>
      </c>
      <c r="P258" s="417"/>
    </row>
    <row r="259" spans="1:16" s="381" customFormat="1" hidden="1">
      <c r="A259" s="470" t="str">
        <f t="shared" si="10"/>
        <v>71050101034861</v>
      </c>
      <c r="B259" s="471" t="s">
        <v>439</v>
      </c>
      <c r="C259" s="450" t="s">
        <v>149</v>
      </c>
      <c r="D259" s="451" t="s">
        <v>106</v>
      </c>
      <c r="E259" s="452" t="s">
        <v>106</v>
      </c>
      <c r="F259" s="476" t="s">
        <v>442</v>
      </c>
      <c r="G259" s="474" t="s">
        <v>84</v>
      </c>
      <c r="H259" s="318"/>
      <c r="I259" s="318"/>
      <c r="J259" s="322"/>
      <c r="K259" s="322"/>
      <c r="L259" s="336" t="s">
        <v>134</v>
      </c>
      <c r="M259" s="289">
        <v>4861</v>
      </c>
      <c r="N259" s="299">
        <f>+'havelvac 7.1'!N259+'havelvac 7.2'!N259+'havelvac 7.3'!N259+'havelvac 7.4'!N259+'havelvac 7.5'!N259+'havelvac 7.6'!N259+'havelvac 7.7'!N259+'havelvac 7.9'!N259+'havelvac 7.8'!N259+'havelvac 7.10'!N259+'havelvac 7.11'!N259+'havelvac 7.12'!N259+'havelvac 7.13'!N259</f>
        <v>0</v>
      </c>
      <c r="O259" s="299">
        <f>+'havelvac 7.1'!O259+'havelvac 7.2'!O259+'havelvac 7.3'!O259+'havelvac 7.4'!O259+'havelvac 7.5'!O259+'havelvac 7.6'!O259+'havelvac 7.7'!O259+'havelvac 7.9'!O259+'havelvac 7.8'!O259+'havelvac 7.10'!O259+'havelvac 7.11'!O259+'havelvac 7.12'!O259+'havelvac 7.13'!O259</f>
        <v>0</v>
      </c>
      <c r="P259" s="299">
        <f>+'havelvac 7.1'!P259+'havelvac 7.2'!P259+'havelvac 7.3'!P259+'havelvac 7.4'!P259+'havelvac 7.5'!P259+'havelvac 7.6'!P259+'havelvac 7.7'!P259+'havelvac 7.9'!P259+'havelvac 7.8'!P259+'havelvac 7.10'!P259+'havelvac 7.11'!P259+'havelvac 7.12'!P259+'havelvac 7.13'!P259</f>
        <v>0</v>
      </c>
    </row>
    <row r="260" spans="1:16" s="381" customFormat="1" ht="13.5" hidden="1">
      <c r="A260" s="470">
        <v>71050101040000</v>
      </c>
      <c r="B260" s="471" t="s">
        <v>439</v>
      </c>
      <c r="C260" s="450" t="s">
        <v>149</v>
      </c>
      <c r="D260" s="451" t="s">
        <v>106</v>
      </c>
      <c r="E260" s="452" t="s">
        <v>106</v>
      </c>
      <c r="F260" s="476" t="s">
        <v>155</v>
      </c>
      <c r="G260" s="474" t="s">
        <v>440</v>
      </c>
      <c r="H260" s="290" t="s">
        <v>206</v>
      </c>
      <c r="I260" s="319" t="s">
        <v>155</v>
      </c>
      <c r="J260" s="320">
        <v>7</v>
      </c>
      <c r="K260" s="320">
        <v>0</v>
      </c>
      <c r="L260" s="410" t="s">
        <v>207</v>
      </c>
      <c r="M260" s="411"/>
      <c r="N260" s="412">
        <f>+N262</f>
        <v>0</v>
      </c>
      <c r="O260" s="412">
        <f>+O262</f>
        <v>0</v>
      </c>
      <c r="P260" s="412">
        <f>+P262</f>
        <v>0</v>
      </c>
    </row>
    <row r="261" spans="1:16" s="381" customFormat="1" ht="12.75" hidden="1">
      <c r="A261" s="470">
        <v>71050101044861</v>
      </c>
      <c r="B261" s="471" t="s">
        <v>439</v>
      </c>
      <c r="C261" s="450" t="s">
        <v>149</v>
      </c>
      <c r="D261" s="451" t="s">
        <v>106</v>
      </c>
      <c r="E261" s="452" t="s">
        <v>106</v>
      </c>
      <c r="F261" s="476" t="s">
        <v>155</v>
      </c>
      <c r="G261" s="474">
        <v>4861</v>
      </c>
      <c r="H261" s="318"/>
      <c r="I261" s="319"/>
      <c r="J261" s="320"/>
      <c r="K261" s="320"/>
      <c r="L261" s="330" t="s">
        <v>110</v>
      </c>
      <c r="M261" s="288"/>
      <c r="N261" s="331"/>
      <c r="O261" s="331"/>
      <c r="P261" s="331"/>
    </row>
    <row r="262" spans="1:16" s="381" customFormat="1" ht="12.75" hidden="1">
      <c r="A262" s="470">
        <v>71050101050000</v>
      </c>
      <c r="B262" s="471" t="s">
        <v>439</v>
      </c>
      <c r="C262" s="450" t="s">
        <v>149</v>
      </c>
      <c r="D262" s="451" t="s">
        <v>106</v>
      </c>
      <c r="E262" s="452" t="s">
        <v>106</v>
      </c>
      <c r="F262" s="476" t="s">
        <v>149</v>
      </c>
      <c r="G262" s="474" t="s">
        <v>440</v>
      </c>
      <c r="H262" s="290" t="s">
        <v>208</v>
      </c>
      <c r="I262" s="318" t="s">
        <v>155</v>
      </c>
      <c r="J262" s="322">
        <v>7</v>
      </c>
      <c r="K262" s="322">
        <v>3</v>
      </c>
      <c r="L262" s="409" t="s">
        <v>209</v>
      </c>
      <c r="M262" s="323"/>
      <c r="N262" s="331">
        <f>+N264</f>
        <v>0</v>
      </c>
      <c r="O262" s="331">
        <f>+O264</f>
        <v>0</v>
      </c>
      <c r="P262" s="331">
        <f>+P264</f>
        <v>0</v>
      </c>
    </row>
    <row r="263" spans="1:16" s="381" customFormat="1" ht="12.75" hidden="1">
      <c r="A263" s="470">
        <v>71050101054861</v>
      </c>
      <c r="B263" s="471" t="s">
        <v>439</v>
      </c>
      <c r="C263" s="450" t="s">
        <v>149</v>
      </c>
      <c r="D263" s="451" t="s">
        <v>106</v>
      </c>
      <c r="E263" s="452" t="s">
        <v>106</v>
      </c>
      <c r="F263" s="476" t="s">
        <v>149</v>
      </c>
      <c r="G263" s="474">
        <v>4861</v>
      </c>
      <c r="H263" s="318"/>
      <c r="I263" s="318"/>
      <c r="J263" s="322"/>
      <c r="K263" s="322"/>
      <c r="L263" s="330" t="s">
        <v>108</v>
      </c>
      <c r="M263" s="288"/>
      <c r="N263" s="331"/>
      <c r="O263" s="331"/>
      <c r="P263" s="331"/>
    </row>
    <row r="264" spans="1:16" s="381" customFormat="1" ht="13.5" hidden="1">
      <c r="A264" s="470">
        <v>71050101060000</v>
      </c>
      <c r="B264" s="471" t="s">
        <v>439</v>
      </c>
      <c r="C264" s="450" t="s">
        <v>149</v>
      </c>
      <c r="D264" s="451" t="s">
        <v>106</v>
      </c>
      <c r="E264" s="452" t="s">
        <v>106</v>
      </c>
      <c r="F264" s="476" t="s">
        <v>157</v>
      </c>
      <c r="G264" s="474" t="s">
        <v>440</v>
      </c>
      <c r="H264" s="290"/>
      <c r="I264" s="414"/>
      <c r="J264" s="415"/>
      <c r="K264" s="415"/>
      <c r="L264" s="416" t="s">
        <v>210</v>
      </c>
      <c r="M264" s="411"/>
      <c r="N264" s="417">
        <f>O264+P264</f>
        <v>0</v>
      </c>
      <c r="O264" s="417">
        <f>SUM(O265:O271)</f>
        <v>0</v>
      </c>
      <c r="P264" s="417">
        <f>SUM(P265:P271)</f>
        <v>0</v>
      </c>
    </row>
    <row r="265" spans="1:16" s="381" customFormat="1" hidden="1">
      <c r="A265" s="470">
        <v>71050101064861</v>
      </c>
      <c r="B265" s="471" t="s">
        <v>439</v>
      </c>
      <c r="C265" s="450" t="s">
        <v>149</v>
      </c>
      <c r="D265" s="451" t="s">
        <v>106</v>
      </c>
      <c r="E265" s="452" t="s">
        <v>106</v>
      </c>
      <c r="F265" s="476" t="s">
        <v>157</v>
      </c>
      <c r="G265" s="474">
        <v>4861</v>
      </c>
      <c r="H265" s="318"/>
      <c r="I265" s="318"/>
      <c r="J265" s="322"/>
      <c r="K265" s="322"/>
      <c r="L265" s="336" t="s">
        <v>122</v>
      </c>
      <c r="M265" s="289">
        <v>4234</v>
      </c>
      <c r="N265" s="299">
        <f>+'havelvac 7.1'!N265+'havelvac 7.2'!N265+'havelvac 7.3'!N265+'havelvac 7.4'!N265+'havelvac 7.5'!N265+'havelvac 7.6'!N265+'havelvac 7.7'!N265+'havelvac 7.9'!N265+'havelvac 7.8'!N265+'havelvac 7.10'!N265+'havelvac 7.11'!N265+'havelvac 7.12'!N265+'havelvac 7.13'!N265</f>
        <v>0</v>
      </c>
      <c r="O265" s="299">
        <f>+'havelvac 7.1'!O265+'havelvac 7.2'!O265+'havelvac 7.3'!O265+'havelvac 7.4'!O265+'havelvac 7.5'!O265+'havelvac 7.6'!O265+'havelvac 7.7'!O265+'havelvac 7.9'!O265+'havelvac 7.8'!O265+'havelvac 7.10'!O265+'havelvac 7.11'!O265+'havelvac 7.12'!O265+'havelvac 7.13'!O265</f>
        <v>0</v>
      </c>
      <c r="P265" s="299">
        <f>+'havelvac 7.1'!P265+'havelvac 7.2'!P265+'havelvac 7.3'!P265+'havelvac 7.4'!P265+'havelvac 7.5'!P265+'havelvac 7.6'!P265+'havelvac 7.7'!P265+'havelvac 7.9'!P265+'havelvac 7.8'!P265+'havelvac 7.10'!P265+'havelvac 7.11'!P265+'havelvac 7.12'!P265+'havelvac 7.13'!P265</f>
        <v>0</v>
      </c>
    </row>
    <row r="266" spans="1:16" s="381" customFormat="1" hidden="1">
      <c r="A266" s="470">
        <v>71050101070000</v>
      </c>
      <c r="B266" s="471" t="s">
        <v>439</v>
      </c>
      <c r="C266" s="450" t="s">
        <v>149</v>
      </c>
      <c r="D266" s="451" t="s">
        <v>106</v>
      </c>
      <c r="E266" s="452" t="s">
        <v>106</v>
      </c>
      <c r="F266" s="476" t="s">
        <v>183</v>
      </c>
      <c r="G266" s="474" t="s">
        <v>440</v>
      </c>
      <c r="H266" s="318"/>
      <c r="I266" s="318"/>
      <c r="J266" s="322"/>
      <c r="K266" s="322"/>
      <c r="L266" s="336" t="s">
        <v>125</v>
      </c>
      <c r="M266" s="419">
        <v>4239</v>
      </c>
      <c r="N266" s="299">
        <f>+'havelvac 7.1'!N266+'havelvac 7.2'!N266+'havelvac 7.3'!N266+'havelvac 7.4'!N266+'havelvac 7.5'!N266+'havelvac 7.6'!N266+'havelvac 7.7'!N266+'havelvac 7.9'!N266+'havelvac 7.8'!N266+'havelvac 7.10'!N266+'havelvac 7.11'!N266+'havelvac 7.12'!N266+'havelvac 7.13'!N266</f>
        <v>0</v>
      </c>
      <c r="O266" s="299">
        <f>+'havelvac 7.1'!O266+'havelvac 7.2'!O266+'havelvac 7.3'!O266+'havelvac 7.4'!O266+'havelvac 7.5'!O266+'havelvac 7.6'!O266+'havelvac 7.7'!O266+'havelvac 7.9'!O266+'havelvac 7.8'!O266+'havelvac 7.10'!O266+'havelvac 7.11'!O266+'havelvac 7.12'!O266+'havelvac 7.13'!O266</f>
        <v>0</v>
      </c>
      <c r="P266" s="299">
        <f>+'havelvac 7.1'!P266+'havelvac 7.2'!P266+'havelvac 7.3'!P266+'havelvac 7.4'!P266+'havelvac 7.5'!P266+'havelvac 7.6'!P266+'havelvac 7.7'!P266+'havelvac 7.9'!P266+'havelvac 7.8'!P266+'havelvac 7.10'!P266+'havelvac 7.11'!P266+'havelvac 7.12'!P266+'havelvac 7.13'!P266</f>
        <v>0</v>
      </c>
    </row>
    <row r="267" spans="1:16" s="381" customFormat="1" hidden="1">
      <c r="A267" s="470">
        <v>71050101074861</v>
      </c>
      <c r="B267" s="471" t="s">
        <v>439</v>
      </c>
      <c r="C267" s="450" t="s">
        <v>149</v>
      </c>
      <c r="D267" s="451" t="s">
        <v>106</v>
      </c>
      <c r="E267" s="452" t="s">
        <v>106</v>
      </c>
      <c r="F267" s="476" t="s">
        <v>183</v>
      </c>
      <c r="G267" s="474">
        <v>4861</v>
      </c>
      <c r="H267" s="318"/>
      <c r="I267" s="318"/>
      <c r="J267" s="322"/>
      <c r="K267" s="322"/>
      <c r="L267" s="336" t="s">
        <v>364</v>
      </c>
      <c r="M267" s="289">
        <v>4269</v>
      </c>
      <c r="N267" s="299">
        <f>+'havelvac 7.1'!N267+'havelvac 7.2'!N267+'havelvac 7.3'!N267+'havelvac 7.4'!N267+'havelvac 7.5'!N267+'havelvac 7.6'!N267+'havelvac 7.7'!N267+'havelvac 7.9'!N267+'havelvac 7.8'!N267+'havelvac 7.10'!N267+'havelvac 7.11'!N267+'havelvac 7.12'!N267+'havelvac 7.13'!N267</f>
        <v>0</v>
      </c>
      <c r="O267" s="299">
        <f>+'havelvac 7.1'!O267+'havelvac 7.2'!O267+'havelvac 7.3'!O267+'havelvac 7.4'!O267+'havelvac 7.5'!O267+'havelvac 7.6'!O267+'havelvac 7.7'!O267+'havelvac 7.9'!O267+'havelvac 7.8'!O267+'havelvac 7.10'!O267+'havelvac 7.11'!O267+'havelvac 7.12'!O267+'havelvac 7.13'!O267</f>
        <v>0</v>
      </c>
      <c r="P267" s="299">
        <f>+'havelvac 7.1'!P267+'havelvac 7.2'!P267+'havelvac 7.3'!P267+'havelvac 7.4'!P267+'havelvac 7.5'!P267+'havelvac 7.6'!P267+'havelvac 7.7'!P267+'havelvac 7.9'!P267+'havelvac 7.8'!P267+'havelvac 7.10'!P267+'havelvac 7.11'!P267+'havelvac 7.12'!P267+'havelvac 7.13'!P267</f>
        <v>0</v>
      </c>
    </row>
    <row r="268" spans="1:16" s="381" customFormat="1" hidden="1">
      <c r="A268" s="470"/>
      <c r="B268" s="471"/>
      <c r="C268" s="450"/>
      <c r="D268" s="451"/>
      <c r="E268" s="452"/>
      <c r="F268" s="476"/>
      <c r="G268" s="474"/>
      <c r="H268" s="318"/>
      <c r="I268" s="318"/>
      <c r="J268" s="322"/>
      <c r="K268" s="322"/>
      <c r="L268" s="336" t="s">
        <v>211</v>
      </c>
      <c r="M268" s="289">
        <v>4639</v>
      </c>
      <c r="N268" s="299">
        <f>+'havelvac 7.1'!N268+'havelvac 7.2'!N268+'havelvac 7.3'!N268+'havelvac 7.4'!N268+'havelvac 7.5'!N268+'havelvac 7.6'!N268+'havelvac 7.7'!N268+'havelvac 7.9'!N268+'havelvac 7.8'!N268+'havelvac 7.10'!N268+'havelvac 7.11'!N268+'havelvac 7.12'!N268+'havelvac 7.13'!N268</f>
        <v>0</v>
      </c>
      <c r="O268" s="299">
        <f>+'havelvac 7.1'!O268+'havelvac 7.2'!O268+'havelvac 7.3'!O268+'havelvac 7.4'!O268+'havelvac 7.5'!O268+'havelvac 7.6'!O268+'havelvac 7.7'!O268+'havelvac 7.9'!O268+'havelvac 7.8'!O268+'havelvac 7.10'!O268+'havelvac 7.11'!O268+'havelvac 7.12'!O268+'havelvac 7.13'!O268</f>
        <v>0</v>
      </c>
      <c r="P268" s="299">
        <f>+'havelvac 7.1'!P268+'havelvac 7.2'!P268+'havelvac 7.3'!P268+'havelvac 7.4'!P268+'havelvac 7.5'!P268+'havelvac 7.6'!P268+'havelvac 7.7'!P268+'havelvac 7.9'!P268+'havelvac 7.8'!P268+'havelvac 7.10'!P268+'havelvac 7.11'!P268+'havelvac 7.12'!P268+'havelvac 7.13'!P268</f>
        <v>0</v>
      </c>
    </row>
    <row r="269" spans="1:16" s="381" customFormat="1" hidden="1">
      <c r="A269" s="470"/>
      <c r="B269" s="471"/>
      <c r="C269" s="450"/>
      <c r="D269" s="451"/>
      <c r="E269" s="452"/>
      <c r="F269" s="476"/>
      <c r="G269" s="474"/>
      <c r="H269" s="318"/>
      <c r="I269" s="318"/>
      <c r="J269" s="322"/>
      <c r="K269" s="322"/>
      <c r="L269" s="336" t="s">
        <v>134</v>
      </c>
      <c r="M269" s="289">
        <v>4861</v>
      </c>
      <c r="N269" s="299">
        <f>+'havelvac 7.1'!N269+'havelvac 7.2'!N269+'havelvac 7.3'!N269+'havelvac 7.4'!N269+'havelvac 7.5'!N269+'havelvac 7.6'!N269+'havelvac 7.7'!N269+'havelvac 7.9'!N269+'havelvac 7.8'!N269+'havelvac 7.10'!N269+'havelvac 7.11'!N269+'havelvac 7.12'!N269+'havelvac 7.13'!N269</f>
        <v>0</v>
      </c>
      <c r="O269" s="299">
        <f>+'havelvac 7.1'!O269+'havelvac 7.2'!O269+'havelvac 7.3'!O269+'havelvac 7.4'!O269+'havelvac 7.5'!O269+'havelvac 7.6'!O269+'havelvac 7.7'!O269+'havelvac 7.9'!O269+'havelvac 7.8'!O269+'havelvac 7.10'!O269+'havelvac 7.11'!O269+'havelvac 7.12'!O269+'havelvac 7.13'!O269</f>
        <v>0</v>
      </c>
      <c r="P269" s="299">
        <f>+'havelvac 7.1'!P269+'havelvac 7.2'!P269+'havelvac 7.3'!P269+'havelvac 7.4'!P269+'havelvac 7.5'!P269+'havelvac 7.6'!P269+'havelvac 7.7'!P269+'havelvac 7.9'!P269+'havelvac 7.8'!P269+'havelvac 7.10'!P269+'havelvac 7.11'!P269+'havelvac 7.12'!P269+'havelvac 7.13'!P269</f>
        <v>0</v>
      </c>
    </row>
    <row r="270" spans="1:16" s="381" customFormat="1" hidden="1">
      <c r="A270" s="470"/>
      <c r="B270" s="471"/>
      <c r="C270" s="450"/>
      <c r="D270" s="451"/>
      <c r="E270" s="452"/>
      <c r="F270" s="476"/>
      <c r="G270" s="474"/>
      <c r="H270" s="318"/>
      <c r="I270" s="318"/>
      <c r="J270" s="322"/>
      <c r="K270" s="322"/>
      <c r="L270" s="330" t="s">
        <v>173</v>
      </c>
      <c r="M270" s="288">
        <v>5112</v>
      </c>
      <c r="N270" s="299">
        <f>+'havelvac 7.1'!N270+'havelvac 7.2'!N270+'havelvac 7.3'!N270+'havelvac 7.4'!N270+'havelvac 7.5'!N270+'havelvac 7.6'!N270+'havelvac 7.7'!N270+'havelvac 7.9'!N270+'havelvac 7.8'!N270+'havelvac 7.10'!N270+'havelvac 7.11'!N270+'havelvac 7.12'!N270+'havelvac 7.13'!N270</f>
        <v>0</v>
      </c>
      <c r="O270" s="299">
        <f>+'havelvac 7.1'!O270+'havelvac 7.2'!O270+'havelvac 7.3'!O270+'havelvac 7.4'!O270+'havelvac 7.5'!O270+'havelvac 7.6'!O270+'havelvac 7.7'!O270+'havelvac 7.9'!O270+'havelvac 7.8'!O270+'havelvac 7.10'!O270+'havelvac 7.11'!O270+'havelvac 7.12'!O270+'havelvac 7.13'!O270</f>
        <v>0</v>
      </c>
      <c r="P270" s="299">
        <f>+'havelvac 7.1'!P270+'havelvac 7.2'!P270+'havelvac 7.3'!P270+'havelvac 7.4'!P270+'havelvac 7.5'!P270+'havelvac 7.6'!P270+'havelvac 7.7'!P270+'havelvac 7.9'!P270+'havelvac 7.8'!P270+'havelvac 7.10'!P270+'havelvac 7.11'!P270+'havelvac 7.12'!P270+'havelvac 7.13'!P270</f>
        <v>0</v>
      </c>
    </row>
    <row r="271" spans="1:16" s="381" customFormat="1" hidden="1">
      <c r="A271" s="470"/>
      <c r="B271" s="471"/>
      <c r="C271" s="450"/>
      <c r="D271" s="451"/>
      <c r="E271" s="452"/>
      <c r="F271" s="476"/>
      <c r="G271" s="474"/>
      <c r="H271" s="318"/>
      <c r="I271" s="318"/>
      <c r="J271" s="322"/>
      <c r="K271" s="322"/>
      <c r="L271" s="321" t="s">
        <v>138</v>
      </c>
      <c r="M271" s="316">
        <v>5132</v>
      </c>
      <c r="N271" s="299">
        <f>+'havelvac 7.1'!N271+'havelvac 7.2'!N271+'havelvac 7.3'!N271+'havelvac 7.4'!N271+'havelvac 7.5'!N271+'havelvac 7.6'!N271+'havelvac 7.7'!N271+'havelvac 7.9'!N271+'havelvac 7.8'!N271+'havelvac 7.10'!N271+'havelvac 7.11'!N271+'havelvac 7.12'!N271+'havelvac 7.13'!N271</f>
        <v>0</v>
      </c>
      <c r="O271" s="299">
        <f>+'havelvac 7.1'!O271+'havelvac 7.2'!O271+'havelvac 7.3'!O271+'havelvac 7.4'!O271+'havelvac 7.5'!O271+'havelvac 7.6'!O271+'havelvac 7.7'!O271+'havelvac 7.9'!O271+'havelvac 7.8'!O271+'havelvac 7.10'!O271+'havelvac 7.11'!O271+'havelvac 7.12'!O271+'havelvac 7.13'!O271</f>
        <v>0</v>
      </c>
      <c r="P271" s="299">
        <f>+'havelvac 7.1'!P271+'havelvac 7.2'!P271+'havelvac 7.3'!P271+'havelvac 7.4'!P271+'havelvac 7.5'!P271+'havelvac 7.6'!P271+'havelvac 7.7'!P271+'havelvac 7.9'!P271+'havelvac 7.8'!P271+'havelvac 7.10'!P271+'havelvac 7.11'!P271+'havelvac 7.12'!P271+'havelvac 7.13'!P271</f>
        <v>0</v>
      </c>
    </row>
    <row r="272" spans="1:16" s="381" customFormat="1" ht="27" hidden="1">
      <c r="A272" s="470"/>
      <c r="B272" s="471"/>
      <c r="C272" s="450"/>
      <c r="D272" s="451"/>
      <c r="E272" s="452"/>
      <c r="F272" s="476"/>
      <c r="G272" s="474"/>
      <c r="H272" s="290">
        <v>2490</v>
      </c>
      <c r="I272" s="319" t="s">
        <v>155</v>
      </c>
      <c r="J272" s="320">
        <v>9</v>
      </c>
      <c r="K272" s="320">
        <v>0</v>
      </c>
      <c r="L272" s="410" t="s">
        <v>212</v>
      </c>
      <c r="M272" s="411"/>
      <c r="N272" s="412">
        <f>+N274</f>
        <v>0</v>
      </c>
      <c r="O272" s="412">
        <f>+O274</f>
        <v>0</v>
      </c>
      <c r="P272" s="412">
        <f>+P274</f>
        <v>0</v>
      </c>
    </row>
    <row r="273" spans="1:16" s="381" customFormat="1" ht="12.75" hidden="1">
      <c r="A273" s="470"/>
      <c r="B273" s="471"/>
      <c r="C273" s="450"/>
      <c r="D273" s="451"/>
      <c r="E273" s="452"/>
      <c r="F273" s="476"/>
      <c r="G273" s="474"/>
      <c r="H273" s="318"/>
      <c r="I273" s="319"/>
      <c r="J273" s="320"/>
      <c r="K273" s="320"/>
      <c r="L273" s="330" t="s">
        <v>110</v>
      </c>
      <c r="M273" s="288"/>
      <c r="N273" s="331"/>
      <c r="O273" s="331"/>
      <c r="P273" s="331"/>
    </row>
    <row r="274" spans="1:16" s="381" customFormat="1" ht="25.5" hidden="1">
      <c r="A274" s="470"/>
      <c r="B274" s="471"/>
      <c r="C274" s="450"/>
      <c r="D274" s="451"/>
      <c r="E274" s="452"/>
      <c r="F274" s="476"/>
      <c r="G274" s="474"/>
      <c r="H274" s="290">
        <v>2491</v>
      </c>
      <c r="I274" s="318" t="s">
        <v>155</v>
      </c>
      <c r="J274" s="322">
        <v>9</v>
      </c>
      <c r="K274" s="322">
        <v>1</v>
      </c>
      <c r="L274" s="409" t="s">
        <v>212</v>
      </c>
      <c r="M274" s="323"/>
      <c r="N274" s="331">
        <f>+N276+N279+N283+N285+N291+N295+N300+N303+N307+N311+N314+N317</f>
        <v>0</v>
      </c>
      <c r="O274" s="331">
        <f t="shared" ref="O274:P274" si="13">+O276+O279+O283+O285+O291+O295+O300+O303+O307+O311+O314+O317</f>
        <v>0</v>
      </c>
      <c r="P274" s="331">
        <f t="shared" si="13"/>
        <v>0</v>
      </c>
    </row>
    <row r="275" spans="1:16" s="381" customFormat="1" ht="12.75" hidden="1">
      <c r="A275" s="470"/>
      <c r="B275" s="471"/>
      <c r="C275" s="450"/>
      <c r="D275" s="451"/>
      <c r="E275" s="452"/>
      <c r="F275" s="476"/>
      <c r="G275" s="474"/>
      <c r="H275" s="318"/>
      <c r="I275" s="318"/>
      <c r="J275" s="322"/>
      <c r="K275" s="322"/>
      <c r="L275" s="330" t="s">
        <v>108</v>
      </c>
      <c r="M275" s="288"/>
      <c r="N275" s="331"/>
      <c r="O275" s="331"/>
      <c r="P275" s="331"/>
    </row>
    <row r="276" spans="1:16" s="381" customFormat="1" ht="13.5" hidden="1">
      <c r="A276" s="470"/>
      <c r="B276" s="471"/>
      <c r="C276" s="450"/>
      <c r="D276" s="451"/>
      <c r="E276" s="452"/>
      <c r="F276" s="476"/>
      <c r="G276" s="474"/>
      <c r="H276" s="290"/>
      <c r="I276" s="414"/>
      <c r="J276" s="415"/>
      <c r="K276" s="415"/>
      <c r="L276" s="416" t="s">
        <v>213</v>
      </c>
      <c r="M276" s="411"/>
      <c r="N276" s="417">
        <f>O276+P276</f>
        <v>0</v>
      </c>
      <c r="O276" s="417">
        <f>SUM(O277:O278)</f>
        <v>0</v>
      </c>
      <c r="P276" s="417">
        <f>SUM(P277:P278)</f>
        <v>0</v>
      </c>
    </row>
    <row r="277" spans="1:16" s="381" customFormat="1" hidden="1">
      <c r="A277" s="470"/>
      <c r="B277" s="471"/>
      <c r="C277" s="450"/>
      <c r="D277" s="451"/>
      <c r="E277" s="452"/>
      <c r="F277" s="476"/>
      <c r="G277" s="474"/>
      <c r="H277" s="290"/>
      <c r="I277" s="318"/>
      <c r="J277" s="322"/>
      <c r="K277" s="322"/>
      <c r="L277" s="336" t="s">
        <v>364</v>
      </c>
      <c r="M277" s="289">
        <v>4269</v>
      </c>
      <c r="N277" s="299">
        <f>+'havelvac 7.1'!N277+'havelvac 7.2'!N277+'havelvac 7.3'!N277+'havelvac 7.4'!N277+'havelvac 7.5'!N277+'havelvac 7.6'!N277+'havelvac 7.7'!N277+'havelvac 7.9'!N277+'havelvac 7.8'!N277+'havelvac 7.10'!N277+'havelvac 7.11'!N277+'havelvac 7.12'!N277+'havelvac 7.13'!N277</f>
        <v>0</v>
      </c>
      <c r="O277" s="299">
        <f>+'havelvac 7.1'!O277+'havelvac 7.2'!O277+'havelvac 7.3'!O277+'havelvac 7.4'!O277+'havelvac 7.5'!O277+'havelvac 7.6'!O277+'havelvac 7.7'!O277+'havelvac 7.9'!O277+'havelvac 7.8'!O277+'havelvac 7.10'!O277+'havelvac 7.11'!O277+'havelvac 7.12'!O277+'havelvac 7.13'!O277</f>
        <v>0</v>
      </c>
      <c r="P277" s="299">
        <f>+'havelvac 7.1'!P277+'havelvac 7.2'!P277+'havelvac 7.3'!P277+'havelvac 7.4'!P277+'havelvac 7.5'!P277+'havelvac 7.6'!P277+'havelvac 7.7'!P277+'havelvac 7.9'!P277+'havelvac 7.8'!P277+'havelvac 7.10'!P277+'havelvac 7.11'!P277+'havelvac 7.12'!P277+'havelvac 7.13'!P277</f>
        <v>0</v>
      </c>
    </row>
    <row r="278" spans="1:16" s="381" customFormat="1" hidden="1">
      <c r="A278" s="470"/>
      <c r="B278" s="471"/>
      <c r="C278" s="450"/>
      <c r="D278" s="451"/>
      <c r="E278" s="452"/>
      <c r="F278" s="476"/>
      <c r="G278" s="474"/>
      <c r="H278" s="318"/>
      <c r="I278" s="318"/>
      <c r="J278" s="322"/>
      <c r="K278" s="322"/>
      <c r="L278" s="321" t="s">
        <v>137</v>
      </c>
      <c r="M278" s="316">
        <v>5129</v>
      </c>
      <c r="N278" s="299">
        <f>+'havelvac 7.1'!N278+'havelvac 7.2'!N278+'havelvac 7.3'!N278+'havelvac 7.4'!N278+'havelvac 7.5'!N278+'havelvac 7.6'!N278+'havelvac 7.7'!N278+'havelvac 7.9'!N278+'havelvac 7.8'!N278+'havelvac 7.10'!N278+'havelvac 7.11'!N278+'havelvac 7.12'!N278+'havelvac 7.13'!N278</f>
        <v>0</v>
      </c>
      <c r="O278" s="299">
        <f>+'havelvac 7.1'!O278+'havelvac 7.2'!O278+'havelvac 7.3'!O278+'havelvac 7.4'!O278+'havelvac 7.5'!O278+'havelvac 7.6'!O278+'havelvac 7.7'!O278+'havelvac 7.9'!O278+'havelvac 7.8'!O278+'havelvac 7.10'!O278+'havelvac 7.11'!O278+'havelvac 7.12'!O278+'havelvac 7.13'!O278</f>
        <v>0</v>
      </c>
      <c r="P278" s="299">
        <f>+'havelvac 7.1'!P278+'havelvac 7.2'!P278+'havelvac 7.3'!P278+'havelvac 7.4'!P278+'havelvac 7.5'!P278+'havelvac 7.6'!P278+'havelvac 7.7'!P278+'havelvac 7.9'!P278+'havelvac 7.8'!P278+'havelvac 7.10'!P278+'havelvac 7.11'!P278+'havelvac 7.12'!P278+'havelvac 7.13'!P278</f>
        <v>0</v>
      </c>
    </row>
    <row r="279" spans="1:16" s="381" customFormat="1" ht="54" hidden="1">
      <c r="A279" s="470"/>
      <c r="B279" s="471"/>
      <c r="C279" s="450"/>
      <c r="D279" s="451"/>
      <c r="E279" s="452"/>
      <c r="F279" s="476"/>
      <c r="G279" s="474"/>
      <c r="H279" s="290"/>
      <c r="I279" s="414"/>
      <c r="J279" s="415"/>
      <c r="K279" s="415"/>
      <c r="L279" s="416" t="s">
        <v>214</v>
      </c>
      <c r="M279" s="411"/>
      <c r="N279" s="417">
        <f>O279+P279</f>
        <v>0</v>
      </c>
      <c r="O279" s="417">
        <f>SUM(O280:O282)</f>
        <v>0</v>
      </c>
      <c r="P279" s="417">
        <f>SUM(P280:P282)</f>
        <v>0</v>
      </c>
    </row>
    <row r="280" spans="1:16" s="381" customFormat="1" ht="25.5" hidden="1">
      <c r="A280" s="470"/>
      <c r="B280" s="471"/>
      <c r="C280" s="450"/>
      <c r="D280" s="451"/>
      <c r="E280" s="452"/>
      <c r="F280" s="476"/>
      <c r="G280" s="474"/>
      <c r="H280" s="318"/>
      <c r="I280" s="318"/>
      <c r="J280" s="322"/>
      <c r="K280" s="322"/>
      <c r="L280" s="321" t="s">
        <v>217</v>
      </c>
      <c r="M280" s="316">
        <v>4511</v>
      </c>
      <c r="N280" s="299">
        <f>+'havelvac 7.1'!N280+'havelvac 7.2'!N280+'havelvac 7.3'!N280+'havelvac 7.4'!N280+'havelvac 7.5'!N280+'havelvac 7.6'!N280+'havelvac 7.7'!N280+'havelvac 7.9'!N280+'havelvac 7.8'!N280+'havelvac 7.10'!N280+'havelvac 7.11'!N280+'havelvac 7.12'!N280+'havelvac 7.13'!N280</f>
        <v>0</v>
      </c>
      <c r="O280" s="299">
        <f>+'havelvac 7.1'!O280+'havelvac 7.2'!O280+'havelvac 7.3'!O280+'havelvac 7.4'!O280+'havelvac 7.5'!O280+'havelvac 7.6'!O280+'havelvac 7.7'!O280+'havelvac 7.9'!O280+'havelvac 7.8'!O280+'havelvac 7.10'!O280+'havelvac 7.11'!O280+'havelvac 7.12'!O280+'havelvac 7.13'!O280</f>
        <v>0</v>
      </c>
      <c r="P280" s="299">
        <f>+'havelvac 7.1'!P280+'havelvac 7.2'!P280+'havelvac 7.3'!P280+'havelvac 7.4'!P280+'havelvac 7.5'!P280+'havelvac 7.6'!P280+'havelvac 7.7'!P280+'havelvac 7.9'!P280+'havelvac 7.8'!P280+'havelvac 7.10'!P280+'havelvac 7.11'!P280+'havelvac 7.12'!P280+'havelvac 7.13'!P280</f>
        <v>0</v>
      </c>
    </row>
    <row r="281" spans="1:16" s="381" customFormat="1" ht="25.5" hidden="1">
      <c r="A281" s="470"/>
      <c r="B281" s="471"/>
      <c r="C281" s="450"/>
      <c r="D281" s="451"/>
      <c r="E281" s="452"/>
      <c r="F281" s="476"/>
      <c r="G281" s="474"/>
      <c r="H281" s="318"/>
      <c r="I281" s="318"/>
      <c r="J281" s="322"/>
      <c r="K281" s="322"/>
      <c r="L281" s="336" t="s">
        <v>215</v>
      </c>
      <c r="M281" s="289">
        <v>4637</v>
      </c>
      <c r="N281" s="299">
        <f>+'havelvac 7.1'!N281+'havelvac 7.2'!N281+'havelvac 7.3'!N281+'havelvac 7.4'!N281+'havelvac 7.5'!N281+'havelvac 7.6'!N281+'havelvac 7.7'!N281+'havelvac 7.9'!N281+'havelvac 7.8'!N281+'havelvac 7.10'!N281+'havelvac 7.11'!N281+'havelvac 7.12'!N281+'havelvac 7.13'!N281</f>
        <v>0</v>
      </c>
      <c r="O281" s="299">
        <f>+'havelvac 7.1'!O281+'havelvac 7.2'!O281+'havelvac 7.3'!O281+'havelvac 7.4'!O281+'havelvac 7.5'!O281+'havelvac 7.6'!O281+'havelvac 7.7'!O281+'havelvac 7.9'!O281+'havelvac 7.8'!O281+'havelvac 7.10'!O281+'havelvac 7.11'!O281+'havelvac 7.12'!O281+'havelvac 7.13'!O281</f>
        <v>0</v>
      </c>
      <c r="P281" s="299">
        <f>+'havelvac 7.1'!P281+'havelvac 7.2'!P281+'havelvac 7.3'!P281+'havelvac 7.4'!P281+'havelvac 7.5'!P281+'havelvac 7.6'!P281+'havelvac 7.7'!P281+'havelvac 7.9'!P281+'havelvac 7.8'!P281+'havelvac 7.10'!P281+'havelvac 7.11'!P281+'havelvac 7.12'!P281+'havelvac 7.13'!P281</f>
        <v>0</v>
      </c>
    </row>
    <row r="282" spans="1:16" s="381" customFormat="1" hidden="1">
      <c r="A282" s="470"/>
      <c r="B282" s="471"/>
      <c r="C282" s="450"/>
      <c r="D282" s="451"/>
      <c r="E282" s="452"/>
      <c r="F282" s="476"/>
      <c r="G282" s="474"/>
      <c r="H282" s="318"/>
      <c r="I282" s="318"/>
      <c r="J282" s="322"/>
      <c r="K282" s="322"/>
      <c r="L282" s="336" t="s">
        <v>758</v>
      </c>
      <c r="M282" s="289" t="s">
        <v>759</v>
      </c>
      <c r="N282" s="299">
        <f>+'havelvac 7.1'!N282+'havelvac 7.2'!N282+'havelvac 7.3'!N282+'havelvac 7.4'!N282+'havelvac 7.5'!N282+'havelvac 7.6'!N282+'havelvac 7.7'!N282+'havelvac 7.9'!N282+'havelvac 7.8'!N282+'havelvac 7.10'!N282+'havelvac 7.11'!N282+'havelvac 7.12'!N282+'havelvac 7.13'!N282</f>
        <v>0</v>
      </c>
      <c r="O282" s="299">
        <f>+'havelvac 7.1'!O282+'havelvac 7.2'!O282+'havelvac 7.3'!O282+'havelvac 7.4'!O282+'havelvac 7.5'!O282+'havelvac 7.6'!O282+'havelvac 7.7'!O282+'havelvac 7.9'!O282+'havelvac 7.8'!O282+'havelvac 7.10'!O282+'havelvac 7.11'!O282+'havelvac 7.12'!O282+'havelvac 7.13'!O282</f>
        <v>0</v>
      </c>
      <c r="P282" s="299">
        <f>+'havelvac 7.1'!P282+'havelvac 7.2'!P282+'havelvac 7.3'!P282+'havelvac 7.4'!P282+'havelvac 7.5'!P282+'havelvac 7.6'!P282+'havelvac 7.7'!P282+'havelvac 7.9'!P282+'havelvac 7.8'!P282+'havelvac 7.10'!P282+'havelvac 7.11'!P282+'havelvac 7.12'!P282+'havelvac 7.13'!P282</f>
        <v>0</v>
      </c>
    </row>
    <row r="283" spans="1:16" s="381" customFormat="1" ht="27" hidden="1">
      <c r="A283" s="470"/>
      <c r="B283" s="471"/>
      <c r="C283" s="450"/>
      <c r="D283" s="451"/>
      <c r="E283" s="452"/>
      <c r="F283" s="476"/>
      <c r="G283" s="474"/>
      <c r="H283" s="290"/>
      <c r="I283" s="414"/>
      <c r="J283" s="415"/>
      <c r="K283" s="415"/>
      <c r="L283" s="416" t="s">
        <v>216</v>
      </c>
      <c r="M283" s="411"/>
      <c r="N283" s="417">
        <f>O283+P283</f>
        <v>0</v>
      </c>
      <c r="O283" s="417">
        <f>SUM(O284)</f>
        <v>0</v>
      </c>
      <c r="P283" s="417">
        <f>SUM(P284)</f>
        <v>0</v>
      </c>
    </row>
    <row r="284" spans="1:16" s="381" customFormat="1" ht="25.5" hidden="1">
      <c r="A284" s="470"/>
      <c r="B284" s="471"/>
      <c r="C284" s="450"/>
      <c r="D284" s="451"/>
      <c r="E284" s="452"/>
      <c r="F284" s="476"/>
      <c r="G284" s="474"/>
      <c r="H284" s="318"/>
      <c r="I284" s="318"/>
      <c r="J284" s="322"/>
      <c r="K284" s="322"/>
      <c r="L284" s="321" t="s">
        <v>217</v>
      </c>
      <c r="M284" s="316">
        <v>4511</v>
      </c>
      <c r="N284" s="299">
        <f>+'havelvac 7.1'!N284+'havelvac 7.2'!N284+'havelvac 7.3'!N284+'havelvac 7.4'!N284+'havelvac 7.5'!N284+'havelvac 7.6'!N284+'havelvac 7.7'!N284+'havelvac 7.9'!N284+'havelvac 7.8'!N284+'havelvac 7.10'!N284+'havelvac 7.11'!N284+'havelvac 7.12'!N284+'havelvac 7.13'!N284</f>
        <v>0</v>
      </c>
      <c r="O284" s="299">
        <f>+'havelvac 7.1'!O284+'havelvac 7.2'!O284+'havelvac 7.3'!O284+'havelvac 7.4'!O284+'havelvac 7.5'!O284+'havelvac 7.6'!O284+'havelvac 7.7'!O284+'havelvac 7.9'!O284+'havelvac 7.8'!O284+'havelvac 7.10'!O284+'havelvac 7.11'!O284+'havelvac 7.12'!O284+'havelvac 7.13'!O284</f>
        <v>0</v>
      </c>
      <c r="P284" s="299">
        <f>+'havelvac 7.1'!P284+'havelvac 7.2'!P284+'havelvac 7.3'!P284+'havelvac 7.4'!P284+'havelvac 7.5'!P284+'havelvac 7.6'!P284+'havelvac 7.7'!P284+'havelvac 7.9'!P284+'havelvac 7.8'!P284+'havelvac 7.10'!P284+'havelvac 7.11'!P284+'havelvac 7.12'!P284+'havelvac 7.13'!P284</f>
        <v>0</v>
      </c>
    </row>
    <row r="285" spans="1:16" s="381" customFormat="1" ht="27" hidden="1">
      <c r="A285" s="470"/>
      <c r="B285" s="471"/>
      <c r="C285" s="450"/>
      <c r="D285" s="451"/>
      <c r="E285" s="452"/>
      <c r="F285" s="476"/>
      <c r="G285" s="474"/>
      <c r="H285" s="290"/>
      <c r="I285" s="414"/>
      <c r="J285" s="415"/>
      <c r="K285" s="415"/>
      <c r="L285" s="416" t="s">
        <v>218</v>
      </c>
      <c r="M285" s="411"/>
      <c r="N285" s="417">
        <f>O285+P285</f>
        <v>0</v>
      </c>
      <c r="O285" s="417">
        <f>SUM(O286:O290)</f>
        <v>0</v>
      </c>
      <c r="P285" s="417">
        <f>SUM(P286:P290)</f>
        <v>0</v>
      </c>
    </row>
    <row r="286" spans="1:16" s="381" customFormat="1" ht="25.5" hidden="1">
      <c r="A286" s="470"/>
      <c r="B286" s="471"/>
      <c r="C286" s="450"/>
      <c r="D286" s="451"/>
      <c r="E286" s="452"/>
      <c r="F286" s="476"/>
      <c r="G286" s="474"/>
      <c r="H286" s="318"/>
      <c r="I286" s="318"/>
      <c r="J286" s="322"/>
      <c r="K286" s="322"/>
      <c r="L286" s="330" t="s">
        <v>241</v>
      </c>
      <c r="M286" s="288">
        <v>4638</v>
      </c>
      <c r="N286" s="299">
        <f>+'havelvac 7.1'!N286+'havelvac 7.2'!N286+'havelvac 7.3'!N286+'havelvac 7.4'!N286+'havelvac 7.5'!N286+'havelvac 7.6'!N286+'havelvac 7.7'!N286+'havelvac 7.9'!N286+'havelvac 7.8'!N286+'havelvac 7.10'!N286+'havelvac 7.11'!N286+'havelvac 7.12'!N286+'havelvac 7.13'!N286</f>
        <v>0</v>
      </c>
      <c r="O286" s="299">
        <f>+'havelvac 7.1'!O286+'havelvac 7.2'!O286+'havelvac 7.3'!O286+'havelvac 7.4'!O286+'havelvac 7.5'!O286+'havelvac 7.6'!O286+'havelvac 7.7'!O286+'havelvac 7.9'!O286+'havelvac 7.8'!O286+'havelvac 7.10'!O286+'havelvac 7.11'!O286+'havelvac 7.12'!O286+'havelvac 7.13'!O286</f>
        <v>0</v>
      </c>
      <c r="P286" s="299">
        <f>+'havelvac 7.1'!P286+'havelvac 7.2'!P286+'havelvac 7.3'!P286+'havelvac 7.4'!P286+'havelvac 7.5'!P286+'havelvac 7.6'!P286+'havelvac 7.7'!P286+'havelvac 7.9'!P286+'havelvac 7.8'!P286+'havelvac 7.10'!P286+'havelvac 7.11'!P286+'havelvac 7.12'!P286+'havelvac 7.13'!P286</f>
        <v>0</v>
      </c>
    </row>
    <row r="287" spans="1:16" s="381" customFormat="1" hidden="1">
      <c r="A287" s="470"/>
      <c r="B287" s="471"/>
      <c r="C287" s="450"/>
      <c r="D287" s="451"/>
      <c r="E287" s="452"/>
      <c r="F287" s="476"/>
      <c r="G287" s="474"/>
      <c r="H287" s="318"/>
      <c r="I287" s="318"/>
      <c r="J287" s="322"/>
      <c r="K287" s="322"/>
      <c r="L287" s="336" t="s">
        <v>211</v>
      </c>
      <c r="M287" s="289">
        <v>4639</v>
      </c>
      <c r="N287" s="299">
        <f>+'havelvac 7.1'!N287+'havelvac 7.2'!N287+'havelvac 7.3'!N287+'havelvac 7.4'!N287+'havelvac 7.5'!N287+'havelvac 7.6'!N287+'havelvac 7.7'!N287+'havelvac 7.9'!N287+'havelvac 7.8'!N287+'havelvac 7.10'!N287+'havelvac 7.11'!N287+'havelvac 7.12'!N287+'havelvac 7.13'!N287</f>
        <v>0</v>
      </c>
      <c r="O287" s="299">
        <f>+'havelvac 7.1'!O287+'havelvac 7.2'!O287+'havelvac 7.3'!O287+'havelvac 7.4'!O287+'havelvac 7.5'!O287+'havelvac 7.6'!O287+'havelvac 7.7'!O287+'havelvac 7.9'!O287+'havelvac 7.8'!O287+'havelvac 7.10'!O287+'havelvac 7.11'!O287+'havelvac 7.12'!O287+'havelvac 7.13'!O287</f>
        <v>0</v>
      </c>
      <c r="P287" s="299">
        <f>+'havelvac 7.1'!P287+'havelvac 7.2'!P287+'havelvac 7.3'!P287+'havelvac 7.4'!P287+'havelvac 7.5'!P287+'havelvac 7.6'!P287+'havelvac 7.7'!P287+'havelvac 7.9'!P287+'havelvac 7.8'!P287+'havelvac 7.10'!P287+'havelvac 7.11'!P287+'havelvac 7.12'!P287+'havelvac 7.13'!P287</f>
        <v>0</v>
      </c>
    </row>
    <row r="288" spans="1:16" s="381" customFormat="1" hidden="1">
      <c r="A288" s="470"/>
      <c r="B288" s="471"/>
      <c r="C288" s="450"/>
      <c r="D288" s="451"/>
      <c r="E288" s="452"/>
      <c r="F288" s="476"/>
      <c r="G288" s="474"/>
      <c r="H288" s="318"/>
      <c r="I288" s="318"/>
      <c r="J288" s="322"/>
      <c r="K288" s="322"/>
      <c r="L288" s="336" t="s">
        <v>758</v>
      </c>
      <c r="M288" s="289" t="s">
        <v>759</v>
      </c>
      <c r="N288" s="299">
        <f>+'havelvac 7.1'!N288+'havelvac 7.2'!N288+'havelvac 7.3'!N288+'havelvac 7.4'!N288+'havelvac 7.5'!N288+'havelvac 7.6'!N288+'havelvac 7.7'!N288+'havelvac 7.9'!N288+'havelvac 7.8'!N288+'havelvac 7.10'!N288+'havelvac 7.11'!N288+'havelvac 7.12'!N288+'havelvac 7.13'!N288</f>
        <v>0</v>
      </c>
      <c r="O288" s="299">
        <f>+'havelvac 7.1'!O288+'havelvac 7.2'!O288+'havelvac 7.3'!O288+'havelvac 7.4'!O288+'havelvac 7.5'!O288+'havelvac 7.6'!O288+'havelvac 7.7'!O288+'havelvac 7.9'!O288+'havelvac 7.8'!O288+'havelvac 7.10'!O288+'havelvac 7.11'!O288+'havelvac 7.12'!O288+'havelvac 7.13'!O288</f>
        <v>0</v>
      </c>
      <c r="P288" s="299">
        <f>+'havelvac 7.1'!P288+'havelvac 7.2'!P288+'havelvac 7.3'!P288+'havelvac 7.4'!P288+'havelvac 7.5'!P288+'havelvac 7.6'!P288+'havelvac 7.7'!P288+'havelvac 7.9'!P288+'havelvac 7.8'!P288+'havelvac 7.10'!P288+'havelvac 7.11'!P288+'havelvac 7.12'!P288+'havelvac 7.13'!P288</f>
        <v>0</v>
      </c>
    </row>
    <row r="289" spans="1:16" s="381" customFormat="1" hidden="1">
      <c r="A289" s="470"/>
      <c r="B289" s="471"/>
      <c r="C289" s="450"/>
      <c r="D289" s="451"/>
      <c r="E289" s="452"/>
      <c r="F289" s="476"/>
      <c r="G289" s="474"/>
      <c r="H289" s="318"/>
      <c r="I289" s="318"/>
      <c r="J289" s="322"/>
      <c r="K289" s="322"/>
      <c r="L289" s="321" t="s">
        <v>348</v>
      </c>
      <c r="M289" s="288">
        <v>4729</v>
      </c>
      <c r="N289" s="299">
        <f>+'havelvac 7.1'!N289+'havelvac 7.2'!N289+'havelvac 7.3'!N289+'havelvac 7.4'!N289+'havelvac 7.5'!N289+'havelvac 7.6'!N289+'havelvac 7.7'!N289+'havelvac 7.9'!N289+'havelvac 7.8'!N289+'havelvac 7.10'!N289+'havelvac 7.11'!N289+'havelvac 7.12'!N289+'havelvac 7.13'!N289</f>
        <v>0</v>
      </c>
      <c r="O289" s="299">
        <f>+'havelvac 7.1'!O289+'havelvac 7.2'!O289+'havelvac 7.3'!O289+'havelvac 7.4'!O289+'havelvac 7.5'!O289+'havelvac 7.6'!O289+'havelvac 7.7'!O289+'havelvac 7.9'!O289+'havelvac 7.8'!O289+'havelvac 7.10'!O289+'havelvac 7.11'!O289+'havelvac 7.12'!O289+'havelvac 7.13'!O289</f>
        <v>0</v>
      </c>
      <c r="P289" s="299">
        <f>+'havelvac 7.1'!P289+'havelvac 7.2'!P289+'havelvac 7.3'!P289+'havelvac 7.4'!P289+'havelvac 7.5'!P289+'havelvac 7.6'!P289+'havelvac 7.7'!P289+'havelvac 7.9'!P289+'havelvac 7.8'!P289+'havelvac 7.10'!P289+'havelvac 7.11'!P289+'havelvac 7.12'!P289+'havelvac 7.13'!P289</f>
        <v>0</v>
      </c>
    </row>
    <row r="290" spans="1:16" s="381" customFormat="1" ht="25.5" hidden="1">
      <c r="A290" s="470"/>
      <c r="B290" s="471"/>
      <c r="C290" s="450"/>
      <c r="D290" s="451"/>
      <c r="E290" s="452"/>
      <c r="F290" s="476"/>
      <c r="G290" s="474"/>
      <c r="H290" s="318"/>
      <c r="I290" s="318"/>
      <c r="J290" s="322"/>
      <c r="K290" s="322"/>
      <c r="L290" s="330" t="s">
        <v>219</v>
      </c>
      <c r="M290" s="288">
        <v>4819</v>
      </c>
      <c r="N290" s="299">
        <f>+'havelvac 7.1'!N290+'havelvac 7.2'!N290+'havelvac 7.3'!N290+'havelvac 7.4'!N290+'havelvac 7.5'!N290+'havelvac 7.6'!N290+'havelvac 7.7'!N290+'havelvac 7.9'!N290+'havelvac 7.8'!N290+'havelvac 7.10'!N290+'havelvac 7.11'!N290+'havelvac 7.12'!N290+'havelvac 7.13'!N290</f>
        <v>0</v>
      </c>
      <c r="O290" s="299">
        <f>+'havelvac 7.1'!O290+'havelvac 7.2'!O290+'havelvac 7.3'!O290+'havelvac 7.4'!O290+'havelvac 7.5'!O290+'havelvac 7.6'!O290+'havelvac 7.7'!O290+'havelvac 7.9'!O290+'havelvac 7.8'!O290+'havelvac 7.10'!O290+'havelvac 7.11'!O290+'havelvac 7.12'!O290+'havelvac 7.13'!O290</f>
        <v>0</v>
      </c>
      <c r="P290" s="299">
        <f>+'havelvac 7.1'!P290+'havelvac 7.2'!P290+'havelvac 7.3'!P290+'havelvac 7.4'!P290+'havelvac 7.5'!P290+'havelvac 7.6'!P290+'havelvac 7.7'!P290+'havelvac 7.9'!P290+'havelvac 7.8'!P290+'havelvac 7.10'!P290+'havelvac 7.11'!P290+'havelvac 7.12'!P290+'havelvac 7.13'!P290</f>
        <v>0</v>
      </c>
    </row>
    <row r="291" spans="1:16" s="381" customFormat="1" ht="13.5" hidden="1">
      <c r="A291" s="470"/>
      <c r="B291" s="471"/>
      <c r="C291" s="450"/>
      <c r="D291" s="451"/>
      <c r="E291" s="452"/>
      <c r="F291" s="476"/>
      <c r="G291" s="474"/>
      <c r="H291" s="290"/>
      <c r="I291" s="414"/>
      <c r="J291" s="415"/>
      <c r="K291" s="415"/>
      <c r="L291" s="416" t="s">
        <v>220</v>
      </c>
      <c r="M291" s="411"/>
      <c r="N291" s="417">
        <f>O291+P291</f>
        <v>0</v>
      </c>
      <c r="O291" s="417">
        <f>SUM(O292:O294)</f>
        <v>0</v>
      </c>
      <c r="P291" s="417">
        <f>SUM(P292:P294)</f>
        <v>0</v>
      </c>
    </row>
    <row r="292" spans="1:16" s="381" customFormat="1" hidden="1">
      <c r="A292" s="470"/>
      <c r="B292" s="471"/>
      <c r="C292" s="450"/>
      <c r="D292" s="451"/>
      <c r="E292" s="452"/>
      <c r="F292" s="476"/>
      <c r="G292" s="474"/>
      <c r="H292" s="318"/>
      <c r="I292" s="318"/>
      <c r="J292" s="322"/>
      <c r="K292" s="322"/>
      <c r="L292" s="330" t="s">
        <v>221</v>
      </c>
      <c r="M292" s="288">
        <v>8111</v>
      </c>
      <c r="N292" s="299">
        <f>+'havelvac 7.1'!N292+'havelvac 7.2'!N292+'havelvac 7.3'!N292+'havelvac 7.4'!N292+'havelvac 7.5'!N292+'havelvac 7.6'!N292+'havelvac 7.7'!N292+'havelvac 7.9'!N292+'havelvac 7.8'!N292+'havelvac 7.10'!N292+'havelvac 7.11'!N292+'havelvac 7.12'!N292+'havelvac 7.13'!N292</f>
        <v>0</v>
      </c>
      <c r="O292" s="299">
        <f>+'havelvac 7.1'!O292+'havelvac 7.2'!O292+'havelvac 7.3'!O292+'havelvac 7.4'!O292+'havelvac 7.5'!O292+'havelvac 7.6'!O292+'havelvac 7.7'!O292+'havelvac 7.9'!O292+'havelvac 7.8'!O292+'havelvac 7.10'!O292+'havelvac 7.11'!O292+'havelvac 7.12'!O292+'havelvac 7.13'!O292</f>
        <v>0</v>
      </c>
      <c r="P292" s="299">
        <f>+'havelvac 7.1'!P292+'havelvac 7.2'!P292+'havelvac 7.3'!P292+'havelvac 7.4'!P292+'havelvac 7.5'!P292+'havelvac 7.6'!P292+'havelvac 7.7'!P292+'havelvac 7.9'!P292+'havelvac 7.8'!P292+'havelvac 7.10'!P292+'havelvac 7.11'!P292+'havelvac 7.12'!P292+'havelvac 7.13'!P292</f>
        <v>0</v>
      </c>
    </row>
    <row r="293" spans="1:16" s="381" customFormat="1" hidden="1">
      <c r="A293" s="470"/>
      <c r="B293" s="471"/>
      <c r="C293" s="450"/>
      <c r="D293" s="451"/>
      <c r="E293" s="452"/>
      <c r="F293" s="476"/>
      <c r="G293" s="474"/>
      <c r="H293" s="318"/>
      <c r="I293" s="318"/>
      <c r="J293" s="322"/>
      <c r="K293" s="322"/>
      <c r="L293" s="330" t="s">
        <v>760</v>
      </c>
      <c r="M293" s="288">
        <v>8121</v>
      </c>
      <c r="N293" s="299">
        <f>+'havelvac 7.1'!N293+'havelvac 7.2'!N293+'havelvac 7.3'!N293+'havelvac 7.4'!N293+'havelvac 7.5'!N293+'havelvac 7.6'!N293+'havelvac 7.7'!N293+'havelvac 7.9'!N293+'havelvac 7.8'!N293+'havelvac 7.10'!N293+'havelvac 7.11'!N293+'havelvac 7.12'!N293+'havelvac 7.13'!N293</f>
        <v>0</v>
      </c>
      <c r="O293" s="299">
        <f>+'havelvac 7.1'!O293+'havelvac 7.2'!O293+'havelvac 7.3'!O293+'havelvac 7.4'!O293+'havelvac 7.5'!O293+'havelvac 7.6'!O293+'havelvac 7.7'!O293+'havelvac 7.9'!O293+'havelvac 7.8'!O293+'havelvac 7.10'!O293+'havelvac 7.11'!O293+'havelvac 7.12'!O293+'havelvac 7.13'!O293</f>
        <v>0</v>
      </c>
      <c r="P293" s="299">
        <f>+'havelvac 7.1'!P293+'havelvac 7.2'!P293+'havelvac 7.3'!P293+'havelvac 7.4'!P293+'havelvac 7.5'!P293+'havelvac 7.6'!P293+'havelvac 7.7'!P293+'havelvac 7.9'!P293+'havelvac 7.8'!P293+'havelvac 7.10'!P293+'havelvac 7.11'!P293+'havelvac 7.12'!P293+'havelvac 7.13'!P293</f>
        <v>0</v>
      </c>
    </row>
    <row r="294" spans="1:16" s="381" customFormat="1" hidden="1">
      <c r="A294" s="470"/>
      <c r="B294" s="471"/>
      <c r="C294" s="450"/>
      <c r="D294" s="451"/>
      <c r="E294" s="452"/>
      <c r="F294" s="476"/>
      <c r="G294" s="474"/>
      <c r="H294" s="318"/>
      <c r="I294" s="318"/>
      <c r="J294" s="322"/>
      <c r="K294" s="322"/>
      <c r="L294" s="321" t="s">
        <v>222</v>
      </c>
      <c r="M294" s="316">
        <v>8411</v>
      </c>
      <c r="N294" s="299">
        <f>+'havelvac 7.1'!N294+'havelvac 7.2'!N294+'havelvac 7.3'!N294+'havelvac 7.4'!N294+'havelvac 7.5'!N294+'havelvac 7.6'!N294+'havelvac 7.7'!N294+'havelvac 7.9'!N294+'havelvac 7.8'!N294+'havelvac 7.10'!N294+'havelvac 7.11'!N294+'havelvac 7.12'!N294+'havelvac 7.13'!N294</f>
        <v>0</v>
      </c>
      <c r="O294" s="299">
        <f>+'havelvac 7.1'!O294+'havelvac 7.2'!O294+'havelvac 7.3'!O294+'havelvac 7.4'!O294+'havelvac 7.5'!O294+'havelvac 7.6'!O294+'havelvac 7.7'!O294+'havelvac 7.9'!O294+'havelvac 7.8'!O294+'havelvac 7.10'!O294+'havelvac 7.11'!O294+'havelvac 7.12'!O294+'havelvac 7.13'!O294</f>
        <v>0</v>
      </c>
      <c r="P294" s="299">
        <f>+'havelvac 7.1'!P294+'havelvac 7.2'!P294+'havelvac 7.3'!P294+'havelvac 7.4'!P294+'havelvac 7.5'!P294+'havelvac 7.6'!P294+'havelvac 7.7'!P294+'havelvac 7.9'!P294+'havelvac 7.8'!P294+'havelvac 7.10'!P294+'havelvac 7.11'!P294+'havelvac 7.12'!P294+'havelvac 7.13'!P294</f>
        <v>0</v>
      </c>
    </row>
    <row r="295" spans="1:16" s="477" customFormat="1" ht="13.5" hidden="1">
      <c r="A295" s="470" t="str">
        <f t="shared" si="10"/>
        <v>71050300000000</v>
      </c>
      <c r="B295" s="471" t="s">
        <v>439</v>
      </c>
      <c r="C295" s="450" t="s">
        <v>149</v>
      </c>
      <c r="D295" s="451" t="s">
        <v>442</v>
      </c>
      <c r="E295" s="452" t="s">
        <v>441</v>
      </c>
      <c r="F295" s="476" t="s">
        <v>441</v>
      </c>
      <c r="G295" s="474" t="s">
        <v>440</v>
      </c>
      <c r="H295" s="290"/>
      <c r="I295" s="414"/>
      <c r="J295" s="415"/>
      <c r="K295" s="415"/>
      <c r="L295" s="416" t="s">
        <v>880</v>
      </c>
      <c r="M295" s="411"/>
      <c r="N295" s="417">
        <f>O295+P295</f>
        <v>0</v>
      </c>
      <c r="O295" s="417">
        <f>SUM(O296:O299)</f>
        <v>0</v>
      </c>
      <c r="P295" s="417">
        <f>SUM(P296:P299)</f>
        <v>0</v>
      </c>
    </row>
    <row r="296" spans="1:16" s="381" customFormat="1" hidden="1">
      <c r="A296" s="470" t="str">
        <f t="shared" si="10"/>
        <v>71050300000001</v>
      </c>
      <c r="B296" s="471" t="s">
        <v>439</v>
      </c>
      <c r="C296" s="450" t="s">
        <v>149</v>
      </c>
      <c r="D296" s="451" t="s">
        <v>442</v>
      </c>
      <c r="E296" s="452" t="s">
        <v>441</v>
      </c>
      <c r="F296" s="476" t="s">
        <v>441</v>
      </c>
      <c r="G296" s="474" t="s">
        <v>96</v>
      </c>
      <c r="H296" s="318"/>
      <c r="I296" s="318"/>
      <c r="J296" s="322"/>
      <c r="K296" s="322"/>
      <c r="L296" s="321" t="s">
        <v>125</v>
      </c>
      <c r="M296" s="419">
        <v>4239</v>
      </c>
      <c r="N296" s="299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6" s="299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6" s="299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7" spans="1:16" s="381" customFormat="1" ht="25.5" hidden="1">
      <c r="A297" s="470" t="str">
        <f t="shared" ref="A297" si="14">CONCATENATE(B297,C297,D297,E297,F297,G297)</f>
        <v>71050601014213</v>
      </c>
      <c r="B297" s="471" t="s">
        <v>439</v>
      </c>
      <c r="C297" s="450" t="s">
        <v>149</v>
      </c>
      <c r="D297" s="451" t="s">
        <v>157</v>
      </c>
      <c r="E297" s="452" t="s">
        <v>106</v>
      </c>
      <c r="F297" s="476" t="s">
        <v>106</v>
      </c>
      <c r="G297" s="454">
        <v>4213</v>
      </c>
      <c r="H297" s="318"/>
      <c r="I297" s="318"/>
      <c r="J297" s="322"/>
      <c r="K297" s="322"/>
      <c r="L297" s="321" t="s">
        <v>142</v>
      </c>
      <c r="M297" s="316">
        <v>4251</v>
      </c>
      <c r="N297" s="299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7" s="299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7" s="299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8" spans="1:16" s="381" customFormat="1" ht="25.5" hidden="1">
      <c r="A298" s="470" t="str">
        <f t="shared" ref="A298" si="15">CONCATENATE(B298,C298,D298,E298,F298,G298)</f>
        <v>71050601000000</v>
      </c>
      <c r="B298" s="471" t="s">
        <v>439</v>
      </c>
      <c r="C298" s="450" t="s">
        <v>149</v>
      </c>
      <c r="D298" s="451" t="s">
        <v>157</v>
      </c>
      <c r="E298" s="452" t="s">
        <v>106</v>
      </c>
      <c r="F298" s="476" t="s">
        <v>441</v>
      </c>
      <c r="G298" s="474" t="s">
        <v>440</v>
      </c>
      <c r="H298" s="318"/>
      <c r="I298" s="318"/>
      <c r="J298" s="322"/>
      <c r="K298" s="322"/>
      <c r="L298" s="321" t="s">
        <v>217</v>
      </c>
      <c r="M298" s="316">
        <v>4511</v>
      </c>
      <c r="N298" s="299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8" s="299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8" s="299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9" spans="1:16" s="381" customFormat="1" hidden="1">
      <c r="A299" s="470" t="str">
        <f t="shared" si="10"/>
        <v>71050301000000</v>
      </c>
      <c r="B299" s="471" t="s">
        <v>439</v>
      </c>
      <c r="C299" s="450" t="s">
        <v>149</v>
      </c>
      <c r="D299" s="451" t="s">
        <v>442</v>
      </c>
      <c r="E299" s="452" t="s">
        <v>106</v>
      </c>
      <c r="F299" s="476" t="s">
        <v>441</v>
      </c>
      <c r="G299" s="474" t="s">
        <v>440</v>
      </c>
      <c r="H299" s="318"/>
      <c r="I299" s="318"/>
      <c r="J299" s="322"/>
      <c r="K299" s="322"/>
      <c r="L299" s="418" t="s">
        <v>134</v>
      </c>
      <c r="M299" s="288" t="s">
        <v>84</v>
      </c>
      <c r="N299" s="299">
        <f>+'havelvac 7.1'!N299+'havelvac 7.2'!N299+'havelvac 7.3'!N299+'havelvac 7.4'!N299+'havelvac 7.5'!N299+'havelvac 7.6'!N299+'havelvac 7.7'!N299+'havelvac 7.9'!N299+'havelvac 7.8'!N299+'havelvac 7.10'!N299+'havelvac 7.11'!N299+'havelvac 7.12'!N299+'havelvac 7.13'!N299</f>
        <v>0</v>
      </c>
      <c r="O299" s="299">
        <f>+'havelvac 7.1'!O299+'havelvac 7.2'!O299+'havelvac 7.3'!O299+'havelvac 7.4'!O299+'havelvac 7.5'!O299+'havelvac 7.6'!O299+'havelvac 7.7'!O299+'havelvac 7.9'!O299+'havelvac 7.8'!O299+'havelvac 7.10'!O299+'havelvac 7.11'!O299+'havelvac 7.12'!O299+'havelvac 7.13'!O299</f>
        <v>0</v>
      </c>
      <c r="P299" s="299">
        <f>+'havelvac 7.1'!P299+'havelvac 7.2'!P299+'havelvac 7.3'!P299+'havelvac 7.4'!P299+'havelvac 7.5'!P299+'havelvac 7.6'!P299+'havelvac 7.7'!P299+'havelvac 7.9'!P299+'havelvac 7.8'!P299+'havelvac 7.10'!P299+'havelvac 7.11'!P299+'havelvac 7.12'!P299+'havelvac 7.13'!P299</f>
        <v>0</v>
      </c>
    </row>
    <row r="300" spans="1:16" s="381" customFormat="1" ht="13.5" hidden="1">
      <c r="A300" s="470" t="str">
        <f>CONCATENATE(B300,C300,D300,E300,F300,G300)</f>
        <v>71060601074251</v>
      </c>
      <c r="B300" s="471" t="s">
        <v>439</v>
      </c>
      <c r="C300" s="450" t="s">
        <v>157</v>
      </c>
      <c r="D300" s="451" t="s">
        <v>157</v>
      </c>
      <c r="E300" s="452" t="s">
        <v>106</v>
      </c>
      <c r="F300" s="476" t="s">
        <v>183</v>
      </c>
      <c r="G300" s="454">
        <v>4251</v>
      </c>
      <c r="H300" s="290"/>
      <c r="I300" s="414"/>
      <c r="J300" s="415"/>
      <c r="K300" s="415"/>
      <c r="L300" s="416" t="s">
        <v>881</v>
      </c>
      <c r="M300" s="411"/>
      <c r="N300" s="417">
        <f>SUM(N301:N302)</f>
        <v>0</v>
      </c>
      <c r="O300" s="417">
        <f t="shared" ref="O300:P300" si="16">SUM(O301:O302)</f>
        <v>0</v>
      </c>
      <c r="P300" s="417">
        <f t="shared" si="16"/>
        <v>0</v>
      </c>
    </row>
    <row r="301" spans="1:16" s="475" customFormat="1" hidden="1">
      <c r="A301" s="470" t="str">
        <f>CONCATENATE(B301,C301,D301,E301,F301,G301)</f>
        <v>71060601080000</v>
      </c>
      <c r="B301" s="471" t="s">
        <v>439</v>
      </c>
      <c r="C301" s="450" t="s">
        <v>157</v>
      </c>
      <c r="D301" s="451" t="s">
        <v>157</v>
      </c>
      <c r="E301" s="452" t="s">
        <v>106</v>
      </c>
      <c r="F301" s="476" t="s">
        <v>185</v>
      </c>
      <c r="G301" s="474" t="s">
        <v>440</v>
      </c>
      <c r="H301" s="318"/>
      <c r="I301" s="318"/>
      <c r="J301" s="322"/>
      <c r="K301" s="322"/>
      <c r="L301" s="321" t="s">
        <v>125</v>
      </c>
      <c r="M301" s="288">
        <v>4239</v>
      </c>
      <c r="N301" s="299">
        <f>+'havelvac 7.1'!N301+'havelvac 7.2'!N301+'havelvac 7.3'!N301+'havelvac 7.4'!N301+'havelvac 7.5'!N301+'havelvac 7.6'!N301+'havelvac 7.7'!N301+'havelvac 7.9'!N301+'havelvac 7.8'!N301+'havelvac 7.10'!N301+'havelvac 7.11'!N301+'havelvac 7.12'!N301+'havelvac 7.13'!N301</f>
        <v>0</v>
      </c>
      <c r="O301" s="299">
        <f>+'havelvac 7.1'!O301+'havelvac 7.2'!O301+'havelvac 7.3'!O301+'havelvac 7.4'!O301+'havelvac 7.5'!O301+'havelvac 7.6'!O301+'havelvac 7.7'!O301+'havelvac 7.9'!O301+'havelvac 7.8'!O301+'havelvac 7.10'!O301+'havelvac 7.11'!O301+'havelvac 7.12'!O301+'havelvac 7.13'!O301</f>
        <v>0</v>
      </c>
      <c r="P301" s="299">
        <f>+'havelvac 7.1'!P301+'havelvac 7.2'!P301+'havelvac 7.3'!P301+'havelvac 7.4'!P301+'havelvac 7.5'!P301+'havelvac 7.6'!P301+'havelvac 7.7'!P301+'havelvac 7.9'!P301+'havelvac 7.8'!P301+'havelvac 7.10'!P301+'havelvac 7.11'!P301+'havelvac 7.12'!P301+'havelvac 7.13'!P301</f>
        <v>0</v>
      </c>
    </row>
    <row r="302" spans="1:16" s="381" customFormat="1" hidden="1">
      <c r="A302" s="470" t="str">
        <f>CONCATENATE(B302,C302,D302,E302,F302,G302)</f>
        <v>71060601084251</v>
      </c>
      <c r="B302" s="471" t="s">
        <v>439</v>
      </c>
      <c r="C302" s="450" t="s">
        <v>157</v>
      </c>
      <c r="D302" s="451" t="s">
        <v>157</v>
      </c>
      <c r="E302" s="452" t="s">
        <v>106</v>
      </c>
      <c r="F302" s="476" t="s">
        <v>185</v>
      </c>
      <c r="G302" s="454">
        <v>4251</v>
      </c>
      <c r="H302" s="318"/>
      <c r="I302" s="318"/>
      <c r="J302" s="322"/>
      <c r="K302" s="322"/>
      <c r="L302" s="321" t="s">
        <v>134</v>
      </c>
      <c r="M302" s="316">
        <v>4861</v>
      </c>
      <c r="N302" s="299">
        <f>+'havelvac 7.1'!N302+'havelvac 7.2'!N302+'havelvac 7.3'!N302+'havelvac 7.4'!N302+'havelvac 7.5'!N302+'havelvac 7.6'!N302+'havelvac 7.7'!N302+'havelvac 7.9'!N302+'havelvac 7.8'!N302+'havelvac 7.10'!N302+'havelvac 7.11'!N302+'havelvac 7.12'!N302+'havelvac 7.13'!N302</f>
        <v>0</v>
      </c>
      <c r="O302" s="299">
        <f>+'havelvac 7.1'!O302+'havelvac 7.2'!O302+'havelvac 7.3'!O302+'havelvac 7.4'!O302+'havelvac 7.5'!O302+'havelvac 7.6'!O302+'havelvac 7.7'!O302+'havelvac 7.9'!O302+'havelvac 7.8'!O302+'havelvac 7.10'!O302+'havelvac 7.11'!O302+'havelvac 7.12'!O302+'havelvac 7.13'!O302</f>
        <v>0</v>
      </c>
      <c r="P302" s="299">
        <f>+'havelvac 7.1'!P302+'havelvac 7.2'!P302+'havelvac 7.3'!P302+'havelvac 7.4'!P302+'havelvac 7.5'!P302+'havelvac 7.6'!P302+'havelvac 7.7'!P302+'havelvac 7.9'!P302+'havelvac 7.8'!P302+'havelvac 7.10'!P302+'havelvac 7.11'!P302+'havelvac 7.12'!P302+'havelvac 7.13'!P302</f>
        <v>0</v>
      </c>
    </row>
    <row r="303" spans="1:16" s="381" customFormat="1" ht="13.5" hidden="1">
      <c r="A303" s="470" t="str">
        <f t="shared" si="10"/>
        <v>71050301014213</v>
      </c>
      <c r="B303" s="471" t="s">
        <v>439</v>
      </c>
      <c r="C303" s="450" t="s">
        <v>149</v>
      </c>
      <c r="D303" s="451" t="s">
        <v>442</v>
      </c>
      <c r="E303" s="452" t="s">
        <v>106</v>
      </c>
      <c r="F303" s="476" t="s">
        <v>106</v>
      </c>
      <c r="G303" s="454">
        <v>4213</v>
      </c>
      <c r="H303" s="290"/>
      <c r="I303" s="414"/>
      <c r="J303" s="415"/>
      <c r="K303" s="415"/>
      <c r="L303" s="416" t="s">
        <v>225</v>
      </c>
      <c r="M303" s="411"/>
      <c r="N303" s="417">
        <f>O303+P303</f>
        <v>0</v>
      </c>
      <c r="O303" s="417">
        <f>SUM(O304:O306)</f>
        <v>0</v>
      </c>
      <c r="P303" s="417">
        <f>SUM(P304:P306)</f>
        <v>0</v>
      </c>
    </row>
    <row r="304" spans="1:16" s="477" customFormat="1" hidden="1">
      <c r="A304" s="470" t="str">
        <f t="shared" si="10"/>
        <v>71050600000000</v>
      </c>
      <c r="B304" s="471" t="s">
        <v>439</v>
      </c>
      <c r="C304" s="450" t="s">
        <v>149</v>
      </c>
      <c r="D304" s="451" t="s">
        <v>157</v>
      </c>
      <c r="E304" s="452" t="s">
        <v>441</v>
      </c>
      <c r="F304" s="476" t="s">
        <v>441</v>
      </c>
      <c r="G304" s="474" t="s">
        <v>440</v>
      </c>
      <c r="H304" s="318"/>
      <c r="I304" s="318"/>
      <c r="J304" s="322"/>
      <c r="K304" s="322"/>
      <c r="L304" s="321" t="s">
        <v>122</v>
      </c>
      <c r="M304" s="316">
        <v>4234</v>
      </c>
      <c r="N304" s="299">
        <f>+'havelvac 7.1'!N304+'havelvac 7.2'!N304+'havelvac 7.3'!N304+'havelvac 7.4'!N304+'havelvac 7.5'!N304+'havelvac 7.6'!N304+'havelvac 7.7'!N304+'havelvac 7.9'!N304+'havelvac 7.8'!N304+'havelvac 7.10'!N304+'havelvac 7.11'!N304+'havelvac 7.12'!N304+'havelvac 7.13'!N304</f>
        <v>0</v>
      </c>
      <c r="O304" s="299">
        <f>+'havelvac 7.1'!O304+'havelvac 7.2'!O304+'havelvac 7.3'!O304+'havelvac 7.4'!O304+'havelvac 7.5'!O304+'havelvac 7.6'!O304+'havelvac 7.7'!O304+'havelvac 7.9'!O304+'havelvac 7.8'!O304+'havelvac 7.10'!O304+'havelvac 7.11'!O304+'havelvac 7.12'!O304+'havelvac 7.13'!O304</f>
        <v>0</v>
      </c>
      <c r="P304" s="299">
        <f>+'havelvac 7.1'!P304+'havelvac 7.2'!P304+'havelvac 7.3'!P304+'havelvac 7.4'!P304+'havelvac 7.5'!P304+'havelvac 7.6'!P304+'havelvac 7.7'!P304+'havelvac 7.9'!P304+'havelvac 7.8'!P304+'havelvac 7.10'!P304+'havelvac 7.11'!P304+'havelvac 7.12'!P304+'havelvac 7.13'!P304</f>
        <v>0</v>
      </c>
    </row>
    <row r="305" spans="1:16" s="381" customFormat="1" hidden="1">
      <c r="A305" s="470" t="str">
        <f t="shared" si="10"/>
        <v>71050600000001</v>
      </c>
      <c r="B305" s="471" t="s">
        <v>439</v>
      </c>
      <c r="C305" s="450" t="s">
        <v>149</v>
      </c>
      <c r="D305" s="451" t="s">
        <v>157</v>
      </c>
      <c r="E305" s="452" t="s">
        <v>441</v>
      </c>
      <c r="F305" s="476" t="s">
        <v>441</v>
      </c>
      <c r="G305" s="474" t="s">
        <v>96</v>
      </c>
      <c r="H305" s="318"/>
      <c r="I305" s="318"/>
      <c r="J305" s="322"/>
      <c r="K305" s="322"/>
      <c r="L305" s="321" t="s">
        <v>125</v>
      </c>
      <c r="M305" s="316">
        <v>4239</v>
      </c>
      <c r="N305" s="299">
        <f>+'havelvac 7.1'!N305+'havelvac 7.2'!N305+'havelvac 7.3'!N305+'havelvac 7.4'!N305+'havelvac 7.5'!N305+'havelvac 7.6'!N305+'havelvac 7.7'!N305+'havelvac 7.9'!N305+'havelvac 7.8'!N305+'havelvac 7.10'!N305+'havelvac 7.11'!N305+'havelvac 7.12'!N305+'havelvac 7.13'!N305</f>
        <v>0</v>
      </c>
      <c r="O305" s="299">
        <f>+'havelvac 7.1'!O305+'havelvac 7.2'!O305+'havelvac 7.3'!O305+'havelvac 7.4'!O305+'havelvac 7.5'!O305+'havelvac 7.6'!O305+'havelvac 7.7'!O305+'havelvac 7.9'!O305+'havelvac 7.8'!O305+'havelvac 7.10'!O305+'havelvac 7.11'!O305+'havelvac 7.12'!O305+'havelvac 7.13'!O305</f>
        <v>0</v>
      </c>
      <c r="P305" s="299">
        <f>+'havelvac 7.1'!P305+'havelvac 7.2'!P305+'havelvac 7.3'!P305+'havelvac 7.4'!P305+'havelvac 7.5'!P305+'havelvac 7.6'!P305+'havelvac 7.7'!P305+'havelvac 7.9'!P305+'havelvac 7.8'!P305+'havelvac 7.10'!P305+'havelvac 7.11'!P305+'havelvac 7.12'!P305+'havelvac 7.13'!P305</f>
        <v>0</v>
      </c>
    </row>
    <row r="306" spans="1:16" s="381" customFormat="1" ht="25.5" hidden="1">
      <c r="A306" s="470" t="str">
        <f t="shared" si="10"/>
        <v>71050601000000</v>
      </c>
      <c r="B306" s="471" t="s">
        <v>439</v>
      </c>
      <c r="C306" s="450" t="s">
        <v>149</v>
      </c>
      <c r="D306" s="451" t="s">
        <v>157</v>
      </c>
      <c r="E306" s="452" t="s">
        <v>106</v>
      </c>
      <c r="F306" s="476" t="s">
        <v>441</v>
      </c>
      <c r="G306" s="474" t="s">
        <v>440</v>
      </c>
      <c r="H306" s="318"/>
      <c r="I306" s="318"/>
      <c r="J306" s="322"/>
      <c r="K306" s="322"/>
      <c r="L306" s="321" t="s">
        <v>217</v>
      </c>
      <c r="M306" s="316">
        <v>4511</v>
      </c>
      <c r="N306" s="299">
        <f>+'havelvac 7.1'!N306+'havelvac 7.2'!N306+'havelvac 7.3'!N306+'havelvac 7.4'!N306+'havelvac 7.5'!N306+'havelvac 7.6'!N306+'havelvac 7.7'!N306+'havelvac 7.9'!N306+'havelvac 7.8'!N306+'havelvac 7.10'!N306+'havelvac 7.11'!N306+'havelvac 7.12'!N306+'havelvac 7.13'!N306</f>
        <v>0</v>
      </c>
      <c r="O306" s="299">
        <f>+'havelvac 7.1'!O306+'havelvac 7.2'!O306+'havelvac 7.3'!O306+'havelvac 7.4'!O306+'havelvac 7.5'!O306+'havelvac 7.6'!O306+'havelvac 7.7'!O306+'havelvac 7.9'!O306+'havelvac 7.8'!O306+'havelvac 7.10'!O306+'havelvac 7.11'!O306+'havelvac 7.12'!O306+'havelvac 7.13'!O306</f>
        <v>0</v>
      </c>
      <c r="P306" s="299">
        <f>+'havelvac 7.1'!P306+'havelvac 7.2'!P306+'havelvac 7.3'!P306+'havelvac 7.4'!P306+'havelvac 7.5'!P306+'havelvac 7.6'!P306+'havelvac 7.7'!P306+'havelvac 7.9'!P306+'havelvac 7.8'!P306+'havelvac 7.10'!P306+'havelvac 7.11'!P306+'havelvac 7.12'!P306+'havelvac 7.13'!P306</f>
        <v>0</v>
      </c>
    </row>
    <row r="307" spans="1:16" s="381" customFormat="1" ht="36.75" hidden="1" customHeight="1">
      <c r="A307" s="470" t="str">
        <f t="shared" si="10"/>
        <v>71050601000001</v>
      </c>
      <c r="B307" s="471" t="s">
        <v>439</v>
      </c>
      <c r="C307" s="450" t="s">
        <v>149</v>
      </c>
      <c r="D307" s="451" t="s">
        <v>157</v>
      </c>
      <c r="E307" s="452" t="s">
        <v>106</v>
      </c>
      <c r="F307" s="476" t="s">
        <v>441</v>
      </c>
      <c r="G307" s="474" t="s">
        <v>96</v>
      </c>
      <c r="H307" s="290"/>
      <c r="I307" s="414"/>
      <c r="J307" s="415"/>
      <c r="K307" s="415"/>
      <c r="L307" s="416" t="s">
        <v>795</v>
      </c>
      <c r="M307" s="411"/>
      <c r="N307" s="417">
        <f>O307+P307</f>
        <v>0</v>
      </c>
      <c r="O307" s="417">
        <f>SUM(O308:O310)</f>
        <v>0</v>
      </c>
      <c r="P307" s="417">
        <f>SUM(P308:P310)</f>
        <v>0</v>
      </c>
    </row>
    <row r="308" spans="1:16" s="475" customFormat="1" hidden="1">
      <c r="A308" s="470" t="str">
        <f t="shared" si="10"/>
        <v>71050601010000</v>
      </c>
      <c r="B308" s="471" t="s">
        <v>439</v>
      </c>
      <c r="C308" s="450" t="s">
        <v>149</v>
      </c>
      <c r="D308" s="451" t="s">
        <v>157</v>
      </c>
      <c r="E308" s="452" t="s">
        <v>106</v>
      </c>
      <c r="F308" s="476" t="s">
        <v>106</v>
      </c>
      <c r="G308" s="474" t="s">
        <v>440</v>
      </c>
      <c r="H308" s="318"/>
      <c r="I308" s="318"/>
      <c r="J308" s="322"/>
      <c r="K308" s="322"/>
      <c r="L308" s="321" t="s">
        <v>125</v>
      </c>
      <c r="M308" s="419">
        <v>4239</v>
      </c>
      <c r="N308" s="299">
        <f>+'havelvac 7.1'!N308+'havelvac 7.2'!N308+'havelvac 7.3'!N308+'havelvac 7.4'!N308+'havelvac 7.5'!N308+'havelvac 7.6'!N308+'havelvac 7.7'!N308+'havelvac 7.9'!N308+'havelvac 7.8'!N308+'havelvac 7.10'!N308+'havelvac 7.11'!N308+'havelvac 7.12'!N308+'havelvac 7.13'!N308</f>
        <v>0</v>
      </c>
      <c r="O308" s="299">
        <f>+'havelvac 7.1'!O308+'havelvac 7.2'!O308+'havelvac 7.3'!O308+'havelvac 7.4'!O308+'havelvac 7.5'!O308+'havelvac 7.6'!O308+'havelvac 7.7'!O308+'havelvac 7.9'!O308+'havelvac 7.8'!O308+'havelvac 7.10'!O308+'havelvac 7.11'!O308+'havelvac 7.12'!O308+'havelvac 7.13'!O308</f>
        <v>0</v>
      </c>
      <c r="P308" s="299">
        <f>+'havelvac 7.1'!P308+'havelvac 7.2'!P308+'havelvac 7.3'!P308+'havelvac 7.4'!P308+'havelvac 7.5'!P308+'havelvac 7.6'!P308+'havelvac 7.7'!P308+'havelvac 7.9'!P308+'havelvac 7.8'!P308+'havelvac 7.10'!P308+'havelvac 7.11'!P308+'havelvac 7.12'!P308+'havelvac 7.13'!P308</f>
        <v>0</v>
      </c>
    </row>
    <row r="309" spans="1:16" s="381" customFormat="1" ht="25.5" hidden="1">
      <c r="A309" s="470" t="str">
        <f t="shared" si="10"/>
        <v>71050601014213</v>
      </c>
      <c r="B309" s="471" t="s">
        <v>439</v>
      </c>
      <c r="C309" s="450" t="s">
        <v>149</v>
      </c>
      <c r="D309" s="451" t="s">
        <v>157</v>
      </c>
      <c r="E309" s="452" t="s">
        <v>106</v>
      </c>
      <c r="F309" s="476" t="s">
        <v>106</v>
      </c>
      <c r="G309" s="454">
        <v>4213</v>
      </c>
      <c r="H309" s="318"/>
      <c r="I309" s="318"/>
      <c r="J309" s="322"/>
      <c r="K309" s="322"/>
      <c r="L309" s="321" t="s">
        <v>142</v>
      </c>
      <c r="M309" s="316">
        <v>4251</v>
      </c>
      <c r="N309" s="299">
        <f>+'havelvac 7.1'!N309+'havelvac 7.2'!N309+'havelvac 7.3'!N309+'havelvac 7.4'!N309+'havelvac 7.5'!N309+'havelvac 7.6'!N309+'havelvac 7.7'!N309+'havelvac 7.9'!N309+'havelvac 7.8'!N309+'havelvac 7.10'!N309+'havelvac 7.11'!N309+'havelvac 7.12'!N309+'havelvac 7.13'!N309</f>
        <v>0</v>
      </c>
      <c r="O309" s="299">
        <f>+'havelvac 7.1'!O309+'havelvac 7.2'!O309+'havelvac 7.3'!O309+'havelvac 7.4'!O309+'havelvac 7.5'!O309+'havelvac 7.6'!O309+'havelvac 7.7'!O309+'havelvac 7.9'!O309+'havelvac 7.8'!O309+'havelvac 7.10'!O309+'havelvac 7.11'!O309+'havelvac 7.12'!O309+'havelvac 7.13'!O309</f>
        <v>0</v>
      </c>
      <c r="P309" s="299">
        <f>+'havelvac 7.1'!P309+'havelvac 7.2'!P309+'havelvac 7.3'!P309+'havelvac 7.4'!P309+'havelvac 7.5'!P309+'havelvac 7.6'!P309+'havelvac 7.7'!P309+'havelvac 7.9'!P309+'havelvac 7.8'!P309+'havelvac 7.10'!P309+'havelvac 7.11'!P309+'havelvac 7.12'!P309+'havelvac 7.13'!P309</f>
        <v>0</v>
      </c>
    </row>
    <row r="310" spans="1:16" s="381" customFormat="1" hidden="1">
      <c r="A310" s="470" t="str">
        <f t="shared" si="10"/>
        <v>71050601014269</v>
      </c>
      <c r="B310" s="471" t="s">
        <v>439</v>
      </c>
      <c r="C310" s="450" t="s">
        <v>149</v>
      </c>
      <c r="D310" s="451" t="s">
        <v>157</v>
      </c>
      <c r="E310" s="452" t="s">
        <v>106</v>
      </c>
      <c r="F310" s="476" t="s">
        <v>106</v>
      </c>
      <c r="G310" s="454">
        <v>4269</v>
      </c>
      <c r="H310" s="318"/>
      <c r="I310" s="318"/>
      <c r="J310" s="322"/>
      <c r="K310" s="322"/>
      <c r="L310" s="321" t="s">
        <v>134</v>
      </c>
      <c r="M310" s="316">
        <v>4861</v>
      </c>
      <c r="N310" s="299">
        <f>+'havelvac 7.1'!N310+'havelvac 7.2'!N310+'havelvac 7.3'!N310+'havelvac 7.4'!N310+'havelvac 7.5'!N310+'havelvac 7.6'!N310+'havelvac 7.7'!N310+'havelvac 7.9'!N310+'havelvac 7.8'!N310+'havelvac 7.10'!N310+'havelvac 7.11'!N310+'havelvac 7.12'!N310+'havelvac 7.13'!N310</f>
        <v>0</v>
      </c>
      <c r="O310" s="299">
        <f>+'havelvac 7.1'!O310+'havelvac 7.2'!O310+'havelvac 7.3'!O310+'havelvac 7.4'!O310+'havelvac 7.5'!O310+'havelvac 7.6'!O310+'havelvac 7.7'!O310+'havelvac 7.9'!O310+'havelvac 7.8'!O310+'havelvac 7.10'!O310+'havelvac 7.11'!O310+'havelvac 7.12'!O310+'havelvac 7.13'!O310</f>
        <v>0</v>
      </c>
      <c r="P310" s="299">
        <f>+'havelvac 7.1'!P310+'havelvac 7.2'!P310+'havelvac 7.3'!P310+'havelvac 7.4'!P310+'havelvac 7.5'!P310+'havelvac 7.6'!P310+'havelvac 7.7'!P310+'havelvac 7.9'!P310+'havelvac 7.8'!P310+'havelvac 7.10'!P310+'havelvac 7.11'!P310+'havelvac 7.12'!P310+'havelvac 7.13'!P310</f>
        <v>0</v>
      </c>
    </row>
    <row r="311" spans="1:16" s="381" customFormat="1" ht="24" hidden="1" customHeight="1">
      <c r="A311" s="470" t="str">
        <f t="shared" si="10"/>
        <v>71050601014638</v>
      </c>
      <c r="B311" s="471" t="s">
        <v>439</v>
      </c>
      <c r="C311" s="450" t="s">
        <v>149</v>
      </c>
      <c r="D311" s="451" t="s">
        <v>157</v>
      </c>
      <c r="E311" s="452" t="s">
        <v>106</v>
      </c>
      <c r="F311" s="476" t="s">
        <v>106</v>
      </c>
      <c r="G311" s="454">
        <v>4638</v>
      </c>
      <c r="H311" s="290"/>
      <c r="I311" s="414"/>
      <c r="J311" s="415"/>
      <c r="K311" s="415"/>
      <c r="L311" s="416" t="s">
        <v>882</v>
      </c>
      <c r="M311" s="411"/>
      <c r="N311" s="417">
        <f>O311+P311</f>
        <v>0</v>
      </c>
      <c r="O311" s="417">
        <f>SUM(O312:O313)</f>
        <v>0</v>
      </c>
      <c r="P311" s="417">
        <f>SUM(P312:P313)</f>
        <v>0</v>
      </c>
    </row>
    <row r="312" spans="1:16" s="381" customFormat="1" hidden="1">
      <c r="A312" s="470" t="str">
        <f t="shared" ref="A312" si="17">CONCATENATE(B312,C312,D312,E312,F312,G312)</f>
        <v>71040901058111</v>
      </c>
      <c r="B312" s="471" t="s">
        <v>439</v>
      </c>
      <c r="C312" s="450" t="s">
        <v>155</v>
      </c>
      <c r="D312" s="451" t="s">
        <v>187</v>
      </c>
      <c r="E312" s="452" t="s">
        <v>106</v>
      </c>
      <c r="F312" s="476" t="s">
        <v>149</v>
      </c>
      <c r="G312" s="454">
        <v>8111</v>
      </c>
      <c r="H312" s="318"/>
      <c r="I312" s="318"/>
      <c r="J312" s="322"/>
      <c r="K312" s="322"/>
      <c r="L312" s="321" t="s">
        <v>114</v>
      </c>
      <c r="M312" s="419">
        <v>4212</v>
      </c>
      <c r="N312" s="299">
        <f>+'havelvac 7.1'!N313+'havelvac 7.2'!N313+'havelvac 7.3'!N313+'havelvac 7.4'!N313+'havelvac 7.5'!N313+'havelvac 7.6'!N313+'havelvac 7.7'!N313+'havelvac 7.9'!N313+'havelvac 7.8'!N313+'havelvac 7.10'!N313+'havelvac 7.11'!N313+'havelvac 7.12'!N313+'havelvac 7.13'!N313</f>
        <v>0</v>
      </c>
      <c r="O312" s="299">
        <f>+'havelvac 7.1'!O313+'havelvac 7.2'!O313+'havelvac 7.3'!O313+'havelvac 7.4'!O313+'havelvac 7.5'!O313+'havelvac 7.6'!O313+'havelvac 7.7'!O313+'havelvac 7.9'!O313+'havelvac 7.8'!O313+'havelvac 7.10'!O313+'havelvac 7.11'!O313+'havelvac 7.12'!O313+'havelvac 7.13'!O313</f>
        <v>0</v>
      </c>
      <c r="P312" s="299">
        <f>+'havelvac 7.1'!P313+'havelvac 7.2'!P313+'havelvac 7.3'!P313+'havelvac 7.4'!P313+'havelvac 7.5'!P313+'havelvac 7.6'!P313+'havelvac 7.7'!P313+'havelvac 7.9'!P313+'havelvac 7.8'!P313+'havelvac 7.10'!P313+'havelvac 7.11'!P313+'havelvac 7.12'!P313+'havelvac 7.13'!P313</f>
        <v>0</v>
      </c>
    </row>
    <row r="313" spans="1:16" s="381" customFormat="1" hidden="1">
      <c r="A313" s="470" t="str">
        <f t="shared" si="10"/>
        <v>71050601015113</v>
      </c>
      <c r="B313" s="471" t="s">
        <v>439</v>
      </c>
      <c r="C313" s="450" t="s">
        <v>149</v>
      </c>
      <c r="D313" s="451" t="s">
        <v>157</v>
      </c>
      <c r="E313" s="452" t="s">
        <v>106</v>
      </c>
      <c r="F313" s="476" t="s">
        <v>106</v>
      </c>
      <c r="G313" s="454">
        <v>5113</v>
      </c>
      <c r="H313" s="318"/>
      <c r="I313" s="318"/>
      <c r="J313" s="322"/>
      <c r="K313" s="322"/>
      <c r="L313" s="321" t="s">
        <v>137</v>
      </c>
      <c r="M313" s="316">
        <v>5129</v>
      </c>
      <c r="N313" s="299">
        <f>+'havelvac 7.1'!N313+'havelvac 7.2'!N313+'havelvac 7.3'!N313+'havelvac 7.4'!N313+'havelvac 7.5'!N313+'havelvac 7.6'!N313+'havelvac 7.7'!N313+'havelvac 7.9'!N313+'havelvac 7.8'!N313+'havelvac 7.10'!N313+'havelvac 7.11'!N313+'havelvac 7.12'!N313+'havelvac 7.13'!N313</f>
        <v>0</v>
      </c>
      <c r="O313" s="299">
        <f>+'havelvac 7.1'!O313+'havelvac 7.2'!O313+'havelvac 7.3'!O313+'havelvac 7.4'!O313+'havelvac 7.5'!O313+'havelvac 7.6'!O313+'havelvac 7.7'!O313+'havelvac 7.9'!O313+'havelvac 7.8'!O313+'havelvac 7.10'!O313+'havelvac 7.11'!O313+'havelvac 7.12'!O313+'havelvac 7.13'!O313</f>
        <v>0</v>
      </c>
      <c r="P313" s="299">
        <f>+'havelvac 7.1'!P313+'havelvac 7.2'!P313+'havelvac 7.3'!P313+'havelvac 7.4'!P313+'havelvac 7.5'!P313+'havelvac 7.6'!P313+'havelvac 7.7'!P313+'havelvac 7.9'!P313+'havelvac 7.8'!P313+'havelvac 7.10'!P313+'havelvac 7.11'!P313+'havelvac 7.12'!P313+'havelvac 7.13'!P313</f>
        <v>0</v>
      </c>
    </row>
    <row r="314" spans="1:16" s="475" customFormat="1" ht="13.5" hidden="1">
      <c r="A314" s="470" t="str">
        <f t="shared" si="10"/>
        <v>71050601020000</v>
      </c>
      <c r="B314" s="471" t="s">
        <v>439</v>
      </c>
      <c r="C314" s="450" t="s">
        <v>149</v>
      </c>
      <c r="D314" s="451" t="s">
        <v>157</v>
      </c>
      <c r="E314" s="452" t="s">
        <v>106</v>
      </c>
      <c r="F314" s="476" t="s">
        <v>140</v>
      </c>
      <c r="G314" s="474" t="s">
        <v>440</v>
      </c>
      <c r="H314" s="290"/>
      <c r="I314" s="414"/>
      <c r="J314" s="415"/>
      <c r="K314" s="415"/>
      <c r="L314" s="416" t="s">
        <v>883</v>
      </c>
      <c r="M314" s="411"/>
      <c r="N314" s="417">
        <f>O314+P314</f>
        <v>0</v>
      </c>
      <c r="O314" s="417">
        <f>SUM(O315:O316)</f>
        <v>0</v>
      </c>
      <c r="P314" s="417">
        <f>SUM(P315:P316)</f>
        <v>0</v>
      </c>
    </row>
    <row r="315" spans="1:16" s="475" customFormat="1" ht="25.5" hidden="1">
      <c r="A315" s="470" t="str">
        <f t="shared" si="10"/>
        <v>71050601050000</v>
      </c>
      <c r="B315" s="471" t="s">
        <v>439</v>
      </c>
      <c r="C315" s="450" t="s">
        <v>149</v>
      </c>
      <c r="D315" s="451" t="s">
        <v>157</v>
      </c>
      <c r="E315" s="452" t="s">
        <v>106</v>
      </c>
      <c r="F315" s="476" t="s">
        <v>149</v>
      </c>
      <c r="G315" s="474" t="s">
        <v>440</v>
      </c>
      <c r="H315" s="318"/>
      <c r="I315" s="318"/>
      <c r="J315" s="322"/>
      <c r="K315" s="322"/>
      <c r="L315" s="321" t="s">
        <v>142</v>
      </c>
      <c r="M315" s="316">
        <v>4251</v>
      </c>
      <c r="N315" s="299">
        <f>+'havelvac 7.1'!N315+'havelvac 7.2'!N315+'havelvac 7.3'!N315+'havelvac 7.4'!N315+'havelvac 7.5'!N315+'havelvac 7.6'!N315+'havelvac 7.7'!N315+'havelvac 7.9'!N315+'havelvac 7.8'!N315+'havelvac 7.10'!N315+'havelvac 7.11'!N315+'havelvac 7.12'!N315+'havelvac 7.13'!N315</f>
        <v>0</v>
      </c>
      <c r="O315" s="299">
        <f>+'havelvac 7.1'!O315+'havelvac 7.2'!O315+'havelvac 7.3'!O315+'havelvac 7.4'!O315+'havelvac 7.5'!O315+'havelvac 7.6'!O315+'havelvac 7.7'!O315+'havelvac 7.9'!O315+'havelvac 7.8'!O315+'havelvac 7.10'!O315+'havelvac 7.11'!O315+'havelvac 7.12'!O315+'havelvac 7.13'!O315</f>
        <v>0</v>
      </c>
      <c r="P315" s="299">
        <f>+'havelvac 7.1'!P315+'havelvac 7.2'!P315+'havelvac 7.3'!P315+'havelvac 7.4'!P315+'havelvac 7.5'!P315+'havelvac 7.6'!P315+'havelvac 7.7'!P315+'havelvac 7.9'!P315+'havelvac 7.8'!P315+'havelvac 7.10'!P315+'havelvac 7.11'!P315+'havelvac 7.12'!P315+'havelvac 7.13'!P315</f>
        <v>0</v>
      </c>
    </row>
    <row r="316" spans="1:16" s="381" customFormat="1" hidden="1">
      <c r="A316" s="470"/>
      <c r="B316" s="471"/>
      <c r="C316" s="450"/>
      <c r="D316" s="451"/>
      <c r="E316" s="452"/>
      <c r="F316" s="476"/>
      <c r="G316" s="474"/>
      <c r="H316" s="318"/>
      <c r="I316" s="318"/>
      <c r="J316" s="322"/>
      <c r="K316" s="322"/>
      <c r="L316" s="330" t="s">
        <v>173</v>
      </c>
      <c r="M316" s="288">
        <v>5112</v>
      </c>
      <c r="N316" s="299">
        <f>+'havelvac 7.1'!N316+'havelvac 7.2'!N316+'havelvac 7.3'!N316+'havelvac 7.4'!N316+'havelvac 7.5'!N316+'havelvac 7.6'!N316+'havelvac 7.7'!N316+'havelvac 7.9'!N316+'havelvac 7.8'!N316+'havelvac 7.10'!N316+'havelvac 7.11'!N316+'havelvac 7.12'!N316+'havelvac 7.13'!N316</f>
        <v>0</v>
      </c>
      <c r="O316" s="299">
        <f>+'havelvac 7.1'!O316+'havelvac 7.2'!O316+'havelvac 7.3'!O316+'havelvac 7.4'!O316+'havelvac 7.5'!O316+'havelvac 7.6'!O316+'havelvac 7.7'!O316+'havelvac 7.9'!O316+'havelvac 7.8'!O316+'havelvac 7.10'!O316+'havelvac 7.11'!O316+'havelvac 7.12'!O316+'havelvac 7.13'!O316</f>
        <v>0</v>
      </c>
      <c r="P316" s="299">
        <f>+'havelvac 7.1'!P316+'havelvac 7.2'!P316+'havelvac 7.3'!P316+'havelvac 7.4'!P316+'havelvac 7.5'!P316+'havelvac 7.6'!P316+'havelvac 7.7'!P316+'havelvac 7.9'!P316+'havelvac 7.8'!P316+'havelvac 7.10'!P316+'havelvac 7.11'!P316+'havelvac 7.12'!P316+'havelvac 7.13'!P316</f>
        <v>0</v>
      </c>
    </row>
    <row r="317" spans="1:16" s="475" customFormat="1" ht="27" hidden="1">
      <c r="A317" s="470" t="str">
        <f t="shared" ref="A317:A318" si="18">CONCATENATE(B317,C317,D317,E317,F317,G317)</f>
        <v>71050601020000</v>
      </c>
      <c r="B317" s="471" t="s">
        <v>439</v>
      </c>
      <c r="C317" s="450" t="s">
        <v>149</v>
      </c>
      <c r="D317" s="451" t="s">
        <v>157</v>
      </c>
      <c r="E317" s="452" t="s">
        <v>106</v>
      </c>
      <c r="F317" s="476" t="s">
        <v>140</v>
      </c>
      <c r="G317" s="474" t="s">
        <v>440</v>
      </c>
      <c r="H317" s="290"/>
      <c r="I317" s="414"/>
      <c r="J317" s="415"/>
      <c r="K317" s="415"/>
      <c r="L317" s="416" t="s">
        <v>909</v>
      </c>
      <c r="M317" s="411"/>
      <c r="N317" s="417">
        <f>O317+P317</f>
        <v>0</v>
      </c>
      <c r="O317" s="417">
        <f>SUM(O318)</f>
        <v>0</v>
      </c>
      <c r="P317" s="417">
        <f>SUM(P318)</f>
        <v>0</v>
      </c>
    </row>
    <row r="318" spans="1:16" s="475" customFormat="1" ht="25.5" hidden="1">
      <c r="A318" s="470" t="str">
        <f t="shared" si="18"/>
        <v>71050601050000</v>
      </c>
      <c r="B318" s="471" t="s">
        <v>439</v>
      </c>
      <c r="C318" s="450" t="s">
        <v>149</v>
      </c>
      <c r="D318" s="451" t="s">
        <v>157</v>
      </c>
      <c r="E318" s="452" t="s">
        <v>106</v>
      </c>
      <c r="F318" s="476" t="s">
        <v>149</v>
      </c>
      <c r="G318" s="474" t="s">
        <v>440</v>
      </c>
      <c r="H318" s="318"/>
      <c r="I318" s="318"/>
      <c r="J318" s="322"/>
      <c r="K318" s="322"/>
      <c r="L318" s="321" t="s">
        <v>217</v>
      </c>
      <c r="M318" s="316">
        <v>4511</v>
      </c>
      <c r="N318" s="299">
        <f>+'havelvac 7.1'!N318+'havelvac 7.2'!N318+'havelvac 7.3'!N318+'havelvac 7.4'!N318+'havelvac 7.5'!N318+'havelvac 7.6'!N318+'havelvac 7.7'!N318+'havelvac 7.9'!N318+'havelvac 7.8'!N318+'havelvac 7.10'!N318+'havelvac 7.11'!N318+'havelvac 7.12'!N318+'havelvac 7.13'!N318</f>
        <v>0</v>
      </c>
      <c r="O318" s="299">
        <f>+'havelvac 7.1'!O318+'havelvac 7.2'!O318+'havelvac 7.3'!O318+'havelvac 7.4'!O318+'havelvac 7.5'!O318+'havelvac 7.6'!O318+'havelvac 7.7'!O318+'havelvac 7.9'!O318+'havelvac 7.8'!O318+'havelvac 7.10'!O318+'havelvac 7.11'!O318+'havelvac 7.12'!O318+'havelvac 7.13'!O318</f>
        <v>0</v>
      </c>
      <c r="P318" s="299">
        <f>+'havelvac 7.1'!P318+'havelvac 7.2'!P318+'havelvac 7.3'!P318+'havelvac 7.4'!P318+'havelvac 7.5'!P318+'havelvac 7.6'!P318+'havelvac 7.7'!P318+'havelvac 7.9'!P318+'havelvac 7.8'!P318+'havelvac 7.10'!P318+'havelvac 7.11'!P318+'havelvac 7.12'!P318+'havelvac 7.13'!P318</f>
        <v>0</v>
      </c>
    </row>
    <row r="319" spans="1:16" s="475" customFormat="1" ht="14.25" hidden="1">
      <c r="A319" s="470" t="str">
        <f t="shared" si="10"/>
        <v>71050601050000</v>
      </c>
      <c r="B319" s="471" t="s">
        <v>439</v>
      </c>
      <c r="C319" s="450" t="s">
        <v>149</v>
      </c>
      <c r="D319" s="451" t="s">
        <v>157</v>
      </c>
      <c r="E319" s="452" t="s">
        <v>106</v>
      </c>
      <c r="F319" s="476" t="s">
        <v>149</v>
      </c>
      <c r="G319" s="474" t="s">
        <v>440</v>
      </c>
      <c r="H319" s="322">
        <v>2500</v>
      </c>
      <c r="I319" s="405" t="s">
        <v>149</v>
      </c>
      <c r="J319" s="406">
        <v>0</v>
      </c>
      <c r="K319" s="406">
        <v>0</v>
      </c>
      <c r="L319" s="401" t="s">
        <v>231</v>
      </c>
      <c r="M319" s="407"/>
      <c r="N319" s="403">
        <f>+N321+N362+N370+N377</f>
        <v>0</v>
      </c>
      <c r="O319" s="403">
        <f>+O321+O362+O370+O377</f>
        <v>0</v>
      </c>
      <c r="P319" s="403">
        <f>+P321+P362+P370+P377</f>
        <v>0</v>
      </c>
    </row>
    <row r="320" spans="1:16" s="381" customFormat="1" ht="12.75" hidden="1">
      <c r="A320" s="470" t="str">
        <f t="shared" si="10"/>
        <v>71050601054861</v>
      </c>
      <c r="B320" s="471" t="s">
        <v>439</v>
      </c>
      <c r="C320" s="450" t="s">
        <v>149</v>
      </c>
      <c r="D320" s="451" t="s">
        <v>157</v>
      </c>
      <c r="E320" s="452" t="s">
        <v>106</v>
      </c>
      <c r="F320" s="476" t="s">
        <v>149</v>
      </c>
      <c r="G320" s="454">
        <v>4861</v>
      </c>
      <c r="H320" s="318"/>
      <c r="I320" s="319"/>
      <c r="J320" s="320"/>
      <c r="K320" s="320"/>
      <c r="L320" s="330" t="s">
        <v>108</v>
      </c>
      <c r="M320" s="288"/>
      <c r="N320" s="331"/>
      <c r="O320" s="331"/>
      <c r="P320" s="331"/>
    </row>
    <row r="321" spans="1:227" s="370" customFormat="1" hidden="1">
      <c r="A321" s="363" t="str">
        <f t="shared" si="10"/>
        <v>71060000000000</v>
      </c>
      <c r="B321" s="364" t="s">
        <v>439</v>
      </c>
      <c r="C321" s="365" t="s">
        <v>157</v>
      </c>
      <c r="D321" s="366" t="s">
        <v>441</v>
      </c>
      <c r="E321" s="393" t="s">
        <v>441</v>
      </c>
      <c r="F321" s="394" t="s">
        <v>441</v>
      </c>
      <c r="G321" s="369" t="s">
        <v>440</v>
      </c>
      <c r="H321" s="290">
        <v>2510</v>
      </c>
      <c r="I321" s="319" t="s">
        <v>149</v>
      </c>
      <c r="J321" s="320">
        <v>1</v>
      </c>
      <c r="K321" s="320">
        <v>0</v>
      </c>
      <c r="L321" s="410" t="s">
        <v>232</v>
      </c>
      <c r="M321" s="411"/>
      <c r="N321" s="412">
        <f>+N323</f>
        <v>0</v>
      </c>
      <c r="O321" s="412">
        <f>+O323</f>
        <v>0</v>
      </c>
      <c r="P321" s="412">
        <f>+P323</f>
        <v>0</v>
      </c>
    </row>
    <row r="322" spans="1:227" s="381" customFormat="1" ht="12.75" hidden="1">
      <c r="A322" s="470" t="str">
        <f t="shared" si="10"/>
        <v>71060000000001</v>
      </c>
      <c r="B322" s="471" t="s">
        <v>439</v>
      </c>
      <c r="C322" s="450" t="s">
        <v>157</v>
      </c>
      <c r="D322" s="451" t="s">
        <v>441</v>
      </c>
      <c r="E322" s="452" t="s">
        <v>441</v>
      </c>
      <c r="F322" s="476" t="s">
        <v>441</v>
      </c>
      <c r="G322" s="474" t="s">
        <v>96</v>
      </c>
      <c r="H322" s="290"/>
      <c r="I322" s="319"/>
      <c r="J322" s="320"/>
      <c r="K322" s="320"/>
      <c r="L322" s="330" t="s">
        <v>110</v>
      </c>
      <c r="M322" s="288"/>
      <c r="N322" s="331"/>
      <c r="O322" s="331"/>
      <c r="P322" s="331"/>
      <c r="S322" s="456"/>
      <c r="T322" s="456"/>
      <c r="U322" s="456"/>
      <c r="V322" s="456"/>
      <c r="W322" s="456"/>
      <c r="AE322" s="456"/>
      <c r="AF322" s="456"/>
      <c r="AG322" s="456"/>
      <c r="AH322" s="456"/>
      <c r="AI322" s="456"/>
      <c r="AQ322" s="456"/>
      <c r="AR322" s="456"/>
      <c r="AS322" s="456"/>
      <c r="AT322" s="456"/>
      <c r="AU322" s="456"/>
      <c r="BC322" s="456"/>
      <c r="BD322" s="456"/>
      <c r="BE322" s="456"/>
      <c r="BF322" s="456"/>
      <c r="BG322" s="456"/>
      <c r="BO322" s="456"/>
      <c r="BP322" s="456"/>
      <c r="BQ322" s="456"/>
      <c r="BR322" s="456"/>
      <c r="BS322" s="456"/>
      <c r="CA322" s="456"/>
      <c r="CB322" s="456"/>
      <c r="CC322" s="456"/>
      <c r="CD322" s="456"/>
      <c r="CE322" s="456"/>
      <c r="CM322" s="456"/>
      <c r="CN322" s="456"/>
      <c r="CO322" s="456"/>
      <c r="CP322" s="456"/>
      <c r="CQ322" s="456"/>
      <c r="CY322" s="456"/>
      <c r="CZ322" s="456"/>
      <c r="DA322" s="456"/>
      <c r="DB322" s="456"/>
      <c r="DC322" s="456"/>
      <c r="DK322" s="456"/>
      <c r="DL322" s="456"/>
      <c r="DM322" s="456"/>
      <c r="DN322" s="456"/>
      <c r="DO322" s="456"/>
      <c r="DW322" s="456"/>
      <c r="DX322" s="456"/>
      <c r="DY322" s="456"/>
      <c r="DZ322" s="456"/>
      <c r="EA322" s="456"/>
      <c r="EI322" s="456"/>
      <c r="EJ322" s="456"/>
      <c r="EK322" s="456"/>
      <c r="EL322" s="456"/>
      <c r="EM322" s="456"/>
      <c r="EU322" s="456"/>
      <c r="EV322" s="456"/>
      <c r="EW322" s="456"/>
      <c r="EX322" s="456"/>
      <c r="EY322" s="456"/>
      <c r="FG322" s="456"/>
      <c r="FH322" s="456"/>
      <c r="FI322" s="456"/>
      <c r="FJ322" s="456"/>
      <c r="FK322" s="456"/>
      <c r="FS322" s="456"/>
      <c r="FT322" s="456"/>
      <c r="FU322" s="456"/>
      <c r="FV322" s="456"/>
      <c r="FW322" s="456"/>
      <c r="GE322" s="456"/>
      <c r="GF322" s="456"/>
      <c r="GG322" s="456"/>
      <c r="GH322" s="456"/>
      <c r="GI322" s="456"/>
      <c r="GQ322" s="456"/>
      <c r="GR322" s="456"/>
      <c r="GS322" s="456"/>
      <c r="GT322" s="456"/>
      <c r="GU322" s="456"/>
      <c r="HC322" s="456"/>
      <c r="HD322" s="456"/>
      <c r="HE322" s="456"/>
      <c r="HF322" s="456"/>
      <c r="HG322" s="456"/>
      <c r="HO322" s="456"/>
      <c r="HP322" s="456"/>
      <c r="HQ322" s="456"/>
      <c r="HR322" s="456"/>
      <c r="HS322" s="456"/>
    </row>
    <row r="323" spans="1:227" s="477" customFormat="1" ht="12.75" hidden="1">
      <c r="A323" s="470" t="str">
        <f t="shared" si="10"/>
        <v>71060100000000</v>
      </c>
      <c r="B323" s="471" t="s">
        <v>439</v>
      </c>
      <c r="C323" s="450" t="s">
        <v>157</v>
      </c>
      <c r="D323" s="451" t="s">
        <v>106</v>
      </c>
      <c r="E323" s="452" t="s">
        <v>441</v>
      </c>
      <c r="F323" s="476" t="s">
        <v>441</v>
      </c>
      <c r="G323" s="474" t="s">
        <v>440</v>
      </c>
      <c r="H323" s="290">
        <v>2511</v>
      </c>
      <c r="I323" s="318" t="s">
        <v>149</v>
      </c>
      <c r="J323" s="322">
        <v>1</v>
      </c>
      <c r="K323" s="322">
        <v>1</v>
      </c>
      <c r="L323" s="409" t="s">
        <v>232</v>
      </c>
      <c r="M323" s="323"/>
      <c r="N323" s="331">
        <f>+N325+N335+N337+N360</f>
        <v>0</v>
      </c>
      <c r="O323" s="331">
        <f t="shared" ref="O323:P323" si="19">+O325+O335+O337+O360</f>
        <v>0</v>
      </c>
      <c r="P323" s="331">
        <f t="shared" si="19"/>
        <v>0</v>
      </c>
    </row>
    <row r="324" spans="1:227" s="381" customFormat="1" ht="12.75" hidden="1">
      <c r="A324" s="470" t="str">
        <f t="shared" si="10"/>
        <v>71060100000001</v>
      </c>
      <c r="B324" s="471" t="s">
        <v>439</v>
      </c>
      <c r="C324" s="450" t="s">
        <v>157</v>
      </c>
      <c r="D324" s="451" t="s">
        <v>106</v>
      </c>
      <c r="E324" s="452" t="s">
        <v>441</v>
      </c>
      <c r="F324" s="476" t="s">
        <v>441</v>
      </c>
      <c r="G324" s="474" t="s">
        <v>96</v>
      </c>
      <c r="H324" s="290"/>
      <c r="I324" s="318"/>
      <c r="J324" s="322"/>
      <c r="K324" s="322"/>
      <c r="L324" s="330" t="s">
        <v>108</v>
      </c>
      <c r="M324" s="288"/>
      <c r="N324" s="331"/>
      <c r="O324" s="331"/>
      <c r="P324" s="331"/>
    </row>
    <row r="325" spans="1:227" s="381" customFormat="1" ht="13.5" hidden="1">
      <c r="A325" s="470" t="str">
        <f t="shared" si="10"/>
        <v>71060101000000</v>
      </c>
      <c r="B325" s="471" t="s">
        <v>439</v>
      </c>
      <c r="C325" s="450" t="s">
        <v>157</v>
      </c>
      <c r="D325" s="451" t="s">
        <v>106</v>
      </c>
      <c r="E325" s="452" t="s">
        <v>106</v>
      </c>
      <c r="F325" s="476" t="s">
        <v>441</v>
      </c>
      <c r="G325" s="474" t="s">
        <v>440</v>
      </c>
      <c r="H325" s="290"/>
      <c r="I325" s="414"/>
      <c r="J325" s="415"/>
      <c r="K325" s="415"/>
      <c r="L325" s="416" t="s">
        <v>233</v>
      </c>
      <c r="M325" s="411"/>
      <c r="N325" s="417">
        <f>O325+P325</f>
        <v>0</v>
      </c>
      <c r="O325" s="417">
        <f>SUM(O326:O334)</f>
        <v>0</v>
      </c>
      <c r="P325" s="417">
        <f>SUM(P326:P334)</f>
        <v>0</v>
      </c>
    </row>
    <row r="326" spans="1:227" s="381" customFormat="1" hidden="1">
      <c r="A326" s="470" t="str">
        <f t="shared" si="10"/>
        <v>71060101000001</v>
      </c>
      <c r="B326" s="471" t="s">
        <v>439</v>
      </c>
      <c r="C326" s="450" t="s">
        <v>157</v>
      </c>
      <c r="D326" s="451" t="s">
        <v>106</v>
      </c>
      <c r="E326" s="452" t="s">
        <v>106</v>
      </c>
      <c r="F326" s="476" t="s">
        <v>441</v>
      </c>
      <c r="G326" s="474" t="s">
        <v>96</v>
      </c>
      <c r="H326" s="318"/>
      <c r="I326" s="318"/>
      <c r="J326" s="322"/>
      <c r="K326" s="322"/>
      <c r="L326" s="330" t="s">
        <v>115</v>
      </c>
      <c r="M326" s="288">
        <v>4213</v>
      </c>
      <c r="N326" s="299">
        <f>+'havelvac 7.1'!N326+'havelvac 7.2'!N326+'havelvac 7.3'!N326+'havelvac 7.4'!N326+'havelvac 7.5'!N326+'havelvac 7.6'!N326+'havelvac 7.7'!N326+'havelvac 7.9'!N326+'havelvac 7.8'!N326+'havelvac 7.10'!N326+'havelvac 7.11'!N326+'havelvac 7.12'!N326+'havelvac 7.13'!N326</f>
        <v>0</v>
      </c>
      <c r="O326" s="299">
        <f>+'havelvac 7.1'!O326+'havelvac 7.2'!O326+'havelvac 7.3'!O326+'havelvac 7.4'!O326+'havelvac 7.5'!O326+'havelvac 7.6'!O326+'havelvac 7.7'!O326+'havelvac 7.9'!O326+'havelvac 7.8'!O326+'havelvac 7.10'!O326+'havelvac 7.11'!O326+'havelvac 7.12'!O326+'havelvac 7.13'!O326</f>
        <v>0</v>
      </c>
      <c r="P326" s="299">
        <f>+'havelvac 7.1'!P326+'havelvac 7.2'!P326+'havelvac 7.3'!P326+'havelvac 7.4'!P326+'havelvac 7.5'!P326+'havelvac 7.6'!P326+'havelvac 7.7'!P326+'havelvac 7.9'!P326+'havelvac 7.8'!P326+'havelvac 7.10'!P326+'havelvac 7.11'!P326+'havelvac 7.12'!P326+'havelvac 7.13'!P326</f>
        <v>0</v>
      </c>
    </row>
    <row r="327" spans="1:227" s="381" customFormat="1" ht="25.5" hidden="1">
      <c r="A327" s="470" t="str">
        <f t="shared" ref="A327" si="20">CONCATENATE(B327,C327,D327,E327,F327,G327)</f>
        <v>71050601014213</v>
      </c>
      <c r="B327" s="471" t="s">
        <v>439</v>
      </c>
      <c r="C327" s="450" t="s">
        <v>149</v>
      </c>
      <c r="D327" s="451" t="s">
        <v>157</v>
      </c>
      <c r="E327" s="452" t="s">
        <v>106</v>
      </c>
      <c r="F327" s="476" t="s">
        <v>106</v>
      </c>
      <c r="G327" s="454">
        <v>4213</v>
      </c>
      <c r="H327" s="318"/>
      <c r="I327" s="318"/>
      <c r="J327" s="322"/>
      <c r="K327" s="322"/>
      <c r="L327" s="321" t="s">
        <v>142</v>
      </c>
      <c r="M327" s="316">
        <v>4251</v>
      </c>
      <c r="N327" s="299">
        <f>+'havelvac 7.1'!N328+'havelvac 7.2'!N328+'havelvac 7.3'!N328+'havelvac 7.4'!N328+'havelvac 7.5'!N328+'havelvac 7.6'!N328+'havelvac 7.7'!N328+'havelvac 7.9'!N328+'havelvac 7.8'!N328+'havelvac 7.10'!N328+'havelvac 7.11'!N328+'havelvac 7.12'!N328+'havelvac 7.13'!N328</f>
        <v>0</v>
      </c>
      <c r="O327" s="299">
        <f>+'havelvac 7.1'!O328+'havelvac 7.2'!O328+'havelvac 7.3'!O328+'havelvac 7.4'!O328+'havelvac 7.5'!O328+'havelvac 7.6'!O328+'havelvac 7.7'!O328+'havelvac 7.9'!O328+'havelvac 7.8'!O328+'havelvac 7.10'!O328+'havelvac 7.11'!O328+'havelvac 7.12'!O328+'havelvac 7.13'!O328</f>
        <v>0</v>
      </c>
      <c r="P327" s="299">
        <f>+'havelvac 7.1'!P328+'havelvac 7.2'!P328+'havelvac 7.3'!P328+'havelvac 7.4'!P328+'havelvac 7.5'!P328+'havelvac 7.6'!P328+'havelvac 7.7'!P328+'havelvac 7.9'!P328+'havelvac 7.8'!P328+'havelvac 7.10'!P328+'havelvac 7.11'!P328+'havelvac 7.12'!P328+'havelvac 7.13'!P328</f>
        <v>0</v>
      </c>
    </row>
    <row r="328" spans="1:227" s="475" customFormat="1" hidden="1">
      <c r="A328" s="470" t="str">
        <f t="shared" si="10"/>
        <v>71060101010000</v>
      </c>
      <c r="B328" s="471" t="s">
        <v>439</v>
      </c>
      <c r="C328" s="450" t="s">
        <v>157</v>
      </c>
      <c r="D328" s="451" t="s">
        <v>106</v>
      </c>
      <c r="E328" s="452" t="s">
        <v>106</v>
      </c>
      <c r="F328" s="476" t="s">
        <v>106</v>
      </c>
      <c r="G328" s="474" t="s">
        <v>440</v>
      </c>
      <c r="H328" s="318"/>
      <c r="I328" s="318"/>
      <c r="J328" s="322"/>
      <c r="K328" s="322"/>
      <c r="L328" s="336" t="s">
        <v>130</v>
      </c>
      <c r="M328" s="289">
        <v>4267</v>
      </c>
      <c r="N328" s="299">
        <f>+'havelvac 7.1'!N328+'havelvac 7.2'!N328+'havelvac 7.3'!N328+'havelvac 7.4'!N328+'havelvac 7.5'!N328+'havelvac 7.6'!N328+'havelvac 7.7'!N328+'havelvac 7.9'!N328+'havelvac 7.8'!N328+'havelvac 7.10'!N328+'havelvac 7.11'!N328+'havelvac 7.12'!N328+'havelvac 7.13'!N328</f>
        <v>0</v>
      </c>
      <c r="O328" s="299">
        <f>+'havelvac 7.1'!O328+'havelvac 7.2'!O328+'havelvac 7.3'!O328+'havelvac 7.4'!O328+'havelvac 7.5'!O328+'havelvac 7.6'!O328+'havelvac 7.7'!O328+'havelvac 7.9'!O328+'havelvac 7.8'!O328+'havelvac 7.10'!O328+'havelvac 7.11'!O328+'havelvac 7.12'!O328+'havelvac 7.13'!O328</f>
        <v>0</v>
      </c>
      <c r="P328" s="299">
        <f>+'havelvac 7.1'!P328+'havelvac 7.2'!P328+'havelvac 7.3'!P328+'havelvac 7.4'!P328+'havelvac 7.5'!P328+'havelvac 7.6'!P328+'havelvac 7.7'!P328+'havelvac 7.9'!P328+'havelvac 7.8'!P328+'havelvac 7.10'!P328+'havelvac 7.11'!P328+'havelvac 7.12'!P328+'havelvac 7.13'!P328</f>
        <v>0</v>
      </c>
    </row>
    <row r="329" spans="1:227" s="381" customFormat="1" hidden="1">
      <c r="A329" s="470" t="str">
        <f t="shared" si="10"/>
        <v>71060101014639</v>
      </c>
      <c r="B329" s="471" t="s">
        <v>439</v>
      </c>
      <c r="C329" s="450" t="s">
        <v>157</v>
      </c>
      <c r="D329" s="451" t="s">
        <v>106</v>
      </c>
      <c r="E329" s="452" t="s">
        <v>106</v>
      </c>
      <c r="F329" s="476" t="s">
        <v>106</v>
      </c>
      <c r="G329" s="454">
        <v>4639</v>
      </c>
      <c r="H329" s="318"/>
      <c r="I329" s="318"/>
      <c r="J329" s="322"/>
      <c r="K329" s="322"/>
      <c r="L329" s="336" t="s">
        <v>364</v>
      </c>
      <c r="M329" s="289">
        <v>4269</v>
      </c>
      <c r="N329" s="299">
        <f>+'havelvac 7.1'!N329+'havelvac 7.2'!N329+'havelvac 7.3'!N329+'havelvac 7.4'!N329+'havelvac 7.5'!N329+'havelvac 7.6'!N329+'havelvac 7.7'!N329+'havelvac 7.9'!N329+'havelvac 7.8'!N329+'havelvac 7.10'!N329+'havelvac 7.11'!N329+'havelvac 7.12'!N329+'havelvac 7.13'!N329</f>
        <v>0</v>
      </c>
      <c r="O329" s="299">
        <f>+'havelvac 7.1'!O329+'havelvac 7.2'!O329+'havelvac 7.3'!O329+'havelvac 7.4'!O329+'havelvac 7.5'!O329+'havelvac 7.6'!O329+'havelvac 7.7'!O329+'havelvac 7.9'!O329+'havelvac 7.8'!O329+'havelvac 7.10'!O329+'havelvac 7.11'!O329+'havelvac 7.12'!O329+'havelvac 7.13'!O329</f>
        <v>0</v>
      </c>
      <c r="P329" s="299">
        <f>+'havelvac 7.1'!P329+'havelvac 7.2'!P329+'havelvac 7.3'!P329+'havelvac 7.4'!P329+'havelvac 7.5'!P329+'havelvac 7.6'!P329+'havelvac 7.7'!P329+'havelvac 7.9'!P329+'havelvac 7.8'!P329+'havelvac 7.10'!P329+'havelvac 7.11'!P329+'havelvac 7.12'!P329+'havelvac 7.13'!P329</f>
        <v>0</v>
      </c>
    </row>
    <row r="330" spans="1:227" s="381" customFormat="1" hidden="1">
      <c r="A330" s="470" t="str">
        <f t="shared" ref="A330:A391" si="21">CONCATENATE(B330,C330,D330,E330,F330,G330)</f>
        <v>71060101014861</v>
      </c>
      <c r="B330" s="471" t="s">
        <v>439</v>
      </c>
      <c r="C330" s="450" t="s">
        <v>157</v>
      </c>
      <c r="D330" s="451" t="s">
        <v>106</v>
      </c>
      <c r="E330" s="452" t="s">
        <v>106</v>
      </c>
      <c r="F330" s="476" t="s">
        <v>106</v>
      </c>
      <c r="G330" s="454">
        <v>4861</v>
      </c>
      <c r="H330" s="318"/>
      <c r="I330" s="318"/>
      <c r="J330" s="322"/>
      <c r="K330" s="322"/>
      <c r="L330" s="321" t="s">
        <v>348</v>
      </c>
      <c r="M330" s="288">
        <v>4729</v>
      </c>
      <c r="N330" s="299">
        <f>+'havelvac 7.1'!N330+'havelvac 7.2'!N330+'havelvac 7.3'!N330+'havelvac 7.4'!N330+'havelvac 7.5'!N330+'havelvac 7.6'!N330+'havelvac 7.7'!N330+'havelvac 7.9'!N330+'havelvac 7.8'!N330+'havelvac 7.10'!N330+'havelvac 7.11'!N330+'havelvac 7.12'!N330+'havelvac 7.13'!N330</f>
        <v>0</v>
      </c>
      <c r="O330" s="299">
        <f>+'havelvac 7.1'!O330+'havelvac 7.2'!O330+'havelvac 7.3'!O330+'havelvac 7.4'!O330+'havelvac 7.5'!O330+'havelvac 7.6'!O330+'havelvac 7.7'!O330+'havelvac 7.9'!O330+'havelvac 7.8'!O330+'havelvac 7.10'!O330+'havelvac 7.11'!O330+'havelvac 7.12'!O330+'havelvac 7.13'!O330</f>
        <v>0</v>
      </c>
      <c r="P330" s="299">
        <f>+'havelvac 7.1'!P330+'havelvac 7.2'!P330+'havelvac 7.3'!P330+'havelvac 7.4'!P330+'havelvac 7.5'!P330+'havelvac 7.6'!P330+'havelvac 7.7'!P330+'havelvac 7.9'!P330+'havelvac 7.8'!P330+'havelvac 7.10'!P330+'havelvac 7.11'!P330+'havelvac 7.12'!P330+'havelvac 7.13'!P330</f>
        <v>0</v>
      </c>
    </row>
    <row r="331" spans="1:227" s="381" customFormat="1" hidden="1">
      <c r="A331" s="470"/>
      <c r="B331" s="471"/>
      <c r="C331" s="450"/>
      <c r="D331" s="451"/>
      <c r="E331" s="452"/>
      <c r="F331" s="476"/>
      <c r="G331" s="454"/>
      <c r="H331" s="318"/>
      <c r="I331" s="318"/>
      <c r="J331" s="322"/>
      <c r="K331" s="322"/>
      <c r="L331" s="330" t="s">
        <v>173</v>
      </c>
      <c r="M331" s="288">
        <v>5112</v>
      </c>
      <c r="N331" s="299">
        <f>+'havelvac 7.1'!N331+'havelvac 7.2'!N331+'havelvac 7.3'!N331+'havelvac 7.4'!N331+'havelvac 7.5'!N331+'havelvac 7.6'!N331+'havelvac 7.7'!N331+'havelvac 7.9'!N331+'havelvac 7.8'!N331+'havelvac 7.10'!N331+'havelvac 7.11'!N331+'havelvac 7.12'!N331+'havelvac 7.13'!N331</f>
        <v>0</v>
      </c>
      <c r="O331" s="299">
        <f>+'havelvac 7.1'!O331+'havelvac 7.2'!O331+'havelvac 7.3'!O331+'havelvac 7.4'!O331+'havelvac 7.5'!O331+'havelvac 7.6'!O331+'havelvac 7.7'!O331+'havelvac 7.9'!O331+'havelvac 7.8'!O331+'havelvac 7.10'!O331+'havelvac 7.11'!O331+'havelvac 7.12'!O331+'havelvac 7.13'!O331</f>
        <v>0</v>
      </c>
      <c r="P331" s="299">
        <f>+'havelvac 7.1'!P331+'havelvac 7.2'!P331+'havelvac 7.3'!P331+'havelvac 7.4'!P331+'havelvac 7.5'!P331+'havelvac 7.6'!P331+'havelvac 7.7'!P331+'havelvac 7.9'!P331+'havelvac 7.8'!P331+'havelvac 7.10'!P331+'havelvac 7.11'!P331+'havelvac 7.12'!P331+'havelvac 7.13'!P331</f>
        <v>0</v>
      </c>
    </row>
    <row r="332" spans="1:227" s="475" customFormat="1" hidden="1">
      <c r="A332" s="470" t="str">
        <f t="shared" si="21"/>
        <v>71060101020000</v>
      </c>
      <c r="B332" s="471" t="s">
        <v>439</v>
      </c>
      <c r="C332" s="450" t="s">
        <v>157</v>
      </c>
      <c r="D332" s="451" t="s">
        <v>106</v>
      </c>
      <c r="E332" s="452" t="s">
        <v>106</v>
      </c>
      <c r="F332" s="476" t="s">
        <v>140</v>
      </c>
      <c r="G332" s="474" t="s">
        <v>440</v>
      </c>
      <c r="H332" s="318"/>
      <c r="I332" s="318"/>
      <c r="J332" s="322"/>
      <c r="K332" s="322"/>
      <c r="L332" s="321" t="s">
        <v>174</v>
      </c>
      <c r="M332" s="316">
        <v>5113</v>
      </c>
      <c r="N332" s="299">
        <f>+'havelvac 7.1'!N332+'havelvac 7.2'!N332+'havelvac 7.3'!N332+'havelvac 7.4'!N332+'havelvac 7.5'!N332+'havelvac 7.6'!N332+'havelvac 7.7'!N332+'havelvac 7.9'!N332+'havelvac 7.8'!N332+'havelvac 7.10'!N332+'havelvac 7.11'!N332+'havelvac 7.12'!N332+'havelvac 7.13'!N332</f>
        <v>0</v>
      </c>
      <c r="O332" s="299">
        <f>+'havelvac 7.1'!O332+'havelvac 7.2'!O332+'havelvac 7.3'!O332+'havelvac 7.4'!O332+'havelvac 7.5'!O332+'havelvac 7.6'!O332+'havelvac 7.7'!O332+'havelvac 7.9'!O332+'havelvac 7.8'!O332+'havelvac 7.10'!O332+'havelvac 7.11'!O332+'havelvac 7.12'!O332+'havelvac 7.13'!O332</f>
        <v>0</v>
      </c>
      <c r="P332" s="299">
        <f>+'havelvac 7.1'!P332+'havelvac 7.2'!P332+'havelvac 7.3'!P332+'havelvac 7.4'!P332+'havelvac 7.5'!P332+'havelvac 7.6'!P332+'havelvac 7.7'!P332+'havelvac 7.9'!P332+'havelvac 7.8'!P332+'havelvac 7.10'!P332+'havelvac 7.11'!P332+'havelvac 7.12'!P332+'havelvac 7.13'!P332</f>
        <v>0</v>
      </c>
    </row>
    <row r="333" spans="1:227" s="381" customFormat="1" hidden="1">
      <c r="A333" s="470" t="str">
        <f t="shared" si="21"/>
        <v>71060101024819</v>
      </c>
      <c r="B333" s="471" t="s">
        <v>439</v>
      </c>
      <c r="C333" s="450" t="s">
        <v>157</v>
      </c>
      <c r="D333" s="451" t="s">
        <v>106</v>
      </c>
      <c r="E333" s="452" t="s">
        <v>106</v>
      </c>
      <c r="F333" s="476" t="s">
        <v>140</v>
      </c>
      <c r="G333" s="454">
        <v>4819</v>
      </c>
      <c r="H333" s="318"/>
      <c r="I333" s="318"/>
      <c r="J333" s="322"/>
      <c r="K333" s="322"/>
      <c r="L333" s="321" t="s">
        <v>135</v>
      </c>
      <c r="M333" s="316">
        <v>5121</v>
      </c>
      <c r="N333" s="299">
        <f>+'havelvac 7.1'!N333+'havelvac 7.2'!N333+'havelvac 7.3'!N333+'havelvac 7.4'!N333+'havelvac 7.5'!N333+'havelvac 7.6'!N333+'havelvac 7.7'!N333+'havelvac 7.9'!N333+'havelvac 7.8'!N333+'havelvac 7.10'!N333+'havelvac 7.11'!N333+'havelvac 7.12'!N333+'havelvac 7.13'!N333</f>
        <v>0</v>
      </c>
      <c r="O333" s="299">
        <f>+'havelvac 7.1'!O333+'havelvac 7.2'!O333+'havelvac 7.3'!O333+'havelvac 7.4'!O333+'havelvac 7.5'!O333+'havelvac 7.6'!O333+'havelvac 7.7'!O333+'havelvac 7.9'!O333+'havelvac 7.8'!O333+'havelvac 7.10'!O333+'havelvac 7.11'!O333+'havelvac 7.12'!O333+'havelvac 7.13'!O333</f>
        <v>0</v>
      </c>
      <c r="P333" s="299">
        <f>+'havelvac 7.1'!P333+'havelvac 7.2'!P333+'havelvac 7.3'!P333+'havelvac 7.4'!P333+'havelvac 7.5'!P333+'havelvac 7.6'!P333+'havelvac 7.7'!P333+'havelvac 7.9'!P333+'havelvac 7.8'!P333+'havelvac 7.10'!P333+'havelvac 7.11'!P333+'havelvac 7.12'!P333+'havelvac 7.13'!P333</f>
        <v>0</v>
      </c>
    </row>
    <row r="334" spans="1:227" s="381" customFormat="1" hidden="1">
      <c r="A334" s="470" t="str">
        <f t="shared" si="21"/>
        <v>71060101025111</v>
      </c>
      <c r="B334" s="471" t="s">
        <v>439</v>
      </c>
      <c r="C334" s="450" t="s">
        <v>157</v>
      </c>
      <c r="D334" s="451" t="s">
        <v>106</v>
      </c>
      <c r="E334" s="452" t="s">
        <v>106</v>
      </c>
      <c r="F334" s="476" t="s">
        <v>140</v>
      </c>
      <c r="G334" s="454">
        <v>5111</v>
      </c>
      <c r="H334" s="318"/>
      <c r="I334" s="318"/>
      <c r="J334" s="322"/>
      <c r="K334" s="322"/>
      <c r="L334" s="321" t="s">
        <v>137</v>
      </c>
      <c r="M334" s="316">
        <v>5129</v>
      </c>
      <c r="N334" s="299">
        <f>+'havelvac 7.1'!N334+'havelvac 7.2'!N334+'havelvac 7.3'!N334+'havelvac 7.4'!N334+'havelvac 7.5'!N334+'havelvac 7.6'!N334+'havelvac 7.7'!N334+'havelvac 7.9'!N334+'havelvac 7.8'!N334+'havelvac 7.10'!N334+'havelvac 7.11'!N334+'havelvac 7.12'!N334+'havelvac 7.13'!N334</f>
        <v>0</v>
      </c>
      <c r="O334" s="299">
        <f>+'havelvac 7.1'!O334+'havelvac 7.2'!O334+'havelvac 7.3'!O334+'havelvac 7.4'!O334+'havelvac 7.5'!O334+'havelvac 7.6'!O334+'havelvac 7.7'!O334+'havelvac 7.9'!O334+'havelvac 7.8'!O334+'havelvac 7.10'!O334+'havelvac 7.11'!O334+'havelvac 7.12'!O334+'havelvac 7.13'!O334</f>
        <v>0</v>
      </c>
      <c r="P334" s="299">
        <f>+'havelvac 7.1'!P334+'havelvac 7.2'!P334+'havelvac 7.3'!P334+'havelvac 7.4'!P334+'havelvac 7.5'!P334+'havelvac 7.6'!P334+'havelvac 7.7'!P334+'havelvac 7.9'!P334+'havelvac 7.8'!P334+'havelvac 7.10'!P334+'havelvac 7.11'!P334+'havelvac 7.12'!P334+'havelvac 7.13'!P334</f>
        <v>0</v>
      </c>
    </row>
    <row r="335" spans="1:227" s="381" customFormat="1" ht="27" hidden="1">
      <c r="A335" s="470" t="str">
        <f t="shared" si="21"/>
        <v>71060101025112</v>
      </c>
      <c r="B335" s="471" t="s">
        <v>439</v>
      </c>
      <c r="C335" s="450" t="s">
        <v>157</v>
      </c>
      <c r="D335" s="451" t="s">
        <v>106</v>
      </c>
      <c r="E335" s="452" t="s">
        <v>106</v>
      </c>
      <c r="F335" s="476" t="s">
        <v>140</v>
      </c>
      <c r="G335" s="454">
        <v>5112</v>
      </c>
      <c r="H335" s="290"/>
      <c r="I335" s="414"/>
      <c r="J335" s="415"/>
      <c r="K335" s="415"/>
      <c r="L335" s="416" t="s">
        <v>234</v>
      </c>
      <c r="M335" s="411"/>
      <c r="N335" s="417">
        <f>O335+P335</f>
        <v>0</v>
      </c>
      <c r="O335" s="417">
        <f>SUM(O336)</f>
        <v>0</v>
      </c>
      <c r="P335" s="417">
        <f>SUM(P336)</f>
        <v>0</v>
      </c>
    </row>
    <row r="336" spans="1:227" s="381" customFormat="1" hidden="1">
      <c r="A336" s="470" t="str">
        <f t="shared" si="21"/>
        <v>71060101025113</v>
      </c>
      <c r="B336" s="471" t="s">
        <v>439</v>
      </c>
      <c r="C336" s="450" t="s">
        <v>157</v>
      </c>
      <c r="D336" s="451" t="s">
        <v>106</v>
      </c>
      <c r="E336" s="452" t="s">
        <v>106</v>
      </c>
      <c r="F336" s="476" t="s">
        <v>140</v>
      </c>
      <c r="G336" s="454">
        <v>5113</v>
      </c>
      <c r="H336" s="318"/>
      <c r="I336" s="318"/>
      <c r="J336" s="322"/>
      <c r="K336" s="322"/>
      <c r="L336" s="330" t="s">
        <v>115</v>
      </c>
      <c r="M336" s="288">
        <v>4213</v>
      </c>
      <c r="N336" s="299">
        <f>+'havelvac 7.1'!N336+'havelvac 7.2'!N336+'havelvac 7.3'!N336+'havelvac 7.4'!N336+'havelvac 7.5'!N336+'havelvac 7.6'!N336+'havelvac 7.7'!N336+'havelvac 7.9'!N336+'havelvac 7.8'!N336+'havelvac 7.10'!N336+'havelvac 7.11'!N336+'havelvac 7.12'!N336+'havelvac 7.13'!N336</f>
        <v>0</v>
      </c>
      <c r="O336" s="299">
        <f>+'havelvac 7.1'!O336+'havelvac 7.2'!O336+'havelvac 7.3'!O336+'havelvac 7.4'!O336+'havelvac 7.5'!O336+'havelvac 7.6'!O336+'havelvac 7.7'!O336+'havelvac 7.9'!O336+'havelvac 7.8'!O336+'havelvac 7.10'!O336+'havelvac 7.11'!O336+'havelvac 7.12'!O336+'havelvac 7.13'!O336</f>
        <v>0</v>
      </c>
      <c r="P336" s="299">
        <f>+'havelvac 7.1'!P336+'havelvac 7.2'!P336+'havelvac 7.3'!P336+'havelvac 7.4'!P336+'havelvac 7.5'!P336+'havelvac 7.6'!P336+'havelvac 7.7'!P336+'havelvac 7.9'!P336+'havelvac 7.8'!P336+'havelvac 7.10'!P336+'havelvac 7.11'!P336+'havelvac 7.12'!P336+'havelvac 7.13'!P336</f>
        <v>0</v>
      </c>
    </row>
    <row r="337" spans="1:16" s="381" customFormat="1" ht="32.25" hidden="1" customHeight="1">
      <c r="A337" s="470" t="str">
        <f t="shared" ref="A337:A355" si="22">CONCATENATE(B337,C337,D337,E337,F337,G337)</f>
        <v>71060301014861</v>
      </c>
      <c r="B337" s="471" t="s">
        <v>439</v>
      </c>
      <c r="C337" s="450" t="s">
        <v>157</v>
      </c>
      <c r="D337" s="451" t="s">
        <v>442</v>
      </c>
      <c r="E337" s="452" t="s">
        <v>106</v>
      </c>
      <c r="F337" s="476" t="s">
        <v>106</v>
      </c>
      <c r="G337" s="454">
        <v>4861</v>
      </c>
      <c r="H337" s="290"/>
      <c r="I337" s="290"/>
      <c r="J337" s="290"/>
      <c r="K337" s="290"/>
      <c r="L337" s="416" t="s">
        <v>831</v>
      </c>
      <c r="M337" s="411"/>
      <c r="N337" s="417">
        <f>O337+P337</f>
        <v>0</v>
      </c>
      <c r="O337" s="417">
        <f>SUM(O338:O359)</f>
        <v>0</v>
      </c>
      <c r="P337" s="417">
        <f>SUM(P338:P359)</f>
        <v>0</v>
      </c>
    </row>
    <row r="338" spans="1:16" s="381" customFormat="1" hidden="1">
      <c r="A338" s="470" t="str">
        <f t="shared" si="22"/>
        <v>71060301015112</v>
      </c>
      <c r="B338" s="471" t="s">
        <v>439</v>
      </c>
      <c r="C338" s="450" t="s">
        <v>157</v>
      </c>
      <c r="D338" s="451" t="s">
        <v>442</v>
      </c>
      <c r="E338" s="452" t="s">
        <v>106</v>
      </c>
      <c r="F338" s="476" t="s">
        <v>106</v>
      </c>
      <c r="G338" s="474" t="s">
        <v>87</v>
      </c>
      <c r="H338" s="447"/>
      <c r="I338" s="424"/>
      <c r="J338" s="448"/>
      <c r="K338" s="449"/>
      <c r="L338" s="418" t="s">
        <v>112</v>
      </c>
      <c r="M338" s="316">
        <v>4111</v>
      </c>
      <c r="N338" s="299">
        <f>+'havelvac 7.1'!N338+'havelvac 7.2'!N338+'havelvac 7.3'!N338+'havelvac 7.4'!N338+'havelvac 7.5'!N338+'havelvac 7.6'!N338+'havelvac 7.7'!N338+'havelvac 7.9'!N338+'havelvac 7.8'!N338+'havelvac 7.10'!N338+'havelvac 7.11'!N338+'havelvac 7.12'!N338+'havelvac 7.13'!N338</f>
        <v>0</v>
      </c>
      <c r="O338" s="299">
        <f>+'havelvac 7.1'!O338+'havelvac 7.2'!O338+'havelvac 7.3'!O338+'havelvac 7.4'!O338+'havelvac 7.5'!O338+'havelvac 7.6'!O338+'havelvac 7.7'!O338+'havelvac 7.9'!O338+'havelvac 7.8'!O338+'havelvac 7.10'!O338+'havelvac 7.11'!O338+'havelvac 7.12'!O338+'havelvac 7.13'!O338</f>
        <v>0</v>
      </c>
      <c r="P338" s="299">
        <f>+'havelvac 7.1'!P338+'havelvac 7.2'!P338+'havelvac 7.3'!P338+'havelvac 7.4'!P338+'havelvac 7.5'!P338+'havelvac 7.6'!P338+'havelvac 7.7'!P338+'havelvac 7.9'!P338+'havelvac 7.8'!P338+'havelvac 7.10'!P338+'havelvac 7.11'!P338+'havelvac 7.12'!P338+'havelvac 7.13'!P338</f>
        <v>0</v>
      </c>
    </row>
    <row r="339" spans="1:16" s="381" customFormat="1" ht="25.5" hidden="1">
      <c r="A339" s="470" t="str">
        <f t="shared" si="22"/>
        <v>71060301015113</v>
      </c>
      <c r="B339" s="471" t="s">
        <v>439</v>
      </c>
      <c r="C339" s="450" t="s">
        <v>157</v>
      </c>
      <c r="D339" s="451" t="s">
        <v>442</v>
      </c>
      <c r="E339" s="452" t="s">
        <v>106</v>
      </c>
      <c r="F339" s="476" t="s">
        <v>106</v>
      </c>
      <c r="G339" s="474" t="s">
        <v>85</v>
      </c>
      <c r="H339" s="447"/>
      <c r="I339" s="424"/>
      <c r="J339" s="448"/>
      <c r="K339" s="449"/>
      <c r="L339" s="418" t="s">
        <v>113</v>
      </c>
      <c r="M339" s="316">
        <v>4112</v>
      </c>
      <c r="N339" s="299">
        <f>+'havelvac 7.1'!N339+'havelvac 7.2'!N339+'havelvac 7.3'!N339+'havelvac 7.4'!N339+'havelvac 7.5'!N339+'havelvac 7.6'!N339+'havelvac 7.7'!N339+'havelvac 7.9'!N339+'havelvac 7.8'!N339+'havelvac 7.10'!N339+'havelvac 7.11'!N339+'havelvac 7.12'!N339+'havelvac 7.13'!N339</f>
        <v>0</v>
      </c>
      <c r="O339" s="299">
        <f>+'havelvac 7.1'!O339+'havelvac 7.2'!O339+'havelvac 7.3'!O339+'havelvac 7.4'!O339+'havelvac 7.5'!O339+'havelvac 7.6'!O339+'havelvac 7.7'!O339+'havelvac 7.9'!O339+'havelvac 7.8'!O339+'havelvac 7.10'!O339+'havelvac 7.11'!O339+'havelvac 7.12'!O339+'havelvac 7.13'!O339</f>
        <v>0</v>
      </c>
      <c r="P339" s="299">
        <f>+'havelvac 7.1'!P339+'havelvac 7.2'!P339+'havelvac 7.3'!P339+'havelvac 7.4'!P339+'havelvac 7.5'!P339+'havelvac 7.6'!P339+'havelvac 7.7'!P339+'havelvac 7.9'!P339+'havelvac 7.8'!P339+'havelvac 7.10'!P339+'havelvac 7.11'!P339+'havelvac 7.12'!P339+'havelvac 7.13'!P339</f>
        <v>0</v>
      </c>
    </row>
    <row r="340" spans="1:16" s="475" customFormat="1" hidden="1">
      <c r="A340" s="470" t="str">
        <f t="shared" si="22"/>
        <v>71060301020000</v>
      </c>
      <c r="B340" s="471" t="s">
        <v>439</v>
      </c>
      <c r="C340" s="450" t="s">
        <v>157</v>
      </c>
      <c r="D340" s="451" t="s">
        <v>442</v>
      </c>
      <c r="E340" s="452" t="s">
        <v>106</v>
      </c>
      <c r="F340" s="476" t="s">
        <v>140</v>
      </c>
      <c r="G340" s="474" t="s">
        <v>440</v>
      </c>
      <c r="H340" s="447"/>
      <c r="I340" s="424"/>
      <c r="J340" s="448"/>
      <c r="K340" s="449"/>
      <c r="L340" s="321" t="s">
        <v>114</v>
      </c>
      <c r="M340" s="316">
        <v>4212</v>
      </c>
      <c r="N340" s="299">
        <f>+'havelvac 7.1'!N340+'havelvac 7.2'!N340+'havelvac 7.3'!N340+'havelvac 7.4'!N340+'havelvac 7.5'!N340+'havelvac 7.6'!N340+'havelvac 7.7'!N340+'havelvac 7.9'!N340+'havelvac 7.8'!N340+'havelvac 7.10'!N340+'havelvac 7.11'!N340+'havelvac 7.12'!N340+'havelvac 7.13'!N340</f>
        <v>0</v>
      </c>
      <c r="O340" s="299">
        <f>+'havelvac 7.1'!O340+'havelvac 7.2'!O340+'havelvac 7.3'!O340+'havelvac 7.4'!O340+'havelvac 7.5'!O340+'havelvac 7.6'!O340+'havelvac 7.7'!O340+'havelvac 7.9'!O340+'havelvac 7.8'!O340+'havelvac 7.10'!O340+'havelvac 7.11'!O340+'havelvac 7.12'!O340+'havelvac 7.13'!O340</f>
        <v>0</v>
      </c>
      <c r="P340" s="299">
        <f>+'havelvac 7.1'!P340+'havelvac 7.2'!P340+'havelvac 7.3'!P340+'havelvac 7.4'!P340+'havelvac 7.5'!P340+'havelvac 7.6'!P340+'havelvac 7.7'!P340+'havelvac 7.9'!P340+'havelvac 7.8'!P340+'havelvac 7.10'!P340+'havelvac 7.11'!P340+'havelvac 7.12'!P340+'havelvac 7.13'!P340</f>
        <v>0</v>
      </c>
    </row>
    <row r="341" spans="1:16" s="381" customFormat="1" hidden="1">
      <c r="A341" s="470" t="str">
        <f t="shared" si="22"/>
        <v>71060301024861</v>
      </c>
      <c r="B341" s="471" t="s">
        <v>439</v>
      </c>
      <c r="C341" s="450" t="s">
        <v>157</v>
      </c>
      <c r="D341" s="451" t="s">
        <v>442</v>
      </c>
      <c r="E341" s="452" t="s">
        <v>106</v>
      </c>
      <c r="F341" s="476" t="s">
        <v>140</v>
      </c>
      <c r="G341" s="454">
        <v>4861</v>
      </c>
      <c r="H341" s="447"/>
      <c r="I341" s="424"/>
      <c r="J341" s="448"/>
      <c r="K341" s="449"/>
      <c r="L341" s="330" t="s">
        <v>115</v>
      </c>
      <c r="M341" s="288">
        <v>4213</v>
      </c>
      <c r="N341" s="299">
        <f>+'havelvac 7.1'!N341+'havelvac 7.2'!N341+'havelvac 7.3'!N341+'havelvac 7.4'!N341+'havelvac 7.5'!N341+'havelvac 7.6'!N341+'havelvac 7.7'!N341+'havelvac 7.9'!N341+'havelvac 7.8'!N341+'havelvac 7.10'!N341+'havelvac 7.11'!N341+'havelvac 7.12'!N341+'havelvac 7.13'!N341</f>
        <v>0</v>
      </c>
      <c r="O341" s="299">
        <f>+'havelvac 7.1'!O341+'havelvac 7.2'!O341+'havelvac 7.3'!O341+'havelvac 7.4'!O341+'havelvac 7.5'!O341+'havelvac 7.6'!O341+'havelvac 7.7'!O341+'havelvac 7.9'!O341+'havelvac 7.8'!O341+'havelvac 7.10'!O341+'havelvac 7.11'!O341+'havelvac 7.12'!O341+'havelvac 7.13'!O341</f>
        <v>0</v>
      </c>
      <c r="P341" s="299">
        <f>+'havelvac 7.1'!P341+'havelvac 7.2'!P341+'havelvac 7.3'!P341+'havelvac 7.4'!P341+'havelvac 7.5'!P341+'havelvac 7.6'!P341+'havelvac 7.7'!P341+'havelvac 7.9'!P341+'havelvac 7.8'!P341+'havelvac 7.10'!P341+'havelvac 7.11'!P341+'havelvac 7.12'!P341+'havelvac 7.13'!P341</f>
        <v>0</v>
      </c>
    </row>
    <row r="342" spans="1:16" s="475" customFormat="1" hidden="1">
      <c r="A342" s="470" t="str">
        <f t="shared" si="22"/>
        <v>71060301030000</v>
      </c>
      <c r="B342" s="471" t="s">
        <v>439</v>
      </c>
      <c r="C342" s="450" t="s">
        <v>157</v>
      </c>
      <c r="D342" s="451" t="s">
        <v>442</v>
      </c>
      <c r="E342" s="452" t="s">
        <v>106</v>
      </c>
      <c r="F342" s="476" t="s">
        <v>442</v>
      </c>
      <c r="G342" s="474" t="s">
        <v>440</v>
      </c>
      <c r="H342" s="447"/>
      <c r="I342" s="424"/>
      <c r="J342" s="448"/>
      <c r="K342" s="449"/>
      <c r="L342" s="330" t="s">
        <v>116</v>
      </c>
      <c r="M342" s="288">
        <v>4214</v>
      </c>
      <c r="N342" s="299">
        <f>+'havelvac 7.1'!N342+'havelvac 7.2'!N342+'havelvac 7.3'!N342+'havelvac 7.4'!N342+'havelvac 7.5'!N342+'havelvac 7.6'!N342+'havelvac 7.7'!N342+'havelvac 7.9'!N342+'havelvac 7.8'!N342+'havelvac 7.10'!N342+'havelvac 7.11'!N342+'havelvac 7.12'!N342+'havelvac 7.13'!N342</f>
        <v>0</v>
      </c>
      <c r="O342" s="299">
        <f>+'havelvac 7.1'!O342+'havelvac 7.2'!O342+'havelvac 7.3'!O342+'havelvac 7.4'!O342+'havelvac 7.5'!O342+'havelvac 7.6'!O342+'havelvac 7.7'!O342+'havelvac 7.9'!O342+'havelvac 7.8'!O342+'havelvac 7.10'!O342+'havelvac 7.11'!O342+'havelvac 7.12'!O342+'havelvac 7.13'!O342</f>
        <v>0</v>
      </c>
      <c r="P342" s="299">
        <f>+'havelvac 7.1'!P342+'havelvac 7.2'!P342+'havelvac 7.3'!P342+'havelvac 7.4'!P342+'havelvac 7.5'!P342+'havelvac 7.6'!P342+'havelvac 7.7'!P342+'havelvac 7.9'!P342+'havelvac 7.8'!P342+'havelvac 7.10'!P342+'havelvac 7.11'!P342+'havelvac 7.12'!P342+'havelvac 7.13'!P342</f>
        <v>0</v>
      </c>
    </row>
    <row r="343" spans="1:16" s="381" customFormat="1" hidden="1">
      <c r="A343" s="470" t="str">
        <f t="shared" si="22"/>
        <v>71060301034861</v>
      </c>
      <c r="B343" s="471" t="s">
        <v>439</v>
      </c>
      <c r="C343" s="450" t="s">
        <v>157</v>
      </c>
      <c r="D343" s="451" t="s">
        <v>442</v>
      </c>
      <c r="E343" s="452" t="s">
        <v>106</v>
      </c>
      <c r="F343" s="476" t="s">
        <v>442</v>
      </c>
      <c r="G343" s="454">
        <v>4861</v>
      </c>
      <c r="H343" s="447"/>
      <c r="I343" s="424"/>
      <c r="J343" s="448"/>
      <c r="K343" s="449"/>
      <c r="L343" s="321" t="s">
        <v>117</v>
      </c>
      <c r="M343" s="316">
        <v>4215</v>
      </c>
      <c r="N343" s="299">
        <f>+'havelvac 7.1'!N343+'havelvac 7.2'!N343+'havelvac 7.3'!N343+'havelvac 7.4'!N343+'havelvac 7.5'!N343+'havelvac 7.6'!N343+'havelvac 7.7'!N343+'havelvac 7.9'!N343+'havelvac 7.8'!N343+'havelvac 7.10'!N343+'havelvac 7.11'!N343+'havelvac 7.12'!N343+'havelvac 7.13'!N343</f>
        <v>0</v>
      </c>
      <c r="O343" s="299">
        <f>+'havelvac 7.1'!O343+'havelvac 7.2'!O343+'havelvac 7.3'!O343+'havelvac 7.4'!O343+'havelvac 7.5'!O343+'havelvac 7.6'!O343+'havelvac 7.7'!O343+'havelvac 7.9'!O343+'havelvac 7.8'!O343+'havelvac 7.10'!O343+'havelvac 7.11'!O343+'havelvac 7.12'!O343+'havelvac 7.13'!O343</f>
        <v>0</v>
      </c>
      <c r="P343" s="299">
        <f>+'havelvac 7.1'!P343+'havelvac 7.2'!P343+'havelvac 7.3'!P343+'havelvac 7.4'!P343+'havelvac 7.5'!P343+'havelvac 7.6'!P343+'havelvac 7.7'!P343+'havelvac 7.9'!P343+'havelvac 7.8'!P343+'havelvac 7.10'!P343+'havelvac 7.11'!P343+'havelvac 7.12'!P343+'havelvac 7.13'!P343</f>
        <v>0</v>
      </c>
    </row>
    <row r="344" spans="1:16" s="475" customFormat="1" hidden="1">
      <c r="A344" s="470" t="str">
        <f t="shared" si="22"/>
        <v>71060301040000</v>
      </c>
      <c r="B344" s="471" t="s">
        <v>439</v>
      </c>
      <c r="C344" s="450" t="s">
        <v>157</v>
      </c>
      <c r="D344" s="451" t="s">
        <v>442</v>
      </c>
      <c r="E344" s="452" t="s">
        <v>106</v>
      </c>
      <c r="F344" s="476" t="s">
        <v>155</v>
      </c>
      <c r="G344" s="474" t="s">
        <v>440</v>
      </c>
      <c r="H344" s="447"/>
      <c r="I344" s="424"/>
      <c r="J344" s="448"/>
      <c r="K344" s="449"/>
      <c r="L344" s="330" t="s">
        <v>118</v>
      </c>
      <c r="M344" s="323">
        <v>4216</v>
      </c>
      <c r="N344" s="299">
        <f>+'havelvac 7.1'!N344+'havelvac 7.2'!N344+'havelvac 7.3'!N344+'havelvac 7.4'!N344+'havelvac 7.5'!N344+'havelvac 7.6'!N344+'havelvac 7.7'!N344+'havelvac 7.9'!N344+'havelvac 7.8'!N344+'havelvac 7.10'!N344+'havelvac 7.11'!N344+'havelvac 7.12'!N344+'havelvac 7.13'!N344</f>
        <v>0</v>
      </c>
      <c r="O344" s="299">
        <f>+'havelvac 7.1'!O344+'havelvac 7.2'!O344+'havelvac 7.3'!O344+'havelvac 7.4'!O344+'havelvac 7.5'!O344+'havelvac 7.6'!O344+'havelvac 7.7'!O344+'havelvac 7.9'!O344+'havelvac 7.8'!O344+'havelvac 7.10'!O344+'havelvac 7.11'!O344+'havelvac 7.12'!O344+'havelvac 7.13'!O344</f>
        <v>0</v>
      </c>
      <c r="P344" s="299">
        <f>+'havelvac 7.1'!P344+'havelvac 7.2'!P344+'havelvac 7.3'!P344+'havelvac 7.4'!P344+'havelvac 7.5'!P344+'havelvac 7.6'!P344+'havelvac 7.7'!P344+'havelvac 7.9'!P344+'havelvac 7.8'!P344+'havelvac 7.10'!P344+'havelvac 7.11'!P344+'havelvac 7.12'!P344+'havelvac 7.13'!P344</f>
        <v>0</v>
      </c>
    </row>
    <row r="345" spans="1:16" s="381" customFormat="1" hidden="1">
      <c r="A345" s="470" t="str">
        <f t="shared" si="22"/>
        <v>71060301044861</v>
      </c>
      <c r="B345" s="471" t="s">
        <v>439</v>
      </c>
      <c r="C345" s="450" t="s">
        <v>157</v>
      </c>
      <c r="D345" s="451" t="s">
        <v>442</v>
      </c>
      <c r="E345" s="452" t="s">
        <v>106</v>
      </c>
      <c r="F345" s="476" t="s">
        <v>155</v>
      </c>
      <c r="G345" s="454">
        <v>4861</v>
      </c>
      <c r="H345" s="447"/>
      <c r="I345" s="424"/>
      <c r="J345" s="448"/>
      <c r="K345" s="449"/>
      <c r="L345" s="321" t="s">
        <v>121</v>
      </c>
      <c r="M345" s="316">
        <v>4232</v>
      </c>
      <c r="N345" s="299">
        <f>+'havelvac 7.1'!N345+'havelvac 7.2'!N345+'havelvac 7.3'!N345+'havelvac 7.4'!N345+'havelvac 7.5'!N345+'havelvac 7.6'!N345+'havelvac 7.7'!N345+'havelvac 7.9'!N345+'havelvac 7.8'!N345+'havelvac 7.10'!N345+'havelvac 7.11'!N345+'havelvac 7.12'!N345+'havelvac 7.13'!N345</f>
        <v>0</v>
      </c>
      <c r="O345" s="299">
        <f>+'havelvac 7.1'!O345+'havelvac 7.2'!O345+'havelvac 7.3'!O345+'havelvac 7.4'!O345+'havelvac 7.5'!O345+'havelvac 7.6'!O345+'havelvac 7.7'!O345+'havelvac 7.9'!O345+'havelvac 7.8'!O345+'havelvac 7.10'!O345+'havelvac 7.11'!O345+'havelvac 7.12'!O345+'havelvac 7.13'!O345</f>
        <v>0</v>
      </c>
      <c r="P345" s="299">
        <f>+'havelvac 7.1'!P345+'havelvac 7.2'!P345+'havelvac 7.3'!P345+'havelvac 7.4'!P345+'havelvac 7.5'!P345+'havelvac 7.6'!P345+'havelvac 7.7'!P345+'havelvac 7.9'!P345+'havelvac 7.8'!P345+'havelvac 7.10'!P345+'havelvac 7.11'!P345+'havelvac 7.12'!P345+'havelvac 7.13'!P345</f>
        <v>0</v>
      </c>
    </row>
    <row r="346" spans="1:16" s="475" customFormat="1" hidden="1">
      <c r="A346" s="470" t="str">
        <f t="shared" si="22"/>
        <v>71060301050000</v>
      </c>
      <c r="B346" s="471" t="s">
        <v>439</v>
      </c>
      <c r="C346" s="450" t="s">
        <v>157</v>
      </c>
      <c r="D346" s="451" t="s">
        <v>442</v>
      </c>
      <c r="E346" s="452" t="s">
        <v>106</v>
      </c>
      <c r="F346" s="476" t="s">
        <v>149</v>
      </c>
      <c r="G346" s="474" t="s">
        <v>440</v>
      </c>
      <c r="H346" s="447"/>
      <c r="I346" s="424"/>
      <c r="J346" s="448"/>
      <c r="K346" s="449"/>
      <c r="L346" s="321" t="s">
        <v>125</v>
      </c>
      <c r="M346" s="316">
        <v>4239</v>
      </c>
      <c r="N346" s="299">
        <f>+'havelvac 7.1'!N346+'havelvac 7.2'!N346+'havelvac 7.3'!N346+'havelvac 7.4'!N346+'havelvac 7.5'!N346+'havelvac 7.6'!N346+'havelvac 7.7'!N346+'havelvac 7.9'!N346+'havelvac 7.8'!N346+'havelvac 7.10'!N346+'havelvac 7.11'!N346+'havelvac 7.12'!N346+'havelvac 7.13'!N346</f>
        <v>0</v>
      </c>
      <c r="O346" s="299">
        <f>+'havelvac 7.1'!O346+'havelvac 7.2'!O346+'havelvac 7.3'!O346+'havelvac 7.4'!O346+'havelvac 7.5'!O346+'havelvac 7.6'!O346+'havelvac 7.7'!O346+'havelvac 7.9'!O346+'havelvac 7.8'!O346+'havelvac 7.10'!O346+'havelvac 7.11'!O346+'havelvac 7.12'!O346+'havelvac 7.13'!O346</f>
        <v>0</v>
      </c>
      <c r="P346" s="299">
        <f>+'havelvac 7.1'!P346+'havelvac 7.2'!P346+'havelvac 7.3'!P346+'havelvac 7.4'!P346+'havelvac 7.5'!P346+'havelvac 7.6'!P346+'havelvac 7.7'!P346+'havelvac 7.9'!P346+'havelvac 7.8'!P346+'havelvac 7.10'!P346+'havelvac 7.11'!P346+'havelvac 7.12'!P346+'havelvac 7.13'!P346</f>
        <v>0</v>
      </c>
    </row>
    <row r="347" spans="1:16" s="381" customFormat="1" hidden="1">
      <c r="A347" s="470" t="str">
        <f t="shared" si="22"/>
        <v>71060301054861</v>
      </c>
      <c r="B347" s="471" t="s">
        <v>439</v>
      </c>
      <c r="C347" s="450" t="s">
        <v>157</v>
      </c>
      <c r="D347" s="451" t="s">
        <v>442</v>
      </c>
      <c r="E347" s="452" t="s">
        <v>106</v>
      </c>
      <c r="F347" s="476" t="s">
        <v>149</v>
      </c>
      <c r="G347" s="454">
        <v>4861</v>
      </c>
      <c r="H347" s="447"/>
      <c r="I347" s="424"/>
      <c r="J347" s="448"/>
      <c r="K347" s="449"/>
      <c r="L347" s="321" t="s">
        <v>126</v>
      </c>
      <c r="M347" s="316">
        <v>4241</v>
      </c>
      <c r="N347" s="299">
        <f>+'havelvac 7.1'!N347+'havelvac 7.2'!N347+'havelvac 7.3'!N347+'havelvac 7.4'!N347+'havelvac 7.5'!N347+'havelvac 7.6'!N347+'havelvac 7.7'!N347+'havelvac 7.9'!N347+'havelvac 7.8'!N347+'havelvac 7.10'!N347+'havelvac 7.11'!N347+'havelvac 7.12'!N347+'havelvac 7.13'!N347</f>
        <v>0</v>
      </c>
      <c r="O347" s="299">
        <f>+'havelvac 7.1'!O347+'havelvac 7.2'!O347+'havelvac 7.3'!O347+'havelvac 7.4'!O347+'havelvac 7.5'!O347+'havelvac 7.6'!O347+'havelvac 7.7'!O347+'havelvac 7.9'!O347+'havelvac 7.8'!O347+'havelvac 7.10'!O347+'havelvac 7.11'!O347+'havelvac 7.12'!O347+'havelvac 7.13'!O347</f>
        <v>0</v>
      </c>
      <c r="P347" s="299">
        <f>+'havelvac 7.1'!P347+'havelvac 7.2'!P347+'havelvac 7.3'!P347+'havelvac 7.4'!P347+'havelvac 7.5'!P347+'havelvac 7.6'!P347+'havelvac 7.7'!P347+'havelvac 7.9'!P347+'havelvac 7.8'!P347+'havelvac 7.10'!P347+'havelvac 7.11'!P347+'havelvac 7.12'!P347+'havelvac 7.13'!P347</f>
        <v>0</v>
      </c>
    </row>
    <row r="348" spans="1:16" s="477" customFormat="1" ht="25.5" hidden="1">
      <c r="A348" s="470" t="str">
        <f t="shared" si="22"/>
        <v>71060400000000</v>
      </c>
      <c r="B348" s="471" t="s">
        <v>439</v>
      </c>
      <c r="C348" s="450" t="s">
        <v>157</v>
      </c>
      <c r="D348" s="451" t="s">
        <v>155</v>
      </c>
      <c r="E348" s="452" t="s">
        <v>441</v>
      </c>
      <c r="F348" s="476" t="s">
        <v>441</v>
      </c>
      <c r="G348" s="474" t="s">
        <v>440</v>
      </c>
      <c r="H348" s="447"/>
      <c r="I348" s="424"/>
      <c r="J348" s="448"/>
      <c r="K348" s="449"/>
      <c r="L348" s="321" t="s">
        <v>127</v>
      </c>
      <c r="M348" s="316">
        <v>4252</v>
      </c>
      <c r="N348" s="299">
        <f>+'havelvac 7.1'!N348+'havelvac 7.2'!N348+'havelvac 7.3'!N348+'havelvac 7.4'!N348+'havelvac 7.5'!N348+'havelvac 7.6'!N348+'havelvac 7.7'!N348+'havelvac 7.9'!N348+'havelvac 7.8'!N348+'havelvac 7.10'!N348+'havelvac 7.11'!N348+'havelvac 7.12'!N348+'havelvac 7.13'!N348</f>
        <v>0</v>
      </c>
      <c r="O348" s="299">
        <f>+'havelvac 7.1'!O348+'havelvac 7.2'!O348+'havelvac 7.3'!O348+'havelvac 7.4'!O348+'havelvac 7.5'!O348+'havelvac 7.6'!O348+'havelvac 7.7'!O348+'havelvac 7.9'!O348+'havelvac 7.8'!O348+'havelvac 7.10'!O348+'havelvac 7.11'!O348+'havelvac 7.12'!O348+'havelvac 7.13'!O348</f>
        <v>0</v>
      </c>
      <c r="P348" s="299">
        <f>+'havelvac 7.1'!P348+'havelvac 7.2'!P348+'havelvac 7.3'!P348+'havelvac 7.4'!P348+'havelvac 7.5'!P348+'havelvac 7.6'!P348+'havelvac 7.7'!P348+'havelvac 7.9'!P348+'havelvac 7.8'!P348+'havelvac 7.10'!P348+'havelvac 7.11'!P348+'havelvac 7.12'!P348+'havelvac 7.13'!P348</f>
        <v>0</v>
      </c>
    </row>
    <row r="349" spans="1:16" s="381" customFormat="1" hidden="1">
      <c r="A349" s="470" t="str">
        <f t="shared" si="22"/>
        <v>71060400000001</v>
      </c>
      <c r="B349" s="471" t="s">
        <v>439</v>
      </c>
      <c r="C349" s="450" t="s">
        <v>157</v>
      </c>
      <c r="D349" s="451" t="s">
        <v>155</v>
      </c>
      <c r="E349" s="452" t="s">
        <v>441</v>
      </c>
      <c r="F349" s="476" t="s">
        <v>441</v>
      </c>
      <c r="G349" s="474" t="s">
        <v>96</v>
      </c>
      <c r="H349" s="447"/>
      <c r="I349" s="424"/>
      <c r="J349" s="448"/>
      <c r="K349" s="449"/>
      <c r="L349" s="330" t="s">
        <v>128</v>
      </c>
      <c r="M349" s="288">
        <v>4261</v>
      </c>
      <c r="N349" s="299">
        <f>+'havelvac 7.1'!N349+'havelvac 7.2'!N349+'havelvac 7.3'!N349+'havelvac 7.4'!N349+'havelvac 7.5'!N349+'havelvac 7.6'!N349+'havelvac 7.7'!N349+'havelvac 7.9'!N349+'havelvac 7.8'!N349+'havelvac 7.10'!N349+'havelvac 7.11'!N349+'havelvac 7.12'!N349+'havelvac 7.13'!N349</f>
        <v>0</v>
      </c>
      <c r="O349" s="299">
        <f>+'havelvac 7.1'!O349+'havelvac 7.2'!O349+'havelvac 7.3'!O349+'havelvac 7.4'!O349+'havelvac 7.5'!O349+'havelvac 7.6'!O349+'havelvac 7.7'!O349+'havelvac 7.9'!O349+'havelvac 7.8'!O349+'havelvac 7.10'!O349+'havelvac 7.11'!O349+'havelvac 7.12'!O349+'havelvac 7.13'!O349</f>
        <v>0</v>
      </c>
      <c r="P349" s="299">
        <f>+'havelvac 7.1'!P349+'havelvac 7.2'!P349+'havelvac 7.3'!P349+'havelvac 7.4'!P349+'havelvac 7.5'!P349+'havelvac 7.6'!P349+'havelvac 7.7'!P349+'havelvac 7.9'!P349+'havelvac 7.8'!P349+'havelvac 7.10'!P349+'havelvac 7.11'!P349+'havelvac 7.12'!P349+'havelvac 7.13'!P349</f>
        <v>0</v>
      </c>
    </row>
    <row r="350" spans="1:16" s="381" customFormat="1" hidden="1">
      <c r="A350" s="470" t="str">
        <f t="shared" si="22"/>
        <v>71060401000000</v>
      </c>
      <c r="B350" s="471" t="s">
        <v>439</v>
      </c>
      <c r="C350" s="450" t="s">
        <v>157</v>
      </c>
      <c r="D350" s="451" t="s">
        <v>155</v>
      </c>
      <c r="E350" s="452" t="s">
        <v>106</v>
      </c>
      <c r="F350" s="476" t="s">
        <v>441</v>
      </c>
      <c r="G350" s="474" t="s">
        <v>440</v>
      </c>
      <c r="H350" s="447"/>
      <c r="I350" s="424"/>
      <c r="J350" s="448"/>
      <c r="K350" s="449"/>
      <c r="L350" s="336" t="s">
        <v>129</v>
      </c>
      <c r="M350" s="289">
        <v>4264</v>
      </c>
      <c r="N350" s="299">
        <f>+'havelvac 7.1'!N350+'havelvac 7.2'!N350+'havelvac 7.3'!N350+'havelvac 7.4'!N350+'havelvac 7.5'!N350+'havelvac 7.6'!N350+'havelvac 7.7'!N350+'havelvac 7.9'!N350+'havelvac 7.8'!N350+'havelvac 7.10'!N350+'havelvac 7.11'!N350+'havelvac 7.12'!N350+'havelvac 7.13'!N350</f>
        <v>0</v>
      </c>
      <c r="O350" s="299">
        <f>+'havelvac 7.1'!O350+'havelvac 7.2'!O350+'havelvac 7.3'!O350+'havelvac 7.4'!O350+'havelvac 7.5'!O350+'havelvac 7.6'!O350+'havelvac 7.7'!O350+'havelvac 7.9'!O350+'havelvac 7.8'!O350+'havelvac 7.10'!O350+'havelvac 7.11'!O350+'havelvac 7.12'!O350+'havelvac 7.13'!O350</f>
        <v>0</v>
      </c>
      <c r="P350" s="299">
        <f>+'havelvac 7.1'!P350+'havelvac 7.2'!P350+'havelvac 7.3'!P350+'havelvac 7.4'!P350+'havelvac 7.5'!P350+'havelvac 7.6'!P350+'havelvac 7.7'!P350+'havelvac 7.9'!P350+'havelvac 7.8'!P350+'havelvac 7.10'!P350+'havelvac 7.11'!P350+'havelvac 7.12'!P350+'havelvac 7.13'!P350</f>
        <v>0</v>
      </c>
    </row>
    <row r="351" spans="1:16" s="381" customFormat="1" hidden="1">
      <c r="A351" s="470" t="str">
        <f t="shared" si="22"/>
        <v>71060401000001</v>
      </c>
      <c r="B351" s="471" t="s">
        <v>439</v>
      </c>
      <c r="C351" s="450" t="s">
        <v>157</v>
      </c>
      <c r="D351" s="451" t="s">
        <v>155</v>
      </c>
      <c r="E351" s="452" t="s">
        <v>106</v>
      </c>
      <c r="F351" s="476" t="s">
        <v>441</v>
      </c>
      <c r="G351" s="474" t="s">
        <v>96</v>
      </c>
      <c r="H351" s="447"/>
      <c r="I351" s="424"/>
      <c r="J351" s="448"/>
      <c r="K351" s="449"/>
      <c r="L351" s="336" t="s">
        <v>130</v>
      </c>
      <c r="M351" s="289">
        <v>4267</v>
      </c>
      <c r="N351" s="299">
        <f>+'havelvac 7.1'!N351+'havelvac 7.2'!N351+'havelvac 7.3'!N351+'havelvac 7.4'!N351+'havelvac 7.5'!N351+'havelvac 7.6'!N351+'havelvac 7.7'!N351+'havelvac 7.9'!N351+'havelvac 7.8'!N351+'havelvac 7.10'!N351+'havelvac 7.11'!N351+'havelvac 7.12'!N351+'havelvac 7.13'!N351</f>
        <v>0</v>
      </c>
      <c r="O351" s="299">
        <f>+'havelvac 7.1'!O351+'havelvac 7.2'!O351+'havelvac 7.3'!O351+'havelvac 7.4'!O351+'havelvac 7.5'!O351+'havelvac 7.6'!O351+'havelvac 7.7'!O351+'havelvac 7.9'!O351+'havelvac 7.8'!O351+'havelvac 7.10'!O351+'havelvac 7.11'!O351+'havelvac 7.12'!O351+'havelvac 7.13'!O351</f>
        <v>0</v>
      </c>
      <c r="P351" s="299">
        <f>+'havelvac 7.1'!P351+'havelvac 7.2'!P351+'havelvac 7.3'!P351+'havelvac 7.4'!P351+'havelvac 7.5'!P351+'havelvac 7.6'!P351+'havelvac 7.7'!P351+'havelvac 7.9'!P351+'havelvac 7.8'!P351+'havelvac 7.10'!P351+'havelvac 7.11'!P351+'havelvac 7.12'!P351+'havelvac 7.13'!P351</f>
        <v>0</v>
      </c>
    </row>
    <row r="352" spans="1:16" s="475" customFormat="1" hidden="1">
      <c r="A352" s="470" t="str">
        <f t="shared" si="22"/>
        <v>71060401010000</v>
      </c>
      <c r="B352" s="471" t="s">
        <v>439</v>
      </c>
      <c r="C352" s="450" t="s">
        <v>157</v>
      </c>
      <c r="D352" s="451" t="s">
        <v>155</v>
      </c>
      <c r="E352" s="452" t="s">
        <v>106</v>
      </c>
      <c r="F352" s="476" t="s">
        <v>106</v>
      </c>
      <c r="G352" s="474" t="s">
        <v>440</v>
      </c>
      <c r="H352" s="447"/>
      <c r="I352" s="424"/>
      <c r="J352" s="448"/>
      <c r="K352" s="449"/>
      <c r="L352" s="336" t="s">
        <v>364</v>
      </c>
      <c r="M352" s="289">
        <v>4269</v>
      </c>
      <c r="N352" s="299">
        <f>+'havelvac 7.1'!N352+'havelvac 7.2'!N352+'havelvac 7.3'!N352+'havelvac 7.4'!N352+'havelvac 7.5'!N352+'havelvac 7.6'!N352+'havelvac 7.7'!N352+'havelvac 7.9'!N352+'havelvac 7.8'!N352+'havelvac 7.10'!N352+'havelvac 7.11'!N352+'havelvac 7.12'!N352+'havelvac 7.13'!N352</f>
        <v>0</v>
      </c>
      <c r="O352" s="299">
        <f>+'havelvac 7.1'!O352+'havelvac 7.2'!O352+'havelvac 7.3'!O352+'havelvac 7.4'!O352+'havelvac 7.5'!O352+'havelvac 7.6'!O352+'havelvac 7.7'!O352+'havelvac 7.9'!O352+'havelvac 7.8'!O352+'havelvac 7.10'!O352+'havelvac 7.11'!O352+'havelvac 7.12'!O352+'havelvac 7.13'!O352</f>
        <v>0</v>
      </c>
      <c r="P352" s="299">
        <f>+'havelvac 7.1'!P352+'havelvac 7.2'!P352+'havelvac 7.3'!P352+'havelvac 7.4'!P352+'havelvac 7.5'!P352+'havelvac 7.6'!P352+'havelvac 7.7'!P352+'havelvac 7.9'!P352+'havelvac 7.8'!P352+'havelvac 7.10'!P352+'havelvac 7.11'!P352+'havelvac 7.12'!P352+'havelvac 7.13'!P352</f>
        <v>0</v>
      </c>
    </row>
    <row r="353" spans="1:16" s="475" customFormat="1" hidden="1">
      <c r="A353" s="470"/>
      <c r="B353" s="471"/>
      <c r="C353" s="450"/>
      <c r="D353" s="451"/>
      <c r="E353" s="452"/>
      <c r="F353" s="476"/>
      <c r="G353" s="474"/>
      <c r="H353" s="447"/>
      <c r="I353" s="424"/>
      <c r="J353" s="448"/>
      <c r="K353" s="449"/>
      <c r="L353" s="321" t="s">
        <v>791</v>
      </c>
      <c r="M353" s="289" t="s">
        <v>789</v>
      </c>
      <c r="N353" s="299">
        <f>+'havelvac 7.1'!N353+'havelvac 7.2'!N353+'havelvac 7.3'!N353+'havelvac 7.4'!N353+'havelvac 7.5'!N353+'havelvac 7.6'!N353+'havelvac 7.7'!N353+'havelvac 7.9'!N353+'havelvac 7.8'!N353+'havelvac 7.10'!N353+'havelvac 7.11'!N353+'havelvac 7.12'!N353+'havelvac 7.13'!N353</f>
        <v>0</v>
      </c>
      <c r="O353" s="299">
        <f>+'havelvac 7.1'!O353+'havelvac 7.2'!O353+'havelvac 7.3'!O353+'havelvac 7.4'!O353+'havelvac 7.5'!O353+'havelvac 7.6'!O353+'havelvac 7.7'!O353+'havelvac 7.9'!O353+'havelvac 7.8'!O353+'havelvac 7.10'!O353+'havelvac 7.11'!O353+'havelvac 7.12'!O353+'havelvac 7.13'!O353</f>
        <v>0</v>
      </c>
      <c r="P353" s="299">
        <f>+'havelvac 7.1'!P353+'havelvac 7.2'!P353+'havelvac 7.3'!P353+'havelvac 7.4'!P353+'havelvac 7.5'!P353+'havelvac 7.6'!P353+'havelvac 7.7'!P353+'havelvac 7.9'!P353+'havelvac 7.8'!P353+'havelvac 7.10'!P353+'havelvac 7.11'!P353+'havelvac 7.12'!P353+'havelvac 7.13'!P353</f>
        <v>0</v>
      </c>
    </row>
    <row r="354" spans="1:16" s="381" customFormat="1" hidden="1">
      <c r="A354" s="470" t="str">
        <f t="shared" si="22"/>
        <v>71060401014251</v>
      </c>
      <c r="B354" s="478" t="s">
        <v>439</v>
      </c>
      <c r="C354" s="450" t="s">
        <v>157</v>
      </c>
      <c r="D354" s="451" t="s">
        <v>155</v>
      </c>
      <c r="E354" s="452" t="s">
        <v>106</v>
      </c>
      <c r="F354" s="476" t="s">
        <v>106</v>
      </c>
      <c r="G354" s="454">
        <v>4251</v>
      </c>
      <c r="H354" s="447"/>
      <c r="I354" s="424"/>
      <c r="J354" s="448"/>
      <c r="K354" s="449"/>
      <c r="L354" s="321" t="s">
        <v>133</v>
      </c>
      <c r="M354" s="316">
        <v>4823</v>
      </c>
      <c r="N354" s="299">
        <f>+'havelvac 7.1'!N354+'havelvac 7.2'!N354+'havelvac 7.3'!N354+'havelvac 7.4'!N354+'havelvac 7.5'!N354+'havelvac 7.6'!N354+'havelvac 7.7'!N354+'havelvac 7.9'!N354+'havelvac 7.8'!N354+'havelvac 7.10'!N354+'havelvac 7.11'!N354+'havelvac 7.12'!N354+'havelvac 7.13'!N354</f>
        <v>0</v>
      </c>
      <c r="O354" s="299">
        <f>+'havelvac 7.1'!O354+'havelvac 7.2'!O354+'havelvac 7.3'!O354+'havelvac 7.4'!O354+'havelvac 7.5'!O354+'havelvac 7.6'!O354+'havelvac 7.7'!O354+'havelvac 7.9'!O354+'havelvac 7.8'!O354+'havelvac 7.10'!O354+'havelvac 7.11'!O354+'havelvac 7.12'!O354+'havelvac 7.13'!O354</f>
        <v>0</v>
      </c>
      <c r="P354" s="299">
        <f>+'havelvac 7.1'!P354+'havelvac 7.2'!P354+'havelvac 7.3'!P354+'havelvac 7.4'!P354+'havelvac 7.5'!P354+'havelvac 7.6'!P354+'havelvac 7.7'!P354+'havelvac 7.9'!P354+'havelvac 7.8'!P354+'havelvac 7.10'!P354+'havelvac 7.11'!P354+'havelvac 7.12'!P354+'havelvac 7.13'!P354</f>
        <v>0</v>
      </c>
    </row>
    <row r="355" spans="1:16" s="381" customFormat="1" ht="25.5" hidden="1">
      <c r="A355" s="470" t="str">
        <f t="shared" si="22"/>
        <v>71060401015113</v>
      </c>
      <c r="B355" s="471" t="s">
        <v>439</v>
      </c>
      <c r="C355" s="450" t="s">
        <v>157</v>
      </c>
      <c r="D355" s="451" t="s">
        <v>155</v>
      </c>
      <c r="E355" s="452" t="s">
        <v>106</v>
      </c>
      <c r="F355" s="476" t="s">
        <v>106</v>
      </c>
      <c r="G355" s="454">
        <v>5113</v>
      </c>
      <c r="H355" s="447"/>
      <c r="I355" s="424"/>
      <c r="J355" s="448"/>
      <c r="K355" s="449"/>
      <c r="L355" s="321" t="s">
        <v>761</v>
      </c>
      <c r="M355" s="316" t="s">
        <v>762</v>
      </c>
      <c r="N355" s="299">
        <f>+'havelvac 7.1'!N355+'havelvac 7.2'!N355+'havelvac 7.3'!N355+'havelvac 7.4'!N355+'havelvac 7.5'!N355+'havelvac 7.6'!N355+'havelvac 7.7'!N355+'havelvac 7.9'!N355+'havelvac 7.8'!N355+'havelvac 7.10'!N355+'havelvac 7.11'!N355+'havelvac 7.12'!N355+'havelvac 7.13'!N355</f>
        <v>0</v>
      </c>
      <c r="O355" s="299">
        <f>+'havelvac 7.1'!O355+'havelvac 7.2'!O355+'havelvac 7.3'!O355+'havelvac 7.4'!O355+'havelvac 7.5'!O355+'havelvac 7.6'!O355+'havelvac 7.7'!O355+'havelvac 7.9'!O355+'havelvac 7.8'!O355+'havelvac 7.10'!O355+'havelvac 7.11'!O355+'havelvac 7.12'!O355+'havelvac 7.13'!O355</f>
        <v>0</v>
      </c>
      <c r="P355" s="299">
        <f>+'havelvac 7.1'!P355+'havelvac 7.2'!P355+'havelvac 7.3'!P355+'havelvac 7.4'!P355+'havelvac 7.5'!P355+'havelvac 7.6'!P355+'havelvac 7.7'!P355+'havelvac 7.9'!P355+'havelvac 7.8'!P355+'havelvac 7.10'!P355+'havelvac 7.11'!P355+'havelvac 7.12'!P355+'havelvac 7.13'!P355</f>
        <v>0</v>
      </c>
    </row>
    <row r="356" spans="1:16" s="381" customFormat="1" hidden="1">
      <c r="A356" s="470"/>
      <c r="B356" s="471" t="s">
        <v>439</v>
      </c>
      <c r="C356" s="450" t="s">
        <v>157</v>
      </c>
      <c r="D356" s="451" t="s">
        <v>155</v>
      </c>
      <c r="E356" s="452" t="s">
        <v>106</v>
      </c>
      <c r="F356" s="476" t="s">
        <v>106</v>
      </c>
      <c r="G356" s="454">
        <v>5113</v>
      </c>
      <c r="H356" s="447"/>
      <c r="I356" s="424"/>
      <c r="J356" s="448"/>
      <c r="K356" s="449"/>
      <c r="L356" s="418" t="s">
        <v>134</v>
      </c>
      <c r="M356" s="288">
        <v>4861</v>
      </c>
      <c r="N356" s="299">
        <f>+'havelvac 7.1'!N356+'havelvac 7.2'!N356+'havelvac 7.3'!N356+'havelvac 7.4'!N356+'havelvac 7.5'!N356+'havelvac 7.6'!N356+'havelvac 7.7'!N356+'havelvac 7.9'!N356+'havelvac 7.8'!N356+'havelvac 7.10'!N356+'havelvac 7.11'!N356+'havelvac 7.12'!N356+'havelvac 7.13'!N356</f>
        <v>0</v>
      </c>
      <c r="O356" s="299">
        <f>+'havelvac 7.1'!O356+'havelvac 7.2'!O356+'havelvac 7.3'!O356+'havelvac 7.4'!O356+'havelvac 7.5'!O356+'havelvac 7.6'!O356+'havelvac 7.7'!O356+'havelvac 7.9'!O356+'havelvac 7.8'!O356+'havelvac 7.10'!O356+'havelvac 7.11'!O356+'havelvac 7.12'!O356+'havelvac 7.13'!O356</f>
        <v>0</v>
      </c>
      <c r="P356" s="299">
        <f>+'havelvac 7.1'!P356+'havelvac 7.2'!P356+'havelvac 7.3'!P356+'havelvac 7.4'!P356+'havelvac 7.5'!P356+'havelvac 7.6'!P356+'havelvac 7.7'!P356+'havelvac 7.9'!P356+'havelvac 7.8'!P356+'havelvac 7.10'!P356+'havelvac 7.11'!P356+'havelvac 7.12'!P356+'havelvac 7.13'!P356</f>
        <v>0</v>
      </c>
    </row>
    <row r="357" spans="1:16" s="381" customFormat="1" hidden="1">
      <c r="A357" s="470" t="str">
        <f t="shared" ref="A357:A361" si="23">CONCATENATE(B357,C357,D357,E357,F357,G357)</f>
        <v>71060401015129</v>
      </c>
      <c r="B357" s="471" t="s">
        <v>439</v>
      </c>
      <c r="C357" s="450" t="s">
        <v>157</v>
      </c>
      <c r="D357" s="451" t="s">
        <v>155</v>
      </c>
      <c r="E357" s="452" t="s">
        <v>106</v>
      </c>
      <c r="F357" s="476" t="s">
        <v>106</v>
      </c>
      <c r="G357" s="454">
        <v>5129</v>
      </c>
      <c r="H357" s="447"/>
      <c r="I357" s="424"/>
      <c r="J357" s="448"/>
      <c r="K357" s="449"/>
      <c r="L357" s="321" t="s">
        <v>136</v>
      </c>
      <c r="M357" s="316">
        <v>5122</v>
      </c>
      <c r="N357" s="299">
        <f>+'havelvac 7.1'!N357+'havelvac 7.2'!N357+'havelvac 7.3'!N357+'havelvac 7.4'!N357+'havelvac 7.5'!N357+'havelvac 7.6'!N357+'havelvac 7.7'!N357+'havelvac 7.9'!N357+'havelvac 7.8'!N357+'havelvac 7.10'!N357+'havelvac 7.11'!N357+'havelvac 7.12'!N357+'havelvac 7.13'!N357</f>
        <v>0</v>
      </c>
      <c r="O357" s="299">
        <f>+'havelvac 7.1'!O357+'havelvac 7.2'!O357+'havelvac 7.3'!O357+'havelvac 7.4'!O357+'havelvac 7.5'!O357+'havelvac 7.6'!O357+'havelvac 7.7'!O357+'havelvac 7.9'!O357+'havelvac 7.8'!O357+'havelvac 7.10'!O357+'havelvac 7.11'!O357+'havelvac 7.12'!O357+'havelvac 7.13'!O357</f>
        <v>0</v>
      </c>
      <c r="P357" s="299">
        <f>+'havelvac 7.1'!P357+'havelvac 7.2'!P357+'havelvac 7.3'!P357+'havelvac 7.4'!P357+'havelvac 7.5'!P357+'havelvac 7.6'!P357+'havelvac 7.7'!P357+'havelvac 7.9'!P357+'havelvac 7.8'!P357+'havelvac 7.10'!P357+'havelvac 7.11'!P357+'havelvac 7.12'!P357+'havelvac 7.13'!P357</f>
        <v>0</v>
      </c>
    </row>
    <row r="358" spans="1:16" s="475" customFormat="1" hidden="1">
      <c r="A358" s="470" t="str">
        <f t="shared" si="23"/>
        <v>71060401020000</v>
      </c>
      <c r="B358" s="471" t="s">
        <v>439</v>
      </c>
      <c r="C358" s="450" t="s">
        <v>157</v>
      </c>
      <c r="D358" s="451" t="s">
        <v>155</v>
      </c>
      <c r="E358" s="452" t="s">
        <v>106</v>
      </c>
      <c r="F358" s="476" t="s">
        <v>140</v>
      </c>
      <c r="G358" s="474" t="s">
        <v>440</v>
      </c>
      <c r="H358" s="447"/>
      <c r="I358" s="424"/>
      <c r="J358" s="448"/>
      <c r="K358" s="449"/>
      <c r="L358" s="321" t="s">
        <v>137</v>
      </c>
      <c r="M358" s="316">
        <v>5129</v>
      </c>
      <c r="N358" s="299">
        <f>+'havelvac 7.1'!N358+'havelvac 7.2'!N358+'havelvac 7.3'!N358+'havelvac 7.4'!N358+'havelvac 7.5'!N358+'havelvac 7.6'!N358+'havelvac 7.7'!N358+'havelvac 7.9'!N358+'havelvac 7.8'!N358+'havelvac 7.10'!N358+'havelvac 7.11'!N358+'havelvac 7.12'!N358+'havelvac 7.13'!N358</f>
        <v>0</v>
      </c>
      <c r="O358" s="299">
        <f>+'havelvac 7.1'!O358+'havelvac 7.2'!O358+'havelvac 7.3'!O358+'havelvac 7.4'!O358+'havelvac 7.5'!O358+'havelvac 7.6'!O358+'havelvac 7.7'!O358+'havelvac 7.9'!O358+'havelvac 7.8'!O358+'havelvac 7.10'!O358+'havelvac 7.11'!O358+'havelvac 7.12'!O358+'havelvac 7.13'!O358</f>
        <v>0</v>
      </c>
      <c r="P358" s="299">
        <f>+'havelvac 7.1'!P358+'havelvac 7.2'!P358+'havelvac 7.3'!P358+'havelvac 7.4'!P358+'havelvac 7.5'!P358+'havelvac 7.6'!P358+'havelvac 7.7'!P358+'havelvac 7.9'!P358+'havelvac 7.8'!P358+'havelvac 7.10'!P358+'havelvac 7.11'!P358+'havelvac 7.12'!P358+'havelvac 7.13'!P358</f>
        <v>0</v>
      </c>
    </row>
    <row r="359" spans="1:16" s="381" customFormat="1" hidden="1">
      <c r="A359" s="470" t="str">
        <f t="shared" si="23"/>
        <v>71060401024511</v>
      </c>
      <c r="B359" s="471" t="s">
        <v>439</v>
      </c>
      <c r="C359" s="450" t="s">
        <v>157</v>
      </c>
      <c r="D359" s="451" t="s">
        <v>155</v>
      </c>
      <c r="E359" s="452" t="s">
        <v>106</v>
      </c>
      <c r="F359" s="476" t="s">
        <v>140</v>
      </c>
      <c r="G359" s="474">
        <v>4511</v>
      </c>
      <c r="H359" s="447"/>
      <c r="I359" s="424"/>
      <c r="J359" s="448"/>
      <c r="K359" s="449"/>
      <c r="L359" s="321" t="s">
        <v>138</v>
      </c>
      <c r="M359" s="316">
        <v>5132</v>
      </c>
      <c r="N359" s="299">
        <f>+'havelvac 7.1'!N359+'havelvac 7.2'!N359+'havelvac 7.3'!N359+'havelvac 7.4'!N359+'havelvac 7.5'!N359+'havelvac 7.6'!N359+'havelvac 7.7'!N359+'havelvac 7.9'!N359+'havelvac 7.8'!N359+'havelvac 7.10'!N359+'havelvac 7.11'!N359+'havelvac 7.12'!N359+'havelvac 7.13'!N359</f>
        <v>0</v>
      </c>
      <c r="O359" s="299">
        <f>+'havelvac 7.1'!O359+'havelvac 7.2'!O359+'havelvac 7.3'!O359+'havelvac 7.4'!O359+'havelvac 7.5'!O359+'havelvac 7.6'!O359+'havelvac 7.7'!O359+'havelvac 7.9'!O359+'havelvac 7.8'!O359+'havelvac 7.10'!O359+'havelvac 7.11'!O359+'havelvac 7.12'!O359+'havelvac 7.13'!O359</f>
        <v>0</v>
      </c>
      <c r="P359" s="299">
        <f>+'havelvac 7.1'!P359+'havelvac 7.2'!P359+'havelvac 7.3'!P359+'havelvac 7.4'!P359+'havelvac 7.5'!P359+'havelvac 7.6'!P359+'havelvac 7.7'!P359+'havelvac 7.9'!P359+'havelvac 7.8'!P359+'havelvac 7.10'!P359+'havelvac 7.11'!P359+'havelvac 7.12'!P359+'havelvac 7.13'!P359</f>
        <v>0</v>
      </c>
    </row>
    <row r="360" spans="1:16" s="381" customFormat="1" ht="13.5" hidden="1">
      <c r="A360" s="470" t="str">
        <f t="shared" si="23"/>
        <v>71060401024861</v>
      </c>
      <c r="B360" s="471" t="s">
        <v>439</v>
      </c>
      <c r="C360" s="450" t="s">
        <v>157</v>
      </c>
      <c r="D360" s="451" t="s">
        <v>155</v>
      </c>
      <c r="E360" s="452" t="s">
        <v>106</v>
      </c>
      <c r="F360" s="476" t="s">
        <v>140</v>
      </c>
      <c r="G360" s="454">
        <v>4861</v>
      </c>
      <c r="H360" s="290"/>
      <c r="I360" s="290"/>
      <c r="J360" s="290"/>
      <c r="K360" s="290"/>
      <c r="L360" s="416" t="s">
        <v>884</v>
      </c>
      <c r="M360" s="411"/>
      <c r="N360" s="417">
        <f>O360+P360</f>
        <v>0</v>
      </c>
      <c r="O360" s="417">
        <f>SUM(O361)</f>
        <v>0</v>
      </c>
      <c r="P360" s="417">
        <f>SUM(P361)</f>
        <v>0</v>
      </c>
    </row>
    <row r="361" spans="1:16" s="475" customFormat="1" ht="25.5" hidden="1">
      <c r="A361" s="470" t="str">
        <f t="shared" si="23"/>
        <v>71060401030000</v>
      </c>
      <c r="B361" s="471" t="s">
        <v>439</v>
      </c>
      <c r="C361" s="450" t="s">
        <v>157</v>
      </c>
      <c r="D361" s="451" t="s">
        <v>155</v>
      </c>
      <c r="E361" s="452" t="s">
        <v>106</v>
      </c>
      <c r="F361" s="476" t="s">
        <v>442</v>
      </c>
      <c r="G361" s="474" t="s">
        <v>440</v>
      </c>
      <c r="H361" s="447"/>
      <c r="I361" s="424"/>
      <c r="J361" s="448"/>
      <c r="K361" s="449"/>
      <c r="L361" s="321" t="s">
        <v>217</v>
      </c>
      <c r="M361" s="316">
        <v>4511</v>
      </c>
      <c r="N361" s="299">
        <f>+'havelvac 7.1'!N361+'havelvac 7.2'!N361+'havelvac 7.3'!N361+'havelvac 7.4'!N361+'havelvac 7.5'!N361+'havelvac 7.6'!N361+'havelvac 7.7'!N361+'havelvac 7.9'!N361+'havelvac 7.8'!N361+'havelvac 7.10'!N361+'havelvac 7.11'!N361+'havelvac 7.12'!N361+'havelvac 7.13'!N361</f>
        <v>0</v>
      </c>
      <c r="O361" s="299">
        <f>+'havelvac 7.1'!O361+'havelvac 7.2'!O361+'havelvac 7.3'!O361+'havelvac 7.4'!O361+'havelvac 7.5'!O361+'havelvac 7.6'!O361+'havelvac 7.7'!O361+'havelvac 7.9'!O361+'havelvac 7.8'!O361+'havelvac 7.10'!O361+'havelvac 7.11'!O361+'havelvac 7.12'!O361+'havelvac 7.13'!O361</f>
        <v>0</v>
      </c>
      <c r="P361" s="299">
        <f>+'havelvac 7.1'!P361+'havelvac 7.2'!P361+'havelvac 7.3'!P361+'havelvac 7.4'!P361+'havelvac 7.5'!P361+'havelvac 7.6'!P361+'havelvac 7.7'!P361+'havelvac 7.9'!P361+'havelvac 7.8'!P361+'havelvac 7.10'!P361+'havelvac 7.11'!P361+'havelvac 7.12'!P361+'havelvac 7.13'!P361</f>
        <v>0</v>
      </c>
    </row>
    <row r="362" spans="1:16" s="381" customFormat="1" ht="13.5" hidden="1">
      <c r="A362" s="470" t="str">
        <f t="shared" si="21"/>
        <v>71060401034251</v>
      </c>
      <c r="B362" s="471" t="s">
        <v>439</v>
      </c>
      <c r="C362" s="450" t="s">
        <v>157</v>
      </c>
      <c r="D362" s="451" t="s">
        <v>155</v>
      </c>
      <c r="E362" s="452" t="s">
        <v>106</v>
      </c>
      <c r="F362" s="476" t="s">
        <v>442</v>
      </c>
      <c r="G362" s="454">
        <v>4251</v>
      </c>
      <c r="H362" s="290">
        <v>2520</v>
      </c>
      <c r="I362" s="319" t="s">
        <v>149</v>
      </c>
      <c r="J362" s="320">
        <v>2</v>
      </c>
      <c r="K362" s="320">
        <v>0</v>
      </c>
      <c r="L362" s="410" t="s">
        <v>640</v>
      </c>
      <c r="M362" s="411"/>
      <c r="N362" s="412">
        <f>+N364</f>
        <v>0</v>
      </c>
      <c r="O362" s="412">
        <f>+O364</f>
        <v>0</v>
      </c>
      <c r="P362" s="412">
        <f>+P364</f>
        <v>0</v>
      </c>
    </row>
    <row r="363" spans="1:16" s="381" customFormat="1" hidden="1">
      <c r="A363" s="470" t="str">
        <f t="shared" si="21"/>
        <v>71060401034861</v>
      </c>
      <c r="B363" s="471" t="s">
        <v>439</v>
      </c>
      <c r="C363" s="450" t="s">
        <v>157</v>
      </c>
      <c r="D363" s="451" t="s">
        <v>155</v>
      </c>
      <c r="E363" s="452" t="s">
        <v>106</v>
      </c>
      <c r="F363" s="476" t="s">
        <v>442</v>
      </c>
      <c r="G363" s="474">
        <v>4861</v>
      </c>
      <c r="H363" s="290"/>
      <c r="I363" s="319"/>
      <c r="J363" s="320"/>
      <c r="K363" s="320"/>
      <c r="L363" s="330" t="s">
        <v>110</v>
      </c>
      <c r="M363" s="288"/>
      <c r="N363" s="299"/>
      <c r="O363" s="299"/>
      <c r="P363" s="299"/>
    </row>
    <row r="364" spans="1:16" s="381" customFormat="1" ht="12.75" hidden="1">
      <c r="A364" s="470" t="str">
        <f t="shared" si="21"/>
        <v>71060401035113</v>
      </c>
      <c r="B364" s="471" t="s">
        <v>439</v>
      </c>
      <c r="C364" s="450" t="s">
        <v>157</v>
      </c>
      <c r="D364" s="451" t="s">
        <v>155</v>
      </c>
      <c r="E364" s="452" t="s">
        <v>106</v>
      </c>
      <c r="F364" s="476" t="s">
        <v>442</v>
      </c>
      <c r="G364" s="454">
        <v>5113</v>
      </c>
      <c r="H364" s="290">
        <v>2521</v>
      </c>
      <c r="I364" s="318" t="s">
        <v>149</v>
      </c>
      <c r="J364" s="322">
        <v>2</v>
      </c>
      <c r="K364" s="322">
        <v>1</v>
      </c>
      <c r="L364" s="409" t="s">
        <v>640</v>
      </c>
      <c r="M364" s="323"/>
      <c r="N364" s="331">
        <f>+N366</f>
        <v>0</v>
      </c>
      <c r="O364" s="331">
        <f>+O366</f>
        <v>0</v>
      </c>
      <c r="P364" s="331">
        <f>+P366</f>
        <v>0</v>
      </c>
    </row>
    <row r="365" spans="1:16" s="475" customFormat="1" hidden="1">
      <c r="A365" s="470" t="str">
        <f t="shared" si="21"/>
        <v>71060401040000</v>
      </c>
      <c r="B365" s="471" t="s">
        <v>439</v>
      </c>
      <c r="C365" s="450" t="s">
        <v>157</v>
      </c>
      <c r="D365" s="451" t="s">
        <v>155</v>
      </c>
      <c r="E365" s="452" t="s">
        <v>106</v>
      </c>
      <c r="F365" s="476" t="s">
        <v>155</v>
      </c>
      <c r="G365" s="474" t="s">
        <v>440</v>
      </c>
      <c r="H365" s="290"/>
      <c r="I365" s="318"/>
      <c r="J365" s="322"/>
      <c r="K365" s="322"/>
      <c r="L365" s="330" t="s">
        <v>108</v>
      </c>
      <c r="M365" s="288"/>
      <c r="N365" s="299"/>
      <c r="O365" s="299"/>
      <c r="P365" s="299"/>
    </row>
    <row r="366" spans="1:16" s="381" customFormat="1" ht="13.5" hidden="1">
      <c r="A366" s="470" t="str">
        <f t="shared" si="21"/>
        <v>71060401045113</v>
      </c>
      <c r="B366" s="471" t="s">
        <v>439</v>
      </c>
      <c r="C366" s="450" t="s">
        <v>157</v>
      </c>
      <c r="D366" s="451" t="s">
        <v>155</v>
      </c>
      <c r="E366" s="452" t="s">
        <v>106</v>
      </c>
      <c r="F366" s="476" t="s">
        <v>155</v>
      </c>
      <c r="G366" s="454">
        <v>5113</v>
      </c>
      <c r="H366" s="290"/>
      <c r="I366" s="290"/>
      <c r="J366" s="290"/>
      <c r="K366" s="290"/>
      <c r="L366" s="416" t="s">
        <v>642</v>
      </c>
      <c r="M366" s="411"/>
      <c r="N366" s="417">
        <f>O366+P366</f>
        <v>0</v>
      </c>
      <c r="O366" s="417">
        <f>SUM(O367:O369)</f>
        <v>0</v>
      </c>
      <c r="P366" s="417">
        <f>SUM(P367:P369)</f>
        <v>0</v>
      </c>
    </row>
    <row r="367" spans="1:16" s="475" customFormat="1" ht="25.5" hidden="1">
      <c r="A367" s="470"/>
      <c r="B367" s="471"/>
      <c r="C367" s="450"/>
      <c r="D367" s="451"/>
      <c r="E367" s="452"/>
      <c r="F367" s="476"/>
      <c r="G367" s="474"/>
      <c r="H367" s="330"/>
      <c r="I367" s="330"/>
      <c r="J367" s="330"/>
      <c r="K367" s="330"/>
      <c r="L367" s="427" t="s">
        <v>142</v>
      </c>
      <c r="M367" s="288">
        <v>4251</v>
      </c>
      <c r="N367" s="299">
        <f>+'havelvac 7.1'!N367+'havelvac 7.2'!N367+'havelvac 7.3'!N367+'havelvac 7.4'!N367+'havelvac 7.5'!N367+'havelvac 7.6'!N367+'havelvac 7.7'!N367+'havelvac 7.9'!N367+'havelvac 7.8'!N367+'havelvac 7.10'!N367+'havelvac 7.11'!N367+'havelvac 7.12'!N367+'havelvac 7.13'!N367</f>
        <v>0</v>
      </c>
      <c r="O367" s="299">
        <f>+'havelvac 7.1'!O367+'havelvac 7.2'!O367+'havelvac 7.3'!O367+'havelvac 7.4'!O367+'havelvac 7.5'!O367+'havelvac 7.6'!O367+'havelvac 7.7'!O367+'havelvac 7.9'!O367+'havelvac 7.8'!O367+'havelvac 7.10'!O367+'havelvac 7.11'!O367+'havelvac 7.12'!O367+'havelvac 7.13'!O367</f>
        <v>0</v>
      </c>
      <c r="P367" s="299">
        <f>+'havelvac 7.1'!P367+'havelvac 7.2'!P367+'havelvac 7.3'!P367+'havelvac 7.4'!P367+'havelvac 7.5'!P367+'havelvac 7.6'!P367+'havelvac 7.7'!P367+'havelvac 7.9'!P367+'havelvac 7.8'!P367+'havelvac 7.10'!P367+'havelvac 7.11'!P367+'havelvac 7.12'!P367+'havelvac 7.13'!P367</f>
        <v>0</v>
      </c>
    </row>
    <row r="368" spans="1:16" s="381" customFormat="1" hidden="1">
      <c r="A368" s="470"/>
      <c r="B368" s="471"/>
      <c r="C368" s="450"/>
      <c r="D368" s="451"/>
      <c r="E368" s="452"/>
      <c r="F368" s="476"/>
      <c r="G368" s="454"/>
      <c r="H368" s="447"/>
      <c r="I368" s="424"/>
      <c r="J368" s="448"/>
      <c r="K368" s="449"/>
      <c r="L368" s="330" t="s">
        <v>173</v>
      </c>
      <c r="M368" s="288">
        <v>5112</v>
      </c>
      <c r="N368" s="299">
        <f>+'havelvac 7.1'!N368+'havelvac 7.2'!N368+'havelvac 7.3'!N368+'havelvac 7.4'!N368+'havelvac 7.5'!N368+'havelvac 7.6'!N368+'havelvac 7.7'!N368+'havelvac 7.9'!N368+'havelvac 7.8'!N368+'havelvac 7.10'!N368+'havelvac 7.11'!N368+'havelvac 7.12'!N368+'havelvac 7.13'!N368</f>
        <v>0</v>
      </c>
      <c r="O368" s="299">
        <f>+'havelvac 7.1'!O368+'havelvac 7.2'!O368+'havelvac 7.3'!O368+'havelvac 7.4'!O368+'havelvac 7.5'!O368+'havelvac 7.6'!O368+'havelvac 7.7'!O368+'havelvac 7.9'!O368+'havelvac 7.8'!O368+'havelvac 7.10'!O368+'havelvac 7.11'!O368+'havelvac 7.12'!O368+'havelvac 7.13'!O368</f>
        <v>0</v>
      </c>
      <c r="P368" s="299">
        <f>+'havelvac 7.1'!P368+'havelvac 7.2'!P368+'havelvac 7.3'!P368+'havelvac 7.4'!P368+'havelvac 7.5'!P368+'havelvac 7.6'!P368+'havelvac 7.7'!P368+'havelvac 7.9'!P368+'havelvac 7.8'!P368+'havelvac 7.10'!P368+'havelvac 7.11'!P368+'havelvac 7.12'!P368+'havelvac 7.13'!P368</f>
        <v>0</v>
      </c>
    </row>
    <row r="369" spans="1:16" s="475" customFormat="1" hidden="1">
      <c r="A369" s="470">
        <v>71060401050000</v>
      </c>
      <c r="B369" s="471" t="s">
        <v>439</v>
      </c>
      <c r="C369" s="450" t="s">
        <v>157</v>
      </c>
      <c r="D369" s="451" t="s">
        <v>155</v>
      </c>
      <c r="E369" s="452" t="s">
        <v>106</v>
      </c>
      <c r="F369" s="476" t="s">
        <v>149</v>
      </c>
      <c r="G369" s="474" t="s">
        <v>440</v>
      </c>
      <c r="H369" s="447"/>
      <c r="I369" s="424"/>
      <c r="J369" s="448"/>
      <c r="K369" s="449"/>
      <c r="L369" s="330" t="s">
        <v>174</v>
      </c>
      <c r="M369" s="288">
        <v>5113</v>
      </c>
      <c r="N369" s="299">
        <f>+'havelvac 7.1'!N369+'havelvac 7.2'!N369+'havelvac 7.3'!N369+'havelvac 7.4'!N369+'havelvac 7.5'!N369+'havelvac 7.6'!N369+'havelvac 7.7'!N369+'havelvac 7.9'!N369+'havelvac 7.8'!N369+'havelvac 7.10'!N369+'havelvac 7.11'!N369+'havelvac 7.12'!N369+'havelvac 7.13'!N369</f>
        <v>0</v>
      </c>
      <c r="O369" s="299">
        <f>+'havelvac 7.1'!O369+'havelvac 7.2'!O369+'havelvac 7.3'!O369+'havelvac 7.4'!O369+'havelvac 7.5'!O369+'havelvac 7.6'!O369+'havelvac 7.7'!O369+'havelvac 7.9'!O369+'havelvac 7.8'!O369+'havelvac 7.10'!O369+'havelvac 7.11'!O369+'havelvac 7.12'!O369+'havelvac 7.13'!O369</f>
        <v>0</v>
      </c>
      <c r="P369" s="299">
        <f>+'havelvac 7.1'!P369+'havelvac 7.2'!P369+'havelvac 7.3'!P369+'havelvac 7.4'!P369+'havelvac 7.5'!P369+'havelvac 7.6'!P369+'havelvac 7.7'!P369+'havelvac 7.9'!P369+'havelvac 7.8'!P369+'havelvac 7.10'!P369+'havelvac 7.11'!P369+'havelvac 7.12'!P369+'havelvac 7.13'!P369</f>
        <v>0</v>
      </c>
    </row>
    <row r="370" spans="1:16" s="381" customFormat="1" ht="13.5" hidden="1">
      <c r="A370" s="470">
        <v>71060401054861</v>
      </c>
      <c r="B370" s="471" t="s">
        <v>439</v>
      </c>
      <c r="C370" s="450" t="s">
        <v>157</v>
      </c>
      <c r="D370" s="451" t="s">
        <v>155</v>
      </c>
      <c r="E370" s="452" t="s">
        <v>106</v>
      </c>
      <c r="F370" s="476" t="s">
        <v>149</v>
      </c>
      <c r="G370" s="454">
        <v>4861</v>
      </c>
      <c r="H370" s="290">
        <v>2530</v>
      </c>
      <c r="I370" s="319" t="s">
        <v>149</v>
      </c>
      <c r="J370" s="320">
        <v>3</v>
      </c>
      <c r="K370" s="320">
        <v>0</v>
      </c>
      <c r="L370" s="410" t="s">
        <v>235</v>
      </c>
      <c r="M370" s="411"/>
      <c r="N370" s="412">
        <f>+N372</f>
        <v>0</v>
      </c>
      <c r="O370" s="412">
        <f>+O372</f>
        <v>0</v>
      </c>
      <c r="P370" s="412">
        <f>+P372</f>
        <v>0</v>
      </c>
    </row>
    <row r="371" spans="1:16" s="477" customFormat="1" ht="12.75" hidden="1">
      <c r="A371" s="470" t="str">
        <f t="shared" si="21"/>
        <v>71060500000000</v>
      </c>
      <c r="B371" s="471" t="s">
        <v>439</v>
      </c>
      <c r="C371" s="450" t="s">
        <v>157</v>
      </c>
      <c r="D371" s="451" t="s">
        <v>149</v>
      </c>
      <c r="E371" s="452" t="s">
        <v>441</v>
      </c>
      <c r="F371" s="476" t="s">
        <v>441</v>
      </c>
      <c r="G371" s="474" t="s">
        <v>440</v>
      </c>
      <c r="H371" s="290"/>
      <c r="I371" s="319"/>
      <c r="J371" s="320"/>
      <c r="K371" s="320"/>
      <c r="L371" s="330" t="s">
        <v>110</v>
      </c>
      <c r="M371" s="413"/>
      <c r="N371" s="331"/>
      <c r="O371" s="331"/>
      <c r="P371" s="331"/>
    </row>
    <row r="372" spans="1:16" s="381" customFormat="1" ht="12.75" hidden="1">
      <c r="A372" s="470" t="str">
        <f t="shared" si="21"/>
        <v>71060500000001</v>
      </c>
      <c r="B372" s="471" t="s">
        <v>439</v>
      </c>
      <c r="C372" s="450" t="s">
        <v>157</v>
      </c>
      <c r="D372" s="451" t="s">
        <v>149</v>
      </c>
      <c r="E372" s="452" t="s">
        <v>441</v>
      </c>
      <c r="F372" s="476" t="s">
        <v>441</v>
      </c>
      <c r="G372" s="474" t="s">
        <v>96</v>
      </c>
      <c r="H372" s="290">
        <v>2531</v>
      </c>
      <c r="I372" s="318" t="s">
        <v>149</v>
      </c>
      <c r="J372" s="322">
        <v>3</v>
      </c>
      <c r="K372" s="322">
        <v>1</v>
      </c>
      <c r="L372" s="409" t="s">
        <v>236</v>
      </c>
      <c r="M372" s="323"/>
      <c r="N372" s="331">
        <f>+N374</f>
        <v>0</v>
      </c>
      <c r="O372" s="331">
        <f t="shared" ref="O372:P372" si="24">+O374</f>
        <v>0</v>
      </c>
      <c r="P372" s="331">
        <f t="shared" si="24"/>
        <v>0</v>
      </c>
    </row>
    <row r="373" spans="1:16" s="381" customFormat="1" ht="12.75" hidden="1">
      <c r="A373" s="470" t="str">
        <f t="shared" si="21"/>
        <v>71060501000000</v>
      </c>
      <c r="B373" s="471" t="s">
        <v>439</v>
      </c>
      <c r="C373" s="450" t="s">
        <v>157</v>
      </c>
      <c r="D373" s="451" t="s">
        <v>149</v>
      </c>
      <c r="E373" s="452" t="s">
        <v>106</v>
      </c>
      <c r="F373" s="476" t="s">
        <v>441</v>
      </c>
      <c r="G373" s="474" t="s">
        <v>440</v>
      </c>
      <c r="H373" s="290"/>
      <c r="I373" s="318"/>
      <c r="J373" s="322"/>
      <c r="K373" s="322"/>
      <c r="L373" s="330" t="s">
        <v>108</v>
      </c>
      <c r="M373" s="323"/>
      <c r="N373" s="331"/>
      <c r="O373" s="331"/>
      <c r="P373" s="331"/>
    </row>
    <row r="374" spans="1:16" s="381" customFormat="1" ht="27" hidden="1">
      <c r="A374" s="470"/>
      <c r="B374" s="471"/>
      <c r="C374" s="450"/>
      <c r="D374" s="451"/>
      <c r="E374" s="452"/>
      <c r="F374" s="476"/>
      <c r="G374" s="474"/>
      <c r="H374" s="290"/>
      <c r="I374" s="414"/>
      <c r="J374" s="415"/>
      <c r="K374" s="415"/>
      <c r="L374" s="416" t="s">
        <v>885</v>
      </c>
      <c r="M374" s="411"/>
      <c r="N374" s="417">
        <f>O374+P374</f>
        <v>0</v>
      </c>
      <c r="O374" s="417">
        <f>SUM(O375:O376)</f>
        <v>0</v>
      </c>
      <c r="P374" s="417">
        <f>SUM(P375:P376)</f>
        <v>0</v>
      </c>
    </row>
    <row r="375" spans="1:16" s="475" customFormat="1" hidden="1">
      <c r="A375" s="470" t="str">
        <f t="shared" ref="A375:A376" si="25">CONCATENATE(B375,C375,D375,E375,F375,G375)</f>
        <v>71060301050000</v>
      </c>
      <c r="B375" s="471" t="s">
        <v>439</v>
      </c>
      <c r="C375" s="450" t="s">
        <v>157</v>
      </c>
      <c r="D375" s="451" t="s">
        <v>442</v>
      </c>
      <c r="E375" s="452" t="s">
        <v>106</v>
      </c>
      <c r="F375" s="476" t="s">
        <v>149</v>
      </c>
      <c r="G375" s="474" t="s">
        <v>440</v>
      </c>
      <c r="H375" s="447"/>
      <c r="I375" s="424"/>
      <c r="J375" s="448"/>
      <c r="K375" s="449"/>
      <c r="L375" s="321" t="s">
        <v>125</v>
      </c>
      <c r="M375" s="316">
        <v>4239</v>
      </c>
      <c r="N375" s="299">
        <f>+'havelvac 7.1'!N376+'havelvac 7.2'!N376+'havelvac 7.3'!N376+'havelvac 7.4'!N376+'havelvac 7.5'!N376+'havelvac 7.6'!N376+'havelvac 7.7'!N376+'havelvac 7.9'!N376+'havelvac 7.8'!N376+'havelvac 7.10'!N376+'havelvac 7.11'!N376+'havelvac 7.12'!N376+'havelvac 7.13'!N376</f>
        <v>0</v>
      </c>
      <c r="O375" s="299">
        <f>+'havelvac 7.1'!O376+'havelvac 7.2'!O376+'havelvac 7.3'!O376+'havelvac 7.4'!O376+'havelvac 7.5'!O376+'havelvac 7.6'!O376+'havelvac 7.7'!O376+'havelvac 7.9'!O376+'havelvac 7.8'!O376+'havelvac 7.10'!O376+'havelvac 7.11'!O376+'havelvac 7.12'!O376+'havelvac 7.13'!O376</f>
        <v>0</v>
      </c>
      <c r="P375" s="299">
        <f>+'havelvac 7.1'!P376+'havelvac 7.2'!P376+'havelvac 7.3'!P376+'havelvac 7.4'!P376+'havelvac 7.5'!P376+'havelvac 7.6'!P376+'havelvac 7.7'!P376+'havelvac 7.9'!P376+'havelvac 7.8'!P376+'havelvac 7.10'!P376+'havelvac 7.11'!P376+'havelvac 7.12'!P376+'havelvac 7.13'!P376</f>
        <v>0</v>
      </c>
    </row>
    <row r="376" spans="1:16" s="475" customFormat="1" ht="25.5" hidden="1">
      <c r="A376" s="470" t="str">
        <f t="shared" si="25"/>
        <v>71060401030000</v>
      </c>
      <c r="B376" s="471" t="s">
        <v>439</v>
      </c>
      <c r="C376" s="450" t="s">
        <v>157</v>
      </c>
      <c r="D376" s="451" t="s">
        <v>155</v>
      </c>
      <c r="E376" s="452" t="s">
        <v>106</v>
      </c>
      <c r="F376" s="476" t="s">
        <v>442</v>
      </c>
      <c r="G376" s="474" t="s">
        <v>440</v>
      </c>
      <c r="H376" s="447"/>
      <c r="I376" s="424"/>
      <c r="J376" s="448"/>
      <c r="K376" s="449"/>
      <c r="L376" s="321" t="s">
        <v>217</v>
      </c>
      <c r="M376" s="316">
        <v>4511</v>
      </c>
      <c r="N376" s="299">
        <f>+'havelvac 7.1'!N376+'havelvac 7.2'!N376+'havelvac 7.3'!N376+'havelvac 7.4'!N376+'havelvac 7.5'!N376+'havelvac 7.6'!N376+'havelvac 7.7'!N376+'havelvac 7.9'!N376+'havelvac 7.8'!N376+'havelvac 7.10'!N376+'havelvac 7.11'!N376+'havelvac 7.12'!N376+'havelvac 7.13'!N376</f>
        <v>0</v>
      </c>
      <c r="O376" s="299">
        <f>+'havelvac 7.1'!O376+'havelvac 7.2'!O376+'havelvac 7.3'!O376+'havelvac 7.4'!O376+'havelvac 7.5'!O376+'havelvac 7.6'!O376+'havelvac 7.7'!O376+'havelvac 7.9'!O376+'havelvac 7.8'!O376+'havelvac 7.10'!O376+'havelvac 7.11'!O376+'havelvac 7.12'!O376+'havelvac 7.13'!O376</f>
        <v>0</v>
      </c>
      <c r="P376" s="299">
        <f>+'havelvac 7.1'!P376+'havelvac 7.2'!P376+'havelvac 7.3'!P376+'havelvac 7.4'!P376+'havelvac 7.5'!P376+'havelvac 7.6'!P376+'havelvac 7.7'!P376+'havelvac 7.9'!P376+'havelvac 7.8'!P376+'havelvac 7.10'!P376+'havelvac 7.11'!P376+'havelvac 7.12'!P376+'havelvac 7.13'!P376</f>
        <v>0</v>
      </c>
    </row>
    <row r="377" spans="1:16" s="381" customFormat="1" ht="27" hidden="1">
      <c r="A377" s="470" t="str">
        <f t="shared" si="21"/>
        <v>71060501015134</v>
      </c>
      <c r="B377" s="471" t="s">
        <v>439</v>
      </c>
      <c r="C377" s="450" t="s">
        <v>157</v>
      </c>
      <c r="D377" s="451" t="s">
        <v>149</v>
      </c>
      <c r="E377" s="452" t="s">
        <v>106</v>
      </c>
      <c r="F377" s="476" t="s">
        <v>106</v>
      </c>
      <c r="G377" s="454">
        <v>5134</v>
      </c>
      <c r="H377" s="290">
        <v>2560</v>
      </c>
      <c r="I377" s="319" t="s">
        <v>149</v>
      </c>
      <c r="J377" s="320">
        <v>6</v>
      </c>
      <c r="K377" s="320">
        <v>0</v>
      </c>
      <c r="L377" s="410" t="s">
        <v>238</v>
      </c>
      <c r="M377" s="411"/>
      <c r="N377" s="412">
        <f>+N379</f>
        <v>0</v>
      </c>
      <c r="O377" s="412">
        <f>+O379</f>
        <v>0</v>
      </c>
      <c r="P377" s="412">
        <f>+P379</f>
        <v>0</v>
      </c>
    </row>
    <row r="378" spans="1:16" s="477" customFormat="1" ht="12.75" hidden="1">
      <c r="A378" s="470" t="str">
        <f t="shared" si="21"/>
        <v>71060600000000</v>
      </c>
      <c r="B378" s="471" t="s">
        <v>439</v>
      </c>
      <c r="C378" s="450" t="s">
        <v>157</v>
      </c>
      <c r="D378" s="451" t="s">
        <v>157</v>
      </c>
      <c r="E378" s="452" t="s">
        <v>441</v>
      </c>
      <c r="F378" s="476" t="s">
        <v>441</v>
      </c>
      <c r="G378" s="474" t="s">
        <v>440</v>
      </c>
      <c r="H378" s="318"/>
      <c r="I378" s="319"/>
      <c r="J378" s="320"/>
      <c r="K378" s="320"/>
      <c r="L378" s="330" t="s">
        <v>110</v>
      </c>
      <c r="M378" s="288"/>
      <c r="N378" s="331"/>
      <c r="O378" s="331"/>
      <c r="P378" s="331"/>
    </row>
    <row r="379" spans="1:16" s="381" customFormat="1" ht="25.5" hidden="1">
      <c r="A379" s="470" t="str">
        <f t="shared" si="21"/>
        <v>71060600000001</v>
      </c>
      <c r="B379" s="471" t="s">
        <v>439</v>
      </c>
      <c r="C379" s="450" t="s">
        <v>157</v>
      </c>
      <c r="D379" s="451" t="s">
        <v>157</v>
      </c>
      <c r="E379" s="452" t="s">
        <v>441</v>
      </c>
      <c r="F379" s="476" t="s">
        <v>441</v>
      </c>
      <c r="G379" s="474" t="s">
        <v>96</v>
      </c>
      <c r="H379" s="290">
        <v>2561</v>
      </c>
      <c r="I379" s="318" t="s">
        <v>149</v>
      </c>
      <c r="J379" s="322">
        <v>6</v>
      </c>
      <c r="K379" s="322">
        <v>1</v>
      </c>
      <c r="L379" s="409" t="s">
        <v>238</v>
      </c>
      <c r="M379" s="323"/>
      <c r="N379" s="331">
        <f>+N381+N389+N391+N396+N393+N398+N402+N404</f>
        <v>0</v>
      </c>
      <c r="O379" s="331">
        <f t="shared" ref="O379:P379" si="26">+O381+O389+O391+O396+O393+O398+O402+O404</f>
        <v>0</v>
      </c>
      <c r="P379" s="331">
        <f t="shared" si="26"/>
        <v>0</v>
      </c>
    </row>
    <row r="380" spans="1:16" s="381" customFormat="1" ht="12.75" hidden="1">
      <c r="A380" s="470" t="str">
        <f t="shared" si="21"/>
        <v>71060601000000</v>
      </c>
      <c r="B380" s="471" t="s">
        <v>439</v>
      </c>
      <c r="C380" s="450" t="s">
        <v>157</v>
      </c>
      <c r="D380" s="451" t="s">
        <v>157</v>
      </c>
      <c r="E380" s="452" t="s">
        <v>106</v>
      </c>
      <c r="F380" s="476" t="s">
        <v>441</v>
      </c>
      <c r="G380" s="474" t="s">
        <v>440</v>
      </c>
      <c r="H380" s="318"/>
      <c r="I380" s="318"/>
      <c r="J380" s="322"/>
      <c r="K380" s="322"/>
      <c r="L380" s="330" t="s">
        <v>108</v>
      </c>
      <c r="M380" s="288"/>
      <c r="N380" s="331"/>
      <c r="O380" s="331"/>
      <c r="P380" s="331"/>
    </row>
    <row r="381" spans="1:16" s="381" customFormat="1" ht="13.5" hidden="1">
      <c r="A381" s="470" t="str">
        <f t="shared" si="21"/>
        <v>71060601000001</v>
      </c>
      <c r="B381" s="471" t="s">
        <v>439</v>
      </c>
      <c r="C381" s="450" t="s">
        <v>157</v>
      </c>
      <c r="D381" s="451" t="s">
        <v>157</v>
      </c>
      <c r="E381" s="452" t="s">
        <v>106</v>
      </c>
      <c r="F381" s="476" t="s">
        <v>441</v>
      </c>
      <c r="G381" s="474" t="s">
        <v>96</v>
      </c>
      <c r="H381" s="290"/>
      <c r="I381" s="414"/>
      <c r="J381" s="415"/>
      <c r="K381" s="415"/>
      <c r="L381" s="416" t="s">
        <v>239</v>
      </c>
      <c r="M381" s="411"/>
      <c r="N381" s="417">
        <f>O381+P381</f>
        <v>0</v>
      </c>
      <c r="O381" s="417">
        <f>SUM(O382:O388)</f>
        <v>0</v>
      </c>
      <c r="P381" s="417">
        <f>SUM(P382:P388)</f>
        <v>0</v>
      </c>
    </row>
    <row r="382" spans="1:16" s="475" customFormat="1" hidden="1">
      <c r="A382" s="470" t="str">
        <f t="shared" si="21"/>
        <v>71060601010000</v>
      </c>
      <c r="B382" s="471" t="s">
        <v>439</v>
      </c>
      <c r="C382" s="450" t="s">
        <v>157</v>
      </c>
      <c r="D382" s="451" t="s">
        <v>157</v>
      </c>
      <c r="E382" s="452" t="s">
        <v>106</v>
      </c>
      <c r="F382" s="476" t="s">
        <v>106</v>
      </c>
      <c r="G382" s="474" t="s">
        <v>440</v>
      </c>
      <c r="H382" s="290"/>
      <c r="I382" s="318"/>
      <c r="J382" s="322"/>
      <c r="K382" s="322"/>
      <c r="L382" s="336" t="s">
        <v>115</v>
      </c>
      <c r="M382" s="419">
        <v>4213</v>
      </c>
      <c r="N382" s="299">
        <f>+'havelvac 7.1'!N382+'havelvac 7.2'!N382+'havelvac 7.3'!N382+'havelvac 7.4'!N382+'havelvac 7.5'!N382+'havelvac 7.6'!N382+'havelvac 7.7'!N382+'havelvac 7.9'!N382+'havelvac 7.8'!N382+'havelvac 7.10'!N382+'havelvac 7.11'!N382+'havelvac 7.12'!N382+'havelvac 7.13'!N382</f>
        <v>0</v>
      </c>
      <c r="O382" s="299">
        <f>+'havelvac 7.1'!O382+'havelvac 7.2'!O382+'havelvac 7.3'!O382+'havelvac 7.4'!O382+'havelvac 7.5'!O382+'havelvac 7.6'!O382+'havelvac 7.7'!O382+'havelvac 7.9'!O382+'havelvac 7.8'!O382+'havelvac 7.10'!O382+'havelvac 7.11'!O382+'havelvac 7.12'!O382+'havelvac 7.13'!O382</f>
        <v>0</v>
      </c>
      <c r="P382" s="299">
        <f>+'havelvac 7.1'!P382+'havelvac 7.2'!P382+'havelvac 7.3'!P382+'havelvac 7.4'!P382+'havelvac 7.5'!P382+'havelvac 7.6'!P382+'havelvac 7.7'!P382+'havelvac 7.9'!P382+'havelvac 7.8'!P382+'havelvac 7.10'!P382+'havelvac 7.11'!P382+'havelvac 7.12'!P382+'havelvac 7.13'!P382</f>
        <v>0</v>
      </c>
    </row>
    <row r="383" spans="1:16" s="381" customFormat="1" hidden="1">
      <c r="A383" s="470" t="str">
        <f t="shared" si="21"/>
        <v>71060601014251</v>
      </c>
      <c r="B383" s="471" t="s">
        <v>439</v>
      </c>
      <c r="C383" s="450" t="s">
        <v>157</v>
      </c>
      <c r="D383" s="451" t="s">
        <v>157</v>
      </c>
      <c r="E383" s="452" t="s">
        <v>106</v>
      </c>
      <c r="F383" s="476" t="s">
        <v>106</v>
      </c>
      <c r="G383" s="454">
        <v>4251</v>
      </c>
      <c r="H383" s="318"/>
      <c r="I383" s="318"/>
      <c r="J383" s="322"/>
      <c r="K383" s="322"/>
      <c r="L383" s="321" t="s">
        <v>125</v>
      </c>
      <c r="M383" s="316">
        <v>4239</v>
      </c>
      <c r="N383" s="299">
        <f>+'havelvac 7.1'!N383+'havelvac 7.2'!N383+'havelvac 7.3'!N383+'havelvac 7.4'!N383+'havelvac 7.5'!N383+'havelvac 7.6'!N383+'havelvac 7.7'!N383+'havelvac 7.9'!N383+'havelvac 7.8'!N383+'havelvac 7.10'!N383+'havelvac 7.11'!N383+'havelvac 7.12'!N383+'havelvac 7.13'!N383</f>
        <v>0</v>
      </c>
      <c r="O383" s="299">
        <f>+'havelvac 7.1'!O383+'havelvac 7.2'!O383+'havelvac 7.3'!O383+'havelvac 7.4'!O383+'havelvac 7.5'!O383+'havelvac 7.6'!O383+'havelvac 7.7'!O383+'havelvac 7.9'!O383+'havelvac 7.8'!O383+'havelvac 7.10'!O383+'havelvac 7.11'!O383+'havelvac 7.12'!O383+'havelvac 7.13'!O383</f>
        <v>0</v>
      </c>
      <c r="P383" s="299">
        <f>+'havelvac 7.1'!P383+'havelvac 7.2'!P383+'havelvac 7.3'!P383+'havelvac 7.4'!P383+'havelvac 7.5'!P383+'havelvac 7.6'!P383+'havelvac 7.7'!P383+'havelvac 7.9'!P383+'havelvac 7.8'!P383+'havelvac 7.10'!P383+'havelvac 7.11'!P383+'havelvac 7.12'!P383+'havelvac 7.13'!P383</f>
        <v>0</v>
      </c>
    </row>
    <row r="384" spans="1:16" s="381" customFormat="1" ht="25.5" hidden="1">
      <c r="A384" s="470" t="str">
        <f t="shared" si="21"/>
        <v>71060601014269</v>
      </c>
      <c r="B384" s="478" t="s">
        <v>439</v>
      </c>
      <c r="C384" s="450" t="s">
        <v>157</v>
      </c>
      <c r="D384" s="451" t="s">
        <v>157</v>
      </c>
      <c r="E384" s="452" t="s">
        <v>106</v>
      </c>
      <c r="F384" s="476" t="s">
        <v>106</v>
      </c>
      <c r="G384" s="454">
        <v>4269</v>
      </c>
      <c r="H384" s="318"/>
      <c r="I384" s="318"/>
      <c r="J384" s="322"/>
      <c r="K384" s="322"/>
      <c r="L384" s="321" t="s">
        <v>217</v>
      </c>
      <c r="M384" s="316">
        <v>4511</v>
      </c>
      <c r="N384" s="299">
        <f>+'havelvac 7.1'!N384+'havelvac 7.2'!N384+'havelvac 7.3'!N384+'havelvac 7.4'!N384+'havelvac 7.5'!N384+'havelvac 7.6'!N384+'havelvac 7.7'!N384+'havelvac 7.9'!N384+'havelvac 7.8'!N384+'havelvac 7.10'!N384+'havelvac 7.11'!N384+'havelvac 7.12'!N384+'havelvac 7.13'!N384</f>
        <v>0</v>
      </c>
      <c r="O384" s="299">
        <f>+'havelvac 7.1'!O384+'havelvac 7.2'!O384+'havelvac 7.3'!O384+'havelvac 7.4'!O384+'havelvac 7.5'!O384+'havelvac 7.6'!O384+'havelvac 7.7'!O384+'havelvac 7.9'!O384+'havelvac 7.8'!O384+'havelvac 7.10'!O384+'havelvac 7.11'!O384+'havelvac 7.12'!O384+'havelvac 7.13'!O384</f>
        <v>0</v>
      </c>
      <c r="P384" s="299">
        <f>+'havelvac 7.1'!P384+'havelvac 7.2'!P384+'havelvac 7.3'!P384+'havelvac 7.4'!P384+'havelvac 7.5'!P384+'havelvac 7.6'!P384+'havelvac 7.7'!P384+'havelvac 7.9'!P384+'havelvac 7.8'!P384+'havelvac 7.10'!P384+'havelvac 7.11'!P384+'havelvac 7.12'!P384+'havelvac 7.13'!P384</f>
        <v>0</v>
      </c>
    </row>
    <row r="385" spans="1:16" s="381" customFormat="1" ht="25.5" hidden="1">
      <c r="A385" s="470" t="str">
        <f t="shared" si="21"/>
        <v>71060601014521</v>
      </c>
      <c r="B385" s="478" t="s">
        <v>439</v>
      </c>
      <c r="C385" s="450" t="s">
        <v>157</v>
      </c>
      <c r="D385" s="451" t="s">
        <v>157</v>
      </c>
      <c r="E385" s="452" t="s">
        <v>106</v>
      </c>
      <c r="F385" s="476" t="s">
        <v>106</v>
      </c>
      <c r="G385" s="454">
        <v>4521</v>
      </c>
      <c r="H385" s="318"/>
      <c r="I385" s="318"/>
      <c r="J385" s="322"/>
      <c r="K385" s="322"/>
      <c r="L385" s="330" t="s">
        <v>241</v>
      </c>
      <c r="M385" s="288">
        <v>4638</v>
      </c>
      <c r="N385" s="299">
        <f>+'havelvac 7.1'!N385+'havelvac 7.2'!N385+'havelvac 7.3'!N385+'havelvac 7.4'!N385+'havelvac 7.5'!N385+'havelvac 7.6'!N385+'havelvac 7.7'!N385+'havelvac 7.9'!N385+'havelvac 7.8'!N385+'havelvac 7.10'!N385+'havelvac 7.11'!N385+'havelvac 7.12'!N385+'havelvac 7.13'!N385</f>
        <v>0</v>
      </c>
      <c r="O385" s="299">
        <f>+'havelvac 7.1'!O385+'havelvac 7.2'!O385+'havelvac 7.3'!O385+'havelvac 7.4'!O385+'havelvac 7.5'!O385+'havelvac 7.6'!O385+'havelvac 7.7'!O385+'havelvac 7.9'!O385+'havelvac 7.8'!O385+'havelvac 7.10'!O385+'havelvac 7.11'!O385+'havelvac 7.12'!O385+'havelvac 7.13'!O385</f>
        <v>0</v>
      </c>
      <c r="P385" s="299">
        <f>+'havelvac 7.1'!P385+'havelvac 7.2'!P385+'havelvac 7.3'!P385+'havelvac 7.4'!P385+'havelvac 7.5'!P385+'havelvac 7.6'!P385+'havelvac 7.7'!P385+'havelvac 7.9'!P385+'havelvac 7.8'!P385+'havelvac 7.10'!P385+'havelvac 7.11'!P385+'havelvac 7.12'!P385+'havelvac 7.13'!P385</f>
        <v>0</v>
      </c>
    </row>
    <row r="386" spans="1:16" s="475" customFormat="1" hidden="1">
      <c r="A386" s="470" t="str">
        <f t="shared" si="21"/>
        <v>71060601020000</v>
      </c>
      <c r="B386" s="471" t="s">
        <v>439</v>
      </c>
      <c r="C386" s="450" t="s">
        <v>157</v>
      </c>
      <c r="D386" s="451" t="s">
        <v>157</v>
      </c>
      <c r="E386" s="452" t="s">
        <v>106</v>
      </c>
      <c r="F386" s="476" t="s">
        <v>140</v>
      </c>
      <c r="G386" s="474" t="s">
        <v>440</v>
      </c>
      <c r="H386" s="318"/>
      <c r="I386" s="318"/>
      <c r="J386" s="322"/>
      <c r="K386" s="322"/>
      <c r="L386" s="330" t="s">
        <v>173</v>
      </c>
      <c r="M386" s="288">
        <v>5112</v>
      </c>
      <c r="N386" s="299">
        <f>+'havelvac 7.1'!N386+'havelvac 7.2'!N386+'havelvac 7.3'!N386+'havelvac 7.4'!N386+'havelvac 7.5'!N386+'havelvac 7.6'!N386+'havelvac 7.7'!N386+'havelvac 7.9'!N386+'havelvac 7.8'!N386+'havelvac 7.10'!N386+'havelvac 7.11'!N386+'havelvac 7.12'!N386+'havelvac 7.13'!N386</f>
        <v>0</v>
      </c>
      <c r="O386" s="299">
        <f>+'havelvac 7.1'!O386+'havelvac 7.2'!O386+'havelvac 7.3'!O386+'havelvac 7.4'!O386+'havelvac 7.5'!O386+'havelvac 7.6'!O386+'havelvac 7.7'!O386+'havelvac 7.9'!O386+'havelvac 7.8'!O386+'havelvac 7.10'!O386+'havelvac 7.11'!O386+'havelvac 7.12'!O386+'havelvac 7.13'!O386</f>
        <v>0</v>
      </c>
      <c r="P386" s="299">
        <f>+'havelvac 7.1'!P386+'havelvac 7.2'!P386+'havelvac 7.3'!P386+'havelvac 7.4'!P386+'havelvac 7.5'!P386+'havelvac 7.6'!P386+'havelvac 7.7'!P386+'havelvac 7.9'!P386+'havelvac 7.8'!P386+'havelvac 7.10'!P386+'havelvac 7.11'!P386+'havelvac 7.12'!P386+'havelvac 7.13'!P386</f>
        <v>0</v>
      </c>
    </row>
    <row r="387" spans="1:16" s="381" customFormat="1" hidden="1">
      <c r="A387" s="470" t="str">
        <f t="shared" si="21"/>
        <v>71060601024269</v>
      </c>
      <c r="B387" s="471" t="s">
        <v>439</v>
      </c>
      <c r="C387" s="450" t="s">
        <v>157</v>
      </c>
      <c r="D387" s="451" t="s">
        <v>157</v>
      </c>
      <c r="E387" s="452" t="s">
        <v>106</v>
      </c>
      <c r="F387" s="476" t="s">
        <v>140</v>
      </c>
      <c r="G387" s="454">
        <v>4269</v>
      </c>
      <c r="H387" s="318"/>
      <c r="I387" s="318"/>
      <c r="J387" s="322"/>
      <c r="K387" s="322"/>
      <c r="L387" s="321" t="s">
        <v>135</v>
      </c>
      <c r="M387" s="316">
        <v>5121</v>
      </c>
      <c r="N387" s="299">
        <f>+'havelvac 7.1'!N387+'havelvac 7.2'!N387+'havelvac 7.3'!N387+'havelvac 7.4'!N387+'havelvac 7.5'!N387+'havelvac 7.6'!N387+'havelvac 7.7'!N387+'havelvac 7.9'!N387+'havelvac 7.8'!N387+'havelvac 7.10'!N387+'havelvac 7.11'!N387+'havelvac 7.12'!N387+'havelvac 7.13'!N387</f>
        <v>0</v>
      </c>
      <c r="O387" s="299">
        <f>+'havelvac 7.1'!O387+'havelvac 7.2'!O387+'havelvac 7.3'!O387+'havelvac 7.4'!O387+'havelvac 7.5'!O387+'havelvac 7.6'!O387+'havelvac 7.7'!O387+'havelvac 7.9'!O387+'havelvac 7.8'!O387+'havelvac 7.10'!O387+'havelvac 7.11'!O387+'havelvac 7.12'!O387+'havelvac 7.13'!O387</f>
        <v>0</v>
      </c>
      <c r="P387" s="299">
        <f>+'havelvac 7.1'!P387+'havelvac 7.2'!P387+'havelvac 7.3'!P387+'havelvac 7.4'!P387+'havelvac 7.5'!P387+'havelvac 7.6'!P387+'havelvac 7.7'!P387+'havelvac 7.9'!P387+'havelvac 7.8'!P387+'havelvac 7.10'!P387+'havelvac 7.11'!P387+'havelvac 7.12'!P387+'havelvac 7.13'!P387</f>
        <v>0</v>
      </c>
    </row>
    <row r="388" spans="1:16" s="381" customFormat="1" hidden="1">
      <c r="A388" s="470" t="str">
        <f t="shared" si="21"/>
        <v>71060601025113</v>
      </c>
      <c r="B388" s="471" t="s">
        <v>439</v>
      </c>
      <c r="C388" s="450" t="s">
        <v>157</v>
      </c>
      <c r="D388" s="451" t="s">
        <v>157</v>
      </c>
      <c r="E388" s="452" t="s">
        <v>106</v>
      </c>
      <c r="F388" s="476" t="s">
        <v>140</v>
      </c>
      <c r="G388" s="454">
        <v>5113</v>
      </c>
      <c r="H388" s="318"/>
      <c r="I388" s="318"/>
      <c r="J388" s="322"/>
      <c r="K388" s="322"/>
      <c r="L388" s="321" t="s">
        <v>174</v>
      </c>
      <c r="M388" s="316">
        <v>5113</v>
      </c>
      <c r="N388" s="299">
        <f>+'havelvac 7.1'!N388+'havelvac 7.2'!N388+'havelvac 7.3'!N388+'havelvac 7.4'!N388+'havelvac 7.5'!N388+'havelvac 7.6'!N388+'havelvac 7.7'!N388+'havelvac 7.9'!N388+'havelvac 7.8'!N388+'havelvac 7.10'!N388+'havelvac 7.11'!N388+'havelvac 7.12'!N388+'havelvac 7.13'!N388</f>
        <v>0</v>
      </c>
      <c r="O388" s="299">
        <f>+'havelvac 7.1'!O388+'havelvac 7.2'!O388+'havelvac 7.3'!O388+'havelvac 7.4'!O388+'havelvac 7.5'!O388+'havelvac 7.6'!O388+'havelvac 7.7'!O388+'havelvac 7.9'!O388+'havelvac 7.8'!O388+'havelvac 7.10'!O388+'havelvac 7.11'!O388+'havelvac 7.12'!O388+'havelvac 7.13'!O388</f>
        <v>0</v>
      </c>
      <c r="P388" s="299">
        <f>+'havelvac 7.1'!P388+'havelvac 7.2'!P388+'havelvac 7.3'!P388+'havelvac 7.4'!P388+'havelvac 7.5'!P388+'havelvac 7.6'!P388+'havelvac 7.7'!P388+'havelvac 7.9'!P388+'havelvac 7.8'!P388+'havelvac 7.10'!P388+'havelvac 7.11'!P388+'havelvac 7.12'!P388+'havelvac 7.13'!P388</f>
        <v>0</v>
      </c>
    </row>
    <row r="389" spans="1:16" s="475" customFormat="1" ht="27" hidden="1">
      <c r="A389" s="470" t="str">
        <f t="shared" si="21"/>
        <v>71060601030000</v>
      </c>
      <c r="B389" s="471" t="s">
        <v>439</v>
      </c>
      <c r="C389" s="450" t="s">
        <v>157</v>
      </c>
      <c r="D389" s="451" t="s">
        <v>157</v>
      </c>
      <c r="E389" s="452" t="s">
        <v>106</v>
      </c>
      <c r="F389" s="476" t="s">
        <v>442</v>
      </c>
      <c r="G389" s="474" t="s">
        <v>440</v>
      </c>
      <c r="H389" s="290"/>
      <c r="I389" s="414"/>
      <c r="J389" s="415"/>
      <c r="K389" s="415"/>
      <c r="L389" s="416" t="s">
        <v>242</v>
      </c>
      <c r="M389" s="411"/>
      <c r="N389" s="417">
        <f>O389+P389</f>
        <v>0</v>
      </c>
      <c r="O389" s="417">
        <f>SUM(O390)</f>
        <v>0</v>
      </c>
      <c r="P389" s="417">
        <f>SUM(P390)</f>
        <v>0</v>
      </c>
    </row>
    <row r="390" spans="1:16" s="381" customFormat="1" hidden="1">
      <c r="A390" s="470" t="str">
        <f t="shared" si="21"/>
        <v>71060601034251</v>
      </c>
      <c r="B390" s="471" t="s">
        <v>439</v>
      </c>
      <c r="C390" s="450" t="s">
        <v>157</v>
      </c>
      <c r="D390" s="451" t="s">
        <v>157</v>
      </c>
      <c r="E390" s="452" t="s">
        <v>106</v>
      </c>
      <c r="F390" s="476" t="s">
        <v>442</v>
      </c>
      <c r="G390" s="454">
        <v>4251</v>
      </c>
      <c r="H390" s="290"/>
      <c r="I390" s="318"/>
      <c r="J390" s="322"/>
      <c r="K390" s="322"/>
      <c r="L390" s="336" t="s">
        <v>115</v>
      </c>
      <c r="M390" s="419">
        <v>4213</v>
      </c>
      <c r="N390" s="299">
        <f>+'havelvac 7.1'!N390+'havelvac 7.2'!N390+'havelvac 7.3'!N390+'havelvac 7.4'!N390+'havelvac 7.5'!N390+'havelvac 7.6'!N390+'havelvac 7.7'!N390+'havelvac 7.9'!N390+'havelvac 7.8'!N390+'havelvac 7.10'!N390+'havelvac 7.11'!N390+'havelvac 7.12'!N390+'havelvac 7.13'!N390</f>
        <v>0</v>
      </c>
      <c r="O390" s="299">
        <f>+'havelvac 7.1'!O390+'havelvac 7.2'!O390+'havelvac 7.3'!O390+'havelvac 7.4'!O390+'havelvac 7.5'!O390+'havelvac 7.6'!O390+'havelvac 7.7'!O390+'havelvac 7.9'!O390+'havelvac 7.8'!O390+'havelvac 7.10'!O390+'havelvac 7.11'!O390+'havelvac 7.12'!O390+'havelvac 7.13'!O390</f>
        <v>0</v>
      </c>
      <c r="P390" s="299">
        <f>+'havelvac 7.1'!P390+'havelvac 7.2'!P390+'havelvac 7.3'!P390+'havelvac 7.4'!P390+'havelvac 7.5'!P390+'havelvac 7.6'!P390+'havelvac 7.7'!P390+'havelvac 7.9'!P390+'havelvac 7.8'!P390+'havelvac 7.10'!P390+'havelvac 7.11'!P390+'havelvac 7.12'!P390+'havelvac 7.13'!P390</f>
        <v>0</v>
      </c>
    </row>
    <row r="391" spans="1:16" s="381" customFormat="1" ht="13.5" hidden="1">
      <c r="A391" s="470" t="str">
        <f t="shared" si="21"/>
        <v>71060601034269</v>
      </c>
      <c r="B391" s="471" t="s">
        <v>439</v>
      </c>
      <c r="C391" s="450" t="s">
        <v>157</v>
      </c>
      <c r="D391" s="451" t="s">
        <v>157</v>
      </c>
      <c r="E391" s="452" t="s">
        <v>106</v>
      </c>
      <c r="F391" s="476" t="s">
        <v>442</v>
      </c>
      <c r="G391" s="454">
        <v>4269</v>
      </c>
      <c r="H391" s="290"/>
      <c r="I391" s="414"/>
      <c r="J391" s="415"/>
      <c r="K391" s="415"/>
      <c r="L391" s="416" t="s">
        <v>886</v>
      </c>
      <c r="M391" s="411"/>
      <c r="N391" s="417">
        <f>O391+P391</f>
        <v>0</v>
      </c>
      <c r="O391" s="417">
        <f>SUM(O392:O392)</f>
        <v>0</v>
      </c>
      <c r="P391" s="417">
        <f>SUM(P392:P392)</f>
        <v>0</v>
      </c>
    </row>
    <row r="392" spans="1:16" s="381" customFormat="1" hidden="1">
      <c r="A392" s="470" t="str">
        <f t="shared" ref="A392:A434" si="27">CONCATENATE(B392,C392,D392,E392,F392,G392)</f>
        <v>71060601034521</v>
      </c>
      <c r="B392" s="471" t="s">
        <v>439</v>
      </c>
      <c r="C392" s="450" t="s">
        <v>157</v>
      </c>
      <c r="D392" s="451" t="s">
        <v>157</v>
      </c>
      <c r="E392" s="452" t="s">
        <v>106</v>
      </c>
      <c r="F392" s="476" t="s">
        <v>442</v>
      </c>
      <c r="G392" s="454">
        <v>4521</v>
      </c>
      <c r="H392" s="290"/>
      <c r="I392" s="318"/>
      <c r="J392" s="322"/>
      <c r="K392" s="322"/>
      <c r="L392" s="336" t="s">
        <v>115</v>
      </c>
      <c r="M392" s="419">
        <v>4213</v>
      </c>
      <c r="N392" s="299">
        <f>+'havelvac 7.1'!N392+'havelvac 7.2'!N392+'havelvac 7.3'!N392+'havelvac 7.4'!N392+'havelvac 7.5'!N392+'havelvac 7.6'!N392+'havelvac 7.7'!N392+'havelvac 7.9'!N392+'havelvac 7.8'!N392+'havelvac 7.10'!N392+'havelvac 7.11'!N392+'havelvac 7.12'!N392+'havelvac 7.13'!N392</f>
        <v>0</v>
      </c>
      <c r="O392" s="299">
        <f>+'havelvac 7.1'!O392+'havelvac 7.2'!O392+'havelvac 7.3'!O392+'havelvac 7.4'!O392+'havelvac 7.5'!O392+'havelvac 7.6'!O392+'havelvac 7.7'!O392+'havelvac 7.9'!O392+'havelvac 7.8'!O392+'havelvac 7.10'!O392+'havelvac 7.11'!O392+'havelvac 7.12'!O392+'havelvac 7.13'!O392</f>
        <v>0</v>
      </c>
      <c r="P392" s="299">
        <f>+'havelvac 7.1'!P392+'havelvac 7.2'!P392+'havelvac 7.3'!P392+'havelvac 7.4'!P392+'havelvac 7.5'!P392+'havelvac 7.6'!P392+'havelvac 7.7'!P392+'havelvac 7.9'!P392+'havelvac 7.8'!P392+'havelvac 7.10'!P392+'havelvac 7.11'!P392+'havelvac 7.12'!P392+'havelvac 7.13'!P392</f>
        <v>0</v>
      </c>
    </row>
    <row r="393" spans="1:16" s="475" customFormat="1" ht="37.9" hidden="1" customHeight="1">
      <c r="A393" s="470" t="str">
        <f t="shared" si="27"/>
        <v>71060601040000</v>
      </c>
      <c r="B393" s="471" t="s">
        <v>439</v>
      </c>
      <c r="C393" s="450" t="s">
        <v>157</v>
      </c>
      <c r="D393" s="451" t="s">
        <v>157</v>
      </c>
      <c r="E393" s="452" t="s">
        <v>106</v>
      </c>
      <c r="F393" s="476" t="s">
        <v>155</v>
      </c>
      <c r="G393" s="474" t="s">
        <v>440</v>
      </c>
      <c r="H393" s="290"/>
      <c r="I393" s="414"/>
      <c r="J393" s="415"/>
      <c r="K393" s="415"/>
      <c r="L393" s="416" t="s">
        <v>887</v>
      </c>
      <c r="M393" s="411"/>
      <c r="N393" s="417">
        <f>O393+P393</f>
        <v>0</v>
      </c>
      <c r="O393" s="417">
        <f>SUM(O394:O395)</f>
        <v>0</v>
      </c>
      <c r="P393" s="417">
        <f>SUM(P394:P395)</f>
        <v>0</v>
      </c>
    </row>
    <row r="394" spans="1:16" s="381" customFormat="1" hidden="1">
      <c r="A394" s="470" t="str">
        <f t="shared" si="27"/>
        <v>71060601044251</v>
      </c>
      <c r="B394" s="471" t="s">
        <v>439</v>
      </c>
      <c r="C394" s="450" t="s">
        <v>157</v>
      </c>
      <c r="D394" s="451" t="s">
        <v>157</v>
      </c>
      <c r="E394" s="452" t="s">
        <v>106</v>
      </c>
      <c r="F394" s="476" t="s">
        <v>155</v>
      </c>
      <c r="G394" s="454">
        <v>4251</v>
      </c>
      <c r="H394" s="290"/>
      <c r="I394" s="414"/>
      <c r="J394" s="415"/>
      <c r="K394" s="415"/>
      <c r="L394" s="336" t="s">
        <v>115</v>
      </c>
      <c r="M394" s="419">
        <v>4213</v>
      </c>
      <c r="N394" s="299">
        <f>+'havelvac 7.1'!N394+'havelvac 7.2'!N394+'havelvac 7.3'!N394+'havelvac 7.4'!N394+'havelvac 7.5'!N394+'havelvac 7.6'!N394+'havelvac 7.7'!N394+'havelvac 7.9'!N394+'havelvac 7.8'!N394+'havelvac 7.10'!N394+'havelvac 7.11'!N394+'havelvac 7.12'!N394+'havelvac 7.13'!N394</f>
        <v>0</v>
      </c>
      <c r="O394" s="299">
        <f>+'havelvac 7.1'!O394+'havelvac 7.2'!O394+'havelvac 7.3'!O394+'havelvac 7.4'!O394+'havelvac 7.5'!O394+'havelvac 7.6'!O394+'havelvac 7.7'!O394+'havelvac 7.9'!O394+'havelvac 7.8'!O394+'havelvac 7.10'!O394+'havelvac 7.11'!O394+'havelvac 7.12'!O394+'havelvac 7.13'!O394</f>
        <v>0</v>
      </c>
      <c r="P394" s="299">
        <f>+'havelvac 7.1'!P394+'havelvac 7.2'!P394+'havelvac 7.3'!P394+'havelvac 7.4'!P394+'havelvac 7.5'!P394+'havelvac 7.6'!P394+'havelvac 7.7'!P394+'havelvac 7.9'!P394+'havelvac 7.8'!P394+'havelvac 7.10'!P394+'havelvac 7.11'!P394+'havelvac 7.12'!P394+'havelvac 7.13'!P394</f>
        <v>0</v>
      </c>
    </row>
    <row r="395" spans="1:16" s="381" customFormat="1" hidden="1">
      <c r="A395" s="470" t="str">
        <f t="shared" ref="A395" si="28">CONCATENATE(B395,C395,D395,E395,F395,G395)</f>
        <v>71060601044819</v>
      </c>
      <c r="B395" s="471" t="s">
        <v>439</v>
      </c>
      <c r="C395" s="450" t="s">
        <v>157</v>
      </c>
      <c r="D395" s="451" t="s">
        <v>157</v>
      </c>
      <c r="E395" s="452" t="s">
        <v>106</v>
      </c>
      <c r="F395" s="476" t="s">
        <v>155</v>
      </c>
      <c r="G395" s="474" t="s">
        <v>88</v>
      </c>
      <c r="H395" s="318"/>
      <c r="I395" s="318"/>
      <c r="J395" s="322"/>
      <c r="K395" s="322"/>
      <c r="L395" s="330" t="s">
        <v>173</v>
      </c>
      <c r="M395" s="315">
        <v>5112</v>
      </c>
      <c r="N395" s="299">
        <f>+'havelvac 7.1'!N395+'havelvac 7.2'!N395+'havelvac 7.3'!N395+'havelvac 7.4'!N395+'havelvac 7.5'!N395+'havelvac 7.6'!N395+'havelvac 7.7'!N395+'havelvac 7.9'!N395+'havelvac 7.8'!N395+'havelvac 7.10'!N395+'havelvac 7.11'!N395+'havelvac 7.12'!N395+'havelvac 7.13'!N395</f>
        <v>0</v>
      </c>
      <c r="O395" s="299">
        <f>+'havelvac 7.1'!O395+'havelvac 7.2'!O395+'havelvac 7.3'!O395+'havelvac 7.4'!O395+'havelvac 7.5'!O395+'havelvac 7.6'!O395+'havelvac 7.7'!O395+'havelvac 7.9'!O395+'havelvac 7.8'!O395+'havelvac 7.10'!O395+'havelvac 7.11'!O395+'havelvac 7.12'!O395+'havelvac 7.13'!O395</f>
        <v>0</v>
      </c>
      <c r="P395" s="299">
        <f>+'havelvac 7.1'!P395+'havelvac 7.2'!P395+'havelvac 7.3'!P395+'havelvac 7.4'!P395+'havelvac 7.5'!P395+'havelvac 7.6'!P395+'havelvac 7.7'!P395+'havelvac 7.9'!P395+'havelvac 7.8'!P395+'havelvac 7.10'!P395+'havelvac 7.11'!P395+'havelvac 7.12'!P395+'havelvac 7.13'!P395</f>
        <v>0</v>
      </c>
    </row>
    <row r="396" spans="1:16" s="381" customFormat="1" ht="27" hidden="1">
      <c r="A396" s="470" t="str">
        <f>CONCATENATE(B396,C396,D396,E396,F396,G396)</f>
        <v>71060601035112</v>
      </c>
      <c r="B396" s="471" t="s">
        <v>439</v>
      </c>
      <c r="C396" s="450" t="s">
        <v>157</v>
      </c>
      <c r="D396" s="451" t="s">
        <v>157</v>
      </c>
      <c r="E396" s="452" t="s">
        <v>106</v>
      </c>
      <c r="F396" s="476" t="s">
        <v>442</v>
      </c>
      <c r="G396" s="454">
        <v>5112</v>
      </c>
      <c r="H396" s="290"/>
      <c r="I396" s="414"/>
      <c r="J396" s="415"/>
      <c r="K396" s="415"/>
      <c r="L396" s="416" t="s">
        <v>888</v>
      </c>
      <c r="M396" s="411"/>
      <c r="N396" s="417">
        <f>O396+P396</f>
        <v>0</v>
      </c>
      <c r="O396" s="417">
        <f>SUM(O397:O397)</f>
        <v>0</v>
      </c>
      <c r="P396" s="417">
        <f>SUM(P397:P397)</f>
        <v>0</v>
      </c>
    </row>
    <row r="397" spans="1:16" s="381" customFormat="1" ht="25.5" hidden="1">
      <c r="A397" s="470" t="str">
        <f>CONCATENATE(B397,C397,D397,E397,F397,G397)</f>
        <v>71060601035113</v>
      </c>
      <c r="B397" s="471" t="s">
        <v>439</v>
      </c>
      <c r="C397" s="450" t="s">
        <v>157</v>
      </c>
      <c r="D397" s="451" t="s">
        <v>157</v>
      </c>
      <c r="E397" s="452" t="s">
        <v>106</v>
      </c>
      <c r="F397" s="476" t="s">
        <v>442</v>
      </c>
      <c r="G397" s="454">
        <v>5113</v>
      </c>
      <c r="H397" s="318"/>
      <c r="I397" s="318"/>
      <c r="J397" s="322"/>
      <c r="K397" s="322"/>
      <c r="L397" s="321" t="s">
        <v>217</v>
      </c>
      <c r="M397" s="316">
        <v>4511</v>
      </c>
      <c r="N397" s="299">
        <f>+'havelvac 7.1'!N397+'havelvac 7.2'!N397+'havelvac 7.3'!N397+'havelvac 7.4'!N397+'havelvac 7.5'!N397+'havelvac 7.6'!N397+'havelvac 7.7'!N397+'havelvac 7.9'!N397+'havelvac 7.8'!N397+'havelvac 7.10'!N397+'havelvac 7.11'!N397+'havelvac 7.12'!N397+'havelvac 7.13'!N397</f>
        <v>0</v>
      </c>
      <c r="O397" s="299">
        <f>+'havelvac 7.1'!O397+'havelvac 7.2'!O397+'havelvac 7.3'!O397+'havelvac 7.4'!O397+'havelvac 7.5'!O397+'havelvac 7.6'!O397+'havelvac 7.7'!O397+'havelvac 7.9'!O397+'havelvac 7.8'!O397+'havelvac 7.10'!O397+'havelvac 7.11'!O397+'havelvac 7.12'!O397+'havelvac 7.13'!O397</f>
        <v>0</v>
      </c>
      <c r="P397" s="299">
        <f>+'havelvac 7.1'!P397+'havelvac 7.2'!P397+'havelvac 7.3'!P397+'havelvac 7.4'!P397+'havelvac 7.5'!P397+'havelvac 7.6'!P397+'havelvac 7.7'!P397+'havelvac 7.9'!P397+'havelvac 7.8'!P397+'havelvac 7.10'!P397+'havelvac 7.11'!P397+'havelvac 7.12'!P397+'havelvac 7.13'!P397</f>
        <v>0</v>
      </c>
    </row>
    <row r="398" spans="1:16" s="381" customFormat="1" ht="27" hidden="1">
      <c r="A398" s="470" t="str">
        <f t="shared" si="27"/>
        <v>71060601044639</v>
      </c>
      <c r="B398" s="471" t="s">
        <v>439</v>
      </c>
      <c r="C398" s="450" t="s">
        <v>157</v>
      </c>
      <c r="D398" s="451" t="s">
        <v>157</v>
      </c>
      <c r="E398" s="452" t="s">
        <v>106</v>
      </c>
      <c r="F398" s="476" t="s">
        <v>155</v>
      </c>
      <c r="G398" s="454">
        <v>4639</v>
      </c>
      <c r="H398" s="290"/>
      <c r="I398" s="414"/>
      <c r="J398" s="415"/>
      <c r="K398" s="415"/>
      <c r="L398" s="416" t="s">
        <v>889</v>
      </c>
      <c r="M398" s="411"/>
      <c r="N398" s="417">
        <f>O398+P398</f>
        <v>0</v>
      </c>
      <c r="O398" s="417">
        <f>SUM(O399:O401)</f>
        <v>0</v>
      </c>
      <c r="P398" s="417">
        <f>SUM(P399:P401)</f>
        <v>0</v>
      </c>
    </row>
    <row r="399" spans="1:16" s="475" customFormat="1" ht="18" hidden="1" customHeight="1">
      <c r="A399" s="470" t="str">
        <f t="shared" ref="A399" si="29">CONCATENATE(B399,C399,D399,E399,F399,G399)</f>
        <v>71080101010000</v>
      </c>
      <c r="B399" s="471" t="s">
        <v>439</v>
      </c>
      <c r="C399" s="450" t="s">
        <v>185</v>
      </c>
      <c r="D399" s="451" t="s">
        <v>106</v>
      </c>
      <c r="E399" s="452" t="s">
        <v>106</v>
      </c>
      <c r="F399" s="476" t="s">
        <v>106</v>
      </c>
      <c r="G399" s="474" t="s">
        <v>440</v>
      </c>
      <c r="H399" s="423"/>
      <c r="I399" s="424"/>
      <c r="J399" s="425"/>
      <c r="K399" s="426"/>
      <c r="L399" s="427" t="s">
        <v>142</v>
      </c>
      <c r="M399" s="420">
        <v>4251</v>
      </c>
      <c r="N399" s="299">
        <f>+'havelvac 7.1'!N399+'havelvac 7.2'!N399+'havelvac 7.3'!N399+'havelvac 7.4'!N399+'havelvac 7.5'!N399+'havelvac 7.6'!N399+'havelvac 7.7'!N399+'havelvac 7.9'!N399+'havelvac 7.8'!N399+'havelvac 7.10'!N399+'havelvac 7.11'!N399+'havelvac 7.12'!N399+'havelvac 7.13'!N399</f>
        <v>0</v>
      </c>
      <c r="O399" s="299">
        <f>+'havelvac 7.1'!O399+'havelvac 7.2'!O399+'havelvac 7.3'!O399+'havelvac 7.4'!O399+'havelvac 7.5'!O399+'havelvac 7.6'!O399+'havelvac 7.7'!O399+'havelvac 7.9'!O399+'havelvac 7.8'!O399+'havelvac 7.10'!O399+'havelvac 7.11'!O399+'havelvac 7.12'!O399+'havelvac 7.13'!O399</f>
        <v>0</v>
      </c>
      <c r="P399" s="299">
        <f>+'havelvac 7.1'!P399+'havelvac 7.2'!P399+'havelvac 7.3'!P399+'havelvac 7.4'!P399+'havelvac 7.5'!P399+'havelvac 7.6'!P399+'havelvac 7.7'!P399+'havelvac 7.9'!P399+'havelvac 7.8'!P399+'havelvac 7.10'!P399+'havelvac 7.11'!P399+'havelvac 7.12'!P399+'havelvac 7.13'!P399</f>
        <v>0</v>
      </c>
    </row>
    <row r="400" spans="1:16" s="381" customFormat="1" hidden="1">
      <c r="A400" s="470" t="str">
        <f t="shared" si="27"/>
        <v>71060601044819</v>
      </c>
      <c r="B400" s="471" t="s">
        <v>439</v>
      </c>
      <c r="C400" s="450" t="s">
        <v>157</v>
      </c>
      <c r="D400" s="451" t="s">
        <v>157</v>
      </c>
      <c r="E400" s="452" t="s">
        <v>106</v>
      </c>
      <c r="F400" s="476" t="s">
        <v>155</v>
      </c>
      <c r="G400" s="474" t="s">
        <v>88</v>
      </c>
      <c r="H400" s="318"/>
      <c r="I400" s="318"/>
      <c r="J400" s="322"/>
      <c r="K400" s="322"/>
      <c r="L400" s="330" t="s">
        <v>173</v>
      </c>
      <c r="M400" s="315">
        <v>5112</v>
      </c>
      <c r="N400" s="299">
        <f>+'havelvac 7.1'!N400+'havelvac 7.2'!N400+'havelvac 7.3'!N400+'havelvac 7.4'!N400+'havelvac 7.5'!N400+'havelvac 7.6'!N400+'havelvac 7.7'!N400+'havelvac 7.9'!N400+'havelvac 7.8'!N400+'havelvac 7.10'!N400+'havelvac 7.11'!N400+'havelvac 7.12'!N400+'havelvac 7.13'!N400</f>
        <v>0</v>
      </c>
      <c r="O400" s="299">
        <f>+'havelvac 7.1'!O400+'havelvac 7.2'!O400+'havelvac 7.3'!O400+'havelvac 7.4'!O400+'havelvac 7.5'!O400+'havelvac 7.6'!O400+'havelvac 7.7'!O400+'havelvac 7.9'!O400+'havelvac 7.8'!O400+'havelvac 7.10'!O400+'havelvac 7.11'!O400+'havelvac 7.12'!O400+'havelvac 7.13'!O400</f>
        <v>0</v>
      </c>
      <c r="P400" s="299">
        <f>+'havelvac 7.1'!P400+'havelvac 7.2'!P400+'havelvac 7.3'!P400+'havelvac 7.4'!P400+'havelvac 7.5'!P400+'havelvac 7.6'!P400+'havelvac 7.7'!P400+'havelvac 7.9'!P400+'havelvac 7.8'!P400+'havelvac 7.10'!P400+'havelvac 7.11'!P400+'havelvac 7.12'!P400+'havelvac 7.13'!P400</f>
        <v>0</v>
      </c>
    </row>
    <row r="401" spans="1:16" s="381" customFormat="1" hidden="1">
      <c r="A401" s="470" t="str">
        <f t="shared" si="27"/>
        <v>71060601045113</v>
      </c>
      <c r="B401" s="471" t="s">
        <v>439</v>
      </c>
      <c r="C401" s="450" t="s">
        <v>157</v>
      </c>
      <c r="D401" s="451" t="s">
        <v>157</v>
      </c>
      <c r="E401" s="452" t="s">
        <v>106</v>
      </c>
      <c r="F401" s="476" t="s">
        <v>155</v>
      </c>
      <c r="G401" s="454">
        <v>5113</v>
      </c>
      <c r="H401" s="318"/>
      <c r="I401" s="318"/>
      <c r="J401" s="322"/>
      <c r="K401" s="322"/>
      <c r="L401" s="321" t="s">
        <v>174</v>
      </c>
      <c r="M401" s="316">
        <v>5113</v>
      </c>
      <c r="N401" s="299">
        <f>+'havelvac 7.1'!N401+'havelvac 7.2'!N401+'havelvac 7.3'!N401+'havelvac 7.4'!N401+'havelvac 7.5'!N401+'havelvac 7.6'!N401+'havelvac 7.7'!N401+'havelvac 7.9'!N401+'havelvac 7.8'!N401+'havelvac 7.10'!N401+'havelvac 7.11'!N401+'havelvac 7.12'!N401+'havelvac 7.13'!N401</f>
        <v>0</v>
      </c>
      <c r="O401" s="299">
        <f>+'havelvac 7.1'!O401+'havelvac 7.2'!O401+'havelvac 7.3'!O401+'havelvac 7.4'!O401+'havelvac 7.5'!O401+'havelvac 7.6'!O401+'havelvac 7.7'!O401+'havelvac 7.9'!O401+'havelvac 7.8'!O401+'havelvac 7.10'!O401+'havelvac 7.11'!O401+'havelvac 7.12'!O401+'havelvac 7.13'!O401</f>
        <v>0</v>
      </c>
      <c r="P401" s="299">
        <f>+'havelvac 7.1'!P401+'havelvac 7.2'!P401+'havelvac 7.3'!P401+'havelvac 7.4'!P401+'havelvac 7.5'!P401+'havelvac 7.6'!P401+'havelvac 7.7'!P401+'havelvac 7.9'!P401+'havelvac 7.8'!P401+'havelvac 7.10'!P401+'havelvac 7.11'!P401+'havelvac 7.12'!P401+'havelvac 7.13'!P401</f>
        <v>0</v>
      </c>
    </row>
    <row r="402" spans="1:16" s="381" customFormat="1" ht="21" hidden="1" customHeight="1">
      <c r="A402" s="470"/>
      <c r="B402" s="471"/>
      <c r="C402" s="450"/>
      <c r="D402" s="451"/>
      <c r="E402" s="452"/>
      <c r="F402" s="476"/>
      <c r="G402" s="454"/>
      <c r="H402" s="290"/>
      <c r="I402" s="414"/>
      <c r="J402" s="415"/>
      <c r="K402" s="415"/>
      <c r="L402" s="416" t="s">
        <v>890</v>
      </c>
      <c r="M402" s="411"/>
      <c r="N402" s="417">
        <f>O402+P402</f>
        <v>0</v>
      </c>
      <c r="O402" s="417">
        <f>SUM(O403:O403)</f>
        <v>0</v>
      </c>
      <c r="P402" s="417">
        <f>SUM(P403:P403)</f>
        <v>0</v>
      </c>
    </row>
    <row r="403" spans="1:16" s="381" customFormat="1" hidden="1">
      <c r="A403" s="470" t="str">
        <f t="shared" ref="A403" si="30">CONCATENATE(B403,C403,D403,E403,F403,G403)</f>
        <v>71060601044251</v>
      </c>
      <c r="B403" s="471" t="s">
        <v>439</v>
      </c>
      <c r="C403" s="450" t="s">
        <v>157</v>
      </c>
      <c r="D403" s="451" t="s">
        <v>157</v>
      </c>
      <c r="E403" s="452" t="s">
        <v>106</v>
      </c>
      <c r="F403" s="476" t="s">
        <v>155</v>
      </c>
      <c r="G403" s="454">
        <v>4251</v>
      </c>
      <c r="H403" s="290"/>
      <c r="I403" s="414"/>
      <c r="J403" s="415"/>
      <c r="K403" s="415"/>
      <c r="L403" s="336" t="s">
        <v>115</v>
      </c>
      <c r="M403" s="419">
        <v>4213</v>
      </c>
      <c r="N403" s="299">
        <f>+'havelvac 7.1'!N403+'havelvac 7.2'!N403+'havelvac 7.3'!N403+'havelvac 7.4'!N403+'havelvac 7.5'!N403+'havelvac 7.6'!N403+'havelvac 7.7'!N403+'havelvac 7.9'!N403+'havelvac 7.8'!N403+'havelvac 7.10'!N403+'havelvac 7.11'!N403+'havelvac 7.12'!N403+'havelvac 7.13'!N403</f>
        <v>0</v>
      </c>
      <c r="O403" s="299">
        <f>+'havelvac 7.1'!O403+'havelvac 7.2'!O403+'havelvac 7.3'!O403+'havelvac 7.4'!O403+'havelvac 7.5'!O403+'havelvac 7.6'!O403+'havelvac 7.7'!O403+'havelvac 7.9'!O403+'havelvac 7.8'!O403+'havelvac 7.10'!O403+'havelvac 7.11'!O403+'havelvac 7.12'!O403+'havelvac 7.13'!O403</f>
        <v>0</v>
      </c>
      <c r="P403" s="299">
        <f>+'havelvac 7.1'!P403+'havelvac 7.2'!P403+'havelvac 7.3'!P403+'havelvac 7.4'!P403+'havelvac 7.5'!P403+'havelvac 7.6'!P403+'havelvac 7.7'!P403+'havelvac 7.9'!P403+'havelvac 7.8'!P403+'havelvac 7.10'!P403+'havelvac 7.11'!P403+'havelvac 7.12'!P403+'havelvac 7.13'!P403</f>
        <v>0</v>
      </c>
    </row>
    <row r="404" spans="1:16" s="381" customFormat="1" ht="21" hidden="1" customHeight="1">
      <c r="A404" s="470"/>
      <c r="B404" s="471"/>
      <c r="C404" s="450"/>
      <c r="D404" s="451"/>
      <c r="E404" s="452"/>
      <c r="F404" s="476"/>
      <c r="G404" s="454"/>
      <c r="H404" s="290"/>
      <c r="I404" s="414"/>
      <c r="J404" s="415"/>
      <c r="K404" s="415"/>
      <c r="L404" s="416" t="s">
        <v>906</v>
      </c>
      <c r="M404" s="411"/>
      <c r="N404" s="417">
        <f>O404+P404</f>
        <v>0</v>
      </c>
      <c r="O404" s="417">
        <f>SUM(O405:O405)</f>
        <v>0</v>
      </c>
      <c r="P404" s="417">
        <f>SUM(P405:P405)</f>
        <v>0</v>
      </c>
    </row>
    <row r="405" spans="1:16" s="381" customFormat="1" hidden="1">
      <c r="A405" s="470" t="str">
        <f t="shared" ref="A405" si="31">CONCATENATE(B405,C405,D405,E405,F405,G405)</f>
        <v>71060601044819</v>
      </c>
      <c r="B405" s="471" t="s">
        <v>439</v>
      </c>
      <c r="C405" s="450" t="s">
        <v>157</v>
      </c>
      <c r="D405" s="451" t="s">
        <v>157</v>
      </c>
      <c r="E405" s="452" t="s">
        <v>106</v>
      </c>
      <c r="F405" s="476" t="s">
        <v>155</v>
      </c>
      <c r="G405" s="474" t="s">
        <v>88</v>
      </c>
      <c r="H405" s="318"/>
      <c r="I405" s="318"/>
      <c r="J405" s="322"/>
      <c r="K405" s="322"/>
      <c r="L405" s="330" t="s">
        <v>173</v>
      </c>
      <c r="M405" s="315">
        <v>5112</v>
      </c>
      <c r="N405" s="299">
        <f>+'havelvac 7.1'!N405+'havelvac 7.2'!N405+'havelvac 7.3'!N405+'havelvac 7.4'!N405+'havelvac 7.5'!N405+'havelvac 7.6'!N405+'havelvac 7.7'!N405+'havelvac 7.9'!N405+'havelvac 7.8'!N405+'havelvac 7.10'!N405+'havelvac 7.11'!N405+'havelvac 7.12'!N405+'havelvac 7.13'!N405</f>
        <v>0</v>
      </c>
      <c r="O405" s="299">
        <f>+'havelvac 7.1'!O405+'havelvac 7.2'!O405+'havelvac 7.3'!O405+'havelvac 7.4'!O405+'havelvac 7.5'!O405+'havelvac 7.6'!O405+'havelvac 7.7'!O405+'havelvac 7.9'!O405+'havelvac 7.8'!O405+'havelvac 7.10'!O405+'havelvac 7.11'!O405+'havelvac 7.12'!O405+'havelvac 7.13'!O405</f>
        <v>0</v>
      </c>
      <c r="P405" s="299">
        <f>+'havelvac 7.1'!P405+'havelvac 7.2'!P405+'havelvac 7.3'!P405+'havelvac 7.4'!P405+'havelvac 7.5'!P405+'havelvac 7.6'!P405+'havelvac 7.7'!P405+'havelvac 7.9'!P405+'havelvac 7.8'!P405+'havelvac 7.10'!P405+'havelvac 7.11'!P405+'havelvac 7.12'!P405+'havelvac 7.13'!P405</f>
        <v>0</v>
      </c>
    </row>
    <row r="406" spans="1:16" s="381" customFormat="1" ht="28.5">
      <c r="A406" s="470"/>
      <c r="B406" s="471"/>
      <c r="C406" s="450"/>
      <c r="D406" s="451"/>
      <c r="E406" s="452"/>
      <c r="F406" s="476"/>
      <c r="G406" s="454"/>
      <c r="H406" s="322">
        <v>2600</v>
      </c>
      <c r="I406" s="405" t="s">
        <v>157</v>
      </c>
      <c r="J406" s="406">
        <v>0</v>
      </c>
      <c r="K406" s="406">
        <v>0</v>
      </c>
      <c r="L406" s="401" t="s">
        <v>246</v>
      </c>
      <c r="M406" s="407"/>
      <c r="N406" s="403">
        <f>+N408+N418+N435</f>
        <v>-236964.4</v>
      </c>
      <c r="O406" s="403">
        <f>+O408+O418+O435</f>
        <v>-236964.4</v>
      </c>
      <c r="P406" s="403">
        <f>+P408+P418+P435</f>
        <v>0</v>
      </c>
    </row>
    <row r="407" spans="1:16" s="475" customFormat="1" ht="13.5">
      <c r="A407" s="470" t="str">
        <f t="shared" si="27"/>
        <v>71060601050000</v>
      </c>
      <c r="B407" s="471" t="s">
        <v>439</v>
      </c>
      <c r="C407" s="450" t="s">
        <v>157</v>
      </c>
      <c r="D407" s="451" t="s">
        <v>157</v>
      </c>
      <c r="E407" s="452" t="s">
        <v>106</v>
      </c>
      <c r="F407" s="476" t="s">
        <v>149</v>
      </c>
      <c r="G407" s="474" t="s">
        <v>440</v>
      </c>
      <c r="H407" s="318"/>
      <c r="I407" s="319"/>
      <c r="J407" s="320"/>
      <c r="K407" s="320"/>
      <c r="L407" s="330" t="s">
        <v>108</v>
      </c>
      <c r="M407" s="455"/>
      <c r="N407" s="456"/>
      <c r="O407" s="456"/>
      <c r="P407" s="456"/>
    </row>
    <row r="408" spans="1:16" s="381" customFormat="1" ht="13.5" hidden="1">
      <c r="A408" s="470" t="str">
        <f t="shared" si="27"/>
        <v>71060601054861</v>
      </c>
      <c r="B408" s="471" t="s">
        <v>439</v>
      </c>
      <c r="C408" s="450" t="s">
        <v>157</v>
      </c>
      <c r="D408" s="451" t="s">
        <v>157</v>
      </c>
      <c r="E408" s="452" t="s">
        <v>106</v>
      </c>
      <c r="F408" s="476" t="s">
        <v>149</v>
      </c>
      <c r="G408" s="454">
        <v>4861</v>
      </c>
      <c r="H408" s="290">
        <v>2610</v>
      </c>
      <c r="I408" s="319" t="s">
        <v>157</v>
      </c>
      <c r="J408" s="320">
        <v>1</v>
      </c>
      <c r="K408" s="320">
        <v>0</v>
      </c>
      <c r="L408" s="410" t="s">
        <v>247</v>
      </c>
      <c r="M408" s="411"/>
      <c r="N408" s="412">
        <f>+N410</f>
        <v>0</v>
      </c>
      <c r="O408" s="412">
        <f>+O410</f>
        <v>0</v>
      </c>
      <c r="P408" s="412">
        <f>+P410</f>
        <v>0</v>
      </c>
    </row>
    <row r="409" spans="1:16" s="475" customFormat="1" ht="13.5" hidden="1">
      <c r="A409" s="470" t="str">
        <f t="shared" si="27"/>
        <v>71060601060000</v>
      </c>
      <c r="B409" s="471" t="s">
        <v>439</v>
      </c>
      <c r="C409" s="450" t="s">
        <v>157</v>
      </c>
      <c r="D409" s="451" t="s">
        <v>157</v>
      </c>
      <c r="E409" s="452" t="s">
        <v>106</v>
      </c>
      <c r="F409" s="476" t="s">
        <v>157</v>
      </c>
      <c r="G409" s="474" t="s">
        <v>440</v>
      </c>
      <c r="H409" s="318"/>
      <c r="I409" s="319"/>
      <c r="J409" s="320"/>
      <c r="K409" s="320"/>
      <c r="L409" s="330" t="s">
        <v>110</v>
      </c>
      <c r="M409" s="288"/>
      <c r="N409" s="331"/>
      <c r="O409" s="331"/>
      <c r="P409" s="331"/>
    </row>
    <row r="410" spans="1:16" s="381" customFormat="1" ht="12.75" hidden="1">
      <c r="A410" s="470" t="str">
        <f t="shared" si="27"/>
        <v>71060601064638</v>
      </c>
      <c r="B410" s="471" t="s">
        <v>439</v>
      </c>
      <c r="C410" s="450" t="s">
        <v>157</v>
      </c>
      <c r="D410" s="451" t="s">
        <v>157</v>
      </c>
      <c r="E410" s="452" t="s">
        <v>106</v>
      </c>
      <c r="F410" s="476" t="s">
        <v>157</v>
      </c>
      <c r="G410" s="454">
        <v>4638</v>
      </c>
      <c r="H410" s="290" t="s">
        <v>89</v>
      </c>
      <c r="I410" s="318" t="s">
        <v>157</v>
      </c>
      <c r="J410" s="322" t="s">
        <v>82</v>
      </c>
      <c r="K410" s="322" t="s">
        <v>82</v>
      </c>
      <c r="L410" s="409" t="s">
        <v>247</v>
      </c>
      <c r="M410" s="323" t="s">
        <v>81</v>
      </c>
      <c r="N410" s="331">
        <f>+N300+N412+N414+N416</f>
        <v>0</v>
      </c>
      <c r="O410" s="331">
        <f t="shared" ref="O410:P410" si="32">+O300+O412+O414+O416</f>
        <v>0</v>
      </c>
      <c r="P410" s="331">
        <f t="shared" si="32"/>
        <v>0</v>
      </c>
    </row>
    <row r="411" spans="1:16" s="475" customFormat="1" ht="13.5" hidden="1">
      <c r="A411" s="470" t="str">
        <f t="shared" si="27"/>
        <v>71060601070000</v>
      </c>
      <c r="B411" s="471" t="s">
        <v>439</v>
      </c>
      <c r="C411" s="450" t="s">
        <v>157</v>
      </c>
      <c r="D411" s="451" t="s">
        <v>157</v>
      </c>
      <c r="E411" s="452" t="s">
        <v>106</v>
      </c>
      <c r="F411" s="476" t="s">
        <v>183</v>
      </c>
      <c r="G411" s="474" t="s">
        <v>440</v>
      </c>
      <c r="H411" s="318"/>
      <c r="I411" s="318"/>
      <c r="J411" s="322"/>
      <c r="K411" s="322"/>
      <c r="L411" s="330" t="s">
        <v>108</v>
      </c>
      <c r="M411" s="288"/>
      <c r="N411" s="331"/>
      <c r="O411" s="331"/>
      <c r="P411" s="331"/>
    </row>
    <row r="412" spans="1:16" s="381" customFormat="1" ht="54" hidden="1">
      <c r="A412" s="470" t="str">
        <f t="shared" si="27"/>
        <v>71060601085113</v>
      </c>
      <c r="B412" s="471" t="s">
        <v>439</v>
      </c>
      <c r="C412" s="450" t="s">
        <v>157</v>
      </c>
      <c r="D412" s="451" t="s">
        <v>157</v>
      </c>
      <c r="E412" s="452" t="s">
        <v>106</v>
      </c>
      <c r="F412" s="476" t="s">
        <v>185</v>
      </c>
      <c r="G412" s="454">
        <v>5113</v>
      </c>
      <c r="H412" s="318"/>
      <c r="I412" s="414"/>
      <c r="J412" s="415"/>
      <c r="K412" s="415"/>
      <c r="L412" s="416" t="s">
        <v>891</v>
      </c>
      <c r="M412" s="411"/>
      <c r="N412" s="417">
        <f>SUM(N413:N413)</f>
        <v>0</v>
      </c>
      <c r="O412" s="417">
        <f>SUM(O413:O413)</f>
        <v>0</v>
      </c>
      <c r="P412" s="417">
        <f>SUM(P413:P413)</f>
        <v>0</v>
      </c>
    </row>
    <row r="413" spans="1:16" s="475" customFormat="1" hidden="1">
      <c r="A413" s="470" t="str">
        <f t="shared" si="27"/>
        <v>71060601090000</v>
      </c>
      <c r="B413" s="471" t="s">
        <v>439</v>
      </c>
      <c r="C413" s="450" t="s">
        <v>157</v>
      </c>
      <c r="D413" s="451" t="s">
        <v>157</v>
      </c>
      <c r="E413" s="452" t="s">
        <v>106</v>
      </c>
      <c r="F413" s="476" t="s">
        <v>187</v>
      </c>
      <c r="G413" s="474" t="s">
        <v>440</v>
      </c>
      <c r="H413" s="318"/>
      <c r="I413" s="319"/>
      <c r="J413" s="320"/>
      <c r="K413" s="320"/>
      <c r="L413" s="330" t="s">
        <v>118</v>
      </c>
      <c r="M413" s="323">
        <v>4216</v>
      </c>
      <c r="N413" s="299">
        <f>+'havelvac 7.1'!N413+'havelvac 7.2'!N413+'havelvac 7.3'!N413+'havelvac 7.4'!N413+'havelvac 7.5'!N413+'havelvac 7.6'!N413+'havelvac 7.7'!N413+'havelvac 7.9'!N413+'havelvac 7.8'!N413+'havelvac 7.10'!N413+'havelvac 7.11'!N413+'havelvac 7.12'!N413+'havelvac 7.13'!N413</f>
        <v>0</v>
      </c>
      <c r="O413" s="299">
        <f>+'havelvac 7.1'!O413+'havelvac 7.2'!O413+'havelvac 7.3'!O413+'havelvac 7.4'!O413+'havelvac 7.5'!O413+'havelvac 7.6'!O413+'havelvac 7.7'!O413+'havelvac 7.9'!O413+'havelvac 7.8'!O413+'havelvac 7.10'!O413+'havelvac 7.11'!O413+'havelvac 7.12'!O413+'havelvac 7.13'!O413</f>
        <v>0</v>
      </c>
      <c r="P413" s="299">
        <f>+'havelvac 7.1'!P413+'havelvac 7.2'!P413+'havelvac 7.3'!P413+'havelvac 7.4'!P413+'havelvac 7.5'!P413+'havelvac 7.6'!P413+'havelvac 7.7'!P413+'havelvac 7.9'!P413+'havelvac 7.8'!P413+'havelvac 7.10'!P413+'havelvac 7.11'!P413+'havelvac 7.12'!P413+'havelvac 7.13'!P413</f>
        <v>0</v>
      </c>
    </row>
    <row r="414" spans="1:16" s="370" customFormat="1" ht="54" hidden="1">
      <c r="A414" s="363"/>
      <c r="B414" s="364"/>
      <c r="C414" s="365"/>
      <c r="D414" s="366"/>
      <c r="E414" s="393"/>
      <c r="F414" s="394"/>
      <c r="G414" s="369"/>
      <c r="H414" s="290"/>
      <c r="I414" s="319"/>
      <c r="J414" s="320"/>
      <c r="K414" s="320"/>
      <c r="L414" s="416" t="s">
        <v>892</v>
      </c>
      <c r="M414" s="411"/>
      <c r="N414" s="417">
        <f>+N415</f>
        <v>0</v>
      </c>
      <c r="O414" s="417">
        <f t="shared" ref="O414:P414" si="33">+O415</f>
        <v>0</v>
      </c>
      <c r="P414" s="417">
        <f t="shared" si="33"/>
        <v>0</v>
      </c>
    </row>
    <row r="415" spans="1:16" s="370" customFormat="1" hidden="1">
      <c r="A415" s="363"/>
      <c r="B415" s="364"/>
      <c r="C415" s="365"/>
      <c r="D415" s="366"/>
      <c r="E415" s="393"/>
      <c r="F415" s="394"/>
      <c r="G415" s="369"/>
      <c r="H415" s="318"/>
      <c r="I415" s="319"/>
      <c r="J415" s="320"/>
      <c r="K415" s="320"/>
      <c r="L415" s="321" t="s">
        <v>763</v>
      </c>
      <c r="M415" s="323">
        <v>4728</v>
      </c>
      <c r="N415" s="299">
        <f>+'havelvac 7.1'!N415+'havelvac 7.2'!N415+'havelvac 7.3'!N415+'havelvac 7.4'!N415+'havelvac 7.5'!N415+'havelvac 7.6'!N415+'havelvac 7.7'!N415+'havelvac 7.9'!N415+'havelvac 7.8'!N415+'havelvac 7.10'!N415+'havelvac 7.11'!N415+'havelvac 7.12'!N415+'havelvac 7.13'!N415</f>
        <v>0</v>
      </c>
      <c r="O415" s="299">
        <f>+'havelvac 7.1'!O415+'havelvac 7.2'!O415+'havelvac 7.3'!O415+'havelvac 7.4'!O415+'havelvac 7.5'!O415+'havelvac 7.6'!O415+'havelvac 7.7'!O415+'havelvac 7.9'!O415+'havelvac 7.8'!O415+'havelvac 7.10'!O415+'havelvac 7.11'!O415+'havelvac 7.12'!O415+'havelvac 7.13'!O415</f>
        <v>0</v>
      </c>
      <c r="P415" s="299">
        <f>+'havelvac 7.1'!P415+'havelvac 7.2'!P415+'havelvac 7.3'!P415+'havelvac 7.4'!P415+'havelvac 7.5'!P415+'havelvac 7.6'!P415+'havelvac 7.7'!P415+'havelvac 7.9'!P415+'havelvac 7.8'!P415+'havelvac 7.10'!P415+'havelvac 7.11'!P415+'havelvac 7.12'!P415+'havelvac 7.13'!P415</f>
        <v>0</v>
      </c>
    </row>
    <row r="416" spans="1:16" s="370" customFormat="1" ht="27" hidden="1">
      <c r="A416" s="363"/>
      <c r="B416" s="364"/>
      <c r="C416" s="365"/>
      <c r="D416" s="366"/>
      <c r="E416" s="393"/>
      <c r="F416" s="394"/>
      <c r="G416" s="369"/>
      <c r="H416" s="290"/>
      <c r="I416" s="319"/>
      <c r="J416" s="320"/>
      <c r="K416" s="320"/>
      <c r="L416" s="416" t="s">
        <v>893</v>
      </c>
      <c r="M416" s="411"/>
      <c r="N416" s="417">
        <f>N417</f>
        <v>0</v>
      </c>
      <c r="O416" s="417">
        <f t="shared" ref="O416:P416" si="34">O417</f>
        <v>0</v>
      </c>
      <c r="P416" s="417">
        <f t="shared" si="34"/>
        <v>0</v>
      </c>
    </row>
    <row r="417" spans="1:16" s="370" customFormat="1" hidden="1">
      <c r="A417" s="363"/>
      <c r="B417" s="364"/>
      <c r="C417" s="365"/>
      <c r="D417" s="366"/>
      <c r="E417" s="393"/>
      <c r="F417" s="394"/>
      <c r="G417" s="369"/>
      <c r="H417" s="318"/>
      <c r="I417" s="319"/>
      <c r="J417" s="320"/>
      <c r="K417" s="320"/>
      <c r="L417" s="321" t="s">
        <v>348</v>
      </c>
      <c r="M417" s="316">
        <v>4729</v>
      </c>
      <c r="N417" s="299">
        <f>+'havelvac 7.1'!N417+'havelvac 7.2'!N417+'havelvac 7.3'!N417+'havelvac 7.4'!N417+'havelvac 7.5'!N417+'havelvac 7.6'!N417+'havelvac 7.7'!N417+'havelvac 7.9'!N417+'havelvac 7.8'!N417+'havelvac 7.10'!N417+'havelvac 7.11'!N417+'havelvac 7.12'!N417+'havelvac 7.13'!N417</f>
        <v>0</v>
      </c>
      <c r="O417" s="299">
        <f>+'havelvac 7.1'!O417+'havelvac 7.2'!O417+'havelvac 7.3'!O417+'havelvac 7.4'!O417+'havelvac 7.5'!O417+'havelvac 7.6'!O417+'havelvac 7.7'!O417+'havelvac 7.9'!O417+'havelvac 7.8'!O417+'havelvac 7.10'!O417+'havelvac 7.11'!O417+'havelvac 7.12'!O417+'havelvac 7.13'!O417</f>
        <v>0</v>
      </c>
      <c r="P417" s="299">
        <f>+'havelvac 7.1'!P417+'havelvac 7.2'!P417+'havelvac 7.3'!P417+'havelvac 7.4'!P417+'havelvac 7.5'!P417+'havelvac 7.6'!P417+'havelvac 7.7'!P417+'havelvac 7.9'!P417+'havelvac 7.8'!P417+'havelvac 7.10'!P417+'havelvac 7.11'!P417+'havelvac 7.12'!P417+'havelvac 7.13'!P417</f>
        <v>0</v>
      </c>
    </row>
    <row r="418" spans="1:16" s="381" customFormat="1" ht="13.5">
      <c r="A418" s="470" t="str">
        <f t="shared" si="27"/>
        <v>71080000000001</v>
      </c>
      <c r="B418" s="471" t="s">
        <v>439</v>
      </c>
      <c r="C418" s="450" t="s">
        <v>185</v>
      </c>
      <c r="D418" s="451" t="s">
        <v>441</v>
      </c>
      <c r="E418" s="452" t="s">
        <v>441</v>
      </c>
      <c r="F418" s="476" t="s">
        <v>441</v>
      </c>
      <c r="G418" s="474" t="s">
        <v>96</v>
      </c>
      <c r="H418" s="290">
        <v>2640</v>
      </c>
      <c r="I418" s="319" t="s">
        <v>157</v>
      </c>
      <c r="J418" s="320">
        <v>4</v>
      </c>
      <c r="K418" s="320">
        <v>0</v>
      </c>
      <c r="L418" s="410" t="s">
        <v>258</v>
      </c>
      <c r="M418" s="411"/>
      <c r="N418" s="412">
        <f>+N420</f>
        <v>-236964.4</v>
      </c>
      <c r="O418" s="412">
        <f>+O420</f>
        <v>-236964.4</v>
      </c>
      <c r="P418" s="412">
        <f>+P420</f>
        <v>0</v>
      </c>
    </row>
    <row r="419" spans="1:16" s="477" customFormat="1" ht="12.75">
      <c r="A419" s="470" t="str">
        <f t="shared" si="27"/>
        <v>71080100000000</v>
      </c>
      <c r="B419" s="471" t="s">
        <v>439</v>
      </c>
      <c r="C419" s="450" t="s">
        <v>185</v>
      </c>
      <c r="D419" s="451" t="s">
        <v>106</v>
      </c>
      <c r="E419" s="452" t="s">
        <v>441</v>
      </c>
      <c r="F419" s="476" t="s">
        <v>441</v>
      </c>
      <c r="G419" s="474" t="s">
        <v>440</v>
      </c>
      <c r="H419" s="318"/>
      <c r="I419" s="319"/>
      <c r="J419" s="320"/>
      <c r="K419" s="320"/>
      <c r="L419" s="330" t="s">
        <v>110</v>
      </c>
      <c r="M419" s="288"/>
      <c r="N419" s="331"/>
      <c r="O419" s="331"/>
      <c r="P419" s="331"/>
    </row>
    <row r="420" spans="1:16" s="381" customFormat="1" ht="12.75">
      <c r="A420" s="470" t="str">
        <f t="shared" si="27"/>
        <v>71080100000001</v>
      </c>
      <c r="B420" s="471" t="s">
        <v>439</v>
      </c>
      <c r="C420" s="450" t="s">
        <v>185</v>
      </c>
      <c r="D420" s="451" t="s">
        <v>106</v>
      </c>
      <c r="E420" s="452" t="s">
        <v>441</v>
      </c>
      <c r="F420" s="476" t="s">
        <v>441</v>
      </c>
      <c r="G420" s="474" t="s">
        <v>96</v>
      </c>
      <c r="H420" s="290">
        <v>2641</v>
      </c>
      <c r="I420" s="318" t="s">
        <v>157</v>
      </c>
      <c r="J420" s="322">
        <v>4</v>
      </c>
      <c r="K420" s="322">
        <v>1</v>
      </c>
      <c r="L420" s="409" t="s">
        <v>259</v>
      </c>
      <c r="M420" s="323"/>
      <c r="N420" s="331">
        <f>+N424+N427+N431+N433+N422</f>
        <v>-236964.4</v>
      </c>
      <c r="O420" s="331">
        <f>+O424+O427+O431+O433+O422</f>
        <v>-236964.4</v>
      </c>
      <c r="P420" s="331">
        <f t="shared" ref="P420" si="35">+P424+P427+P431+P433+P422</f>
        <v>0</v>
      </c>
    </row>
    <row r="421" spans="1:16" s="381" customFormat="1" ht="15" customHeight="1">
      <c r="A421" s="470" t="str">
        <f t="shared" si="27"/>
        <v>71080101000000</v>
      </c>
      <c r="B421" s="471" t="s">
        <v>439</v>
      </c>
      <c r="C421" s="450" t="s">
        <v>185</v>
      </c>
      <c r="D421" s="451" t="s">
        <v>106</v>
      </c>
      <c r="E421" s="452" t="s">
        <v>106</v>
      </c>
      <c r="F421" s="476" t="s">
        <v>441</v>
      </c>
      <c r="G421" s="474" t="s">
        <v>440</v>
      </c>
      <c r="H421" s="318"/>
      <c r="I421" s="318"/>
      <c r="J421" s="322"/>
      <c r="K421" s="322"/>
      <c r="L421" s="330" t="s">
        <v>108</v>
      </c>
      <c r="M421" s="288"/>
      <c r="N421" s="331"/>
      <c r="O421" s="331"/>
      <c r="P421" s="331"/>
    </row>
    <row r="422" spans="1:16" s="381" customFormat="1" ht="19.5" hidden="1" customHeight="1">
      <c r="A422" s="470" t="str">
        <f>CONCATENATE(B422,C422,D422,E422,F422,G422)</f>
        <v>71080201000001</v>
      </c>
      <c r="B422" s="471" t="s">
        <v>439</v>
      </c>
      <c r="C422" s="450" t="s">
        <v>185</v>
      </c>
      <c r="D422" s="451" t="s">
        <v>140</v>
      </c>
      <c r="E422" s="452" t="s">
        <v>106</v>
      </c>
      <c r="F422" s="476" t="s">
        <v>441</v>
      </c>
      <c r="G422" s="474" t="s">
        <v>96</v>
      </c>
      <c r="H422" s="290"/>
      <c r="I422" s="318"/>
      <c r="J422" s="322"/>
      <c r="K422" s="322"/>
      <c r="L422" s="416" t="s">
        <v>894</v>
      </c>
      <c r="M422" s="411"/>
      <c r="N422" s="417">
        <f>SUM(N423)</f>
        <v>0</v>
      </c>
      <c r="O422" s="417">
        <f>SUM(O423)</f>
        <v>0</v>
      </c>
      <c r="P422" s="417">
        <f>SUM(P423)</f>
        <v>0</v>
      </c>
    </row>
    <row r="423" spans="1:16" s="475" customFormat="1" ht="21.75" hidden="1" customHeight="1">
      <c r="A423" s="470" t="str">
        <f>CONCATENATE(B423,C423,D423,E423,F423,G423)</f>
        <v>71080201010000</v>
      </c>
      <c r="B423" s="471" t="s">
        <v>439</v>
      </c>
      <c r="C423" s="450" t="s">
        <v>185</v>
      </c>
      <c r="D423" s="451" t="s">
        <v>140</v>
      </c>
      <c r="E423" s="452" t="s">
        <v>106</v>
      </c>
      <c r="F423" s="476" t="s">
        <v>106</v>
      </c>
      <c r="G423" s="474" t="s">
        <v>440</v>
      </c>
      <c r="H423" s="318"/>
      <c r="I423" s="319"/>
      <c r="J423" s="320"/>
      <c r="K423" s="320"/>
      <c r="L423" s="330" t="s">
        <v>174</v>
      </c>
      <c r="M423" s="288">
        <v>5113</v>
      </c>
      <c r="N423" s="299">
        <f>+'havelvac 7.1'!N423+'havelvac 7.2'!N423+'havelvac 7.3'!N423+'havelvac 7.4'!N423+'havelvac 7.5'!N423+'havelvac 7.6'!N423+'havelvac 7.7'!N423+'havelvac 7.9'!N423+'havelvac 7.8'!N423+'havelvac 7.10'!N423+'havelvac 7.11'!N423+'havelvac 7.12'!N423+'havelvac 7.13'!N423</f>
        <v>0</v>
      </c>
      <c r="O423" s="299">
        <f>+'havelvac 7.1'!O423+'havelvac 7.2'!O423+'havelvac 7.3'!O423+'havelvac 7.4'!O423+'havelvac 7.5'!O423+'havelvac 7.6'!O423+'havelvac 7.7'!O423+'havelvac 7.9'!O423+'havelvac 7.8'!O423+'havelvac 7.10'!O423+'havelvac 7.11'!O423+'havelvac 7.12'!O423+'havelvac 7.13'!O423</f>
        <v>0</v>
      </c>
      <c r="P423" s="299">
        <f>+'havelvac 7.1'!P423+'havelvac 7.2'!P423+'havelvac 7.3'!P423+'havelvac 7.4'!P423+'havelvac 7.5'!P423+'havelvac 7.6'!P423+'havelvac 7.7'!P423+'havelvac 7.9'!P423+'havelvac 7.8'!P423+'havelvac 7.10'!P423+'havelvac 7.11'!P423+'havelvac 7.12'!P423+'havelvac 7.13'!P423</f>
        <v>0</v>
      </c>
    </row>
    <row r="424" spans="1:16" s="381" customFormat="1" ht="27" hidden="1">
      <c r="A424" s="470" t="str">
        <f t="shared" si="27"/>
        <v>71080101024251</v>
      </c>
      <c r="B424" s="471" t="s">
        <v>439</v>
      </c>
      <c r="C424" s="450" t="s">
        <v>185</v>
      </c>
      <c r="D424" s="451" t="s">
        <v>106</v>
      </c>
      <c r="E424" s="452" t="s">
        <v>106</v>
      </c>
      <c r="F424" s="476" t="s">
        <v>140</v>
      </c>
      <c r="G424" s="454">
        <v>4251</v>
      </c>
      <c r="H424" s="290"/>
      <c r="I424" s="318"/>
      <c r="J424" s="322"/>
      <c r="K424" s="322"/>
      <c r="L424" s="416" t="s">
        <v>260</v>
      </c>
      <c r="M424" s="411"/>
      <c r="N424" s="417">
        <f>SUM(N425:N426)</f>
        <v>0</v>
      </c>
      <c r="O424" s="417">
        <f>SUM(O425:O426)</f>
        <v>0</v>
      </c>
      <c r="P424" s="417">
        <f>SUM(P425:P426)</f>
        <v>0</v>
      </c>
    </row>
    <row r="425" spans="1:16" s="381" customFormat="1" ht="25.5" hidden="1">
      <c r="A425" s="470" t="str">
        <f t="shared" si="27"/>
        <v>71080101024639</v>
      </c>
      <c r="B425" s="471" t="s">
        <v>439</v>
      </c>
      <c r="C425" s="450" t="s">
        <v>185</v>
      </c>
      <c r="D425" s="451" t="s">
        <v>106</v>
      </c>
      <c r="E425" s="452" t="s">
        <v>106</v>
      </c>
      <c r="F425" s="476" t="s">
        <v>140</v>
      </c>
      <c r="G425" s="454">
        <v>4639</v>
      </c>
      <c r="H425" s="318"/>
      <c r="I425" s="319"/>
      <c r="J425" s="320"/>
      <c r="K425" s="320"/>
      <c r="L425" s="321" t="s">
        <v>217</v>
      </c>
      <c r="M425" s="316">
        <v>4511</v>
      </c>
      <c r="N425" s="299">
        <f>+'havelvac 7.1'!N425+'havelvac 7.2'!N425+'havelvac 7.3'!N425+'havelvac 7.4'!N425+'havelvac 7.5'!N425+'havelvac 7.6'!N425+'havelvac 7.7'!N425+'havelvac 7.9'!N425+'havelvac 7.8'!N425+'havelvac 7.10'!N425+'havelvac 7.11'!N425+'havelvac 7.12'!N425+'havelvac 7.13'!N425</f>
        <v>0</v>
      </c>
      <c r="O425" s="299">
        <f>+'havelvac 7.1'!O425+'havelvac 7.2'!O425+'havelvac 7.3'!O425+'havelvac 7.4'!O425+'havelvac 7.5'!O425+'havelvac 7.6'!O425+'havelvac 7.7'!O425+'havelvac 7.9'!O425+'havelvac 7.8'!O425+'havelvac 7.10'!O425+'havelvac 7.11'!O425+'havelvac 7.12'!O425+'havelvac 7.13'!O425</f>
        <v>0</v>
      </c>
      <c r="P425" s="299">
        <f>+'havelvac 7.1'!P425+'havelvac 7.2'!P425+'havelvac 7.3'!P425+'havelvac 7.4'!P425+'havelvac 7.5'!P425+'havelvac 7.6'!P425+'havelvac 7.7'!P425+'havelvac 7.9'!P425+'havelvac 7.8'!P425+'havelvac 7.10'!P425+'havelvac 7.11'!P425+'havelvac 7.12'!P425+'havelvac 7.13'!P425</f>
        <v>0</v>
      </c>
    </row>
    <row r="426" spans="1:16" s="381" customFormat="1" hidden="1">
      <c r="A426" s="470" t="str">
        <f t="shared" si="27"/>
        <v>71080101024819</v>
      </c>
      <c r="B426" s="471" t="s">
        <v>439</v>
      </c>
      <c r="C426" s="450" t="s">
        <v>185</v>
      </c>
      <c r="D426" s="451" t="s">
        <v>106</v>
      </c>
      <c r="E426" s="452" t="s">
        <v>106</v>
      </c>
      <c r="F426" s="476" t="s">
        <v>140</v>
      </c>
      <c r="G426" s="454">
        <v>4819</v>
      </c>
      <c r="H426" s="318"/>
      <c r="I426" s="319"/>
      <c r="J426" s="320"/>
      <c r="K426" s="320"/>
      <c r="L426" s="330" t="s">
        <v>134</v>
      </c>
      <c r="M426" s="288">
        <v>4861</v>
      </c>
      <c r="N426" s="299">
        <f>+'havelvac 7.1'!N426+'havelvac 7.2'!N426+'havelvac 7.3'!N426+'havelvac 7.4'!N426+'havelvac 7.5'!N426+'havelvac 7.6'!N426+'havelvac 7.7'!N426+'havelvac 7.9'!N426+'havelvac 7.8'!N426+'havelvac 7.10'!N426+'havelvac 7.11'!N426+'havelvac 7.12'!N426+'havelvac 7.13'!N426</f>
        <v>0</v>
      </c>
      <c r="O426" s="299">
        <f>+'havelvac 7.1'!O426+'havelvac 7.2'!O426+'havelvac 7.3'!O426+'havelvac 7.4'!O426+'havelvac 7.5'!O426+'havelvac 7.6'!O426+'havelvac 7.7'!O426+'havelvac 7.9'!O426+'havelvac 7.8'!O426+'havelvac 7.10'!O426+'havelvac 7.11'!O426+'havelvac 7.12'!O426+'havelvac 7.13'!O426</f>
        <v>0</v>
      </c>
      <c r="P426" s="299">
        <f>+'havelvac 7.1'!P426+'havelvac 7.2'!P426+'havelvac 7.3'!P426+'havelvac 7.4'!P426+'havelvac 7.5'!P426+'havelvac 7.6'!P426+'havelvac 7.7'!P426+'havelvac 7.9'!P426+'havelvac 7.8'!P426+'havelvac 7.10'!P426+'havelvac 7.11'!P426+'havelvac 7.12'!P426+'havelvac 7.13'!P426</f>
        <v>0</v>
      </c>
    </row>
    <row r="427" spans="1:16" s="381" customFormat="1" ht="56.25" hidden="1" customHeight="1">
      <c r="A427" s="470" t="str">
        <f t="shared" si="27"/>
        <v>71080101025112</v>
      </c>
      <c r="B427" s="471" t="s">
        <v>439</v>
      </c>
      <c r="C427" s="450" t="s">
        <v>185</v>
      </c>
      <c r="D427" s="451" t="s">
        <v>106</v>
      </c>
      <c r="E427" s="452" t="s">
        <v>106</v>
      </c>
      <c r="F427" s="476" t="s">
        <v>140</v>
      </c>
      <c r="G427" s="454">
        <v>5112</v>
      </c>
      <c r="H427" s="290"/>
      <c r="I427" s="318"/>
      <c r="J427" s="322"/>
      <c r="K427" s="322"/>
      <c r="L427" s="430" t="s">
        <v>895</v>
      </c>
      <c r="M427" s="411"/>
      <c r="N427" s="417">
        <f>SUM(N428:N430)</f>
        <v>0</v>
      </c>
      <c r="O427" s="417">
        <f>SUM(O428:O430)</f>
        <v>0</v>
      </c>
      <c r="P427" s="417">
        <f>SUM(P428:P430)</f>
        <v>0</v>
      </c>
    </row>
    <row r="428" spans="1:16" s="381" customFormat="1" ht="25.5" hidden="1">
      <c r="A428" s="470" t="str">
        <f t="shared" si="27"/>
        <v>71080101025113</v>
      </c>
      <c r="B428" s="471" t="s">
        <v>439</v>
      </c>
      <c r="C428" s="450" t="s">
        <v>185</v>
      </c>
      <c r="D428" s="451" t="s">
        <v>106</v>
      </c>
      <c r="E428" s="452" t="s">
        <v>106</v>
      </c>
      <c r="F428" s="476" t="s">
        <v>140</v>
      </c>
      <c r="G428" s="454">
        <v>5113</v>
      </c>
      <c r="H428" s="290"/>
      <c r="I428" s="318"/>
      <c r="J428" s="322"/>
      <c r="K428" s="322"/>
      <c r="L428" s="321" t="s">
        <v>142</v>
      </c>
      <c r="M428" s="323">
        <v>4251</v>
      </c>
      <c r="N428" s="299">
        <f>+'havelvac 7.1'!N428+'havelvac 7.2'!N428+'havelvac 7.3'!N428+'havelvac 7.4'!N428+'havelvac 7.5'!N428+'havelvac 7.6'!N428+'havelvac 7.7'!N428+'havelvac 7.9'!N428+'havelvac 7.8'!N428+'havelvac 7.10'!N428+'havelvac 7.11'!N428+'havelvac 7.12'!N428+'havelvac 7.13'!N428</f>
        <v>0</v>
      </c>
      <c r="O428" s="299">
        <f>+'havelvac 7.1'!O428+'havelvac 7.2'!O428+'havelvac 7.3'!O428+'havelvac 7.4'!O428+'havelvac 7.5'!O428+'havelvac 7.6'!O428+'havelvac 7.7'!O428+'havelvac 7.9'!O428+'havelvac 7.8'!O428+'havelvac 7.10'!O428+'havelvac 7.11'!O428+'havelvac 7.12'!O428+'havelvac 7.13'!O428</f>
        <v>0</v>
      </c>
      <c r="P428" s="299">
        <f>+'havelvac 7.1'!P428+'havelvac 7.2'!P428+'havelvac 7.3'!P428+'havelvac 7.4'!P428+'havelvac 7.5'!P428+'havelvac 7.6'!P428+'havelvac 7.7'!P428+'havelvac 7.9'!P428+'havelvac 7.8'!P428+'havelvac 7.10'!P428+'havelvac 7.11'!P428+'havelvac 7.12'!P428+'havelvac 7.13'!P428</f>
        <v>0</v>
      </c>
    </row>
    <row r="429" spans="1:16" s="475" customFormat="1" hidden="1">
      <c r="A429" s="470" t="str">
        <f t="shared" si="27"/>
        <v>71080101030000</v>
      </c>
      <c r="B429" s="471" t="s">
        <v>439</v>
      </c>
      <c r="C429" s="450" t="s">
        <v>185</v>
      </c>
      <c r="D429" s="451" t="s">
        <v>106</v>
      </c>
      <c r="E429" s="452" t="s">
        <v>106</v>
      </c>
      <c r="F429" s="476" t="s">
        <v>442</v>
      </c>
      <c r="G429" s="474" t="s">
        <v>440</v>
      </c>
      <c r="H429" s="447"/>
      <c r="I429" s="424"/>
      <c r="J429" s="448"/>
      <c r="K429" s="449"/>
      <c r="L429" s="418" t="s">
        <v>134</v>
      </c>
      <c r="M429" s="420">
        <v>4861</v>
      </c>
      <c r="N429" s="299">
        <f>+'havelvac 7.1'!N429+'havelvac 7.2'!N429+'havelvac 7.3'!N429+'havelvac 7.4'!N429+'havelvac 7.5'!N429+'havelvac 7.6'!N429+'havelvac 7.7'!N429+'havelvac 7.9'!N429+'havelvac 7.8'!N429+'havelvac 7.10'!N429+'havelvac 7.11'!N429+'havelvac 7.12'!N429+'havelvac 7.13'!N429</f>
        <v>0</v>
      </c>
      <c r="O429" s="299">
        <f>+'havelvac 7.1'!O429+'havelvac 7.2'!O429+'havelvac 7.3'!O429+'havelvac 7.4'!O429+'havelvac 7.5'!O429+'havelvac 7.6'!O429+'havelvac 7.7'!O429+'havelvac 7.9'!O429+'havelvac 7.8'!O429+'havelvac 7.10'!O429+'havelvac 7.11'!O429+'havelvac 7.12'!O429+'havelvac 7.13'!O429</f>
        <v>0</v>
      </c>
      <c r="P429" s="299">
        <f>+'havelvac 7.1'!P429+'havelvac 7.2'!P429+'havelvac 7.3'!P429+'havelvac 7.4'!P429+'havelvac 7.5'!P429+'havelvac 7.6'!P429+'havelvac 7.7'!P429+'havelvac 7.9'!P429+'havelvac 7.8'!P429+'havelvac 7.10'!P429+'havelvac 7.11'!P429+'havelvac 7.12'!P429+'havelvac 7.13'!P429</f>
        <v>0</v>
      </c>
    </row>
    <row r="430" spans="1:16" s="381" customFormat="1" hidden="1">
      <c r="A430" s="470" t="str">
        <f t="shared" si="27"/>
        <v>71080101034239</v>
      </c>
      <c r="B430" s="471" t="s">
        <v>439</v>
      </c>
      <c r="C430" s="450" t="s">
        <v>185</v>
      </c>
      <c r="D430" s="451" t="s">
        <v>106</v>
      </c>
      <c r="E430" s="452" t="s">
        <v>106</v>
      </c>
      <c r="F430" s="476" t="s">
        <v>442</v>
      </c>
      <c r="G430" s="454">
        <v>4239</v>
      </c>
      <c r="H430" s="318"/>
      <c r="I430" s="319"/>
      <c r="J430" s="320"/>
      <c r="K430" s="320"/>
      <c r="L430" s="330" t="s">
        <v>174</v>
      </c>
      <c r="M430" s="288">
        <v>5113</v>
      </c>
      <c r="N430" s="299">
        <f>+'havelvac 7.1'!N430+'havelvac 7.2'!N430+'havelvac 7.3'!N430+'havelvac 7.4'!N430+'havelvac 7.5'!N430+'havelvac 7.6'!N430+'havelvac 7.7'!N430+'havelvac 7.9'!N430+'havelvac 7.8'!N430+'havelvac 7.10'!N430+'havelvac 7.11'!N430+'havelvac 7.12'!N430+'havelvac 7.13'!N430</f>
        <v>0</v>
      </c>
      <c r="O430" s="299">
        <f>+'havelvac 7.1'!O430+'havelvac 7.2'!O430+'havelvac 7.3'!O430+'havelvac 7.4'!O430+'havelvac 7.5'!O430+'havelvac 7.6'!O430+'havelvac 7.7'!O430+'havelvac 7.9'!O430+'havelvac 7.8'!O430+'havelvac 7.10'!O430+'havelvac 7.11'!O430+'havelvac 7.12'!O430+'havelvac 7.13'!O430</f>
        <v>0</v>
      </c>
      <c r="P430" s="299">
        <f>+'havelvac 7.1'!P430+'havelvac 7.2'!P430+'havelvac 7.3'!P430+'havelvac 7.4'!P430+'havelvac 7.5'!P430+'havelvac 7.6'!P430+'havelvac 7.7'!P430+'havelvac 7.9'!P430+'havelvac 7.8'!P430+'havelvac 7.10'!P430+'havelvac 7.11'!P430+'havelvac 7.12'!P430+'havelvac 7.13'!P430</f>
        <v>0</v>
      </c>
    </row>
    <row r="431" spans="1:16" s="381" customFormat="1" ht="54">
      <c r="A431" s="470">
        <v>71080101035121</v>
      </c>
      <c r="B431" s="471" t="s">
        <v>439</v>
      </c>
      <c r="C431" s="450" t="s">
        <v>185</v>
      </c>
      <c r="D431" s="451" t="s">
        <v>106</v>
      </c>
      <c r="E431" s="452" t="s">
        <v>106</v>
      </c>
      <c r="F431" s="476" t="s">
        <v>442</v>
      </c>
      <c r="G431" s="454" t="s">
        <v>580</v>
      </c>
      <c r="H431" s="290"/>
      <c r="I431" s="318"/>
      <c r="J431" s="322"/>
      <c r="K431" s="322"/>
      <c r="L431" s="416" t="s">
        <v>584</v>
      </c>
      <c r="M431" s="411"/>
      <c r="N431" s="417">
        <f>SUM(N432)</f>
        <v>-236964.4</v>
      </c>
      <c r="O431" s="417">
        <f>SUM(O432)</f>
        <v>-236964.4</v>
      </c>
      <c r="P431" s="417">
        <f>SUM(P432)</f>
        <v>0</v>
      </c>
    </row>
    <row r="432" spans="1:16" s="477" customFormat="1">
      <c r="A432" s="470" t="str">
        <f t="shared" si="27"/>
        <v>71080200000000</v>
      </c>
      <c r="B432" s="471" t="s">
        <v>439</v>
      </c>
      <c r="C432" s="450" t="s">
        <v>185</v>
      </c>
      <c r="D432" s="451" t="s">
        <v>140</v>
      </c>
      <c r="E432" s="452" t="s">
        <v>441</v>
      </c>
      <c r="F432" s="476" t="s">
        <v>441</v>
      </c>
      <c r="G432" s="474" t="s">
        <v>440</v>
      </c>
      <c r="H432" s="318"/>
      <c r="I432" s="319"/>
      <c r="J432" s="320"/>
      <c r="K432" s="320"/>
      <c r="L432" s="418" t="s">
        <v>134</v>
      </c>
      <c r="M432" s="288">
        <v>4861</v>
      </c>
      <c r="N432" s="299">
        <f>+'havelvac 7.1'!N432+'havelvac 7.2'!N432+'havelvac 7.3'!N432+'havelvac 7.4'!N432+'havelvac 7.5'!N432+'havelvac 7.6'!N432+'havelvac 7.7'!N432+'havelvac 7.9'!N432+'havelvac 7.8'!N432+'havelvac 7.10'!N432+'havelvac 7.11'!N432+'havelvac 7.12'!N432+'havelvac 7.13'!N432</f>
        <v>-236964.4</v>
      </c>
      <c r="O432" s="299">
        <f>+'havelvac 7.1'!O432+'havelvac 7.2'!O432+'havelvac 7.3'!O432+'havelvac 7.4'!O432+'havelvac 7.5'!O432+'havelvac 7.6'!O432+'havelvac 7.7'!O432+'havelvac 7.9'!O432+'havelvac 7.8'!O432+'havelvac 7.10'!O432+'havelvac 7.11'!O432+'havelvac 7.12'!O432+'havelvac 7.13'!O432</f>
        <v>-236964.4</v>
      </c>
      <c r="P432" s="299">
        <f>+'havelvac 7.1'!P432+'havelvac 7.2'!P432+'havelvac 7.3'!P432+'havelvac 7.4'!P432+'havelvac 7.5'!P432+'havelvac 7.6'!P432+'havelvac 7.7'!P432+'havelvac 7.9'!P432+'havelvac 7.8'!P432+'havelvac 7.10'!P432+'havelvac 7.11'!P432+'havelvac 7.12'!P432+'havelvac 7.13'!P432</f>
        <v>0</v>
      </c>
    </row>
    <row r="433" spans="1:16" s="381" customFormat="1" ht="67.5" hidden="1">
      <c r="A433" s="470" t="str">
        <f t="shared" si="27"/>
        <v>71080200000001</v>
      </c>
      <c r="B433" s="471" t="s">
        <v>439</v>
      </c>
      <c r="C433" s="450" t="s">
        <v>185</v>
      </c>
      <c r="D433" s="451" t="s">
        <v>140</v>
      </c>
      <c r="E433" s="452" t="s">
        <v>441</v>
      </c>
      <c r="F433" s="476" t="s">
        <v>441</v>
      </c>
      <c r="G433" s="474" t="s">
        <v>96</v>
      </c>
      <c r="H433" s="290"/>
      <c r="I433" s="318"/>
      <c r="J433" s="322"/>
      <c r="K433" s="322"/>
      <c r="L433" s="416" t="s">
        <v>764</v>
      </c>
      <c r="M433" s="411"/>
      <c r="N433" s="417">
        <f>SUM(N434)</f>
        <v>0</v>
      </c>
      <c r="O433" s="417">
        <f>SUM(O434)</f>
        <v>0</v>
      </c>
      <c r="P433" s="417">
        <f>SUM(P434)</f>
        <v>0</v>
      </c>
    </row>
    <row r="434" spans="1:16" s="381" customFormat="1" hidden="1">
      <c r="A434" s="470" t="str">
        <f t="shared" si="27"/>
        <v>71080201000000</v>
      </c>
      <c r="B434" s="471" t="s">
        <v>439</v>
      </c>
      <c r="C434" s="450" t="s">
        <v>185</v>
      </c>
      <c r="D434" s="451" t="s">
        <v>140</v>
      </c>
      <c r="E434" s="452" t="s">
        <v>106</v>
      </c>
      <c r="F434" s="476" t="s">
        <v>441</v>
      </c>
      <c r="G434" s="474" t="s">
        <v>440</v>
      </c>
      <c r="H434" s="318"/>
      <c r="I434" s="319"/>
      <c r="J434" s="320"/>
      <c r="K434" s="320"/>
      <c r="L434" s="418" t="s">
        <v>134</v>
      </c>
      <c r="M434" s="288">
        <v>4861</v>
      </c>
      <c r="N434" s="299">
        <f>+'havelvac 7.1'!N434+'havelvac 7.2'!N434+'havelvac 7.3'!N434+'havelvac 7.4'!N434+'havelvac 7.5'!N434+'havelvac 7.6'!N434+'havelvac 7.7'!N434+'havelvac 7.9'!N434+'havelvac 7.8'!N434+'havelvac 7.10'!N434+'havelvac 7.11'!N434+'havelvac 7.12'!N434+'havelvac 7.13'!N434</f>
        <v>0</v>
      </c>
      <c r="O434" s="299">
        <f>+'havelvac 7.1'!O434+'havelvac 7.2'!O434+'havelvac 7.3'!O434+'havelvac 7.4'!O434+'havelvac 7.5'!O434+'havelvac 7.6'!O434+'havelvac 7.7'!O434+'havelvac 7.9'!O434+'havelvac 7.8'!O434+'havelvac 7.10'!O434+'havelvac 7.11'!O434+'havelvac 7.12'!O434+'havelvac 7.13'!O434</f>
        <v>0</v>
      </c>
      <c r="P434" s="299">
        <f>+'havelvac 7.1'!P434+'havelvac 7.2'!P434+'havelvac 7.3'!P434+'havelvac 7.4'!P434+'havelvac 7.5'!P434+'havelvac 7.6'!P434+'havelvac 7.7'!P434+'havelvac 7.9'!P434+'havelvac 7.8'!P434+'havelvac 7.10'!P434+'havelvac 7.11'!P434+'havelvac 7.12'!P434+'havelvac 7.13'!P434</f>
        <v>0</v>
      </c>
    </row>
    <row r="435" spans="1:16" s="381" customFormat="1" ht="27" hidden="1">
      <c r="A435" s="470" t="str">
        <f t="shared" ref="A435:A476" si="36">CONCATENATE(B435,C435,D435,E435,F435,G435)</f>
        <v>71080202014511</v>
      </c>
      <c r="B435" s="471" t="s">
        <v>439</v>
      </c>
      <c r="C435" s="450" t="s">
        <v>185</v>
      </c>
      <c r="D435" s="451" t="s">
        <v>140</v>
      </c>
      <c r="E435" s="452" t="s">
        <v>140</v>
      </c>
      <c r="F435" s="476" t="s">
        <v>106</v>
      </c>
      <c r="G435" s="454">
        <v>4511</v>
      </c>
      <c r="H435" s="290">
        <v>2660</v>
      </c>
      <c r="I435" s="319" t="s">
        <v>157</v>
      </c>
      <c r="J435" s="320">
        <v>6</v>
      </c>
      <c r="K435" s="320">
        <v>0</v>
      </c>
      <c r="L435" s="410" t="s">
        <v>263</v>
      </c>
      <c r="M435" s="411"/>
      <c r="N435" s="412">
        <f>+N437</f>
        <v>0</v>
      </c>
      <c r="O435" s="412">
        <f>+O437</f>
        <v>0</v>
      </c>
      <c r="P435" s="412">
        <f>+P437</f>
        <v>0</v>
      </c>
    </row>
    <row r="436" spans="1:16" s="475" customFormat="1" ht="13.5" hidden="1">
      <c r="A436" s="470" t="str">
        <f t="shared" si="36"/>
        <v>71080202020000</v>
      </c>
      <c r="B436" s="471" t="s">
        <v>439</v>
      </c>
      <c r="C436" s="450" t="s">
        <v>185</v>
      </c>
      <c r="D436" s="451" t="s">
        <v>140</v>
      </c>
      <c r="E436" s="452" t="s">
        <v>140</v>
      </c>
      <c r="F436" s="476" t="s">
        <v>140</v>
      </c>
      <c r="G436" s="474" t="s">
        <v>440</v>
      </c>
      <c r="H436" s="318"/>
      <c r="I436" s="319"/>
      <c r="J436" s="320"/>
      <c r="K436" s="320"/>
      <c r="L436" s="330" t="s">
        <v>110</v>
      </c>
      <c r="M436" s="288"/>
      <c r="N436" s="331"/>
      <c r="O436" s="331"/>
      <c r="P436" s="331"/>
    </row>
    <row r="437" spans="1:16" s="381" customFormat="1" ht="25.5" hidden="1">
      <c r="A437" s="470" t="str">
        <f t="shared" si="36"/>
        <v>71080202024639</v>
      </c>
      <c r="B437" s="471" t="s">
        <v>439</v>
      </c>
      <c r="C437" s="450" t="s">
        <v>185</v>
      </c>
      <c r="D437" s="451" t="s">
        <v>140</v>
      </c>
      <c r="E437" s="452" t="s">
        <v>140</v>
      </c>
      <c r="F437" s="476" t="s">
        <v>140</v>
      </c>
      <c r="G437" s="474" t="s">
        <v>86</v>
      </c>
      <c r="H437" s="290">
        <v>2661</v>
      </c>
      <c r="I437" s="318" t="s">
        <v>157</v>
      </c>
      <c r="J437" s="322">
        <v>6</v>
      </c>
      <c r="K437" s="322">
        <v>1</v>
      </c>
      <c r="L437" s="409" t="s">
        <v>263</v>
      </c>
      <c r="M437" s="323"/>
      <c r="N437" s="331">
        <f>+N439+N443+N449+N458+N467</f>
        <v>0</v>
      </c>
      <c r="O437" s="331">
        <f t="shared" ref="O437:P437" si="37">+O439+O443+O449+O458+O467</f>
        <v>0</v>
      </c>
      <c r="P437" s="331">
        <f t="shared" si="37"/>
        <v>0</v>
      </c>
    </row>
    <row r="438" spans="1:16" s="381" customFormat="1" ht="12.75" hidden="1">
      <c r="A438" s="470" t="str">
        <f t="shared" si="36"/>
        <v>71080202025113</v>
      </c>
      <c r="B438" s="471" t="s">
        <v>439</v>
      </c>
      <c r="C438" s="450" t="s">
        <v>185</v>
      </c>
      <c r="D438" s="451" t="s">
        <v>140</v>
      </c>
      <c r="E438" s="452" t="s">
        <v>140</v>
      </c>
      <c r="F438" s="476" t="s">
        <v>140</v>
      </c>
      <c r="G438" s="454">
        <v>5113</v>
      </c>
      <c r="H438" s="318"/>
      <c r="I438" s="318"/>
      <c r="J438" s="322"/>
      <c r="K438" s="322"/>
      <c r="L438" s="330" t="s">
        <v>108</v>
      </c>
      <c r="M438" s="288"/>
      <c r="N438" s="331"/>
      <c r="O438" s="331"/>
      <c r="P438" s="331"/>
    </row>
    <row r="439" spans="1:16" s="381" customFormat="1" ht="27" hidden="1">
      <c r="A439" s="470" t="str">
        <f t="shared" si="36"/>
        <v>71080203000000</v>
      </c>
      <c r="B439" s="471" t="s">
        <v>439</v>
      </c>
      <c r="C439" s="450" t="s">
        <v>185</v>
      </c>
      <c r="D439" s="451" t="s">
        <v>140</v>
      </c>
      <c r="E439" s="452" t="s">
        <v>442</v>
      </c>
      <c r="F439" s="476" t="s">
        <v>441</v>
      </c>
      <c r="G439" s="474" t="s">
        <v>440</v>
      </c>
      <c r="H439" s="290"/>
      <c r="I439" s="414"/>
      <c r="J439" s="415"/>
      <c r="K439" s="415"/>
      <c r="L439" s="416" t="s">
        <v>264</v>
      </c>
      <c r="M439" s="411"/>
      <c r="N439" s="417">
        <f>SUM(N440:N442)</f>
        <v>0</v>
      </c>
      <c r="O439" s="417">
        <f>SUM(O440:O442)</f>
        <v>0</v>
      </c>
      <c r="P439" s="417">
        <f>SUM(P440:P442)</f>
        <v>0</v>
      </c>
    </row>
    <row r="440" spans="1:16" s="381" customFormat="1" ht="25.5" hidden="1">
      <c r="A440" s="470" t="str">
        <f t="shared" si="36"/>
        <v>71080203000001</v>
      </c>
      <c r="B440" s="471" t="s">
        <v>439</v>
      </c>
      <c r="C440" s="450" t="s">
        <v>185</v>
      </c>
      <c r="D440" s="451" t="s">
        <v>140</v>
      </c>
      <c r="E440" s="452" t="s">
        <v>442</v>
      </c>
      <c r="F440" s="476" t="s">
        <v>441</v>
      </c>
      <c r="G440" s="474" t="s">
        <v>96</v>
      </c>
      <c r="H440" s="290"/>
      <c r="I440" s="318"/>
      <c r="J440" s="322"/>
      <c r="K440" s="322"/>
      <c r="L440" s="330" t="s">
        <v>142</v>
      </c>
      <c r="M440" s="323">
        <v>4251</v>
      </c>
      <c r="N440" s="299">
        <f>+'havelvac 7.1'!N440+'havelvac 7.2'!N440+'havelvac 7.3'!N440+'havelvac 7.4'!N440+'havelvac 7.5'!N440+'havelvac 7.6'!N440+'havelvac 7.7'!N440+'havelvac 7.9'!N440+'havelvac 7.8'!N440+'havelvac 7.10'!N440+'havelvac 7.11'!N440+'havelvac 7.12'!N440+'havelvac 7.13'!N440</f>
        <v>0</v>
      </c>
      <c r="O440" s="299">
        <f>+'havelvac 7.1'!O440+'havelvac 7.2'!O440+'havelvac 7.3'!O440+'havelvac 7.4'!O440+'havelvac 7.5'!O440+'havelvac 7.6'!O440+'havelvac 7.7'!O440+'havelvac 7.9'!O440+'havelvac 7.8'!O440+'havelvac 7.10'!O440+'havelvac 7.11'!O440+'havelvac 7.12'!O440+'havelvac 7.13'!O440</f>
        <v>0</v>
      </c>
      <c r="P440" s="299">
        <f>+'havelvac 7.1'!P440+'havelvac 7.2'!P440+'havelvac 7.3'!P440+'havelvac 7.4'!P440+'havelvac 7.5'!P440+'havelvac 7.6'!P440+'havelvac 7.7'!P440+'havelvac 7.9'!P440+'havelvac 7.8'!P440+'havelvac 7.10'!P440+'havelvac 7.11'!P440+'havelvac 7.12'!P440+'havelvac 7.13'!P440</f>
        <v>0</v>
      </c>
    </row>
    <row r="441" spans="1:16" s="475" customFormat="1" hidden="1">
      <c r="A441" s="470" t="str">
        <f t="shared" si="36"/>
        <v>71080203010000</v>
      </c>
      <c r="B441" s="471" t="s">
        <v>439</v>
      </c>
      <c r="C441" s="450" t="s">
        <v>185</v>
      </c>
      <c r="D441" s="451" t="s">
        <v>140</v>
      </c>
      <c r="E441" s="452" t="s">
        <v>442</v>
      </c>
      <c r="F441" s="476" t="s">
        <v>106</v>
      </c>
      <c r="G441" s="474" t="s">
        <v>440</v>
      </c>
      <c r="H441" s="423"/>
      <c r="I441" s="424"/>
      <c r="J441" s="425"/>
      <c r="K441" s="426"/>
      <c r="L441" s="427" t="s">
        <v>240</v>
      </c>
      <c r="M441" s="420">
        <v>4269</v>
      </c>
      <c r="N441" s="299">
        <f>+'havelvac 7.1'!N441+'havelvac 7.2'!N441+'havelvac 7.3'!N441+'havelvac 7.4'!N441+'havelvac 7.5'!N441+'havelvac 7.6'!N441+'havelvac 7.7'!N441+'havelvac 7.9'!N441+'havelvac 7.8'!N441+'havelvac 7.10'!N441+'havelvac 7.11'!N441+'havelvac 7.12'!N441+'havelvac 7.13'!N441</f>
        <v>0</v>
      </c>
      <c r="O441" s="299">
        <f>+'havelvac 7.1'!O441+'havelvac 7.2'!O441+'havelvac 7.3'!O441+'havelvac 7.4'!O441+'havelvac 7.5'!O441+'havelvac 7.6'!O441+'havelvac 7.7'!O441+'havelvac 7.9'!O441+'havelvac 7.8'!O441+'havelvac 7.10'!O441+'havelvac 7.11'!O441+'havelvac 7.12'!O441+'havelvac 7.13'!O441</f>
        <v>0</v>
      </c>
      <c r="P441" s="299">
        <f>+'havelvac 7.1'!P441+'havelvac 7.2'!P441+'havelvac 7.3'!P441+'havelvac 7.4'!P441+'havelvac 7.5'!P441+'havelvac 7.6'!P441+'havelvac 7.7'!P441+'havelvac 7.9'!P441+'havelvac 7.8'!P441+'havelvac 7.10'!P441+'havelvac 7.11'!P441+'havelvac 7.12'!P441+'havelvac 7.13'!P441</f>
        <v>0</v>
      </c>
    </row>
    <row r="442" spans="1:16" s="381" customFormat="1" ht="25.5" hidden="1">
      <c r="A442" s="470" t="str">
        <f t="shared" si="36"/>
        <v>71080203014511</v>
      </c>
      <c r="B442" s="471" t="s">
        <v>439</v>
      </c>
      <c r="C442" s="450" t="s">
        <v>185</v>
      </c>
      <c r="D442" s="451" t="s">
        <v>140</v>
      </c>
      <c r="E442" s="452" t="s">
        <v>442</v>
      </c>
      <c r="F442" s="476" t="s">
        <v>106</v>
      </c>
      <c r="G442" s="454">
        <v>4511</v>
      </c>
      <c r="H442" s="423"/>
      <c r="I442" s="424"/>
      <c r="J442" s="425"/>
      <c r="K442" s="426"/>
      <c r="L442" s="427" t="s">
        <v>267</v>
      </c>
      <c r="M442" s="420">
        <v>4521</v>
      </c>
      <c r="N442" s="299">
        <f>+'havelvac 7.1'!N442+'havelvac 7.2'!N442+'havelvac 7.3'!N442+'havelvac 7.4'!N442+'havelvac 7.5'!N442+'havelvac 7.6'!N442+'havelvac 7.7'!N442+'havelvac 7.9'!N442+'havelvac 7.8'!N442+'havelvac 7.10'!N442+'havelvac 7.11'!N442+'havelvac 7.12'!N442+'havelvac 7.13'!N442</f>
        <v>0</v>
      </c>
      <c r="O442" s="299">
        <f>+'havelvac 7.1'!O442+'havelvac 7.2'!O442+'havelvac 7.3'!O442+'havelvac 7.4'!O442+'havelvac 7.5'!O442+'havelvac 7.6'!O442+'havelvac 7.7'!O442+'havelvac 7.9'!O442+'havelvac 7.8'!O442+'havelvac 7.10'!O442+'havelvac 7.11'!O442+'havelvac 7.12'!O442+'havelvac 7.13'!O442</f>
        <v>0</v>
      </c>
      <c r="P442" s="299">
        <f>+'havelvac 7.1'!P442+'havelvac 7.2'!P442+'havelvac 7.3'!P442+'havelvac 7.4'!P442+'havelvac 7.5'!P442+'havelvac 7.6'!P442+'havelvac 7.7'!P442+'havelvac 7.9'!P442+'havelvac 7.8'!P442+'havelvac 7.10'!P442+'havelvac 7.11'!P442+'havelvac 7.12'!P442+'havelvac 7.13'!P442</f>
        <v>0</v>
      </c>
    </row>
    <row r="443" spans="1:16" s="475" customFormat="1" ht="27" hidden="1">
      <c r="A443" s="470" t="str">
        <f t="shared" si="36"/>
        <v>71080203020000</v>
      </c>
      <c r="B443" s="471" t="s">
        <v>439</v>
      </c>
      <c r="C443" s="450" t="s">
        <v>185</v>
      </c>
      <c r="D443" s="451" t="s">
        <v>140</v>
      </c>
      <c r="E443" s="452" t="s">
        <v>442</v>
      </c>
      <c r="F443" s="476" t="s">
        <v>140</v>
      </c>
      <c r="G443" s="474" t="s">
        <v>440</v>
      </c>
      <c r="H443" s="290"/>
      <c r="I443" s="414"/>
      <c r="J443" s="415"/>
      <c r="K443" s="415"/>
      <c r="L443" s="416" t="s">
        <v>265</v>
      </c>
      <c r="M443" s="411"/>
      <c r="N443" s="417">
        <f>SUM(N444:N448)</f>
        <v>0</v>
      </c>
      <c r="O443" s="417">
        <f>SUM(O444:O448)</f>
        <v>0</v>
      </c>
      <c r="P443" s="417">
        <f>SUM(P444:P448)</f>
        <v>0</v>
      </c>
    </row>
    <row r="444" spans="1:16" s="381" customFormat="1" ht="25.5" hidden="1">
      <c r="A444" s="470" t="str">
        <f t="shared" si="36"/>
        <v>71080203025113</v>
      </c>
      <c r="B444" s="471" t="s">
        <v>439</v>
      </c>
      <c r="C444" s="450" t="s">
        <v>185</v>
      </c>
      <c r="D444" s="451" t="s">
        <v>140</v>
      </c>
      <c r="E444" s="452" t="s">
        <v>442</v>
      </c>
      <c r="F444" s="476" t="s">
        <v>140</v>
      </c>
      <c r="G444" s="454">
        <v>5113</v>
      </c>
      <c r="H444" s="290"/>
      <c r="I444" s="318"/>
      <c r="J444" s="322"/>
      <c r="K444" s="322"/>
      <c r="L444" s="330" t="s">
        <v>142</v>
      </c>
      <c r="M444" s="323">
        <v>4251</v>
      </c>
      <c r="N444" s="299">
        <f>+'havelvac 7.1'!N444+'havelvac 7.2'!N444+'havelvac 7.3'!N444+'havelvac 7.4'!N444+'havelvac 7.5'!N444+'havelvac 7.6'!N444+'havelvac 7.7'!N444+'havelvac 7.9'!N444+'havelvac 7.8'!N444+'havelvac 7.10'!N444+'havelvac 7.11'!N444+'havelvac 7.12'!N444+'havelvac 7.13'!N444</f>
        <v>0</v>
      </c>
      <c r="O444" s="299">
        <f>+'havelvac 7.1'!O444+'havelvac 7.2'!O444+'havelvac 7.3'!O444+'havelvac 7.4'!O444+'havelvac 7.5'!O444+'havelvac 7.6'!O444+'havelvac 7.7'!O444+'havelvac 7.9'!O444+'havelvac 7.8'!O444+'havelvac 7.10'!O444+'havelvac 7.11'!O444+'havelvac 7.12'!O444+'havelvac 7.13'!O444</f>
        <v>0</v>
      </c>
      <c r="P444" s="299">
        <f>+'havelvac 7.1'!P444+'havelvac 7.2'!P444+'havelvac 7.3'!P444+'havelvac 7.4'!P444+'havelvac 7.5'!P444+'havelvac 7.6'!P444+'havelvac 7.7'!P444+'havelvac 7.9'!P444+'havelvac 7.8'!P444+'havelvac 7.10'!P444+'havelvac 7.11'!P444+'havelvac 7.12'!P444+'havelvac 7.13'!P444</f>
        <v>0</v>
      </c>
    </row>
    <row r="445" spans="1:16" s="381" customFormat="1" hidden="1">
      <c r="A445" s="470" t="str">
        <f t="shared" si="36"/>
        <v>71080203025129</v>
      </c>
      <c r="B445" s="471" t="s">
        <v>439</v>
      </c>
      <c r="C445" s="450" t="s">
        <v>185</v>
      </c>
      <c r="D445" s="451" t="s">
        <v>140</v>
      </c>
      <c r="E445" s="452" t="s">
        <v>442</v>
      </c>
      <c r="F445" s="476" t="s">
        <v>140</v>
      </c>
      <c r="G445" s="454">
        <v>5129</v>
      </c>
      <c r="H445" s="290"/>
      <c r="I445" s="318"/>
      <c r="J445" s="322"/>
      <c r="K445" s="322"/>
      <c r="L445" s="330" t="s">
        <v>240</v>
      </c>
      <c r="M445" s="323">
        <v>4269</v>
      </c>
      <c r="N445" s="299">
        <f>+'havelvac 7.1'!N445+'havelvac 7.2'!N445+'havelvac 7.3'!N445+'havelvac 7.4'!N445+'havelvac 7.5'!N445+'havelvac 7.6'!N445+'havelvac 7.7'!N445+'havelvac 7.9'!N445+'havelvac 7.8'!N445+'havelvac 7.10'!N445+'havelvac 7.11'!N445+'havelvac 7.12'!N445+'havelvac 7.13'!N445</f>
        <v>0</v>
      </c>
      <c r="O445" s="299">
        <f>+'havelvac 7.1'!O445+'havelvac 7.2'!O445+'havelvac 7.3'!O445+'havelvac 7.4'!O445+'havelvac 7.5'!O445+'havelvac 7.6'!O445+'havelvac 7.7'!O445+'havelvac 7.9'!O445+'havelvac 7.8'!O445+'havelvac 7.10'!O445+'havelvac 7.11'!O445+'havelvac 7.12'!O445+'havelvac 7.13'!O445</f>
        <v>0</v>
      </c>
      <c r="P445" s="299">
        <f>+'havelvac 7.1'!P445+'havelvac 7.2'!P445+'havelvac 7.3'!P445+'havelvac 7.4'!P445+'havelvac 7.5'!P445+'havelvac 7.6'!P445+'havelvac 7.7'!P445+'havelvac 7.9'!P445+'havelvac 7.8'!P445+'havelvac 7.10'!P445+'havelvac 7.11'!P445+'havelvac 7.12'!P445+'havelvac 7.13'!P445</f>
        <v>0</v>
      </c>
    </row>
    <row r="446" spans="1:16" s="381" customFormat="1" ht="25.5" hidden="1">
      <c r="A446" s="470" t="str">
        <f t="shared" si="36"/>
        <v>71080204000000</v>
      </c>
      <c r="B446" s="471" t="s">
        <v>439</v>
      </c>
      <c r="C446" s="450" t="s">
        <v>185</v>
      </c>
      <c r="D446" s="451" t="s">
        <v>140</v>
      </c>
      <c r="E446" s="452" t="s">
        <v>155</v>
      </c>
      <c r="F446" s="476" t="s">
        <v>441</v>
      </c>
      <c r="G446" s="474" t="s">
        <v>440</v>
      </c>
      <c r="H446" s="290"/>
      <c r="I446" s="318"/>
      <c r="J446" s="322"/>
      <c r="K446" s="322"/>
      <c r="L446" s="427" t="s">
        <v>267</v>
      </c>
      <c r="M446" s="420">
        <v>4521</v>
      </c>
      <c r="N446" s="299">
        <f>+'havelvac 7.1'!N446+'havelvac 7.2'!N446+'havelvac 7.3'!N446+'havelvac 7.4'!N446+'havelvac 7.5'!N446+'havelvac 7.6'!N446+'havelvac 7.7'!N446+'havelvac 7.9'!N446+'havelvac 7.8'!N446+'havelvac 7.10'!N446+'havelvac 7.11'!N446+'havelvac 7.12'!N446+'havelvac 7.13'!N446</f>
        <v>0</v>
      </c>
      <c r="O446" s="299">
        <f>+'havelvac 7.1'!O446+'havelvac 7.2'!O446+'havelvac 7.3'!O446+'havelvac 7.4'!O446+'havelvac 7.5'!O446+'havelvac 7.6'!O446+'havelvac 7.7'!O446+'havelvac 7.9'!O446+'havelvac 7.8'!O446+'havelvac 7.10'!O446+'havelvac 7.11'!O446+'havelvac 7.12'!O446+'havelvac 7.13'!O446</f>
        <v>0</v>
      </c>
      <c r="P446" s="299">
        <f>+'havelvac 7.1'!P446+'havelvac 7.2'!P446+'havelvac 7.3'!P446+'havelvac 7.4'!P446+'havelvac 7.5'!P446+'havelvac 7.6'!P446+'havelvac 7.7'!P446+'havelvac 7.9'!P446+'havelvac 7.8'!P446+'havelvac 7.10'!P446+'havelvac 7.11'!P446+'havelvac 7.12'!P446+'havelvac 7.13'!P446</f>
        <v>0</v>
      </c>
    </row>
    <row r="447" spans="1:16" s="381" customFormat="1" hidden="1">
      <c r="A447" s="470" t="str">
        <f t="shared" si="36"/>
        <v>71080204000001</v>
      </c>
      <c r="B447" s="471" t="s">
        <v>439</v>
      </c>
      <c r="C447" s="450" t="s">
        <v>185</v>
      </c>
      <c r="D447" s="451" t="s">
        <v>140</v>
      </c>
      <c r="E447" s="452" t="s">
        <v>155</v>
      </c>
      <c r="F447" s="476" t="s">
        <v>441</v>
      </c>
      <c r="G447" s="474" t="s">
        <v>96</v>
      </c>
      <c r="H447" s="290"/>
      <c r="I447" s="318"/>
      <c r="J447" s="322"/>
      <c r="K447" s="322"/>
      <c r="L447" s="330" t="s">
        <v>173</v>
      </c>
      <c r="M447" s="288">
        <v>5112</v>
      </c>
      <c r="N447" s="299">
        <f>+'havelvac 7.1'!N447+'havelvac 7.2'!N447+'havelvac 7.3'!N447+'havelvac 7.4'!N447+'havelvac 7.5'!N447+'havelvac 7.6'!N447+'havelvac 7.7'!N447+'havelvac 7.9'!N447+'havelvac 7.8'!N447+'havelvac 7.10'!N447+'havelvac 7.11'!N447+'havelvac 7.12'!N447+'havelvac 7.13'!N447</f>
        <v>0</v>
      </c>
      <c r="O447" s="299">
        <f>+'havelvac 7.1'!O447+'havelvac 7.2'!O447+'havelvac 7.3'!O447+'havelvac 7.4'!O447+'havelvac 7.5'!O447+'havelvac 7.6'!O447+'havelvac 7.7'!O447+'havelvac 7.9'!O447+'havelvac 7.8'!O447+'havelvac 7.10'!O447+'havelvac 7.11'!O447+'havelvac 7.12'!O447+'havelvac 7.13'!O447</f>
        <v>0</v>
      </c>
      <c r="P447" s="299">
        <f>+'havelvac 7.1'!P447+'havelvac 7.2'!P447+'havelvac 7.3'!P447+'havelvac 7.4'!P447+'havelvac 7.5'!P447+'havelvac 7.6'!P447+'havelvac 7.7'!P447+'havelvac 7.9'!P447+'havelvac 7.8'!P447+'havelvac 7.10'!P447+'havelvac 7.11'!P447+'havelvac 7.12'!P447+'havelvac 7.13'!P447</f>
        <v>0</v>
      </c>
    </row>
    <row r="448" spans="1:16" s="475" customFormat="1" hidden="1">
      <c r="A448" s="470" t="str">
        <f t="shared" si="36"/>
        <v>71080204010000</v>
      </c>
      <c r="B448" s="471" t="s">
        <v>439</v>
      </c>
      <c r="C448" s="450" t="s">
        <v>185</v>
      </c>
      <c r="D448" s="451" t="s">
        <v>140</v>
      </c>
      <c r="E448" s="452" t="s">
        <v>155</v>
      </c>
      <c r="F448" s="476" t="s">
        <v>106</v>
      </c>
      <c r="G448" s="474" t="s">
        <v>440</v>
      </c>
      <c r="H448" s="290"/>
      <c r="I448" s="318"/>
      <c r="J448" s="322"/>
      <c r="K448" s="322"/>
      <c r="L448" s="336" t="s">
        <v>174</v>
      </c>
      <c r="M448" s="419">
        <v>5113</v>
      </c>
      <c r="N448" s="299">
        <f>+'havelvac 7.1'!N448+'havelvac 7.2'!N448+'havelvac 7.3'!N448+'havelvac 7.4'!N448+'havelvac 7.5'!N448+'havelvac 7.6'!N448+'havelvac 7.7'!N448+'havelvac 7.9'!N448+'havelvac 7.8'!N448+'havelvac 7.10'!N448+'havelvac 7.11'!N448+'havelvac 7.12'!N448+'havelvac 7.13'!N448</f>
        <v>0</v>
      </c>
      <c r="O448" s="299">
        <f>+'havelvac 7.1'!O448+'havelvac 7.2'!O448+'havelvac 7.3'!O448+'havelvac 7.4'!O448+'havelvac 7.5'!O448+'havelvac 7.6'!O448+'havelvac 7.7'!O448+'havelvac 7.9'!O448+'havelvac 7.8'!O448+'havelvac 7.10'!O448+'havelvac 7.11'!O448+'havelvac 7.12'!O448+'havelvac 7.13'!O448</f>
        <v>0</v>
      </c>
      <c r="P448" s="299">
        <f>+'havelvac 7.1'!P448+'havelvac 7.2'!P448+'havelvac 7.3'!P448+'havelvac 7.4'!P448+'havelvac 7.5'!P448+'havelvac 7.6'!P448+'havelvac 7.7'!P448+'havelvac 7.9'!P448+'havelvac 7.8'!P448+'havelvac 7.10'!P448+'havelvac 7.11'!P448+'havelvac 7.12'!P448+'havelvac 7.13'!P448</f>
        <v>0</v>
      </c>
    </row>
    <row r="449" spans="1:16" s="381" customFormat="1" ht="27" hidden="1">
      <c r="A449" s="470" t="str">
        <f t="shared" si="36"/>
        <v>71080204014216</v>
      </c>
      <c r="B449" s="471" t="s">
        <v>439</v>
      </c>
      <c r="C449" s="450" t="s">
        <v>185</v>
      </c>
      <c r="D449" s="451" t="s">
        <v>140</v>
      </c>
      <c r="E449" s="452" t="s">
        <v>155</v>
      </c>
      <c r="F449" s="476" t="s">
        <v>106</v>
      </c>
      <c r="G449" s="454">
        <v>4216</v>
      </c>
      <c r="H449" s="290"/>
      <c r="I449" s="414"/>
      <c r="J449" s="415"/>
      <c r="K449" s="415"/>
      <c r="L449" s="416" t="s">
        <v>266</v>
      </c>
      <c r="M449" s="411"/>
      <c r="N449" s="417">
        <f>SUM(N450:N457)</f>
        <v>0</v>
      </c>
      <c r="O449" s="417">
        <f>SUM(O450:O457)</f>
        <v>0</v>
      </c>
      <c r="P449" s="417">
        <f>SUM(P450:P457)</f>
        <v>0</v>
      </c>
    </row>
    <row r="450" spans="1:16" s="381" customFormat="1" hidden="1">
      <c r="A450" s="470" t="str">
        <f t="shared" si="36"/>
        <v>71080204014239</v>
      </c>
      <c r="B450" s="471" t="s">
        <v>439</v>
      </c>
      <c r="C450" s="450" t="s">
        <v>185</v>
      </c>
      <c r="D450" s="451" t="s">
        <v>140</v>
      </c>
      <c r="E450" s="452" t="s">
        <v>155</v>
      </c>
      <c r="F450" s="476" t="s">
        <v>106</v>
      </c>
      <c r="G450" s="454">
        <v>4239</v>
      </c>
      <c r="H450" s="290"/>
      <c r="I450" s="318"/>
      <c r="J450" s="322"/>
      <c r="K450" s="322"/>
      <c r="L450" s="321" t="s">
        <v>125</v>
      </c>
      <c r="M450" s="288">
        <v>4239</v>
      </c>
      <c r="N450" s="299">
        <f>+'havelvac 7.1'!N450+'havelvac 7.2'!N450+'havelvac 7.3'!N450+'havelvac 7.4'!N450+'havelvac 7.5'!N450+'havelvac 7.6'!N450+'havelvac 7.7'!N450+'havelvac 7.9'!N450+'havelvac 7.8'!N450+'havelvac 7.10'!N450+'havelvac 7.11'!N450+'havelvac 7.12'!N450+'havelvac 7.13'!N450</f>
        <v>0</v>
      </c>
      <c r="O450" s="299">
        <f>+'havelvac 7.1'!O450+'havelvac 7.2'!O450+'havelvac 7.3'!O450+'havelvac 7.4'!O450+'havelvac 7.5'!O450+'havelvac 7.6'!O450+'havelvac 7.7'!O450+'havelvac 7.9'!O450+'havelvac 7.8'!O450+'havelvac 7.10'!O450+'havelvac 7.11'!O450+'havelvac 7.12'!O450+'havelvac 7.13'!O450</f>
        <v>0</v>
      </c>
      <c r="P450" s="299">
        <f>+'havelvac 7.1'!P450+'havelvac 7.2'!P450+'havelvac 7.3'!P450+'havelvac 7.4'!P450+'havelvac 7.5'!P450+'havelvac 7.6'!P450+'havelvac 7.7'!P450+'havelvac 7.9'!P450+'havelvac 7.8'!P450+'havelvac 7.10'!P450+'havelvac 7.11'!P450+'havelvac 7.12'!P450+'havelvac 7.13'!P450</f>
        <v>0</v>
      </c>
    </row>
    <row r="451" spans="1:16" s="381" customFormat="1" ht="25.5" hidden="1">
      <c r="A451" s="470" t="str">
        <f t="shared" si="36"/>
        <v>71080204014269</v>
      </c>
      <c r="B451" s="478" t="s">
        <v>439</v>
      </c>
      <c r="C451" s="450" t="s">
        <v>185</v>
      </c>
      <c r="D451" s="451" t="s">
        <v>140</v>
      </c>
      <c r="E451" s="452" t="s">
        <v>155</v>
      </c>
      <c r="F451" s="476" t="s">
        <v>106</v>
      </c>
      <c r="G451" s="454">
        <v>4269</v>
      </c>
      <c r="H451" s="290"/>
      <c r="I451" s="318"/>
      <c r="J451" s="322"/>
      <c r="K451" s="322"/>
      <c r="L451" s="330" t="s">
        <v>142</v>
      </c>
      <c r="M451" s="323">
        <v>4251</v>
      </c>
      <c r="N451" s="299">
        <f>+'havelvac 7.1'!N451+'havelvac 7.2'!N451+'havelvac 7.3'!N451+'havelvac 7.4'!N451+'havelvac 7.5'!N451+'havelvac 7.6'!N451+'havelvac 7.7'!N451+'havelvac 7.9'!N451+'havelvac 7.8'!N451+'havelvac 7.10'!N451+'havelvac 7.11'!N451+'havelvac 7.12'!N451+'havelvac 7.13'!N451</f>
        <v>0</v>
      </c>
      <c r="O451" s="299">
        <f>+'havelvac 7.1'!O451+'havelvac 7.2'!O451+'havelvac 7.3'!O451+'havelvac 7.4'!O451+'havelvac 7.5'!O451+'havelvac 7.6'!O451+'havelvac 7.7'!O451+'havelvac 7.9'!O451+'havelvac 7.8'!O451+'havelvac 7.10'!O451+'havelvac 7.11'!O451+'havelvac 7.12'!O451+'havelvac 7.13'!O451</f>
        <v>0</v>
      </c>
      <c r="P451" s="299">
        <f>+'havelvac 7.1'!P451+'havelvac 7.2'!P451+'havelvac 7.3'!P451+'havelvac 7.4'!P451+'havelvac 7.5'!P451+'havelvac 7.6'!P451+'havelvac 7.7'!P451+'havelvac 7.9'!P451+'havelvac 7.8'!P451+'havelvac 7.10'!P451+'havelvac 7.11'!P451+'havelvac 7.12'!P451+'havelvac 7.13'!P451</f>
        <v>0</v>
      </c>
    </row>
    <row r="452" spans="1:16" s="381" customFormat="1" hidden="1">
      <c r="A452" s="470" t="str">
        <f t="shared" si="36"/>
        <v>71080204014639</v>
      </c>
      <c r="B452" s="471" t="s">
        <v>439</v>
      </c>
      <c r="C452" s="450" t="s">
        <v>185</v>
      </c>
      <c r="D452" s="451" t="s">
        <v>140</v>
      </c>
      <c r="E452" s="452" t="s">
        <v>155</v>
      </c>
      <c r="F452" s="476" t="s">
        <v>106</v>
      </c>
      <c r="G452" s="454">
        <v>4639</v>
      </c>
      <c r="H452" s="290"/>
      <c r="I452" s="318"/>
      <c r="J452" s="322"/>
      <c r="K452" s="322"/>
      <c r="L452" s="330" t="s">
        <v>240</v>
      </c>
      <c r="M452" s="323">
        <v>4269</v>
      </c>
      <c r="N452" s="299">
        <f>+'havelvac 7.1'!N452+'havelvac 7.2'!N452+'havelvac 7.3'!N452+'havelvac 7.4'!N452+'havelvac 7.5'!N452+'havelvac 7.6'!N452+'havelvac 7.7'!N452+'havelvac 7.9'!N452+'havelvac 7.8'!N452+'havelvac 7.10'!N452+'havelvac 7.11'!N452+'havelvac 7.12'!N452+'havelvac 7.13'!N452</f>
        <v>0</v>
      </c>
      <c r="O452" s="299">
        <f>+'havelvac 7.1'!O452+'havelvac 7.2'!O452+'havelvac 7.3'!O452+'havelvac 7.4'!O452+'havelvac 7.5'!O452+'havelvac 7.6'!O452+'havelvac 7.7'!O452+'havelvac 7.9'!O452+'havelvac 7.8'!O452+'havelvac 7.10'!O452+'havelvac 7.11'!O452+'havelvac 7.12'!O452+'havelvac 7.13'!O452</f>
        <v>0</v>
      </c>
      <c r="P452" s="299">
        <f>+'havelvac 7.1'!P452+'havelvac 7.2'!P452+'havelvac 7.3'!P452+'havelvac 7.4'!P452+'havelvac 7.5'!P452+'havelvac 7.6'!P452+'havelvac 7.7'!P452+'havelvac 7.9'!P452+'havelvac 7.8'!P452+'havelvac 7.10'!P452+'havelvac 7.11'!P452+'havelvac 7.12'!P452+'havelvac 7.13'!P452</f>
        <v>0</v>
      </c>
    </row>
    <row r="453" spans="1:16" s="381" customFormat="1" ht="25.5" hidden="1">
      <c r="A453" s="470" t="str">
        <f t="shared" si="36"/>
        <v>71080204014819</v>
      </c>
      <c r="B453" s="471" t="s">
        <v>439</v>
      </c>
      <c r="C453" s="450" t="s">
        <v>185</v>
      </c>
      <c r="D453" s="451" t="s">
        <v>140</v>
      </c>
      <c r="E453" s="452" t="s">
        <v>155</v>
      </c>
      <c r="F453" s="476" t="s">
        <v>106</v>
      </c>
      <c r="G453" s="474" t="s">
        <v>88</v>
      </c>
      <c r="H453" s="290"/>
      <c r="I453" s="318"/>
      <c r="J453" s="322"/>
      <c r="K453" s="322"/>
      <c r="L453" s="330" t="s">
        <v>267</v>
      </c>
      <c r="M453" s="323">
        <v>4521</v>
      </c>
      <c r="N453" s="299">
        <f>+'havelvac 7.1'!N453+'havelvac 7.2'!N453+'havelvac 7.3'!N453+'havelvac 7.4'!N453+'havelvac 7.5'!N453+'havelvac 7.6'!N453+'havelvac 7.7'!N453+'havelvac 7.9'!N453+'havelvac 7.8'!N453+'havelvac 7.10'!N453+'havelvac 7.11'!N453+'havelvac 7.12'!N453+'havelvac 7.13'!N453</f>
        <v>0</v>
      </c>
      <c r="O453" s="299">
        <f>+'havelvac 7.1'!O453+'havelvac 7.2'!O453+'havelvac 7.3'!O453+'havelvac 7.4'!O453+'havelvac 7.5'!O453+'havelvac 7.6'!O453+'havelvac 7.7'!O453+'havelvac 7.9'!O453+'havelvac 7.8'!O453+'havelvac 7.10'!O453+'havelvac 7.11'!O453+'havelvac 7.12'!O453+'havelvac 7.13'!O453</f>
        <v>0</v>
      </c>
      <c r="P453" s="299">
        <f>+'havelvac 7.1'!P453+'havelvac 7.2'!P453+'havelvac 7.3'!P453+'havelvac 7.4'!P453+'havelvac 7.5'!P453+'havelvac 7.6'!P453+'havelvac 7.7'!P453+'havelvac 7.9'!P453+'havelvac 7.8'!P453+'havelvac 7.10'!P453+'havelvac 7.11'!P453+'havelvac 7.12'!P453+'havelvac 7.13'!P453</f>
        <v>0</v>
      </c>
    </row>
    <row r="454" spans="1:16" s="475" customFormat="1" ht="25.5" hidden="1">
      <c r="A454" s="470" t="str">
        <f t="shared" si="36"/>
        <v>71080204020000</v>
      </c>
      <c r="B454" s="471" t="s">
        <v>439</v>
      </c>
      <c r="C454" s="450" t="s">
        <v>185</v>
      </c>
      <c r="D454" s="451" t="s">
        <v>140</v>
      </c>
      <c r="E454" s="452" t="s">
        <v>155</v>
      </c>
      <c r="F454" s="476" t="s">
        <v>140</v>
      </c>
      <c r="G454" s="474" t="s">
        <v>440</v>
      </c>
      <c r="H454" s="290"/>
      <c r="I454" s="318"/>
      <c r="J454" s="322"/>
      <c r="K454" s="322"/>
      <c r="L454" s="330" t="s">
        <v>219</v>
      </c>
      <c r="M454" s="288">
        <v>4819</v>
      </c>
      <c r="N454" s="299">
        <f>+'havelvac 7.1'!N454+'havelvac 7.2'!N454+'havelvac 7.3'!N454+'havelvac 7.4'!N454+'havelvac 7.5'!N454+'havelvac 7.6'!N454+'havelvac 7.7'!N454+'havelvac 7.9'!N454+'havelvac 7.8'!N454+'havelvac 7.10'!N454+'havelvac 7.11'!N454+'havelvac 7.12'!N454+'havelvac 7.13'!N454</f>
        <v>0</v>
      </c>
      <c r="O454" s="299">
        <f>+'havelvac 7.1'!O454+'havelvac 7.2'!O454+'havelvac 7.3'!O454+'havelvac 7.4'!O454+'havelvac 7.5'!O454+'havelvac 7.6'!O454+'havelvac 7.7'!O454+'havelvac 7.9'!O454+'havelvac 7.8'!O454+'havelvac 7.10'!O454+'havelvac 7.11'!O454+'havelvac 7.12'!O454+'havelvac 7.13'!O454</f>
        <v>0</v>
      </c>
      <c r="P454" s="299">
        <f>+'havelvac 7.1'!P454+'havelvac 7.2'!P454+'havelvac 7.3'!P454+'havelvac 7.4'!P454+'havelvac 7.5'!P454+'havelvac 7.6'!P454+'havelvac 7.7'!P454+'havelvac 7.9'!P454+'havelvac 7.8'!P454+'havelvac 7.10'!P454+'havelvac 7.11'!P454+'havelvac 7.12'!P454+'havelvac 7.13'!P454</f>
        <v>0</v>
      </c>
    </row>
    <row r="455" spans="1:16" s="381" customFormat="1" hidden="1">
      <c r="A455" s="470" t="str">
        <f t="shared" si="36"/>
        <v>71080204024511</v>
      </c>
      <c r="B455" s="471" t="s">
        <v>439</v>
      </c>
      <c r="C455" s="450" t="s">
        <v>185</v>
      </c>
      <c r="D455" s="451" t="s">
        <v>140</v>
      </c>
      <c r="E455" s="452" t="s">
        <v>155</v>
      </c>
      <c r="F455" s="476" t="s">
        <v>140</v>
      </c>
      <c r="G455" s="454">
        <v>4511</v>
      </c>
      <c r="H455" s="318"/>
      <c r="I455" s="318"/>
      <c r="J455" s="322"/>
      <c r="K455" s="322"/>
      <c r="L455" s="330" t="s">
        <v>173</v>
      </c>
      <c r="M455" s="288">
        <v>5112</v>
      </c>
      <c r="N455" s="299">
        <f>+'havelvac 7.1'!N455+'havelvac 7.2'!N455+'havelvac 7.3'!N455+'havelvac 7.4'!N455+'havelvac 7.5'!N455+'havelvac 7.6'!N455+'havelvac 7.7'!N455+'havelvac 7.9'!N455+'havelvac 7.8'!N455+'havelvac 7.10'!N455+'havelvac 7.11'!N455+'havelvac 7.12'!N455+'havelvac 7.13'!N455</f>
        <v>0</v>
      </c>
      <c r="O455" s="299">
        <f>+'havelvac 7.1'!O455+'havelvac 7.2'!O455+'havelvac 7.3'!O455+'havelvac 7.4'!O455+'havelvac 7.5'!O455+'havelvac 7.6'!O455+'havelvac 7.7'!O455+'havelvac 7.9'!O455+'havelvac 7.8'!O455+'havelvac 7.10'!O455+'havelvac 7.11'!O455+'havelvac 7.12'!O455+'havelvac 7.13'!O455</f>
        <v>0</v>
      </c>
      <c r="P455" s="299">
        <f>+'havelvac 7.1'!P455+'havelvac 7.2'!P455+'havelvac 7.3'!P455+'havelvac 7.4'!P455+'havelvac 7.5'!P455+'havelvac 7.6'!P455+'havelvac 7.7'!P455+'havelvac 7.9'!P455+'havelvac 7.8'!P455+'havelvac 7.10'!P455+'havelvac 7.11'!P455+'havelvac 7.12'!P455+'havelvac 7.13'!P455</f>
        <v>0</v>
      </c>
    </row>
    <row r="456" spans="1:16" s="475" customFormat="1" hidden="1">
      <c r="A456" s="470" t="str">
        <f t="shared" si="36"/>
        <v>71080204030000</v>
      </c>
      <c r="B456" s="471" t="s">
        <v>439</v>
      </c>
      <c r="C456" s="450" t="s">
        <v>185</v>
      </c>
      <c r="D456" s="451" t="s">
        <v>140</v>
      </c>
      <c r="E456" s="452" t="s">
        <v>155</v>
      </c>
      <c r="F456" s="476" t="s">
        <v>442</v>
      </c>
      <c r="G456" s="474" t="s">
        <v>440</v>
      </c>
      <c r="H456" s="318"/>
      <c r="I456" s="318"/>
      <c r="J456" s="322"/>
      <c r="K456" s="322"/>
      <c r="L456" s="330" t="s">
        <v>174</v>
      </c>
      <c r="M456" s="288">
        <v>5113</v>
      </c>
      <c r="N456" s="299">
        <f>+'havelvac 7.1'!N456+'havelvac 7.2'!N456+'havelvac 7.3'!N456+'havelvac 7.4'!N456+'havelvac 7.5'!N456+'havelvac 7.6'!N456+'havelvac 7.7'!N456+'havelvac 7.9'!N456+'havelvac 7.8'!N456+'havelvac 7.10'!N456+'havelvac 7.11'!N456+'havelvac 7.12'!N456+'havelvac 7.13'!N456</f>
        <v>0</v>
      </c>
      <c r="O456" s="299">
        <f>+'havelvac 7.1'!O456+'havelvac 7.2'!O456+'havelvac 7.3'!O456+'havelvac 7.4'!O456+'havelvac 7.5'!O456+'havelvac 7.6'!O456+'havelvac 7.7'!O456+'havelvac 7.9'!O456+'havelvac 7.8'!O456+'havelvac 7.10'!O456+'havelvac 7.11'!O456+'havelvac 7.12'!O456+'havelvac 7.13'!O456</f>
        <v>0</v>
      </c>
      <c r="P456" s="299">
        <f>+'havelvac 7.1'!P456+'havelvac 7.2'!P456+'havelvac 7.3'!P456+'havelvac 7.4'!P456+'havelvac 7.5'!P456+'havelvac 7.6'!P456+'havelvac 7.7'!P456+'havelvac 7.9'!P456+'havelvac 7.8'!P456+'havelvac 7.10'!P456+'havelvac 7.11'!P456+'havelvac 7.12'!P456+'havelvac 7.13'!P456</f>
        <v>0</v>
      </c>
    </row>
    <row r="457" spans="1:16" s="381" customFormat="1" hidden="1">
      <c r="A457" s="470" t="str">
        <f t="shared" si="36"/>
        <v>71080204035113</v>
      </c>
      <c r="B457" s="471" t="s">
        <v>439</v>
      </c>
      <c r="C457" s="450" t="s">
        <v>185</v>
      </c>
      <c r="D457" s="451" t="s">
        <v>140</v>
      </c>
      <c r="E457" s="452" t="s">
        <v>155</v>
      </c>
      <c r="F457" s="476" t="s">
        <v>442</v>
      </c>
      <c r="G457" s="454">
        <v>5113</v>
      </c>
      <c r="H457" s="290"/>
      <c r="I457" s="318"/>
      <c r="J457" s="322"/>
      <c r="K457" s="322"/>
      <c r="L457" s="330" t="s">
        <v>268</v>
      </c>
      <c r="M457" s="323">
        <v>5129</v>
      </c>
      <c r="N457" s="299">
        <f>+'havelvac 7.1'!N457+'havelvac 7.2'!N457+'havelvac 7.3'!N457+'havelvac 7.4'!N457+'havelvac 7.5'!N457+'havelvac 7.6'!N457+'havelvac 7.7'!N457+'havelvac 7.9'!N457+'havelvac 7.8'!N457+'havelvac 7.10'!N457+'havelvac 7.11'!N457+'havelvac 7.12'!N457+'havelvac 7.13'!N457</f>
        <v>0</v>
      </c>
      <c r="O457" s="299">
        <f>+'havelvac 7.1'!O457+'havelvac 7.2'!O457+'havelvac 7.3'!O457+'havelvac 7.4'!O457+'havelvac 7.5'!O457+'havelvac 7.6'!O457+'havelvac 7.7'!O457+'havelvac 7.9'!O457+'havelvac 7.8'!O457+'havelvac 7.10'!O457+'havelvac 7.11'!O457+'havelvac 7.12'!O457+'havelvac 7.13'!O457</f>
        <v>0</v>
      </c>
      <c r="P457" s="299">
        <f>+'havelvac 7.1'!P457+'havelvac 7.2'!P457+'havelvac 7.3'!P457+'havelvac 7.4'!P457+'havelvac 7.5'!P457+'havelvac 7.6'!P457+'havelvac 7.7'!P457+'havelvac 7.9'!P457+'havelvac 7.8'!P457+'havelvac 7.10'!P457+'havelvac 7.11'!P457+'havelvac 7.12'!P457+'havelvac 7.13'!P457</f>
        <v>0</v>
      </c>
    </row>
    <row r="458" spans="1:16" s="381" customFormat="1" ht="27" hidden="1">
      <c r="A458" s="470" t="str">
        <f t="shared" si="36"/>
        <v>71080205000000</v>
      </c>
      <c r="B458" s="471" t="s">
        <v>439</v>
      </c>
      <c r="C458" s="450" t="s">
        <v>185</v>
      </c>
      <c r="D458" s="451" t="s">
        <v>140</v>
      </c>
      <c r="E458" s="452" t="s">
        <v>149</v>
      </c>
      <c r="F458" s="476" t="s">
        <v>441</v>
      </c>
      <c r="G458" s="474" t="s">
        <v>440</v>
      </c>
      <c r="H458" s="290"/>
      <c r="I458" s="414"/>
      <c r="J458" s="415"/>
      <c r="K458" s="415"/>
      <c r="L458" s="416" t="s">
        <v>269</v>
      </c>
      <c r="M458" s="411"/>
      <c r="N458" s="417">
        <f>SUM(N459:N466)</f>
        <v>0</v>
      </c>
      <c r="O458" s="417">
        <f>SUM(O459:O466)</f>
        <v>0</v>
      </c>
      <c r="P458" s="417">
        <f>SUM(P459:P466)</f>
        <v>0</v>
      </c>
    </row>
    <row r="459" spans="1:16" s="381" customFormat="1" hidden="1">
      <c r="A459" s="470" t="str">
        <f t="shared" si="36"/>
        <v>71080205000001</v>
      </c>
      <c r="B459" s="471" t="s">
        <v>439</v>
      </c>
      <c r="C459" s="450" t="s">
        <v>185</v>
      </c>
      <c r="D459" s="451" t="s">
        <v>140</v>
      </c>
      <c r="E459" s="452" t="s">
        <v>149</v>
      </c>
      <c r="F459" s="476" t="s">
        <v>441</v>
      </c>
      <c r="G459" s="474" t="s">
        <v>96</v>
      </c>
      <c r="H459" s="318"/>
      <c r="I459" s="318"/>
      <c r="J459" s="322"/>
      <c r="K459" s="322"/>
      <c r="L459" s="321" t="s">
        <v>122</v>
      </c>
      <c r="M459" s="316">
        <v>4234</v>
      </c>
      <c r="N459" s="299">
        <f>+'havelvac 7.1'!N459+'havelvac 7.2'!N459+'havelvac 7.3'!N459+'havelvac 7.4'!N459+'havelvac 7.5'!N459+'havelvac 7.6'!N459+'havelvac 7.7'!N459+'havelvac 7.9'!N459+'havelvac 7.8'!N459+'havelvac 7.10'!N459+'havelvac 7.11'!N459+'havelvac 7.12'!N459+'havelvac 7.13'!N459</f>
        <v>0</v>
      </c>
      <c r="O459" s="299">
        <f>+'havelvac 7.1'!O459+'havelvac 7.2'!O459+'havelvac 7.3'!O459+'havelvac 7.4'!O459+'havelvac 7.5'!O459+'havelvac 7.6'!O459+'havelvac 7.7'!O459+'havelvac 7.9'!O459+'havelvac 7.8'!O459+'havelvac 7.10'!O459+'havelvac 7.11'!O459+'havelvac 7.12'!O459+'havelvac 7.13'!O459</f>
        <v>0</v>
      </c>
      <c r="P459" s="299">
        <f>+'havelvac 7.1'!P459+'havelvac 7.2'!P459+'havelvac 7.3'!P459+'havelvac 7.4'!P459+'havelvac 7.5'!P459+'havelvac 7.6'!P459+'havelvac 7.7'!P459+'havelvac 7.9'!P459+'havelvac 7.8'!P459+'havelvac 7.10'!P459+'havelvac 7.11'!P459+'havelvac 7.12'!P459+'havelvac 7.13'!P459</f>
        <v>0</v>
      </c>
    </row>
    <row r="460" spans="1:16" s="475" customFormat="1" ht="25.5" hidden="1">
      <c r="A460" s="470" t="str">
        <f t="shared" si="36"/>
        <v>71080205010000</v>
      </c>
      <c r="B460" s="471" t="s">
        <v>439</v>
      </c>
      <c r="C460" s="450" t="s">
        <v>185</v>
      </c>
      <c r="D460" s="451" t="s">
        <v>140</v>
      </c>
      <c r="E460" s="452" t="s">
        <v>149</v>
      </c>
      <c r="F460" s="476" t="s">
        <v>106</v>
      </c>
      <c r="G460" s="474" t="s">
        <v>440</v>
      </c>
      <c r="H460" s="318"/>
      <c r="I460" s="318"/>
      <c r="J460" s="322"/>
      <c r="K460" s="322"/>
      <c r="L460" s="330" t="s">
        <v>142</v>
      </c>
      <c r="M460" s="288">
        <v>4251</v>
      </c>
      <c r="N460" s="299">
        <f>+'havelvac 7.1'!N460+'havelvac 7.2'!N460+'havelvac 7.3'!N460+'havelvac 7.4'!N460+'havelvac 7.5'!N460+'havelvac 7.6'!N460+'havelvac 7.7'!N460+'havelvac 7.9'!N460+'havelvac 7.8'!N460+'havelvac 7.10'!N460+'havelvac 7.11'!N460+'havelvac 7.12'!N460+'havelvac 7.13'!N460</f>
        <v>0</v>
      </c>
      <c r="O460" s="299">
        <f>+'havelvac 7.1'!O460+'havelvac 7.2'!O460+'havelvac 7.3'!O460+'havelvac 7.4'!O460+'havelvac 7.5'!O460+'havelvac 7.6'!O460+'havelvac 7.7'!O460+'havelvac 7.9'!O460+'havelvac 7.8'!O460+'havelvac 7.10'!O460+'havelvac 7.11'!O460+'havelvac 7.12'!O460+'havelvac 7.13'!O460</f>
        <v>0</v>
      </c>
      <c r="P460" s="299">
        <f>+'havelvac 7.1'!P460+'havelvac 7.2'!P460+'havelvac 7.3'!P460+'havelvac 7.4'!P460+'havelvac 7.5'!P460+'havelvac 7.6'!P460+'havelvac 7.7'!P460+'havelvac 7.9'!P460+'havelvac 7.8'!P460+'havelvac 7.10'!P460+'havelvac 7.11'!P460+'havelvac 7.12'!P460+'havelvac 7.13'!P460</f>
        <v>0</v>
      </c>
    </row>
    <row r="461" spans="1:16" s="381" customFormat="1" hidden="1">
      <c r="A461" s="470" t="str">
        <f t="shared" si="36"/>
        <v>71080205014511</v>
      </c>
      <c r="B461" s="471" t="s">
        <v>439</v>
      </c>
      <c r="C461" s="450" t="s">
        <v>185</v>
      </c>
      <c r="D461" s="451" t="s">
        <v>140</v>
      </c>
      <c r="E461" s="452" t="s">
        <v>149</v>
      </c>
      <c r="F461" s="476" t="s">
        <v>106</v>
      </c>
      <c r="G461" s="454">
        <v>4511</v>
      </c>
      <c r="H461" s="290"/>
      <c r="I461" s="318"/>
      <c r="J461" s="322"/>
      <c r="K461" s="322"/>
      <c r="L461" s="330" t="s">
        <v>240</v>
      </c>
      <c r="M461" s="420">
        <v>4269</v>
      </c>
      <c r="N461" s="299">
        <f>+'havelvac 7.1'!N461+'havelvac 7.2'!N461+'havelvac 7.3'!N461+'havelvac 7.4'!N461+'havelvac 7.5'!N461+'havelvac 7.6'!N461+'havelvac 7.7'!N461+'havelvac 7.9'!N461+'havelvac 7.8'!N461+'havelvac 7.10'!N461+'havelvac 7.11'!N461+'havelvac 7.12'!N461+'havelvac 7.13'!N461</f>
        <v>0</v>
      </c>
      <c r="O461" s="299">
        <f>+'havelvac 7.1'!O461+'havelvac 7.2'!O461+'havelvac 7.3'!O461+'havelvac 7.4'!O461+'havelvac 7.5'!O461+'havelvac 7.6'!O461+'havelvac 7.7'!O461+'havelvac 7.9'!O461+'havelvac 7.8'!O461+'havelvac 7.10'!O461+'havelvac 7.11'!O461+'havelvac 7.12'!O461+'havelvac 7.13'!O461</f>
        <v>0</v>
      </c>
      <c r="P461" s="299">
        <f>+'havelvac 7.1'!P461+'havelvac 7.2'!P461+'havelvac 7.3'!P461+'havelvac 7.4'!P461+'havelvac 7.5'!P461+'havelvac 7.6'!P461+'havelvac 7.7'!P461+'havelvac 7.9'!P461+'havelvac 7.8'!P461+'havelvac 7.10'!P461+'havelvac 7.11'!P461+'havelvac 7.12'!P461+'havelvac 7.13'!P461</f>
        <v>0</v>
      </c>
    </row>
    <row r="462" spans="1:16" s="475" customFormat="1" ht="25.5" hidden="1">
      <c r="A462" s="470" t="str">
        <f t="shared" si="36"/>
        <v>71080205020000</v>
      </c>
      <c r="B462" s="471" t="s">
        <v>439</v>
      </c>
      <c r="C462" s="450" t="s">
        <v>185</v>
      </c>
      <c r="D462" s="451" t="s">
        <v>140</v>
      </c>
      <c r="E462" s="452" t="s">
        <v>149</v>
      </c>
      <c r="F462" s="476" t="s">
        <v>140</v>
      </c>
      <c r="G462" s="474" t="s">
        <v>440</v>
      </c>
      <c r="H462" s="290"/>
      <c r="I462" s="318"/>
      <c r="J462" s="322"/>
      <c r="K462" s="322"/>
      <c r="L462" s="330" t="s">
        <v>267</v>
      </c>
      <c r="M462" s="420">
        <v>4521</v>
      </c>
      <c r="N462" s="299">
        <f>+'havelvac 7.1'!N462+'havelvac 7.2'!N462+'havelvac 7.3'!N462+'havelvac 7.4'!N462+'havelvac 7.5'!N462+'havelvac 7.6'!N462+'havelvac 7.7'!N462+'havelvac 7.9'!N462+'havelvac 7.8'!N462+'havelvac 7.10'!N462+'havelvac 7.11'!N462+'havelvac 7.12'!N462+'havelvac 7.13'!N462</f>
        <v>0</v>
      </c>
      <c r="O462" s="299">
        <f>+'havelvac 7.1'!O462+'havelvac 7.2'!O462+'havelvac 7.3'!O462+'havelvac 7.4'!O462+'havelvac 7.5'!O462+'havelvac 7.6'!O462+'havelvac 7.7'!O462+'havelvac 7.9'!O462+'havelvac 7.8'!O462+'havelvac 7.10'!O462+'havelvac 7.11'!O462+'havelvac 7.12'!O462+'havelvac 7.13'!O462</f>
        <v>0</v>
      </c>
      <c r="P462" s="299">
        <f>+'havelvac 7.1'!P462+'havelvac 7.2'!P462+'havelvac 7.3'!P462+'havelvac 7.4'!P462+'havelvac 7.5'!P462+'havelvac 7.6'!P462+'havelvac 7.7'!P462+'havelvac 7.9'!P462+'havelvac 7.8'!P462+'havelvac 7.10'!P462+'havelvac 7.11'!P462+'havelvac 7.12'!P462+'havelvac 7.13'!P462</f>
        <v>0</v>
      </c>
    </row>
    <row r="463" spans="1:16" s="381" customFormat="1" hidden="1">
      <c r="A463" s="470" t="str">
        <f t="shared" si="36"/>
        <v>71080205024511</v>
      </c>
      <c r="B463" s="471" t="s">
        <v>439</v>
      </c>
      <c r="C463" s="450" t="s">
        <v>185</v>
      </c>
      <c r="D463" s="451" t="s">
        <v>140</v>
      </c>
      <c r="E463" s="452" t="s">
        <v>149</v>
      </c>
      <c r="F463" s="476" t="s">
        <v>140</v>
      </c>
      <c r="G463" s="454">
        <v>4511</v>
      </c>
      <c r="H463" s="318"/>
      <c r="I463" s="318"/>
      <c r="J463" s="322"/>
      <c r="K463" s="322"/>
      <c r="L463" s="336" t="s">
        <v>211</v>
      </c>
      <c r="M463" s="289">
        <v>4639</v>
      </c>
      <c r="N463" s="299">
        <f>+'havelvac 7.1'!N463+'havelvac 7.2'!N463+'havelvac 7.3'!N463+'havelvac 7.4'!N463+'havelvac 7.5'!N463+'havelvac 7.6'!N463+'havelvac 7.7'!N463+'havelvac 7.9'!N463+'havelvac 7.8'!N463+'havelvac 7.10'!N463+'havelvac 7.11'!N463+'havelvac 7.12'!N463+'havelvac 7.13'!N463</f>
        <v>0</v>
      </c>
      <c r="O463" s="299">
        <f>+'havelvac 7.1'!O463+'havelvac 7.2'!O463+'havelvac 7.3'!O463+'havelvac 7.4'!O463+'havelvac 7.5'!O463+'havelvac 7.6'!O463+'havelvac 7.7'!O463+'havelvac 7.9'!O463+'havelvac 7.8'!O463+'havelvac 7.10'!O463+'havelvac 7.11'!O463+'havelvac 7.12'!O463+'havelvac 7.13'!O463</f>
        <v>0</v>
      </c>
      <c r="P463" s="299">
        <f>+'havelvac 7.1'!P463+'havelvac 7.2'!P463+'havelvac 7.3'!P463+'havelvac 7.4'!P463+'havelvac 7.5'!P463+'havelvac 7.6'!P463+'havelvac 7.7'!P463+'havelvac 7.9'!P463+'havelvac 7.8'!P463+'havelvac 7.10'!P463+'havelvac 7.11'!P463+'havelvac 7.12'!P463+'havelvac 7.13'!P463</f>
        <v>0</v>
      </c>
    </row>
    <row r="464" spans="1:16" s="381" customFormat="1" hidden="1">
      <c r="A464" s="470" t="str">
        <f t="shared" si="36"/>
        <v>71090201044239</v>
      </c>
      <c r="B464" s="471" t="s">
        <v>439</v>
      </c>
      <c r="C464" s="450" t="s">
        <v>187</v>
      </c>
      <c r="D464" s="451" t="s">
        <v>140</v>
      </c>
      <c r="E464" s="452" t="s">
        <v>106</v>
      </c>
      <c r="F464" s="476" t="s">
        <v>155</v>
      </c>
      <c r="G464" s="454">
        <v>4239</v>
      </c>
      <c r="H464" s="318"/>
      <c r="I464" s="319"/>
      <c r="J464" s="320"/>
      <c r="K464" s="320"/>
      <c r="L464" s="330" t="s">
        <v>134</v>
      </c>
      <c r="M464" s="288">
        <v>4861</v>
      </c>
      <c r="N464" s="299">
        <f>+'havelvac 7.1'!N464+'havelvac 7.2'!N464+'havelvac 7.3'!N464+'havelvac 7.4'!N464+'havelvac 7.5'!N464+'havelvac 7.6'!N464+'havelvac 7.7'!N464+'havelvac 7.9'!N464+'havelvac 7.8'!N464+'havelvac 7.10'!N464+'havelvac 7.11'!N464+'havelvac 7.12'!N464+'havelvac 7.13'!N464</f>
        <v>0</v>
      </c>
      <c r="O464" s="299">
        <f>+'havelvac 7.1'!O464+'havelvac 7.2'!O464+'havelvac 7.3'!O464+'havelvac 7.4'!O464+'havelvac 7.5'!O464+'havelvac 7.6'!O464+'havelvac 7.7'!O464+'havelvac 7.9'!O464+'havelvac 7.8'!O464+'havelvac 7.10'!O464+'havelvac 7.11'!O464+'havelvac 7.12'!O464+'havelvac 7.13'!O464</f>
        <v>0</v>
      </c>
      <c r="P464" s="299">
        <f>+'havelvac 7.1'!P464+'havelvac 7.2'!P464+'havelvac 7.3'!P464+'havelvac 7.4'!P464+'havelvac 7.5'!P464+'havelvac 7.6'!P464+'havelvac 7.7'!P464+'havelvac 7.9'!P464+'havelvac 7.8'!P464+'havelvac 7.10'!P464+'havelvac 7.11'!P464+'havelvac 7.12'!P464+'havelvac 7.13'!P464</f>
        <v>0</v>
      </c>
    </row>
    <row r="465" spans="1:16" s="381" customFormat="1" hidden="1">
      <c r="A465" s="470"/>
      <c r="B465" s="471"/>
      <c r="C465" s="450"/>
      <c r="D465" s="451"/>
      <c r="E465" s="452"/>
      <c r="F465" s="476"/>
      <c r="G465" s="454"/>
      <c r="H465" s="447"/>
      <c r="I465" s="424"/>
      <c r="J465" s="448"/>
      <c r="K465" s="449"/>
      <c r="L465" s="330" t="s">
        <v>173</v>
      </c>
      <c r="M465" s="288">
        <v>5112</v>
      </c>
      <c r="N465" s="299">
        <f>+'havelvac 7.1'!N465+'havelvac 7.2'!N465+'havelvac 7.3'!N465+'havelvac 7.4'!N465+'havelvac 7.5'!N465+'havelvac 7.6'!N465+'havelvac 7.7'!N465+'havelvac 7.9'!N465+'havelvac 7.8'!N465+'havelvac 7.10'!N465+'havelvac 7.11'!N465+'havelvac 7.12'!N465+'havelvac 7.13'!N465</f>
        <v>0</v>
      </c>
      <c r="O465" s="299">
        <f>+'havelvac 7.1'!O465+'havelvac 7.2'!O465+'havelvac 7.3'!O465+'havelvac 7.4'!O465+'havelvac 7.5'!O465+'havelvac 7.6'!O465+'havelvac 7.7'!O465+'havelvac 7.9'!O465+'havelvac 7.8'!O465+'havelvac 7.10'!O465+'havelvac 7.11'!O465+'havelvac 7.12'!O465+'havelvac 7.13'!O465</f>
        <v>0</v>
      </c>
      <c r="P465" s="299">
        <f>+'havelvac 7.1'!P465+'havelvac 7.2'!P465+'havelvac 7.3'!P465+'havelvac 7.4'!P465+'havelvac 7.5'!P465+'havelvac 7.6'!P465+'havelvac 7.7'!P465+'havelvac 7.9'!P465+'havelvac 7.8'!P465+'havelvac 7.10'!P465+'havelvac 7.11'!P465+'havelvac 7.12'!P465+'havelvac 7.13'!P465</f>
        <v>0</v>
      </c>
    </row>
    <row r="466" spans="1:16" s="381" customFormat="1" hidden="1">
      <c r="A466" s="470"/>
      <c r="B466" s="471"/>
      <c r="C466" s="450"/>
      <c r="D466" s="451"/>
      <c r="E466" s="452"/>
      <c r="F466" s="476"/>
      <c r="G466" s="454"/>
      <c r="H466" s="318"/>
      <c r="I466" s="318"/>
      <c r="J466" s="322"/>
      <c r="K466" s="322"/>
      <c r="L466" s="330" t="s">
        <v>174</v>
      </c>
      <c r="M466" s="288">
        <v>5113</v>
      </c>
      <c r="N466" s="299">
        <f>+'havelvac 7.1'!N466+'havelvac 7.2'!N466+'havelvac 7.3'!N466+'havelvac 7.4'!N466+'havelvac 7.5'!N466+'havelvac 7.6'!N466+'havelvac 7.7'!N466+'havelvac 7.9'!N466+'havelvac 7.8'!N466+'havelvac 7.10'!N466+'havelvac 7.11'!N466+'havelvac 7.12'!N466+'havelvac 7.13'!N466</f>
        <v>0</v>
      </c>
      <c r="O466" s="299">
        <f>+'havelvac 7.1'!O466+'havelvac 7.2'!O466+'havelvac 7.3'!O466+'havelvac 7.4'!O466+'havelvac 7.5'!O466+'havelvac 7.6'!O466+'havelvac 7.7'!O466+'havelvac 7.9'!O466+'havelvac 7.8'!O466+'havelvac 7.10'!O466+'havelvac 7.11'!O466+'havelvac 7.12'!O466+'havelvac 7.13'!O466</f>
        <v>0</v>
      </c>
      <c r="P466" s="299">
        <f>+'havelvac 7.1'!P466+'havelvac 7.2'!P466+'havelvac 7.3'!P466+'havelvac 7.4'!P466+'havelvac 7.5'!P466+'havelvac 7.6'!P466+'havelvac 7.7'!P466+'havelvac 7.9'!P466+'havelvac 7.8'!P466+'havelvac 7.10'!P466+'havelvac 7.11'!P466+'havelvac 7.12'!P466+'havelvac 7.13'!P466</f>
        <v>0</v>
      </c>
    </row>
    <row r="467" spans="1:16" s="381" customFormat="1" ht="13.5" hidden="1">
      <c r="A467" s="470" t="str">
        <f t="shared" si="36"/>
        <v>71080207000000</v>
      </c>
      <c r="B467" s="471" t="s">
        <v>439</v>
      </c>
      <c r="C467" s="450" t="s">
        <v>185</v>
      </c>
      <c r="D467" s="451" t="s">
        <v>140</v>
      </c>
      <c r="E467" s="452" t="s">
        <v>183</v>
      </c>
      <c r="F467" s="476" t="s">
        <v>441</v>
      </c>
      <c r="G467" s="474" t="s">
        <v>440</v>
      </c>
      <c r="H467" s="290"/>
      <c r="I467" s="414"/>
      <c r="J467" s="415"/>
      <c r="K467" s="415"/>
      <c r="L467" s="416" t="s">
        <v>841</v>
      </c>
      <c r="M467" s="411"/>
      <c r="N467" s="417">
        <f>SUM(N468:N469)</f>
        <v>0</v>
      </c>
      <c r="O467" s="417">
        <f>SUM(O468:O469)</f>
        <v>0</v>
      </c>
      <c r="P467" s="417">
        <f>SUM(P468:P469)</f>
        <v>0</v>
      </c>
    </row>
    <row r="468" spans="1:16" s="381" customFormat="1" ht="22.5" hidden="1" customHeight="1">
      <c r="A468" s="470" t="str">
        <f t="shared" si="36"/>
        <v>71080207000001</v>
      </c>
      <c r="B468" s="471" t="s">
        <v>439</v>
      </c>
      <c r="C468" s="450" t="s">
        <v>185</v>
      </c>
      <c r="D468" s="451" t="s">
        <v>140</v>
      </c>
      <c r="E468" s="452" t="s">
        <v>183</v>
      </c>
      <c r="F468" s="476" t="s">
        <v>441</v>
      </c>
      <c r="G468" s="474" t="s">
        <v>96</v>
      </c>
      <c r="H468" s="290"/>
      <c r="I468" s="414"/>
      <c r="J468" s="415"/>
      <c r="K468" s="415"/>
      <c r="L468" s="330" t="s">
        <v>142</v>
      </c>
      <c r="M468" s="288">
        <v>4251</v>
      </c>
      <c r="N468" s="299">
        <f>+'havelvac 7.1'!N468+'havelvac 7.2'!N468+'havelvac 7.3'!N468+'havelvac 7.4'!N468+'havelvac 7.5'!N468+'havelvac 7.6'!N468+'havelvac 7.7'!N468+'havelvac 7.9'!N468+'havelvac 7.8'!N468+'havelvac 7.10'!N468+'havelvac 7.11'!N468+'havelvac 7.12'!N468+'havelvac 7.13'!N468</f>
        <v>0</v>
      </c>
      <c r="O468" s="299">
        <f>+'havelvac 7.1'!O468+'havelvac 7.2'!O468+'havelvac 7.3'!O468+'havelvac 7.4'!O468+'havelvac 7.5'!O468+'havelvac 7.6'!O468+'havelvac 7.7'!O468+'havelvac 7.9'!O468+'havelvac 7.8'!O468+'havelvac 7.10'!O468+'havelvac 7.11'!O468+'havelvac 7.12'!O468+'havelvac 7.13'!O468</f>
        <v>0</v>
      </c>
      <c r="P468" s="299">
        <f>+'havelvac 7.1'!P468+'havelvac 7.2'!P468+'havelvac 7.3'!P468+'havelvac 7.4'!P468+'havelvac 7.5'!P468+'havelvac 7.6'!P468+'havelvac 7.7'!P468+'havelvac 7.9'!P468+'havelvac 7.8'!P468+'havelvac 7.10'!P468+'havelvac 7.11'!P468+'havelvac 7.12'!P468+'havelvac 7.13'!P468</f>
        <v>0</v>
      </c>
    </row>
    <row r="469" spans="1:16" s="475" customFormat="1" hidden="1">
      <c r="A469" s="470" t="str">
        <f t="shared" si="36"/>
        <v>71080207010000</v>
      </c>
      <c r="B469" s="471" t="s">
        <v>439</v>
      </c>
      <c r="C469" s="450" t="s">
        <v>185</v>
      </c>
      <c r="D469" s="451" t="s">
        <v>140</v>
      </c>
      <c r="E469" s="452" t="s">
        <v>183</v>
      </c>
      <c r="F469" s="476" t="s">
        <v>106</v>
      </c>
      <c r="G469" s="474" t="s">
        <v>440</v>
      </c>
      <c r="H469" s="318"/>
      <c r="I469" s="318"/>
      <c r="J469" s="322"/>
      <c r="K469" s="322"/>
      <c r="L469" s="330" t="s">
        <v>174</v>
      </c>
      <c r="M469" s="288">
        <v>5113</v>
      </c>
      <c r="N469" s="299">
        <f>+'havelvac 7.1'!N469+'havelvac 7.2'!N469+'havelvac 7.3'!N469+'havelvac 7.4'!N469+'havelvac 7.5'!N469+'havelvac 7.6'!N469+'havelvac 7.7'!N469+'havelvac 7.9'!N469+'havelvac 7.8'!N469+'havelvac 7.10'!N469+'havelvac 7.11'!N469+'havelvac 7.12'!N469+'havelvac 7.13'!N469</f>
        <v>0</v>
      </c>
      <c r="O469" s="299">
        <f>+'havelvac 7.1'!O469+'havelvac 7.2'!O469+'havelvac 7.3'!O469+'havelvac 7.4'!O469+'havelvac 7.5'!O469+'havelvac 7.6'!O469+'havelvac 7.7'!O469+'havelvac 7.9'!O469+'havelvac 7.8'!O469+'havelvac 7.10'!O469+'havelvac 7.11'!O469+'havelvac 7.12'!O469+'havelvac 7.13'!O469</f>
        <v>0</v>
      </c>
      <c r="P469" s="299">
        <f>+'havelvac 7.1'!P469+'havelvac 7.2'!P469+'havelvac 7.3'!P469+'havelvac 7.4'!P469+'havelvac 7.5'!P469+'havelvac 7.6'!P469+'havelvac 7.7'!P469+'havelvac 7.9'!P469+'havelvac 7.8'!P469+'havelvac 7.10'!P469+'havelvac 7.11'!P469+'havelvac 7.12'!P469+'havelvac 7.13'!P469</f>
        <v>0</v>
      </c>
    </row>
    <row r="470" spans="1:16" s="381" customFormat="1" ht="14.25" hidden="1">
      <c r="A470" s="470" t="str">
        <f t="shared" si="36"/>
        <v>71080403000000</v>
      </c>
      <c r="B470" s="471" t="s">
        <v>439</v>
      </c>
      <c r="C470" s="450" t="s">
        <v>185</v>
      </c>
      <c r="D470" s="451" t="s">
        <v>155</v>
      </c>
      <c r="E470" s="452" t="s">
        <v>442</v>
      </c>
      <c r="F470" s="476" t="s">
        <v>441</v>
      </c>
      <c r="G470" s="474" t="s">
        <v>440</v>
      </c>
      <c r="H470" s="322">
        <v>2700</v>
      </c>
      <c r="I470" s="405" t="s">
        <v>183</v>
      </c>
      <c r="J470" s="406">
        <v>0</v>
      </c>
      <c r="K470" s="406">
        <v>0</v>
      </c>
      <c r="L470" s="401" t="s">
        <v>275</v>
      </c>
      <c r="M470" s="407"/>
      <c r="N470" s="403">
        <f>+N472</f>
        <v>0</v>
      </c>
      <c r="O470" s="403">
        <f t="shared" ref="O470:P470" si="38">+O472</f>
        <v>0</v>
      </c>
      <c r="P470" s="403">
        <f t="shared" si="38"/>
        <v>0</v>
      </c>
    </row>
    <row r="471" spans="1:16" s="381" customFormat="1" hidden="1">
      <c r="A471" s="470" t="str">
        <f t="shared" si="36"/>
        <v>71080403000001</v>
      </c>
      <c r="B471" s="471" t="s">
        <v>439</v>
      </c>
      <c r="C471" s="450" t="s">
        <v>185</v>
      </c>
      <c r="D471" s="451" t="s">
        <v>155</v>
      </c>
      <c r="E471" s="452" t="s">
        <v>442</v>
      </c>
      <c r="F471" s="476" t="s">
        <v>441</v>
      </c>
      <c r="G471" s="474" t="s">
        <v>96</v>
      </c>
      <c r="H471" s="318"/>
      <c r="I471" s="319"/>
      <c r="J471" s="320"/>
      <c r="K471" s="320"/>
      <c r="L471" s="330" t="s">
        <v>108</v>
      </c>
      <c r="M471" s="288"/>
      <c r="N471" s="299"/>
      <c r="O471" s="299"/>
      <c r="P471" s="299"/>
    </row>
    <row r="472" spans="1:16" s="381" customFormat="1" ht="13.5" hidden="1">
      <c r="A472" s="470" t="str">
        <f t="shared" si="36"/>
        <v>71090101000001</v>
      </c>
      <c r="B472" s="471" t="s">
        <v>439</v>
      </c>
      <c r="C472" s="450" t="s">
        <v>187</v>
      </c>
      <c r="D472" s="451" t="s">
        <v>106</v>
      </c>
      <c r="E472" s="452" t="s">
        <v>106</v>
      </c>
      <c r="F472" s="476" t="s">
        <v>441</v>
      </c>
      <c r="G472" s="474" t="s">
        <v>96</v>
      </c>
      <c r="H472" s="290">
        <v>2760</v>
      </c>
      <c r="I472" s="319" t="s">
        <v>183</v>
      </c>
      <c r="J472" s="320">
        <v>6</v>
      </c>
      <c r="K472" s="320">
        <v>0</v>
      </c>
      <c r="L472" s="410" t="s">
        <v>279</v>
      </c>
      <c r="M472" s="411"/>
      <c r="N472" s="412">
        <f>+N474</f>
        <v>0</v>
      </c>
      <c r="O472" s="412">
        <f t="shared" ref="O472:P472" si="39">+O474</f>
        <v>0</v>
      </c>
      <c r="P472" s="412">
        <f t="shared" si="39"/>
        <v>0</v>
      </c>
    </row>
    <row r="473" spans="1:16" s="475" customFormat="1" ht="13.5" hidden="1">
      <c r="A473" s="470" t="str">
        <f t="shared" si="36"/>
        <v>71090101010000</v>
      </c>
      <c r="B473" s="471" t="s">
        <v>439</v>
      </c>
      <c r="C473" s="450" t="s">
        <v>187</v>
      </c>
      <c r="D473" s="451" t="s">
        <v>106</v>
      </c>
      <c r="E473" s="452" t="s">
        <v>106</v>
      </c>
      <c r="F473" s="476" t="s">
        <v>106</v>
      </c>
      <c r="G473" s="474" t="s">
        <v>440</v>
      </c>
      <c r="H473" s="318"/>
      <c r="I473" s="319"/>
      <c r="J473" s="320"/>
      <c r="K473" s="320"/>
      <c r="L473" s="330" t="s">
        <v>110</v>
      </c>
      <c r="M473" s="288"/>
      <c r="N473" s="331"/>
      <c r="O473" s="331"/>
      <c r="P473" s="331"/>
    </row>
    <row r="474" spans="1:16" s="381" customFormat="1" ht="12.75" hidden="1">
      <c r="A474" s="470" t="str">
        <f t="shared" si="36"/>
        <v>71090101014239</v>
      </c>
      <c r="B474" s="471" t="s">
        <v>439</v>
      </c>
      <c r="C474" s="450" t="s">
        <v>187</v>
      </c>
      <c r="D474" s="451" t="s">
        <v>106</v>
      </c>
      <c r="E474" s="452" t="s">
        <v>106</v>
      </c>
      <c r="F474" s="476" t="s">
        <v>106</v>
      </c>
      <c r="G474" s="454">
        <v>4239</v>
      </c>
      <c r="H474" s="290">
        <v>2761</v>
      </c>
      <c r="I474" s="318" t="s">
        <v>183</v>
      </c>
      <c r="J474" s="322">
        <v>6</v>
      </c>
      <c r="K474" s="322">
        <v>1</v>
      </c>
      <c r="L474" s="409" t="s">
        <v>280</v>
      </c>
      <c r="M474" s="323"/>
      <c r="N474" s="331">
        <f>+N476+N479+N481</f>
        <v>0</v>
      </c>
      <c r="O474" s="331">
        <f>+O476+O479+O481</f>
        <v>0</v>
      </c>
      <c r="P474" s="331">
        <f>+P476+P479+P481</f>
        <v>0</v>
      </c>
    </row>
    <row r="475" spans="1:16" s="381" customFormat="1" ht="12.75" hidden="1">
      <c r="A475" s="470" t="str">
        <f t="shared" si="36"/>
        <v>71090101014511</v>
      </c>
      <c r="B475" s="471" t="s">
        <v>439</v>
      </c>
      <c r="C475" s="450" t="s">
        <v>187</v>
      </c>
      <c r="D475" s="451" t="s">
        <v>106</v>
      </c>
      <c r="E475" s="452" t="s">
        <v>106</v>
      </c>
      <c r="F475" s="476" t="s">
        <v>106</v>
      </c>
      <c r="G475" s="454">
        <v>4511</v>
      </c>
      <c r="H475" s="318"/>
      <c r="I475" s="318"/>
      <c r="J475" s="322"/>
      <c r="K475" s="322"/>
      <c r="L475" s="330" t="s">
        <v>108</v>
      </c>
      <c r="M475" s="288"/>
      <c r="N475" s="331"/>
      <c r="O475" s="331"/>
      <c r="P475" s="331"/>
    </row>
    <row r="476" spans="1:16" s="475" customFormat="1" ht="38.450000000000003" hidden="1" customHeight="1">
      <c r="A476" s="470" t="str">
        <f t="shared" si="36"/>
        <v>71090101020000</v>
      </c>
      <c r="B476" s="471" t="s">
        <v>439</v>
      </c>
      <c r="C476" s="450" t="s">
        <v>187</v>
      </c>
      <c r="D476" s="451" t="s">
        <v>106</v>
      </c>
      <c r="E476" s="452" t="s">
        <v>106</v>
      </c>
      <c r="F476" s="476" t="s">
        <v>140</v>
      </c>
      <c r="G476" s="474" t="s">
        <v>440</v>
      </c>
      <c r="H476" s="290"/>
      <c r="I476" s="414"/>
      <c r="J476" s="415"/>
      <c r="K476" s="415"/>
      <c r="L476" s="416" t="s">
        <v>896</v>
      </c>
      <c r="M476" s="411"/>
      <c r="N476" s="417">
        <f>SUM(N477:N478)</f>
        <v>0</v>
      </c>
      <c r="O476" s="417">
        <f>SUM(O477:O478)</f>
        <v>0</v>
      </c>
      <c r="P476" s="417">
        <f>SUM(P477:P478)</f>
        <v>0</v>
      </c>
    </row>
    <row r="477" spans="1:16" s="381" customFormat="1" hidden="1">
      <c r="A477" s="470" t="str">
        <f t="shared" ref="A477:A529" si="40">CONCATENATE(B477,C477,D477,E477,F477,G477)</f>
        <v>71090101025129</v>
      </c>
      <c r="B477" s="471" t="s">
        <v>439</v>
      </c>
      <c r="C477" s="450" t="s">
        <v>187</v>
      </c>
      <c r="D477" s="451" t="s">
        <v>106</v>
      </c>
      <c r="E477" s="452" t="s">
        <v>106</v>
      </c>
      <c r="F477" s="476" t="s">
        <v>140</v>
      </c>
      <c r="G477" s="454">
        <v>5129</v>
      </c>
      <c r="H477" s="318"/>
      <c r="I477" s="318"/>
      <c r="J477" s="322"/>
      <c r="K477" s="322"/>
      <c r="L477" s="330" t="s">
        <v>136</v>
      </c>
      <c r="M477" s="288">
        <v>5122</v>
      </c>
      <c r="N477" s="299">
        <f>+'havelvac 7.1'!N477+'havelvac 7.2'!N477+'havelvac 7.3'!N477+'havelvac 7.4'!N477+'havelvac 7.5'!N477+'havelvac 7.6'!N477+'havelvac 7.7'!N477+'havelvac 7.9'!N477+'havelvac 7.8'!N477+'havelvac 7.10'!N477+'havelvac 7.11'!N477+'havelvac 7.12'!N477+'havelvac 7.13'!N477</f>
        <v>0</v>
      </c>
      <c r="O477" s="299">
        <f>+'havelvac 7.1'!O477+'havelvac 7.2'!O477+'havelvac 7.3'!O477+'havelvac 7.4'!O477+'havelvac 7.5'!O477+'havelvac 7.6'!O477+'havelvac 7.7'!O477+'havelvac 7.9'!O477+'havelvac 7.8'!O477+'havelvac 7.10'!O477+'havelvac 7.11'!O477+'havelvac 7.12'!O477+'havelvac 7.13'!O477</f>
        <v>0</v>
      </c>
      <c r="P477" s="299">
        <f>+'havelvac 7.1'!P477+'havelvac 7.2'!P477+'havelvac 7.3'!P477+'havelvac 7.4'!P477+'havelvac 7.5'!P477+'havelvac 7.6'!P477+'havelvac 7.7'!P477+'havelvac 7.9'!P477+'havelvac 7.8'!P477+'havelvac 7.10'!P477+'havelvac 7.11'!P477+'havelvac 7.12'!P477+'havelvac 7.13'!P477</f>
        <v>0</v>
      </c>
    </row>
    <row r="478" spans="1:16" s="475" customFormat="1" hidden="1">
      <c r="A478" s="470" t="str">
        <f t="shared" si="40"/>
        <v>71090101030000</v>
      </c>
      <c r="B478" s="471" t="s">
        <v>439</v>
      </c>
      <c r="C478" s="450" t="s">
        <v>187</v>
      </c>
      <c r="D478" s="451" t="s">
        <v>106</v>
      </c>
      <c r="E478" s="452" t="s">
        <v>106</v>
      </c>
      <c r="F478" s="476" t="s">
        <v>442</v>
      </c>
      <c r="G478" s="474" t="s">
        <v>440</v>
      </c>
      <c r="H478" s="318"/>
      <c r="I478" s="318"/>
      <c r="J478" s="322"/>
      <c r="K478" s="322"/>
      <c r="L478" s="330" t="s">
        <v>137</v>
      </c>
      <c r="M478" s="288">
        <v>5129</v>
      </c>
      <c r="N478" s="299">
        <f>+'havelvac 7.1'!N478+'havelvac 7.2'!N478+'havelvac 7.3'!N478+'havelvac 7.4'!N478+'havelvac 7.5'!N478+'havelvac 7.6'!N478+'havelvac 7.7'!N478+'havelvac 7.9'!N478+'havelvac 7.8'!N478+'havelvac 7.10'!N478+'havelvac 7.11'!N478+'havelvac 7.12'!N478+'havelvac 7.13'!N478</f>
        <v>0</v>
      </c>
      <c r="O478" s="299">
        <f>+'havelvac 7.1'!O478+'havelvac 7.2'!O478+'havelvac 7.3'!O478+'havelvac 7.4'!O478+'havelvac 7.5'!O478+'havelvac 7.6'!O478+'havelvac 7.7'!O478+'havelvac 7.9'!O478+'havelvac 7.8'!O478+'havelvac 7.10'!O478+'havelvac 7.11'!O478+'havelvac 7.12'!O478+'havelvac 7.13'!O478</f>
        <v>0</v>
      </c>
      <c r="P478" s="299">
        <f>+'havelvac 7.1'!P478+'havelvac 7.2'!P478+'havelvac 7.3'!P478+'havelvac 7.4'!P478+'havelvac 7.5'!P478+'havelvac 7.6'!P478+'havelvac 7.7'!P478+'havelvac 7.9'!P478+'havelvac 7.8'!P478+'havelvac 7.10'!P478+'havelvac 7.11'!P478+'havelvac 7.12'!P478+'havelvac 7.13'!P478</f>
        <v>0</v>
      </c>
    </row>
    <row r="479" spans="1:16" s="475" customFormat="1" ht="13.5" hidden="1">
      <c r="A479" s="470" t="str">
        <f t="shared" si="40"/>
        <v>71090102014239</v>
      </c>
      <c r="B479" s="471" t="s">
        <v>439</v>
      </c>
      <c r="C479" s="450" t="s">
        <v>187</v>
      </c>
      <c r="D479" s="451" t="s">
        <v>106</v>
      </c>
      <c r="E479" s="452" t="s">
        <v>140</v>
      </c>
      <c r="F479" s="476" t="s">
        <v>106</v>
      </c>
      <c r="G479" s="474">
        <v>4239</v>
      </c>
      <c r="H479" s="290"/>
      <c r="I479" s="414"/>
      <c r="J479" s="415"/>
      <c r="K479" s="415"/>
      <c r="L479" s="416" t="s">
        <v>282</v>
      </c>
      <c r="M479" s="411"/>
      <c r="N479" s="417">
        <f>SUM(N480)</f>
        <v>0</v>
      </c>
      <c r="O479" s="417">
        <f>SUM(O480)</f>
        <v>0</v>
      </c>
      <c r="P479" s="417">
        <f>SUM(P480)</f>
        <v>0</v>
      </c>
    </row>
    <row r="480" spans="1:16" s="381" customFormat="1" hidden="1">
      <c r="A480" s="470" t="str">
        <f t="shared" si="40"/>
        <v>71090102014511</v>
      </c>
      <c r="B480" s="478" t="s">
        <v>439</v>
      </c>
      <c r="C480" s="450" t="s">
        <v>187</v>
      </c>
      <c r="D480" s="451" t="s">
        <v>106</v>
      </c>
      <c r="E480" s="452" t="s">
        <v>140</v>
      </c>
      <c r="F480" s="476" t="s">
        <v>106</v>
      </c>
      <c r="G480" s="454">
        <v>4511</v>
      </c>
      <c r="H480" s="318"/>
      <c r="I480" s="318"/>
      <c r="J480" s="322"/>
      <c r="K480" s="322"/>
      <c r="L480" s="321" t="s">
        <v>126</v>
      </c>
      <c r="M480" s="316">
        <v>4241</v>
      </c>
      <c r="N480" s="299">
        <f>+'havelvac 7.1'!N480+'havelvac 7.2'!N480+'havelvac 7.3'!N480+'havelvac 7.4'!N480+'havelvac 7.5'!N480+'havelvac 7.6'!N480+'havelvac 7.7'!N480+'havelvac 7.9'!N480+'havelvac 7.8'!N480+'havelvac 7.10'!N480+'havelvac 7.11'!N480+'havelvac 7.12'!N480+'havelvac 7.13'!N480</f>
        <v>0</v>
      </c>
      <c r="O480" s="299">
        <f>+'havelvac 7.1'!O480+'havelvac 7.2'!O480+'havelvac 7.3'!O480+'havelvac 7.4'!O480+'havelvac 7.5'!O480+'havelvac 7.6'!O480+'havelvac 7.7'!O480+'havelvac 7.9'!O480+'havelvac 7.8'!O480+'havelvac 7.10'!O480+'havelvac 7.11'!O480+'havelvac 7.12'!O480+'havelvac 7.13'!O480</f>
        <v>0</v>
      </c>
      <c r="P480" s="299">
        <f>+'havelvac 7.1'!P480+'havelvac 7.2'!P480+'havelvac 7.3'!P480+'havelvac 7.4'!P480+'havelvac 7.5'!P480+'havelvac 7.6'!P480+'havelvac 7.7'!P480+'havelvac 7.9'!P480+'havelvac 7.8'!P480+'havelvac 7.10'!P480+'havelvac 7.11'!P480+'havelvac 7.12'!P480+'havelvac 7.13'!P480</f>
        <v>0</v>
      </c>
    </row>
    <row r="481" spans="1:16" s="475" customFormat="1" ht="13.5" hidden="1">
      <c r="A481" s="470" t="str">
        <f t="shared" ref="A481:A482" si="41">CONCATENATE(B481,C481,D481,E481,F481,G481)</f>
        <v>71090102014239</v>
      </c>
      <c r="B481" s="471" t="s">
        <v>439</v>
      </c>
      <c r="C481" s="450" t="s">
        <v>187</v>
      </c>
      <c r="D481" s="451" t="s">
        <v>106</v>
      </c>
      <c r="E481" s="452" t="s">
        <v>140</v>
      </c>
      <c r="F481" s="476" t="s">
        <v>106</v>
      </c>
      <c r="G481" s="474">
        <v>4239</v>
      </c>
      <c r="H481" s="290"/>
      <c r="I481" s="414"/>
      <c r="J481" s="415"/>
      <c r="K481" s="415"/>
      <c r="L481" s="416" t="s">
        <v>907</v>
      </c>
      <c r="M481" s="411"/>
      <c r="N481" s="417">
        <f>SUM(N482)</f>
        <v>0</v>
      </c>
      <c r="O481" s="417">
        <f>SUM(O482)</f>
        <v>0</v>
      </c>
      <c r="P481" s="417">
        <f>SUM(P482)</f>
        <v>0</v>
      </c>
    </row>
    <row r="482" spans="1:16" s="475" customFormat="1" hidden="1">
      <c r="A482" s="470" t="str">
        <f t="shared" si="41"/>
        <v>71080207010000</v>
      </c>
      <c r="B482" s="471" t="s">
        <v>439</v>
      </c>
      <c r="C482" s="450" t="s">
        <v>185</v>
      </c>
      <c r="D482" s="451" t="s">
        <v>140</v>
      </c>
      <c r="E482" s="452" t="s">
        <v>183</v>
      </c>
      <c r="F482" s="476" t="s">
        <v>106</v>
      </c>
      <c r="G482" s="474" t="s">
        <v>440</v>
      </c>
      <c r="H482" s="318"/>
      <c r="I482" s="318"/>
      <c r="J482" s="322"/>
      <c r="K482" s="322"/>
      <c r="L482" s="330" t="s">
        <v>174</v>
      </c>
      <c r="M482" s="288">
        <v>5113</v>
      </c>
      <c r="N482" s="299">
        <f>+'havelvac 7.1'!N482+'havelvac 7.2'!N482+'havelvac 7.3'!N482+'havelvac 7.4'!N482+'havelvac 7.5'!N482+'havelvac 7.6'!N482+'havelvac 7.7'!N482+'havelvac 7.9'!N482+'havelvac 7.8'!N482+'havelvac 7.10'!N482+'havelvac 7.11'!N482+'havelvac 7.12'!N482+'havelvac 7.13'!N482</f>
        <v>0</v>
      </c>
      <c r="O482" s="299">
        <f>+'havelvac 7.1'!O482+'havelvac 7.2'!O482+'havelvac 7.3'!O482+'havelvac 7.4'!O482+'havelvac 7.5'!O482+'havelvac 7.6'!O482+'havelvac 7.7'!O482+'havelvac 7.9'!O482+'havelvac 7.8'!O482+'havelvac 7.10'!O482+'havelvac 7.11'!O482+'havelvac 7.12'!O482+'havelvac 7.13'!O482</f>
        <v>0</v>
      </c>
      <c r="P482" s="299">
        <f>+'havelvac 7.1'!P482+'havelvac 7.2'!P482+'havelvac 7.3'!P482+'havelvac 7.4'!P482+'havelvac 7.5'!P482+'havelvac 7.6'!P482+'havelvac 7.7'!P482+'havelvac 7.9'!P482+'havelvac 7.8'!P482+'havelvac 7.10'!P482+'havelvac 7.11'!P482+'havelvac 7.12'!P482+'havelvac 7.13'!P482</f>
        <v>0</v>
      </c>
    </row>
    <row r="483" spans="1:16" s="475" customFormat="1" ht="14.25" hidden="1">
      <c r="A483" s="470" t="str">
        <f t="shared" si="40"/>
        <v>71090102020000</v>
      </c>
      <c r="B483" s="471" t="s">
        <v>439</v>
      </c>
      <c r="C483" s="450" t="s">
        <v>187</v>
      </c>
      <c r="D483" s="451" t="s">
        <v>106</v>
      </c>
      <c r="E483" s="452" t="s">
        <v>140</v>
      </c>
      <c r="F483" s="476" t="s">
        <v>140</v>
      </c>
      <c r="G483" s="474" t="s">
        <v>440</v>
      </c>
      <c r="H483" s="322">
        <v>2800</v>
      </c>
      <c r="I483" s="405" t="s">
        <v>185</v>
      </c>
      <c r="J483" s="406">
        <v>0</v>
      </c>
      <c r="K483" s="406">
        <v>0</v>
      </c>
      <c r="L483" s="401" t="s">
        <v>284</v>
      </c>
      <c r="M483" s="407"/>
      <c r="N483" s="403">
        <f>+N485+N510+N559</f>
        <v>0</v>
      </c>
      <c r="O483" s="403">
        <f>+O485+O510+O559</f>
        <v>0</v>
      </c>
      <c r="P483" s="403">
        <f>+P485+P510+P559</f>
        <v>0</v>
      </c>
    </row>
    <row r="484" spans="1:16" s="381" customFormat="1" ht="12.75" hidden="1">
      <c r="A484" s="470" t="str">
        <f t="shared" si="40"/>
        <v>71090102024239</v>
      </c>
      <c r="B484" s="471" t="s">
        <v>439</v>
      </c>
      <c r="C484" s="450" t="s">
        <v>187</v>
      </c>
      <c r="D484" s="451" t="s">
        <v>106</v>
      </c>
      <c r="E484" s="452" t="s">
        <v>140</v>
      </c>
      <c r="F484" s="476" t="s">
        <v>140</v>
      </c>
      <c r="G484" s="454">
        <v>4239</v>
      </c>
      <c r="H484" s="318"/>
      <c r="I484" s="319"/>
      <c r="J484" s="320"/>
      <c r="K484" s="320"/>
      <c r="L484" s="330" t="s">
        <v>108</v>
      </c>
      <c r="M484" s="288"/>
      <c r="N484" s="331"/>
      <c r="O484" s="331"/>
      <c r="P484" s="331"/>
    </row>
    <row r="485" spans="1:16" s="381" customFormat="1" ht="13.5" hidden="1">
      <c r="A485" s="470" t="str">
        <f t="shared" si="40"/>
        <v>71090102024511</v>
      </c>
      <c r="B485" s="478" t="s">
        <v>439</v>
      </c>
      <c r="C485" s="450" t="s">
        <v>187</v>
      </c>
      <c r="D485" s="451" t="s">
        <v>106</v>
      </c>
      <c r="E485" s="452" t="s">
        <v>140</v>
      </c>
      <c r="F485" s="476" t="s">
        <v>140</v>
      </c>
      <c r="G485" s="454">
        <v>4511</v>
      </c>
      <c r="H485" s="290">
        <v>2810</v>
      </c>
      <c r="I485" s="319" t="s">
        <v>185</v>
      </c>
      <c r="J485" s="320">
        <v>1</v>
      </c>
      <c r="K485" s="320">
        <v>0</v>
      </c>
      <c r="L485" s="410" t="s">
        <v>285</v>
      </c>
      <c r="M485" s="411"/>
      <c r="N485" s="412">
        <f>+N487</f>
        <v>0</v>
      </c>
      <c r="O485" s="412">
        <f>+O487</f>
        <v>0</v>
      </c>
      <c r="P485" s="412">
        <f>+P487</f>
        <v>0</v>
      </c>
    </row>
    <row r="486" spans="1:16" s="475" customFormat="1" ht="13.5" hidden="1">
      <c r="A486" s="470" t="str">
        <f t="shared" si="40"/>
        <v>71090102030000</v>
      </c>
      <c r="B486" s="471" t="s">
        <v>439</v>
      </c>
      <c r="C486" s="450" t="s">
        <v>187</v>
      </c>
      <c r="D486" s="451" t="s">
        <v>106</v>
      </c>
      <c r="E486" s="452" t="s">
        <v>140</v>
      </c>
      <c r="F486" s="476" t="s">
        <v>442</v>
      </c>
      <c r="G486" s="474" t="s">
        <v>440</v>
      </c>
      <c r="H486" s="318"/>
      <c r="I486" s="319"/>
      <c r="J486" s="320"/>
      <c r="K486" s="320"/>
      <c r="L486" s="330" t="s">
        <v>110</v>
      </c>
      <c r="M486" s="288"/>
      <c r="N486" s="331"/>
      <c r="O486" s="331"/>
      <c r="P486" s="331"/>
    </row>
    <row r="487" spans="1:16" s="381" customFormat="1" ht="12.75" hidden="1">
      <c r="A487" s="470" t="str">
        <f t="shared" si="40"/>
        <v>71090102034239</v>
      </c>
      <c r="B487" s="471" t="s">
        <v>439</v>
      </c>
      <c r="C487" s="450" t="s">
        <v>187</v>
      </c>
      <c r="D487" s="451" t="s">
        <v>106</v>
      </c>
      <c r="E487" s="452" t="s">
        <v>140</v>
      </c>
      <c r="F487" s="476" t="s">
        <v>442</v>
      </c>
      <c r="G487" s="454">
        <v>4239</v>
      </c>
      <c r="H487" s="290">
        <v>2811</v>
      </c>
      <c r="I487" s="318" t="s">
        <v>185</v>
      </c>
      <c r="J487" s="322">
        <v>1</v>
      </c>
      <c r="K487" s="322">
        <v>1</v>
      </c>
      <c r="L487" s="409" t="s">
        <v>285</v>
      </c>
      <c r="M487" s="323"/>
      <c r="N487" s="331">
        <f>+N489+N494+N504+N508</f>
        <v>0</v>
      </c>
      <c r="O487" s="331">
        <f t="shared" ref="O487:P487" si="42">+O489+O494+O504+O508</f>
        <v>0</v>
      </c>
      <c r="P487" s="331">
        <f t="shared" si="42"/>
        <v>0</v>
      </c>
    </row>
    <row r="488" spans="1:16" s="381" customFormat="1" ht="12.75" hidden="1">
      <c r="A488" s="470" t="str">
        <f t="shared" si="40"/>
        <v>71090102034511</v>
      </c>
      <c r="B488" s="478" t="s">
        <v>439</v>
      </c>
      <c r="C488" s="450" t="s">
        <v>187</v>
      </c>
      <c r="D488" s="451" t="s">
        <v>106</v>
      </c>
      <c r="E488" s="452" t="s">
        <v>140</v>
      </c>
      <c r="F488" s="476" t="s">
        <v>442</v>
      </c>
      <c r="G488" s="454">
        <v>4511</v>
      </c>
      <c r="H488" s="318"/>
      <c r="I488" s="318"/>
      <c r="J488" s="322"/>
      <c r="K488" s="322"/>
      <c r="L488" s="330" t="s">
        <v>108</v>
      </c>
      <c r="M488" s="288"/>
      <c r="N488" s="331"/>
      <c r="O488" s="331"/>
      <c r="P488" s="331"/>
    </row>
    <row r="489" spans="1:16" s="477" customFormat="1" ht="13.5" hidden="1">
      <c r="A489" s="470" t="str">
        <f t="shared" si="40"/>
        <v>71090200000000</v>
      </c>
      <c r="B489" s="471" t="s">
        <v>439</v>
      </c>
      <c r="C489" s="450" t="s">
        <v>187</v>
      </c>
      <c r="D489" s="451" t="s">
        <v>140</v>
      </c>
      <c r="E489" s="452" t="s">
        <v>441</v>
      </c>
      <c r="F489" s="476" t="s">
        <v>441</v>
      </c>
      <c r="G489" s="474" t="s">
        <v>440</v>
      </c>
      <c r="H489" s="290"/>
      <c r="I489" s="414"/>
      <c r="J489" s="415"/>
      <c r="K489" s="415"/>
      <c r="L489" s="416" t="s">
        <v>286</v>
      </c>
      <c r="M489" s="411"/>
      <c r="N489" s="417">
        <f>SUM(N490:N493)</f>
        <v>0</v>
      </c>
      <c r="O489" s="417">
        <f t="shared" ref="O489:P489" si="43">SUM(O490:O493)</f>
        <v>0</v>
      </c>
      <c r="P489" s="417">
        <f t="shared" si="43"/>
        <v>0</v>
      </c>
    </row>
    <row r="490" spans="1:16" s="381" customFormat="1" hidden="1">
      <c r="A490" s="470" t="str">
        <f t="shared" si="40"/>
        <v>71090200000001</v>
      </c>
      <c r="B490" s="471" t="s">
        <v>439</v>
      </c>
      <c r="C490" s="450" t="s">
        <v>187</v>
      </c>
      <c r="D490" s="451" t="s">
        <v>140</v>
      </c>
      <c r="E490" s="452" t="s">
        <v>441</v>
      </c>
      <c r="F490" s="476" t="s">
        <v>441</v>
      </c>
      <c r="G490" s="474" t="s">
        <v>96</v>
      </c>
      <c r="H490" s="290"/>
      <c r="I490" s="318"/>
      <c r="J490" s="322"/>
      <c r="K490" s="322"/>
      <c r="L490" s="321" t="s">
        <v>125</v>
      </c>
      <c r="M490" s="288">
        <v>4239</v>
      </c>
      <c r="N490" s="299">
        <f>+'havelvac 7.1'!N490+'havelvac 7.2'!N490+'havelvac 7.3'!N490+'havelvac 7.4'!N490+'havelvac 7.5'!N490+'havelvac 7.6'!N490+'havelvac 7.7'!N490+'havelvac 7.9'!N490+'havelvac 7.8'!N490+'havelvac 7.10'!N490+'havelvac 7.11'!N490+'havelvac 7.12'!N490+'havelvac 7.13'!N490</f>
        <v>0</v>
      </c>
      <c r="O490" s="299">
        <f>+'havelvac 7.1'!O490+'havelvac 7.2'!O490+'havelvac 7.3'!O490+'havelvac 7.4'!O490+'havelvac 7.5'!O490+'havelvac 7.6'!O490+'havelvac 7.7'!O490+'havelvac 7.9'!O490+'havelvac 7.8'!O490+'havelvac 7.10'!O490+'havelvac 7.11'!O490+'havelvac 7.12'!O490+'havelvac 7.13'!O490</f>
        <v>0</v>
      </c>
      <c r="P490" s="299">
        <f>+'havelvac 7.1'!P490+'havelvac 7.2'!P490+'havelvac 7.3'!P490+'havelvac 7.4'!P490+'havelvac 7.5'!P490+'havelvac 7.6'!P490+'havelvac 7.7'!P490+'havelvac 7.9'!P490+'havelvac 7.8'!P490+'havelvac 7.10'!P490+'havelvac 7.11'!P490+'havelvac 7.12'!P490+'havelvac 7.13'!P490</f>
        <v>0</v>
      </c>
    </row>
    <row r="491" spans="1:16" s="381" customFormat="1" hidden="1">
      <c r="A491" s="470" t="str">
        <f t="shared" si="40"/>
        <v>71090201000000</v>
      </c>
      <c r="B491" s="471" t="s">
        <v>439</v>
      </c>
      <c r="C491" s="450" t="s">
        <v>187</v>
      </c>
      <c r="D491" s="451" t="s">
        <v>140</v>
      </c>
      <c r="E491" s="452" t="s">
        <v>106</v>
      </c>
      <c r="F491" s="476" t="s">
        <v>441</v>
      </c>
      <c r="G491" s="474" t="s">
        <v>440</v>
      </c>
      <c r="H491" s="318"/>
      <c r="I491" s="319"/>
      <c r="J491" s="320"/>
      <c r="K491" s="320"/>
      <c r="L491" s="330" t="s">
        <v>167</v>
      </c>
      <c r="M491" s="288">
        <v>4639</v>
      </c>
      <c r="N491" s="299">
        <f>+'havelvac 7.1'!N491+'havelvac 7.2'!N491+'havelvac 7.3'!N491+'havelvac 7.4'!N491+'havelvac 7.5'!N491+'havelvac 7.6'!N491+'havelvac 7.7'!N491+'havelvac 7.9'!N491+'havelvac 7.8'!N491+'havelvac 7.10'!N491+'havelvac 7.11'!N491+'havelvac 7.12'!N491+'havelvac 7.13'!N491</f>
        <v>0</v>
      </c>
      <c r="O491" s="299">
        <f>+'havelvac 7.1'!O491+'havelvac 7.2'!O491+'havelvac 7.3'!O491+'havelvac 7.4'!O491+'havelvac 7.5'!O491+'havelvac 7.6'!O491+'havelvac 7.7'!O491+'havelvac 7.9'!O491+'havelvac 7.8'!O491+'havelvac 7.10'!O491+'havelvac 7.11'!O491+'havelvac 7.12'!O491+'havelvac 7.13'!O491</f>
        <v>0</v>
      </c>
      <c r="P491" s="299">
        <f>+'havelvac 7.1'!P491+'havelvac 7.2'!P491+'havelvac 7.3'!P491+'havelvac 7.4'!P491+'havelvac 7.5'!P491+'havelvac 7.6'!P491+'havelvac 7.7'!P491+'havelvac 7.9'!P491+'havelvac 7.8'!P491+'havelvac 7.10'!P491+'havelvac 7.11'!P491+'havelvac 7.12'!P491+'havelvac 7.13'!P491</f>
        <v>0</v>
      </c>
    </row>
    <row r="492" spans="1:16" s="381" customFormat="1" hidden="1">
      <c r="A492" s="470"/>
      <c r="B492" s="471"/>
      <c r="C492" s="450"/>
      <c r="D492" s="451"/>
      <c r="E492" s="452"/>
      <c r="F492" s="476"/>
      <c r="G492" s="474"/>
      <c r="H492" s="318"/>
      <c r="I492" s="319"/>
      <c r="J492" s="320"/>
      <c r="K492" s="320"/>
      <c r="L492" s="330" t="s">
        <v>834</v>
      </c>
      <c r="M492" s="288">
        <v>4727</v>
      </c>
      <c r="N492" s="299">
        <f>+'havelvac 7.1'!N492+'havelvac 7.2'!N492+'havelvac 7.3'!N492+'havelvac 7.4'!N492+'havelvac 7.5'!N492+'havelvac 7.6'!N492+'havelvac 7.7'!N492+'havelvac 7.9'!N492+'havelvac 7.8'!N492+'havelvac 7.10'!N492+'havelvac 7.11'!N492+'havelvac 7.12'!N492+'havelvac 7.13'!N492</f>
        <v>0</v>
      </c>
      <c r="O492" s="299">
        <f>+'havelvac 7.1'!O492+'havelvac 7.2'!O492+'havelvac 7.3'!O492+'havelvac 7.4'!O492+'havelvac 7.5'!O492+'havelvac 7.6'!O492+'havelvac 7.7'!O492+'havelvac 7.9'!O492+'havelvac 7.8'!O492+'havelvac 7.10'!O492+'havelvac 7.11'!O492+'havelvac 7.12'!O492+'havelvac 7.13'!O492</f>
        <v>0</v>
      </c>
      <c r="P492" s="299">
        <f>+'havelvac 7.1'!P492+'havelvac 7.2'!P492+'havelvac 7.3'!P492+'havelvac 7.4'!P492+'havelvac 7.5'!P492+'havelvac 7.6'!P492+'havelvac 7.7'!P492+'havelvac 7.9'!P492+'havelvac 7.8'!P492+'havelvac 7.10'!P492+'havelvac 7.11'!P492+'havelvac 7.12'!P492+'havelvac 7.13'!P492</f>
        <v>0</v>
      </c>
    </row>
    <row r="493" spans="1:16" s="381" customFormat="1" ht="25.5" hidden="1">
      <c r="A493" s="470" t="str">
        <f t="shared" ref="A493" si="44">CONCATENATE(B493,C493,D493,E493,F493,G493)</f>
        <v>71090201024239</v>
      </c>
      <c r="B493" s="471" t="s">
        <v>439</v>
      </c>
      <c r="C493" s="450" t="s">
        <v>187</v>
      </c>
      <c r="D493" s="451" t="s">
        <v>140</v>
      </c>
      <c r="E493" s="452" t="s">
        <v>106</v>
      </c>
      <c r="F493" s="476" t="s">
        <v>140</v>
      </c>
      <c r="G493" s="454">
        <v>4239</v>
      </c>
      <c r="H493" s="318"/>
      <c r="I493" s="319"/>
      <c r="J493" s="320"/>
      <c r="K493" s="320"/>
      <c r="L493" s="321" t="s">
        <v>219</v>
      </c>
      <c r="M493" s="316">
        <v>4819</v>
      </c>
      <c r="N493" s="299">
        <f>+'havelvac 7.1'!N493+'havelvac 7.2'!N493+'havelvac 7.3'!N493+'havelvac 7.4'!N493+'havelvac 7.5'!N493+'havelvac 7.6'!N493+'havelvac 7.7'!N493+'havelvac 7.9'!N493+'havelvac 7.8'!N493+'havelvac 7.10'!N493+'havelvac 7.11'!N493+'havelvac 7.12'!N493+'havelvac 7.13'!N493</f>
        <v>0</v>
      </c>
      <c r="O493" s="299">
        <f>+'havelvac 7.1'!O493+'havelvac 7.2'!O493+'havelvac 7.3'!O493+'havelvac 7.4'!O493+'havelvac 7.5'!O493+'havelvac 7.6'!O493+'havelvac 7.7'!O493+'havelvac 7.9'!O493+'havelvac 7.8'!O493+'havelvac 7.10'!O493+'havelvac 7.11'!O493+'havelvac 7.12'!O493+'havelvac 7.13'!O493</f>
        <v>0</v>
      </c>
      <c r="P493" s="299">
        <f>+'havelvac 7.1'!P493+'havelvac 7.2'!P493+'havelvac 7.3'!P493+'havelvac 7.4'!P493+'havelvac 7.5'!P493+'havelvac 7.6'!P493+'havelvac 7.7'!P493+'havelvac 7.9'!P493+'havelvac 7.8'!P493+'havelvac 7.10'!P493+'havelvac 7.11'!P493+'havelvac 7.12'!P493+'havelvac 7.13'!P493</f>
        <v>0</v>
      </c>
    </row>
    <row r="494" spans="1:16" s="381" customFormat="1" ht="27" hidden="1">
      <c r="A494" s="470" t="str">
        <f t="shared" si="40"/>
        <v>71090201000001</v>
      </c>
      <c r="B494" s="471" t="s">
        <v>439</v>
      </c>
      <c r="C494" s="450" t="s">
        <v>187</v>
      </c>
      <c r="D494" s="451" t="s">
        <v>140</v>
      </c>
      <c r="E494" s="452" t="s">
        <v>106</v>
      </c>
      <c r="F494" s="476" t="s">
        <v>441</v>
      </c>
      <c r="G494" s="474" t="s">
        <v>96</v>
      </c>
      <c r="H494" s="290"/>
      <c r="I494" s="414"/>
      <c r="J494" s="415"/>
      <c r="K494" s="415"/>
      <c r="L494" s="416" t="s">
        <v>287</v>
      </c>
      <c r="M494" s="411"/>
      <c r="N494" s="417">
        <f>SUM(N495:N503)</f>
        <v>0</v>
      </c>
      <c r="O494" s="417">
        <f>SUM(O495:O503)</f>
        <v>0</v>
      </c>
      <c r="P494" s="417">
        <f>SUM(P495:P503)</f>
        <v>0</v>
      </c>
    </row>
    <row r="495" spans="1:16" s="475" customFormat="1" hidden="1">
      <c r="A495" s="470" t="str">
        <f t="shared" si="40"/>
        <v>71090201010000</v>
      </c>
      <c r="B495" s="471" t="s">
        <v>439</v>
      </c>
      <c r="C495" s="450" t="s">
        <v>187</v>
      </c>
      <c r="D495" s="451" t="s">
        <v>140</v>
      </c>
      <c r="E495" s="452" t="s">
        <v>106</v>
      </c>
      <c r="F495" s="476" t="s">
        <v>106</v>
      </c>
      <c r="G495" s="474" t="s">
        <v>440</v>
      </c>
      <c r="H495" s="290"/>
      <c r="I495" s="318"/>
      <c r="J495" s="322"/>
      <c r="K495" s="322"/>
      <c r="L495" s="321" t="s">
        <v>114</v>
      </c>
      <c r="M495" s="323">
        <v>4212</v>
      </c>
      <c r="N495" s="299">
        <f>+'havelvac 7.1'!N495+'havelvac 7.2'!N495+'havelvac 7.3'!N495+'havelvac 7.4'!N495+'havelvac 7.5'!N495+'havelvac 7.6'!N495+'havelvac 7.7'!N495+'havelvac 7.9'!N495+'havelvac 7.8'!N495+'havelvac 7.10'!N495+'havelvac 7.11'!N495+'havelvac 7.12'!N495+'havelvac 7.13'!N495</f>
        <v>0</v>
      </c>
      <c r="O495" s="299">
        <f>+'havelvac 7.1'!O495+'havelvac 7.2'!O495+'havelvac 7.3'!O495+'havelvac 7.4'!O495+'havelvac 7.5'!O495+'havelvac 7.6'!O495+'havelvac 7.7'!O495+'havelvac 7.9'!O495+'havelvac 7.8'!O495+'havelvac 7.10'!O495+'havelvac 7.11'!O495+'havelvac 7.12'!O495+'havelvac 7.13'!O495</f>
        <v>0</v>
      </c>
      <c r="P495" s="299">
        <f>+'havelvac 7.1'!P495+'havelvac 7.2'!P495+'havelvac 7.3'!P495+'havelvac 7.4'!P495+'havelvac 7.5'!P495+'havelvac 7.6'!P495+'havelvac 7.7'!P495+'havelvac 7.9'!P495+'havelvac 7.8'!P495+'havelvac 7.10'!P495+'havelvac 7.11'!P495+'havelvac 7.12'!P495+'havelvac 7.13'!P495</f>
        <v>0</v>
      </c>
    </row>
    <row r="496" spans="1:16" s="381" customFormat="1" hidden="1">
      <c r="A496" s="470" t="str">
        <f t="shared" si="40"/>
        <v>71090201014239</v>
      </c>
      <c r="B496" s="471" t="s">
        <v>439</v>
      </c>
      <c r="C496" s="450" t="s">
        <v>187</v>
      </c>
      <c r="D496" s="451" t="s">
        <v>140</v>
      </c>
      <c r="E496" s="452" t="s">
        <v>106</v>
      </c>
      <c r="F496" s="476" t="s">
        <v>106</v>
      </c>
      <c r="G496" s="454">
        <v>4239</v>
      </c>
      <c r="H496" s="290"/>
      <c r="I496" s="318"/>
      <c r="J496" s="322"/>
      <c r="K496" s="322"/>
      <c r="L496" s="321" t="s">
        <v>115</v>
      </c>
      <c r="M496" s="323">
        <v>4213</v>
      </c>
      <c r="N496" s="299">
        <f>+'havelvac 7.1'!N496+'havelvac 7.2'!N496+'havelvac 7.3'!N496+'havelvac 7.4'!N496+'havelvac 7.5'!N496+'havelvac 7.6'!N496+'havelvac 7.7'!N496+'havelvac 7.9'!N496+'havelvac 7.8'!N496+'havelvac 7.10'!N496+'havelvac 7.11'!N496+'havelvac 7.12'!N496+'havelvac 7.13'!N496</f>
        <v>0</v>
      </c>
      <c r="O496" s="299">
        <f>+'havelvac 7.1'!O496+'havelvac 7.2'!O496+'havelvac 7.3'!O496+'havelvac 7.4'!O496+'havelvac 7.5'!O496+'havelvac 7.6'!O496+'havelvac 7.7'!O496+'havelvac 7.9'!O496+'havelvac 7.8'!O496+'havelvac 7.10'!O496+'havelvac 7.11'!O496+'havelvac 7.12'!O496+'havelvac 7.13'!O496</f>
        <v>0</v>
      </c>
      <c r="P496" s="299">
        <f>+'havelvac 7.1'!P496+'havelvac 7.2'!P496+'havelvac 7.3'!P496+'havelvac 7.4'!P496+'havelvac 7.5'!P496+'havelvac 7.6'!P496+'havelvac 7.7'!P496+'havelvac 7.9'!P496+'havelvac 7.8'!P496+'havelvac 7.10'!P496+'havelvac 7.11'!P496+'havelvac 7.12'!P496+'havelvac 7.13'!P496</f>
        <v>0</v>
      </c>
    </row>
    <row r="497" spans="1:16" s="381" customFormat="1" ht="18" hidden="1" customHeight="1">
      <c r="A497" s="470" t="str">
        <f t="shared" si="40"/>
        <v>71090201014511</v>
      </c>
      <c r="B497" s="478" t="s">
        <v>439</v>
      </c>
      <c r="C497" s="450" t="s">
        <v>187</v>
      </c>
      <c r="D497" s="451" t="s">
        <v>140</v>
      </c>
      <c r="E497" s="452" t="s">
        <v>106</v>
      </c>
      <c r="F497" s="476" t="s">
        <v>106</v>
      </c>
      <c r="G497" s="454">
        <v>4511</v>
      </c>
      <c r="H497" s="290"/>
      <c r="I497" s="318"/>
      <c r="J497" s="322"/>
      <c r="K497" s="322"/>
      <c r="L497" s="330" t="s">
        <v>142</v>
      </c>
      <c r="M497" s="420">
        <v>4251</v>
      </c>
      <c r="N497" s="299">
        <f>+'havelvac 7.1'!N497+'havelvac 7.2'!N497+'havelvac 7.3'!N497+'havelvac 7.4'!N497+'havelvac 7.5'!N497+'havelvac 7.6'!N497+'havelvac 7.7'!N497+'havelvac 7.9'!N497+'havelvac 7.8'!N497+'havelvac 7.10'!N497+'havelvac 7.11'!N497+'havelvac 7.12'!N497+'havelvac 7.13'!N497</f>
        <v>0</v>
      </c>
      <c r="O497" s="299">
        <f>+'havelvac 7.1'!O497+'havelvac 7.2'!O497+'havelvac 7.3'!O497+'havelvac 7.4'!O497+'havelvac 7.5'!O497+'havelvac 7.6'!O497+'havelvac 7.7'!O497+'havelvac 7.9'!O497+'havelvac 7.8'!O497+'havelvac 7.10'!O497+'havelvac 7.11'!O497+'havelvac 7.12'!O497+'havelvac 7.13'!O497</f>
        <v>0</v>
      </c>
      <c r="P497" s="299">
        <f>+'havelvac 7.1'!P497+'havelvac 7.2'!P497+'havelvac 7.3'!P497+'havelvac 7.4'!P497+'havelvac 7.5'!P497+'havelvac 7.6'!P497+'havelvac 7.7'!P497+'havelvac 7.9'!P497+'havelvac 7.8'!P497+'havelvac 7.10'!P497+'havelvac 7.11'!P497+'havelvac 7.12'!P497+'havelvac 7.13'!P497</f>
        <v>0</v>
      </c>
    </row>
    <row r="498" spans="1:16" s="475" customFormat="1" hidden="1">
      <c r="A498" s="470" t="str">
        <f t="shared" si="40"/>
        <v>71090201020000</v>
      </c>
      <c r="B498" s="471" t="s">
        <v>439</v>
      </c>
      <c r="C498" s="450" t="s">
        <v>187</v>
      </c>
      <c r="D498" s="451" t="s">
        <v>140</v>
      </c>
      <c r="E498" s="452" t="s">
        <v>106</v>
      </c>
      <c r="F498" s="476" t="s">
        <v>140</v>
      </c>
      <c r="G498" s="474" t="s">
        <v>440</v>
      </c>
      <c r="H498" s="318"/>
      <c r="I498" s="319"/>
      <c r="J498" s="320"/>
      <c r="K498" s="320"/>
      <c r="L498" s="330" t="s">
        <v>167</v>
      </c>
      <c r="M498" s="288">
        <v>4639</v>
      </c>
      <c r="N498" s="299">
        <f>+'havelvac 7.1'!N498+'havelvac 7.2'!N498+'havelvac 7.3'!N498+'havelvac 7.4'!N498+'havelvac 7.5'!N498+'havelvac 7.6'!N498+'havelvac 7.7'!N498+'havelvac 7.9'!N498+'havelvac 7.8'!N498+'havelvac 7.10'!N498+'havelvac 7.11'!N498+'havelvac 7.12'!N498+'havelvac 7.13'!N498</f>
        <v>0</v>
      </c>
      <c r="O498" s="299">
        <f>+'havelvac 7.1'!O498+'havelvac 7.2'!O498+'havelvac 7.3'!O498+'havelvac 7.4'!O498+'havelvac 7.5'!O498+'havelvac 7.6'!O498+'havelvac 7.7'!O498+'havelvac 7.9'!O498+'havelvac 7.8'!O498+'havelvac 7.10'!O498+'havelvac 7.11'!O498+'havelvac 7.12'!O498+'havelvac 7.13'!O498</f>
        <v>0</v>
      </c>
      <c r="P498" s="299">
        <f>+'havelvac 7.1'!P498+'havelvac 7.2'!P498+'havelvac 7.3'!P498+'havelvac 7.4'!P498+'havelvac 7.5'!P498+'havelvac 7.6'!P498+'havelvac 7.7'!P498+'havelvac 7.9'!P498+'havelvac 7.8'!P498+'havelvac 7.10'!P498+'havelvac 7.11'!P498+'havelvac 7.12'!P498+'havelvac 7.13'!P498</f>
        <v>0</v>
      </c>
    </row>
    <row r="499" spans="1:16" s="381" customFormat="1" ht="25.5" hidden="1">
      <c r="A499" s="470" t="str">
        <f t="shared" si="40"/>
        <v>71090201024239</v>
      </c>
      <c r="B499" s="471" t="s">
        <v>439</v>
      </c>
      <c r="C499" s="450" t="s">
        <v>187</v>
      </c>
      <c r="D499" s="451" t="s">
        <v>140</v>
      </c>
      <c r="E499" s="452" t="s">
        <v>106</v>
      </c>
      <c r="F499" s="476" t="s">
        <v>140</v>
      </c>
      <c r="G499" s="454">
        <v>4239</v>
      </c>
      <c r="H499" s="318"/>
      <c r="I499" s="319"/>
      <c r="J499" s="320"/>
      <c r="K499" s="320"/>
      <c r="L499" s="321" t="s">
        <v>219</v>
      </c>
      <c r="M499" s="316">
        <v>4819</v>
      </c>
      <c r="N499" s="299">
        <f>+'havelvac 7.1'!N499+'havelvac 7.2'!N499+'havelvac 7.3'!N499+'havelvac 7.4'!N499+'havelvac 7.5'!N499+'havelvac 7.6'!N499+'havelvac 7.7'!N499+'havelvac 7.9'!N499+'havelvac 7.8'!N499+'havelvac 7.10'!N499+'havelvac 7.11'!N499+'havelvac 7.12'!N499+'havelvac 7.13'!N499</f>
        <v>0</v>
      </c>
      <c r="O499" s="299">
        <f>+'havelvac 7.1'!O499+'havelvac 7.2'!O499+'havelvac 7.3'!O499+'havelvac 7.4'!O499+'havelvac 7.5'!O499+'havelvac 7.6'!O499+'havelvac 7.7'!O499+'havelvac 7.9'!O499+'havelvac 7.8'!O499+'havelvac 7.10'!O499+'havelvac 7.11'!O499+'havelvac 7.12'!O499+'havelvac 7.13'!O499</f>
        <v>0</v>
      </c>
      <c r="P499" s="299">
        <f>+'havelvac 7.1'!P499+'havelvac 7.2'!P499+'havelvac 7.3'!P499+'havelvac 7.4'!P499+'havelvac 7.5'!P499+'havelvac 7.6'!P499+'havelvac 7.7'!P499+'havelvac 7.9'!P499+'havelvac 7.8'!P499+'havelvac 7.10'!P499+'havelvac 7.11'!P499+'havelvac 7.12'!P499+'havelvac 7.13'!P499</f>
        <v>0</v>
      </c>
    </row>
    <row r="500" spans="1:16" s="381" customFormat="1" hidden="1">
      <c r="A500" s="470" t="str">
        <f t="shared" si="40"/>
        <v>71090201024511</v>
      </c>
      <c r="B500" s="478" t="s">
        <v>439</v>
      </c>
      <c r="C500" s="450" t="s">
        <v>187</v>
      </c>
      <c r="D500" s="451" t="s">
        <v>140</v>
      </c>
      <c r="E500" s="452" t="s">
        <v>106</v>
      </c>
      <c r="F500" s="476" t="s">
        <v>140</v>
      </c>
      <c r="G500" s="454">
        <v>4511</v>
      </c>
      <c r="H500" s="318"/>
      <c r="I500" s="319"/>
      <c r="J500" s="320"/>
      <c r="K500" s="320"/>
      <c r="L500" s="330" t="s">
        <v>173</v>
      </c>
      <c r="M500" s="288">
        <v>5112</v>
      </c>
      <c r="N500" s="299">
        <f>+'havelvac 7.1'!N500+'havelvac 7.2'!N500+'havelvac 7.3'!N500+'havelvac 7.4'!N500+'havelvac 7.5'!N500+'havelvac 7.6'!N500+'havelvac 7.7'!N500+'havelvac 7.9'!N500+'havelvac 7.8'!N500+'havelvac 7.10'!N500+'havelvac 7.11'!N500+'havelvac 7.12'!N500+'havelvac 7.13'!N500</f>
        <v>0</v>
      </c>
      <c r="O500" s="299">
        <f>+'havelvac 7.1'!O500+'havelvac 7.2'!O500+'havelvac 7.3'!O500+'havelvac 7.4'!O500+'havelvac 7.5'!O500+'havelvac 7.6'!O500+'havelvac 7.7'!O500+'havelvac 7.9'!O500+'havelvac 7.8'!O500+'havelvac 7.10'!O500+'havelvac 7.11'!O500+'havelvac 7.12'!O500+'havelvac 7.13'!O500</f>
        <v>0</v>
      </c>
      <c r="P500" s="299">
        <f>+'havelvac 7.1'!P500+'havelvac 7.2'!P500+'havelvac 7.3'!P500+'havelvac 7.4'!P500+'havelvac 7.5'!P500+'havelvac 7.6'!P500+'havelvac 7.7'!P500+'havelvac 7.9'!P500+'havelvac 7.8'!P500+'havelvac 7.10'!P500+'havelvac 7.11'!P500+'havelvac 7.12'!P500+'havelvac 7.13'!P500</f>
        <v>0</v>
      </c>
    </row>
    <row r="501" spans="1:16" s="475" customFormat="1" hidden="1">
      <c r="A501" s="470" t="str">
        <f t="shared" si="40"/>
        <v>71090201030000</v>
      </c>
      <c r="B501" s="471" t="s">
        <v>439</v>
      </c>
      <c r="C501" s="450" t="s">
        <v>187</v>
      </c>
      <c r="D501" s="451" t="s">
        <v>140</v>
      </c>
      <c r="E501" s="452" t="s">
        <v>106</v>
      </c>
      <c r="F501" s="476" t="s">
        <v>442</v>
      </c>
      <c r="G501" s="474" t="s">
        <v>440</v>
      </c>
      <c r="H501" s="318"/>
      <c r="I501" s="319"/>
      <c r="J501" s="320"/>
      <c r="K501" s="320"/>
      <c r="L501" s="330" t="s">
        <v>174</v>
      </c>
      <c r="M501" s="288">
        <v>5113</v>
      </c>
      <c r="N501" s="299">
        <f>+'havelvac 7.1'!N501+'havelvac 7.2'!N501+'havelvac 7.3'!N501+'havelvac 7.4'!N501+'havelvac 7.5'!N501+'havelvac 7.6'!N501+'havelvac 7.7'!N501+'havelvac 7.9'!N501+'havelvac 7.8'!N501+'havelvac 7.10'!N501+'havelvac 7.11'!N501+'havelvac 7.12'!N501+'havelvac 7.13'!N501</f>
        <v>0</v>
      </c>
      <c r="O501" s="299">
        <f>+'havelvac 7.1'!O501+'havelvac 7.2'!O501+'havelvac 7.3'!O501+'havelvac 7.4'!O501+'havelvac 7.5'!O501+'havelvac 7.6'!O501+'havelvac 7.7'!O501+'havelvac 7.9'!O501+'havelvac 7.8'!O501+'havelvac 7.10'!O501+'havelvac 7.11'!O501+'havelvac 7.12'!O501+'havelvac 7.13'!O501</f>
        <v>0</v>
      </c>
      <c r="P501" s="299">
        <f>+'havelvac 7.1'!P501+'havelvac 7.2'!P501+'havelvac 7.3'!P501+'havelvac 7.4'!P501+'havelvac 7.5'!P501+'havelvac 7.6'!P501+'havelvac 7.7'!P501+'havelvac 7.9'!P501+'havelvac 7.8'!P501+'havelvac 7.10'!P501+'havelvac 7.11'!P501+'havelvac 7.12'!P501+'havelvac 7.13'!P501</f>
        <v>0</v>
      </c>
    </row>
    <row r="502" spans="1:16" s="381" customFormat="1" ht="15" hidden="1" customHeight="1">
      <c r="A502" s="470" t="str">
        <f t="shared" si="40"/>
        <v>71090201034239</v>
      </c>
      <c r="B502" s="471" t="s">
        <v>439</v>
      </c>
      <c r="C502" s="450" t="s">
        <v>187</v>
      </c>
      <c r="D502" s="451" t="s">
        <v>140</v>
      </c>
      <c r="E502" s="452" t="s">
        <v>106</v>
      </c>
      <c r="F502" s="476" t="s">
        <v>442</v>
      </c>
      <c r="G502" s="454">
        <v>4239</v>
      </c>
      <c r="H502" s="318"/>
      <c r="I502" s="319"/>
      <c r="J502" s="320"/>
      <c r="K502" s="320"/>
      <c r="L502" s="321" t="s">
        <v>137</v>
      </c>
      <c r="M502" s="316">
        <v>5129</v>
      </c>
      <c r="N502" s="299">
        <f>+'havelvac 7.1'!N502+'havelvac 7.2'!N502+'havelvac 7.3'!N502+'havelvac 7.4'!N502+'havelvac 7.5'!N502+'havelvac 7.6'!N502+'havelvac 7.7'!N502+'havelvac 7.9'!N502+'havelvac 7.8'!N502+'havelvac 7.10'!N502+'havelvac 7.11'!N502+'havelvac 7.12'!N502+'havelvac 7.13'!N502</f>
        <v>0</v>
      </c>
      <c r="O502" s="299">
        <f>+'havelvac 7.1'!O502+'havelvac 7.2'!O502+'havelvac 7.3'!O502+'havelvac 7.4'!O502+'havelvac 7.5'!O502+'havelvac 7.6'!O502+'havelvac 7.7'!O502+'havelvac 7.9'!O502+'havelvac 7.8'!O502+'havelvac 7.10'!O502+'havelvac 7.11'!O502+'havelvac 7.12'!O502+'havelvac 7.13'!O502</f>
        <v>0</v>
      </c>
      <c r="P502" s="299">
        <f>+'havelvac 7.1'!P502+'havelvac 7.2'!P502+'havelvac 7.3'!P502+'havelvac 7.4'!P502+'havelvac 7.5'!P502+'havelvac 7.6'!P502+'havelvac 7.7'!P502+'havelvac 7.9'!P502+'havelvac 7.8'!P502+'havelvac 7.10'!P502+'havelvac 7.11'!P502+'havelvac 7.12'!P502+'havelvac 7.13'!P502</f>
        <v>0</v>
      </c>
    </row>
    <row r="503" spans="1:16" s="381" customFormat="1" hidden="1">
      <c r="A503" s="470" t="str">
        <f t="shared" si="40"/>
        <v>71090201034511</v>
      </c>
      <c r="B503" s="478" t="s">
        <v>439</v>
      </c>
      <c r="C503" s="450" t="s">
        <v>187</v>
      </c>
      <c r="D503" s="451" t="s">
        <v>140</v>
      </c>
      <c r="E503" s="452" t="s">
        <v>106</v>
      </c>
      <c r="F503" s="476" t="s">
        <v>442</v>
      </c>
      <c r="G503" s="454">
        <v>4511</v>
      </c>
      <c r="H503" s="318"/>
      <c r="I503" s="319"/>
      <c r="J503" s="320"/>
      <c r="K503" s="320"/>
      <c r="L503" s="330" t="s">
        <v>765</v>
      </c>
      <c r="M503" s="316" t="s">
        <v>766</v>
      </c>
      <c r="N503" s="299">
        <f>+'havelvac 7.1'!N503+'havelvac 7.2'!N503+'havelvac 7.3'!N503+'havelvac 7.4'!N503+'havelvac 7.5'!N503+'havelvac 7.6'!N503+'havelvac 7.7'!N503+'havelvac 7.9'!N503+'havelvac 7.8'!N503+'havelvac 7.10'!N503+'havelvac 7.11'!N503+'havelvac 7.12'!N503+'havelvac 7.13'!N503</f>
        <v>0</v>
      </c>
      <c r="O503" s="299">
        <f>+'havelvac 7.1'!O503+'havelvac 7.2'!O503+'havelvac 7.3'!O503+'havelvac 7.4'!O503+'havelvac 7.5'!O503+'havelvac 7.6'!O503+'havelvac 7.7'!O503+'havelvac 7.9'!O503+'havelvac 7.8'!O503+'havelvac 7.10'!O503+'havelvac 7.11'!O503+'havelvac 7.12'!O503+'havelvac 7.13'!O503</f>
        <v>0</v>
      </c>
      <c r="P503" s="299">
        <f>+'havelvac 7.1'!P503+'havelvac 7.2'!P503+'havelvac 7.3'!P503+'havelvac 7.4'!P503+'havelvac 7.5'!P503+'havelvac 7.6'!P503+'havelvac 7.7'!P503+'havelvac 7.9'!P503+'havelvac 7.8'!P503+'havelvac 7.10'!P503+'havelvac 7.11'!P503+'havelvac 7.12'!P503+'havelvac 7.13'!P503</f>
        <v>0</v>
      </c>
    </row>
    <row r="504" spans="1:16" s="475" customFormat="1" ht="27" hidden="1">
      <c r="A504" s="470" t="str">
        <f t="shared" si="40"/>
        <v>71090201040000</v>
      </c>
      <c r="B504" s="471" t="s">
        <v>439</v>
      </c>
      <c r="C504" s="450" t="s">
        <v>187</v>
      </c>
      <c r="D504" s="451" t="s">
        <v>140</v>
      </c>
      <c r="E504" s="452" t="s">
        <v>106</v>
      </c>
      <c r="F504" s="476" t="s">
        <v>155</v>
      </c>
      <c r="G504" s="474" t="s">
        <v>440</v>
      </c>
      <c r="H504" s="290"/>
      <c r="I504" s="414"/>
      <c r="J504" s="415"/>
      <c r="K504" s="415"/>
      <c r="L504" s="416" t="s">
        <v>842</v>
      </c>
      <c r="M504" s="411"/>
      <c r="N504" s="417">
        <f>SUM(N505:N507)</f>
        <v>0</v>
      </c>
      <c r="O504" s="417">
        <f>SUM(O505:O507)</f>
        <v>0</v>
      </c>
      <c r="P504" s="417">
        <f>SUM(P505:P507)</f>
        <v>0</v>
      </c>
    </row>
    <row r="505" spans="1:16" s="381" customFormat="1" hidden="1">
      <c r="A505" s="470" t="str">
        <f t="shared" si="40"/>
        <v>71090201044239</v>
      </c>
      <c r="B505" s="471" t="s">
        <v>439</v>
      </c>
      <c r="C505" s="450" t="s">
        <v>187</v>
      </c>
      <c r="D505" s="451" t="s">
        <v>140</v>
      </c>
      <c r="E505" s="452" t="s">
        <v>106</v>
      </c>
      <c r="F505" s="476" t="s">
        <v>155</v>
      </c>
      <c r="G505" s="454">
        <v>4239</v>
      </c>
      <c r="H505" s="318"/>
      <c r="I505" s="319"/>
      <c r="J505" s="320"/>
      <c r="K505" s="320"/>
      <c r="L505" s="330" t="s">
        <v>134</v>
      </c>
      <c r="M505" s="288">
        <v>4861</v>
      </c>
      <c r="N505" s="299">
        <f>+'havelvac 7.1'!N505+'havelvac 7.2'!N505+'havelvac 7.3'!N505+'havelvac 7.4'!N505+'havelvac 7.5'!N505+'havelvac 7.6'!N505+'havelvac 7.7'!N505+'havelvac 7.9'!N505+'havelvac 7.8'!N505+'havelvac 7.10'!N505+'havelvac 7.11'!N505+'havelvac 7.12'!N505+'havelvac 7.13'!N505</f>
        <v>0</v>
      </c>
      <c r="O505" s="299">
        <f>+'havelvac 7.1'!O505+'havelvac 7.2'!O505+'havelvac 7.3'!O505+'havelvac 7.4'!O505+'havelvac 7.5'!O505+'havelvac 7.6'!O505+'havelvac 7.7'!O505+'havelvac 7.9'!O505+'havelvac 7.8'!O505+'havelvac 7.10'!O505+'havelvac 7.11'!O505+'havelvac 7.12'!O505+'havelvac 7.13'!O505</f>
        <v>0</v>
      </c>
      <c r="P505" s="299">
        <f>+'havelvac 7.1'!P505+'havelvac 7.2'!P505+'havelvac 7.3'!P505+'havelvac 7.4'!P505+'havelvac 7.5'!P505+'havelvac 7.6'!P505+'havelvac 7.7'!P505+'havelvac 7.9'!P505+'havelvac 7.8'!P505+'havelvac 7.10'!P505+'havelvac 7.11'!P505+'havelvac 7.12'!P505+'havelvac 7.13'!P505</f>
        <v>0</v>
      </c>
    </row>
    <row r="506" spans="1:16" s="381" customFormat="1" hidden="1">
      <c r="A506" s="470" t="str">
        <f t="shared" si="40"/>
        <v>71090201044511</v>
      </c>
      <c r="B506" s="478" t="s">
        <v>439</v>
      </c>
      <c r="C506" s="450" t="s">
        <v>187</v>
      </c>
      <c r="D506" s="451" t="s">
        <v>140</v>
      </c>
      <c r="E506" s="452" t="s">
        <v>106</v>
      </c>
      <c r="F506" s="476" t="s">
        <v>155</v>
      </c>
      <c r="G506" s="454">
        <v>4511</v>
      </c>
      <c r="H506" s="318"/>
      <c r="I506" s="319"/>
      <c r="J506" s="320"/>
      <c r="K506" s="320"/>
      <c r="L506" s="321" t="s">
        <v>125</v>
      </c>
      <c r="M506" s="316">
        <v>4239</v>
      </c>
      <c r="N506" s="299">
        <f>+'havelvac 7.1'!N506+'havelvac 7.2'!N506+'havelvac 7.3'!N506+'havelvac 7.4'!N506+'havelvac 7.5'!N506+'havelvac 7.6'!N506+'havelvac 7.7'!N506+'havelvac 7.9'!N506+'havelvac 7.8'!N506+'havelvac 7.10'!N506+'havelvac 7.11'!N506+'havelvac 7.12'!N506+'havelvac 7.13'!N506</f>
        <v>0</v>
      </c>
      <c r="O506" s="299">
        <f>+'havelvac 7.1'!O506+'havelvac 7.2'!O506+'havelvac 7.3'!O506+'havelvac 7.4'!O506+'havelvac 7.5'!O506+'havelvac 7.6'!O506+'havelvac 7.7'!O506+'havelvac 7.9'!O506+'havelvac 7.8'!O506+'havelvac 7.10'!O506+'havelvac 7.11'!O506+'havelvac 7.12'!O506+'havelvac 7.13'!O506</f>
        <v>0</v>
      </c>
      <c r="P506" s="299">
        <f>+'havelvac 7.1'!P506+'havelvac 7.2'!P506+'havelvac 7.3'!P506+'havelvac 7.4'!P506+'havelvac 7.5'!P506+'havelvac 7.6'!P506+'havelvac 7.7'!P506+'havelvac 7.9'!P506+'havelvac 7.8'!P506+'havelvac 7.10'!P506+'havelvac 7.11'!P506+'havelvac 7.12'!P506+'havelvac 7.13'!P506</f>
        <v>0</v>
      </c>
    </row>
    <row r="507" spans="1:16" s="381" customFormat="1" hidden="1">
      <c r="A507" s="470" t="str">
        <f t="shared" si="40"/>
        <v>71090202000000</v>
      </c>
      <c r="B507" s="471" t="s">
        <v>439</v>
      </c>
      <c r="C507" s="450" t="s">
        <v>187</v>
      </c>
      <c r="D507" s="451" t="s">
        <v>140</v>
      </c>
      <c r="E507" s="452" t="s">
        <v>140</v>
      </c>
      <c r="F507" s="476" t="s">
        <v>441</v>
      </c>
      <c r="G507" s="474" t="s">
        <v>440</v>
      </c>
      <c r="H507" s="318"/>
      <c r="I507" s="319"/>
      <c r="J507" s="320"/>
      <c r="K507" s="320"/>
      <c r="L507" s="330" t="s">
        <v>174</v>
      </c>
      <c r="M507" s="288">
        <v>5113</v>
      </c>
      <c r="N507" s="299">
        <f>+'havelvac 7.1'!N507+'havelvac 7.2'!N507+'havelvac 7.3'!N507+'havelvac 7.4'!N507+'havelvac 7.5'!N507+'havelvac 7.6'!N507+'havelvac 7.7'!N507+'havelvac 7.9'!N507+'havelvac 7.8'!N507+'havelvac 7.10'!N507+'havelvac 7.11'!N507+'havelvac 7.12'!N507+'havelvac 7.13'!N507</f>
        <v>0</v>
      </c>
      <c r="O507" s="299">
        <f>+'havelvac 7.1'!O507+'havelvac 7.2'!O507+'havelvac 7.3'!O507+'havelvac 7.4'!O507+'havelvac 7.5'!O507+'havelvac 7.6'!O507+'havelvac 7.7'!O507+'havelvac 7.9'!O507+'havelvac 7.8'!O507+'havelvac 7.10'!O507+'havelvac 7.11'!O507+'havelvac 7.12'!O507+'havelvac 7.13'!O507</f>
        <v>0</v>
      </c>
      <c r="P507" s="299">
        <f>+'havelvac 7.1'!P507+'havelvac 7.2'!P507+'havelvac 7.3'!P507+'havelvac 7.4'!P507+'havelvac 7.5'!P507+'havelvac 7.6'!P507+'havelvac 7.7'!P507+'havelvac 7.9'!P507+'havelvac 7.8'!P507+'havelvac 7.10'!P507+'havelvac 7.11'!P507+'havelvac 7.12'!P507+'havelvac 7.13'!P507</f>
        <v>0</v>
      </c>
    </row>
    <row r="508" spans="1:16" s="381" customFormat="1" ht="34.5" hidden="1" customHeight="1">
      <c r="A508" s="470" t="str">
        <f t="shared" si="40"/>
        <v>71090202000001</v>
      </c>
      <c r="B508" s="471" t="s">
        <v>439</v>
      </c>
      <c r="C508" s="450" t="s">
        <v>187</v>
      </c>
      <c r="D508" s="451" t="s">
        <v>140</v>
      </c>
      <c r="E508" s="452" t="s">
        <v>140</v>
      </c>
      <c r="F508" s="476" t="s">
        <v>441</v>
      </c>
      <c r="G508" s="474" t="s">
        <v>96</v>
      </c>
      <c r="H508" s="290"/>
      <c r="I508" s="414"/>
      <c r="J508" s="415"/>
      <c r="K508" s="415"/>
      <c r="L508" s="416" t="s">
        <v>897</v>
      </c>
      <c r="M508" s="411"/>
      <c r="N508" s="417">
        <f>SUM(N509)</f>
        <v>0</v>
      </c>
      <c r="O508" s="417">
        <f>SUM(O509)</f>
        <v>0</v>
      </c>
      <c r="P508" s="417">
        <f>SUM(P509)</f>
        <v>0</v>
      </c>
    </row>
    <row r="509" spans="1:16" s="381" customFormat="1" hidden="1">
      <c r="A509" s="470" t="str">
        <f t="shared" ref="A509" si="45">CONCATENATE(B509,C509,D509,E509,F509,G509)</f>
        <v>71090201014239</v>
      </c>
      <c r="B509" s="471" t="s">
        <v>439</v>
      </c>
      <c r="C509" s="450" t="s">
        <v>187</v>
      </c>
      <c r="D509" s="451" t="s">
        <v>140</v>
      </c>
      <c r="E509" s="452" t="s">
        <v>106</v>
      </c>
      <c r="F509" s="476" t="s">
        <v>106</v>
      </c>
      <c r="G509" s="454">
        <v>4239</v>
      </c>
      <c r="H509" s="290"/>
      <c r="I509" s="318"/>
      <c r="J509" s="322"/>
      <c r="K509" s="322"/>
      <c r="L509" s="321" t="s">
        <v>115</v>
      </c>
      <c r="M509" s="323">
        <v>4213</v>
      </c>
      <c r="N509" s="299">
        <f>+'havelvac 7.1'!N509+'havelvac 7.2'!N509+'havelvac 7.3'!N509+'havelvac 7.4'!N509+'havelvac 7.5'!N509+'havelvac 7.6'!N509+'havelvac 7.7'!N509+'havelvac 7.9'!N509+'havelvac 7.8'!N509+'havelvac 7.10'!N509+'havelvac 7.11'!N509+'havelvac 7.12'!N509+'havelvac 7.13'!N509</f>
        <v>0</v>
      </c>
      <c r="O509" s="299">
        <f>+'havelvac 7.1'!O509+'havelvac 7.2'!O509+'havelvac 7.3'!O509+'havelvac 7.4'!O509+'havelvac 7.5'!O509+'havelvac 7.6'!O509+'havelvac 7.7'!O509+'havelvac 7.9'!O509+'havelvac 7.8'!O509+'havelvac 7.10'!O509+'havelvac 7.11'!O509+'havelvac 7.12'!O509+'havelvac 7.13'!O509</f>
        <v>0</v>
      </c>
      <c r="P509" s="299">
        <f>+'havelvac 7.1'!P509+'havelvac 7.2'!P509+'havelvac 7.3'!P509+'havelvac 7.4'!P509+'havelvac 7.5'!P509+'havelvac 7.6'!P509+'havelvac 7.7'!P509+'havelvac 7.9'!P509+'havelvac 7.8'!P509+'havelvac 7.10'!P509+'havelvac 7.11'!P509+'havelvac 7.12'!P509+'havelvac 7.13'!P509</f>
        <v>0</v>
      </c>
    </row>
    <row r="510" spans="1:16" s="381" customFormat="1" ht="13.5" hidden="1">
      <c r="A510" s="470" t="str">
        <f t="shared" si="40"/>
        <v>71090202014239</v>
      </c>
      <c r="B510" s="471" t="s">
        <v>439</v>
      </c>
      <c r="C510" s="450" t="s">
        <v>187</v>
      </c>
      <c r="D510" s="451" t="s">
        <v>140</v>
      </c>
      <c r="E510" s="452" t="s">
        <v>140</v>
      </c>
      <c r="F510" s="476" t="s">
        <v>106</v>
      </c>
      <c r="G510" s="454">
        <v>4239</v>
      </c>
      <c r="H510" s="290">
        <v>2820</v>
      </c>
      <c r="I510" s="319" t="s">
        <v>185</v>
      </c>
      <c r="J510" s="320">
        <v>2</v>
      </c>
      <c r="K510" s="320">
        <v>0</v>
      </c>
      <c r="L510" s="410" t="s">
        <v>289</v>
      </c>
      <c r="M510" s="411"/>
      <c r="N510" s="412">
        <f>+N512+N518+N523+N527+N543+N552</f>
        <v>0</v>
      </c>
      <c r="O510" s="412">
        <f>+O512+O518+O523+O527+O543+O552</f>
        <v>0</v>
      </c>
      <c r="P510" s="412">
        <f>+P512+P518+P523+P527+P543+P552</f>
        <v>0</v>
      </c>
    </row>
    <row r="511" spans="1:16" s="381" customFormat="1" ht="12.75" hidden="1">
      <c r="A511" s="470" t="str">
        <f t="shared" si="40"/>
        <v>71090202014511</v>
      </c>
      <c r="B511" s="478" t="s">
        <v>439</v>
      </c>
      <c r="C511" s="450" t="s">
        <v>187</v>
      </c>
      <c r="D511" s="451" t="s">
        <v>140</v>
      </c>
      <c r="E511" s="452" t="s">
        <v>140</v>
      </c>
      <c r="F511" s="476" t="s">
        <v>106</v>
      </c>
      <c r="G511" s="454">
        <v>4511</v>
      </c>
      <c r="H511" s="318"/>
      <c r="I511" s="319"/>
      <c r="J511" s="320"/>
      <c r="K511" s="320"/>
      <c r="L511" s="330" t="s">
        <v>110</v>
      </c>
      <c r="M511" s="288"/>
      <c r="N511" s="331"/>
      <c r="O511" s="331"/>
      <c r="P511" s="331"/>
    </row>
    <row r="512" spans="1:16" s="475" customFormat="1" ht="13.5" hidden="1">
      <c r="A512" s="470" t="str">
        <f t="shared" si="40"/>
        <v>71090202020000</v>
      </c>
      <c r="B512" s="471" t="s">
        <v>439</v>
      </c>
      <c r="C512" s="450" t="s">
        <v>187</v>
      </c>
      <c r="D512" s="451" t="s">
        <v>140</v>
      </c>
      <c r="E512" s="452" t="s">
        <v>140</v>
      </c>
      <c r="F512" s="476" t="s">
        <v>140</v>
      </c>
      <c r="G512" s="474" t="s">
        <v>440</v>
      </c>
      <c r="H512" s="290">
        <v>2821</v>
      </c>
      <c r="I512" s="318" t="s">
        <v>185</v>
      </c>
      <c r="J512" s="322">
        <v>2</v>
      </c>
      <c r="K512" s="322">
        <v>1</v>
      </c>
      <c r="L512" s="409" t="s">
        <v>290</v>
      </c>
      <c r="M512" s="323"/>
      <c r="N512" s="331">
        <f>+N514+N516</f>
        <v>0</v>
      </c>
      <c r="O512" s="331">
        <f t="shared" ref="O512:P512" si="46">+O514+O516</f>
        <v>0</v>
      </c>
      <c r="P512" s="331">
        <f t="shared" si="46"/>
        <v>0</v>
      </c>
    </row>
    <row r="513" spans="1:16" s="381" customFormat="1" ht="12.75" hidden="1">
      <c r="A513" s="470" t="str">
        <f t="shared" si="40"/>
        <v>71090202024239</v>
      </c>
      <c r="B513" s="471" t="s">
        <v>439</v>
      </c>
      <c r="C513" s="450" t="s">
        <v>187</v>
      </c>
      <c r="D513" s="451" t="s">
        <v>140</v>
      </c>
      <c r="E513" s="452" t="s">
        <v>140</v>
      </c>
      <c r="F513" s="476" t="s">
        <v>140</v>
      </c>
      <c r="G513" s="454">
        <v>4239</v>
      </c>
      <c r="H513" s="318"/>
      <c r="I513" s="318"/>
      <c r="J513" s="322"/>
      <c r="K513" s="322"/>
      <c r="L513" s="330" t="s">
        <v>108</v>
      </c>
      <c r="M513" s="288"/>
      <c r="N513" s="331"/>
      <c r="O513" s="331"/>
      <c r="P513" s="331"/>
    </row>
    <row r="514" spans="1:16" s="381" customFormat="1" ht="13.5" hidden="1">
      <c r="A514" s="470" t="str">
        <f t="shared" si="40"/>
        <v>71090202024511</v>
      </c>
      <c r="B514" s="478" t="s">
        <v>439</v>
      </c>
      <c r="C514" s="450" t="s">
        <v>187</v>
      </c>
      <c r="D514" s="451" t="s">
        <v>140</v>
      </c>
      <c r="E514" s="452" t="s">
        <v>140</v>
      </c>
      <c r="F514" s="476" t="s">
        <v>140</v>
      </c>
      <c r="G514" s="454">
        <v>4511</v>
      </c>
      <c r="H514" s="290"/>
      <c r="I514" s="414"/>
      <c r="J514" s="415"/>
      <c r="K514" s="415"/>
      <c r="L514" s="416" t="s">
        <v>291</v>
      </c>
      <c r="M514" s="411"/>
      <c r="N514" s="417">
        <f>SUM(N515)</f>
        <v>0</v>
      </c>
      <c r="O514" s="417">
        <f>SUM(O515)</f>
        <v>0</v>
      </c>
      <c r="P514" s="417">
        <f>SUM(P515)</f>
        <v>0</v>
      </c>
    </row>
    <row r="515" spans="1:16" s="475" customFormat="1" ht="25.5" hidden="1">
      <c r="A515" s="470" t="str">
        <f t="shared" si="40"/>
        <v>71090202030000</v>
      </c>
      <c r="B515" s="471" t="s">
        <v>439</v>
      </c>
      <c r="C515" s="450" t="s">
        <v>187</v>
      </c>
      <c r="D515" s="451" t="s">
        <v>140</v>
      </c>
      <c r="E515" s="452" t="s">
        <v>140</v>
      </c>
      <c r="F515" s="476" t="s">
        <v>442</v>
      </c>
      <c r="G515" s="474" t="s">
        <v>440</v>
      </c>
      <c r="H515" s="318"/>
      <c r="I515" s="319"/>
      <c r="J515" s="320"/>
      <c r="K515" s="320"/>
      <c r="L515" s="321" t="s">
        <v>217</v>
      </c>
      <c r="M515" s="316">
        <v>4511</v>
      </c>
      <c r="N515" s="299">
        <f>+'havelvac 7.1'!N515+'havelvac 7.2'!N515+'havelvac 7.3'!N515+'havelvac 7.4'!N515+'havelvac 7.5'!N515+'havelvac 7.6'!N515+'havelvac 7.7'!N515+'havelvac 7.9'!N515+'havelvac 7.8'!N515+'havelvac 7.10'!N515+'havelvac 7.11'!N515+'havelvac 7.12'!N515+'havelvac 7.13'!N515</f>
        <v>0</v>
      </c>
      <c r="O515" s="299">
        <f>+'havelvac 7.1'!O515+'havelvac 7.2'!O515+'havelvac 7.3'!O515+'havelvac 7.4'!O515+'havelvac 7.5'!O515+'havelvac 7.6'!O515+'havelvac 7.7'!O515+'havelvac 7.9'!O515+'havelvac 7.8'!O515+'havelvac 7.10'!O515+'havelvac 7.11'!O515+'havelvac 7.12'!O515+'havelvac 7.13'!O515</f>
        <v>0</v>
      </c>
      <c r="P515" s="299">
        <f>+'havelvac 7.1'!P515+'havelvac 7.2'!P515+'havelvac 7.3'!P515+'havelvac 7.4'!P515+'havelvac 7.5'!P515+'havelvac 7.6'!P515+'havelvac 7.7'!P515+'havelvac 7.9'!P515+'havelvac 7.8'!P515+'havelvac 7.10'!P515+'havelvac 7.11'!P515+'havelvac 7.12'!P515+'havelvac 7.13'!P515</f>
        <v>0</v>
      </c>
    </row>
    <row r="516" spans="1:16" s="381" customFormat="1" ht="28.5" hidden="1" customHeight="1">
      <c r="A516" s="470" t="str">
        <f t="shared" si="40"/>
        <v>71090202034239</v>
      </c>
      <c r="B516" s="471" t="s">
        <v>439</v>
      </c>
      <c r="C516" s="450" t="s">
        <v>187</v>
      </c>
      <c r="D516" s="451" t="s">
        <v>140</v>
      </c>
      <c r="E516" s="452" t="s">
        <v>140</v>
      </c>
      <c r="F516" s="476" t="s">
        <v>442</v>
      </c>
      <c r="G516" s="454">
        <v>4239</v>
      </c>
      <c r="H516" s="290"/>
      <c r="I516" s="414"/>
      <c r="J516" s="415"/>
      <c r="K516" s="415"/>
      <c r="L516" s="416" t="s">
        <v>767</v>
      </c>
      <c r="M516" s="411"/>
      <c r="N516" s="417">
        <f>SUM(N517)</f>
        <v>0</v>
      </c>
      <c r="O516" s="417">
        <f>SUM(O517)</f>
        <v>0</v>
      </c>
      <c r="P516" s="417">
        <f>SUM(P517)</f>
        <v>0</v>
      </c>
    </row>
    <row r="517" spans="1:16" s="381" customFormat="1" hidden="1">
      <c r="A517" s="470" t="str">
        <f t="shared" si="40"/>
        <v>71090202034511</v>
      </c>
      <c r="B517" s="478" t="s">
        <v>439</v>
      </c>
      <c r="C517" s="450" t="s">
        <v>187</v>
      </c>
      <c r="D517" s="451" t="s">
        <v>140</v>
      </c>
      <c r="E517" s="452" t="s">
        <v>140</v>
      </c>
      <c r="F517" s="476" t="s">
        <v>442</v>
      </c>
      <c r="G517" s="454">
        <v>4511</v>
      </c>
      <c r="H517" s="318"/>
      <c r="I517" s="319"/>
      <c r="J517" s="320"/>
      <c r="K517" s="320"/>
      <c r="L517" s="321" t="s">
        <v>138</v>
      </c>
      <c r="M517" s="316">
        <v>5132</v>
      </c>
      <c r="N517" s="299">
        <f>+'havelvac 7.1'!N517+'havelvac 7.2'!N517+'havelvac 7.3'!N517+'havelvac 7.4'!N517+'havelvac 7.5'!N517+'havelvac 7.6'!N517+'havelvac 7.7'!N517+'havelvac 7.9'!N517+'havelvac 7.8'!N517+'havelvac 7.10'!N517+'havelvac 7.11'!N517+'havelvac 7.12'!N517+'havelvac 7.13'!N517</f>
        <v>0</v>
      </c>
      <c r="O517" s="299">
        <f>+'havelvac 7.1'!O517+'havelvac 7.2'!O517+'havelvac 7.3'!O517+'havelvac 7.4'!O517+'havelvac 7.5'!O517+'havelvac 7.6'!O517+'havelvac 7.7'!O517+'havelvac 7.9'!O517+'havelvac 7.8'!O517+'havelvac 7.10'!O517+'havelvac 7.11'!O517+'havelvac 7.12'!O517+'havelvac 7.13'!O517</f>
        <v>0</v>
      </c>
      <c r="P517" s="299">
        <f>+'havelvac 7.1'!P517+'havelvac 7.2'!P517+'havelvac 7.3'!P517+'havelvac 7.4'!P517+'havelvac 7.5'!P517+'havelvac 7.6'!P517+'havelvac 7.7'!P517+'havelvac 7.9'!P517+'havelvac 7.8'!P517+'havelvac 7.10'!P517+'havelvac 7.11'!P517+'havelvac 7.12'!P517+'havelvac 7.13'!P517</f>
        <v>0</v>
      </c>
    </row>
    <row r="518" spans="1:16" s="381" customFormat="1" ht="12.75" hidden="1">
      <c r="A518" s="470" t="str">
        <f t="shared" si="40"/>
        <v>71090202044511</v>
      </c>
      <c r="B518" s="478" t="s">
        <v>439</v>
      </c>
      <c r="C518" s="450" t="s">
        <v>187</v>
      </c>
      <c r="D518" s="451" t="s">
        <v>140</v>
      </c>
      <c r="E518" s="452" t="s">
        <v>140</v>
      </c>
      <c r="F518" s="476" t="s">
        <v>155</v>
      </c>
      <c r="G518" s="454">
        <v>4511</v>
      </c>
      <c r="H518" s="290">
        <v>2821</v>
      </c>
      <c r="I518" s="318" t="s">
        <v>185</v>
      </c>
      <c r="J518" s="322">
        <v>2</v>
      </c>
      <c r="K518" s="322">
        <v>2</v>
      </c>
      <c r="L518" s="409" t="s">
        <v>293</v>
      </c>
      <c r="M518" s="323"/>
      <c r="N518" s="331">
        <f>+N520</f>
        <v>0</v>
      </c>
      <c r="O518" s="331">
        <f t="shared" ref="O518:P518" si="47">+O520</f>
        <v>0</v>
      </c>
      <c r="P518" s="331">
        <f t="shared" si="47"/>
        <v>0</v>
      </c>
    </row>
    <row r="519" spans="1:16" s="477" customFormat="1" ht="12.75" hidden="1">
      <c r="A519" s="470" t="str">
        <f t="shared" si="40"/>
        <v>71090500000000</v>
      </c>
      <c r="B519" s="471" t="s">
        <v>439</v>
      </c>
      <c r="C519" s="450" t="s">
        <v>187</v>
      </c>
      <c r="D519" s="451" t="s">
        <v>149</v>
      </c>
      <c r="E519" s="452" t="s">
        <v>441</v>
      </c>
      <c r="F519" s="476" t="s">
        <v>441</v>
      </c>
      <c r="G519" s="474" t="s">
        <v>440</v>
      </c>
      <c r="H519" s="318"/>
      <c r="I519" s="318"/>
      <c r="J519" s="322"/>
      <c r="K519" s="322"/>
      <c r="L519" s="330" t="s">
        <v>108</v>
      </c>
      <c r="M519" s="288"/>
      <c r="N519" s="331"/>
      <c r="O519" s="331"/>
      <c r="P519" s="331"/>
    </row>
    <row r="520" spans="1:16" s="381" customFormat="1" ht="13.5" hidden="1">
      <c r="A520" s="470" t="str">
        <f t="shared" si="40"/>
        <v>71090500000001</v>
      </c>
      <c r="B520" s="471" t="s">
        <v>439</v>
      </c>
      <c r="C520" s="450" t="s">
        <v>187</v>
      </c>
      <c r="D520" s="451" t="s">
        <v>149</v>
      </c>
      <c r="E520" s="452" t="s">
        <v>441</v>
      </c>
      <c r="F520" s="476" t="s">
        <v>441</v>
      </c>
      <c r="G520" s="474" t="s">
        <v>96</v>
      </c>
      <c r="H520" s="290"/>
      <c r="I520" s="414"/>
      <c r="J520" s="415"/>
      <c r="K520" s="415"/>
      <c r="L520" s="416" t="s">
        <v>294</v>
      </c>
      <c r="M520" s="411"/>
      <c r="N520" s="417">
        <f>SUM(N521:N522)</f>
        <v>0</v>
      </c>
      <c r="O520" s="417">
        <f>SUM(O521:O522)</f>
        <v>0</v>
      </c>
      <c r="P520" s="417">
        <f>SUM(P521:P522)</f>
        <v>0</v>
      </c>
    </row>
    <row r="521" spans="1:16" s="381" customFormat="1" ht="25.5" hidden="1">
      <c r="A521" s="470" t="str">
        <f t="shared" si="40"/>
        <v>71090501000000</v>
      </c>
      <c r="B521" s="471" t="s">
        <v>439</v>
      </c>
      <c r="C521" s="450" t="s">
        <v>187</v>
      </c>
      <c r="D521" s="451" t="s">
        <v>149</v>
      </c>
      <c r="E521" s="452" t="s">
        <v>106</v>
      </c>
      <c r="F521" s="476" t="s">
        <v>441</v>
      </c>
      <c r="G521" s="474" t="s">
        <v>440</v>
      </c>
      <c r="H521" s="318"/>
      <c r="I521" s="318"/>
      <c r="J521" s="322"/>
      <c r="K521" s="322"/>
      <c r="L521" s="321" t="s">
        <v>217</v>
      </c>
      <c r="M521" s="316">
        <v>4511</v>
      </c>
      <c r="N521" s="299">
        <f>+'havelvac 7.1'!N521+'havelvac 7.2'!N521+'havelvac 7.3'!N521+'havelvac 7.4'!N521+'havelvac 7.5'!N521+'havelvac 7.6'!N521+'havelvac 7.7'!N521+'havelvac 7.9'!N521+'havelvac 7.8'!N521+'havelvac 7.10'!N521+'havelvac 7.11'!N521+'havelvac 7.12'!N521+'havelvac 7.13'!N521</f>
        <v>0</v>
      </c>
      <c r="O521" s="299">
        <f>+'havelvac 7.1'!O521+'havelvac 7.2'!O521+'havelvac 7.3'!O521+'havelvac 7.4'!O521+'havelvac 7.5'!O521+'havelvac 7.6'!O521+'havelvac 7.7'!O521+'havelvac 7.9'!O521+'havelvac 7.8'!O521+'havelvac 7.10'!O521+'havelvac 7.11'!O521+'havelvac 7.12'!O521+'havelvac 7.13'!O521</f>
        <v>0</v>
      </c>
      <c r="P521" s="299">
        <f>+'havelvac 7.1'!P521+'havelvac 7.2'!P521+'havelvac 7.3'!P521+'havelvac 7.4'!P521+'havelvac 7.5'!P521+'havelvac 7.6'!P521+'havelvac 7.7'!P521+'havelvac 7.9'!P521+'havelvac 7.8'!P521+'havelvac 7.10'!P521+'havelvac 7.11'!P521+'havelvac 7.12'!P521+'havelvac 7.13'!P521</f>
        <v>0</v>
      </c>
    </row>
    <row r="522" spans="1:16" s="381" customFormat="1" ht="25.5" hidden="1">
      <c r="A522" s="470" t="str">
        <f t="shared" si="40"/>
        <v>71090501000001</v>
      </c>
      <c r="B522" s="471" t="s">
        <v>439</v>
      </c>
      <c r="C522" s="450" t="s">
        <v>187</v>
      </c>
      <c r="D522" s="451" t="s">
        <v>149</v>
      </c>
      <c r="E522" s="452" t="s">
        <v>106</v>
      </c>
      <c r="F522" s="476" t="s">
        <v>441</v>
      </c>
      <c r="G522" s="474" t="s">
        <v>96</v>
      </c>
      <c r="H522" s="318"/>
      <c r="I522" s="318"/>
      <c r="J522" s="322"/>
      <c r="K522" s="322"/>
      <c r="L522" s="321" t="s">
        <v>219</v>
      </c>
      <c r="M522" s="316">
        <v>4819</v>
      </c>
      <c r="N522" s="299">
        <f>+'havelvac 7.1'!N522+'havelvac 7.2'!N522+'havelvac 7.3'!N522+'havelvac 7.4'!N522+'havelvac 7.5'!N522+'havelvac 7.6'!N522+'havelvac 7.7'!N522+'havelvac 7.9'!N522+'havelvac 7.8'!N522+'havelvac 7.10'!N522+'havelvac 7.11'!N522+'havelvac 7.12'!N522+'havelvac 7.13'!N522</f>
        <v>0</v>
      </c>
      <c r="O522" s="299">
        <f>+'havelvac 7.1'!O522+'havelvac 7.2'!O522+'havelvac 7.3'!O522+'havelvac 7.4'!O522+'havelvac 7.5'!O522+'havelvac 7.6'!O522+'havelvac 7.7'!O522+'havelvac 7.9'!O522+'havelvac 7.8'!O522+'havelvac 7.10'!O522+'havelvac 7.11'!O522+'havelvac 7.12'!O522+'havelvac 7.13'!O522</f>
        <v>0</v>
      </c>
      <c r="P522" s="299">
        <f>+'havelvac 7.1'!P522+'havelvac 7.2'!P522+'havelvac 7.3'!P522+'havelvac 7.4'!P522+'havelvac 7.5'!P522+'havelvac 7.6'!P522+'havelvac 7.7'!P522+'havelvac 7.9'!P522+'havelvac 7.8'!P522+'havelvac 7.10'!P522+'havelvac 7.11'!P522+'havelvac 7.12'!P522+'havelvac 7.13'!P522</f>
        <v>0</v>
      </c>
    </row>
    <row r="523" spans="1:16" s="381" customFormat="1" ht="12.75" hidden="1">
      <c r="A523" s="470"/>
      <c r="B523" s="471"/>
      <c r="C523" s="450"/>
      <c r="D523" s="451"/>
      <c r="E523" s="452"/>
      <c r="F523" s="476"/>
      <c r="G523" s="454"/>
      <c r="H523" s="290">
        <v>2823</v>
      </c>
      <c r="I523" s="318" t="s">
        <v>185</v>
      </c>
      <c r="J523" s="322">
        <v>2</v>
      </c>
      <c r="K523" s="322">
        <v>3</v>
      </c>
      <c r="L523" s="409" t="s">
        <v>296</v>
      </c>
      <c r="M523" s="323"/>
      <c r="N523" s="331">
        <f>+N525</f>
        <v>0</v>
      </c>
      <c r="O523" s="331">
        <f>+O525</f>
        <v>0</v>
      </c>
      <c r="P523" s="331">
        <f>+P525</f>
        <v>0</v>
      </c>
    </row>
    <row r="524" spans="1:16" s="381" customFormat="1" ht="12.75" hidden="1">
      <c r="A524" s="470"/>
      <c r="B524" s="471"/>
      <c r="C524" s="450"/>
      <c r="D524" s="451"/>
      <c r="E524" s="452"/>
      <c r="F524" s="476"/>
      <c r="G524" s="454"/>
      <c r="H524" s="318"/>
      <c r="I524" s="318"/>
      <c r="J524" s="322"/>
      <c r="K524" s="322"/>
      <c r="L524" s="330" t="s">
        <v>108</v>
      </c>
      <c r="M524" s="288"/>
      <c r="N524" s="331"/>
      <c r="O524" s="331"/>
      <c r="P524" s="331"/>
    </row>
    <row r="525" spans="1:16" ht="27" hidden="1">
      <c r="B525" s="364"/>
      <c r="H525" s="290"/>
      <c r="I525" s="414"/>
      <c r="J525" s="415"/>
      <c r="K525" s="415"/>
      <c r="L525" s="416" t="s">
        <v>297</v>
      </c>
      <c r="M525" s="411"/>
      <c r="N525" s="417">
        <f>SUM(N526)</f>
        <v>0</v>
      </c>
      <c r="O525" s="417">
        <f>SUM(O526)</f>
        <v>0</v>
      </c>
      <c r="P525" s="417">
        <f>SUM(P526)</f>
        <v>0</v>
      </c>
    </row>
    <row r="526" spans="1:16" s="381" customFormat="1" ht="25.5" hidden="1">
      <c r="A526" s="470" t="str">
        <f t="shared" si="40"/>
        <v>71090501034511</v>
      </c>
      <c r="B526" s="478" t="s">
        <v>439</v>
      </c>
      <c r="C526" s="450" t="s">
        <v>187</v>
      </c>
      <c r="D526" s="451" t="s">
        <v>149</v>
      </c>
      <c r="E526" s="452" t="s">
        <v>106</v>
      </c>
      <c r="F526" s="476" t="s">
        <v>442</v>
      </c>
      <c r="G526" s="454">
        <v>4511</v>
      </c>
      <c r="H526" s="290"/>
      <c r="I526" s="318"/>
      <c r="J526" s="322"/>
      <c r="K526" s="322"/>
      <c r="L526" s="321" t="s">
        <v>217</v>
      </c>
      <c r="M526" s="419">
        <v>4511</v>
      </c>
      <c r="N526" s="299">
        <f>+'havelvac 7.1'!N526+'havelvac 7.2'!N526+'havelvac 7.3'!N526+'havelvac 7.4'!N526+'havelvac 7.5'!N526+'havelvac 7.6'!N526+'havelvac 7.7'!N526+'havelvac 7.9'!N526+'havelvac 7.8'!N526+'havelvac 7.10'!N526+'havelvac 7.11'!N526+'havelvac 7.12'!N526+'havelvac 7.13'!N526</f>
        <v>0</v>
      </c>
      <c r="O526" s="299">
        <f>+'havelvac 7.1'!O526+'havelvac 7.2'!O526+'havelvac 7.3'!O526+'havelvac 7.4'!O526+'havelvac 7.5'!O526+'havelvac 7.6'!O526+'havelvac 7.7'!O526+'havelvac 7.9'!O526+'havelvac 7.8'!O526+'havelvac 7.10'!O526+'havelvac 7.11'!O526+'havelvac 7.12'!O526+'havelvac 7.13'!O526</f>
        <v>0</v>
      </c>
      <c r="P526" s="299">
        <f>+'havelvac 7.1'!P526+'havelvac 7.2'!P526+'havelvac 7.3'!P526+'havelvac 7.4'!P526+'havelvac 7.5'!P526+'havelvac 7.6'!P526+'havelvac 7.7'!P526+'havelvac 7.9'!P526+'havelvac 7.8'!P526+'havelvac 7.10'!P526+'havelvac 7.11'!P526+'havelvac 7.12'!P526+'havelvac 7.13'!P526</f>
        <v>0</v>
      </c>
    </row>
    <row r="527" spans="1:16" s="381" customFormat="1" ht="12.75" hidden="1">
      <c r="A527" s="470" t="str">
        <f t="shared" si="40"/>
        <v>71090501044239</v>
      </c>
      <c r="B527" s="471" t="s">
        <v>439</v>
      </c>
      <c r="C527" s="450" t="s">
        <v>187</v>
      </c>
      <c r="D527" s="451" t="s">
        <v>149</v>
      </c>
      <c r="E527" s="452" t="s">
        <v>106</v>
      </c>
      <c r="F527" s="476" t="s">
        <v>155</v>
      </c>
      <c r="G527" s="454">
        <v>4239</v>
      </c>
      <c r="H527" s="290">
        <v>2824</v>
      </c>
      <c r="I527" s="318" t="s">
        <v>185</v>
      </c>
      <c r="J527" s="322">
        <v>2</v>
      </c>
      <c r="K527" s="322">
        <v>4</v>
      </c>
      <c r="L527" s="409" t="s">
        <v>299</v>
      </c>
      <c r="M527" s="323"/>
      <c r="N527" s="331">
        <f>+N529+N538+N540</f>
        <v>0</v>
      </c>
      <c r="O527" s="331">
        <f t="shared" ref="O527:P527" si="48">+O529+O538+O540</f>
        <v>0</v>
      </c>
      <c r="P527" s="331">
        <f t="shared" si="48"/>
        <v>0</v>
      </c>
    </row>
    <row r="528" spans="1:16" s="475" customFormat="1" ht="13.5" hidden="1">
      <c r="A528" s="470" t="str">
        <f t="shared" si="40"/>
        <v>71090501050000</v>
      </c>
      <c r="B528" s="471" t="s">
        <v>439</v>
      </c>
      <c r="C528" s="450" t="s">
        <v>187</v>
      </c>
      <c r="D528" s="451" t="s">
        <v>149</v>
      </c>
      <c r="E528" s="452" t="s">
        <v>106</v>
      </c>
      <c r="F528" s="476" t="s">
        <v>149</v>
      </c>
      <c r="G528" s="474" t="s">
        <v>440</v>
      </c>
      <c r="H528" s="318"/>
      <c r="I528" s="318"/>
      <c r="J528" s="322"/>
      <c r="K528" s="322"/>
      <c r="L528" s="330" t="s">
        <v>108</v>
      </c>
      <c r="M528" s="288"/>
      <c r="N528" s="331"/>
      <c r="O528" s="331"/>
      <c r="P528" s="331"/>
    </row>
    <row r="529" spans="1:16" s="381" customFormat="1" ht="13.5" hidden="1">
      <c r="A529" s="470" t="str">
        <f t="shared" si="40"/>
        <v>71090501054819</v>
      </c>
      <c r="B529" s="471" t="s">
        <v>439</v>
      </c>
      <c r="C529" s="450" t="s">
        <v>187</v>
      </c>
      <c r="D529" s="451" t="s">
        <v>149</v>
      </c>
      <c r="E529" s="452" t="s">
        <v>106</v>
      </c>
      <c r="F529" s="476" t="s">
        <v>149</v>
      </c>
      <c r="G529" s="454">
        <v>4819</v>
      </c>
      <c r="H529" s="290"/>
      <c r="I529" s="414"/>
      <c r="J529" s="415"/>
      <c r="K529" s="415"/>
      <c r="L529" s="416" t="s">
        <v>300</v>
      </c>
      <c r="M529" s="411"/>
      <c r="N529" s="417">
        <f>SUM(N530:N537)</f>
        <v>0</v>
      </c>
      <c r="O529" s="417">
        <f t="shared" ref="O529:P529" si="49">SUM(O530:O537)</f>
        <v>0</v>
      </c>
      <c r="P529" s="417">
        <f t="shared" si="49"/>
        <v>0</v>
      </c>
    </row>
    <row r="530" spans="1:16" s="477" customFormat="1" hidden="1">
      <c r="A530" s="470"/>
      <c r="B530" s="471"/>
      <c r="C530" s="450"/>
      <c r="D530" s="451"/>
      <c r="E530" s="452"/>
      <c r="F530" s="476"/>
      <c r="G530" s="474"/>
      <c r="H530" s="290"/>
      <c r="I530" s="318"/>
      <c r="J530" s="322"/>
      <c r="K530" s="322"/>
      <c r="L530" s="321" t="s">
        <v>118</v>
      </c>
      <c r="M530" s="316">
        <v>4216</v>
      </c>
      <c r="N530" s="299">
        <f>+'havelvac 7.1'!N530+'havelvac 7.2'!N530+'havelvac 7.3'!N530+'havelvac 7.4'!N530+'havelvac 7.5'!N530+'havelvac 7.6'!N530+'havelvac 7.7'!N530+'havelvac 7.9'!N530+'havelvac 7.8'!N530+'havelvac 7.10'!N530+'havelvac 7.11'!N530+'havelvac 7.12'!N530+'havelvac 7.13'!N530</f>
        <v>0</v>
      </c>
      <c r="O530" s="299">
        <f>+'havelvac 7.1'!O530+'havelvac 7.2'!O530+'havelvac 7.3'!O530+'havelvac 7.4'!O530+'havelvac 7.5'!O530+'havelvac 7.6'!O530+'havelvac 7.7'!O530+'havelvac 7.9'!O530+'havelvac 7.8'!O530+'havelvac 7.10'!O530+'havelvac 7.11'!O530+'havelvac 7.12'!O530+'havelvac 7.13'!O530</f>
        <v>0</v>
      </c>
      <c r="P530" s="299">
        <f>+'havelvac 7.1'!P530+'havelvac 7.2'!P530+'havelvac 7.3'!P530+'havelvac 7.4'!P530+'havelvac 7.5'!P530+'havelvac 7.6'!P530+'havelvac 7.7'!P530+'havelvac 7.9'!P530+'havelvac 7.8'!P530+'havelvac 7.10'!P530+'havelvac 7.11'!P530+'havelvac 7.12'!P530+'havelvac 7.13'!P530</f>
        <v>0</v>
      </c>
    </row>
    <row r="531" spans="1:16" s="477" customFormat="1" hidden="1">
      <c r="A531" s="470" t="str">
        <f t="shared" ref="A531:A596" si="50">CONCATENATE(B531,C531,D531,E531,F531,G531)</f>
        <v>71090600000000</v>
      </c>
      <c r="B531" s="471" t="s">
        <v>439</v>
      </c>
      <c r="C531" s="450" t="s">
        <v>187</v>
      </c>
      <c r="D531" s="451" t="s">
        <v>157</v>
      </c>
      <c r="E531" s="452" t="s">
        <v>441</v>
      </c>
      <c r="F531" s="476" t="s">
        <v>441</v>
      </c>
      <c r="G531" s="474" t="s">
        <v>440</v>
      </c>
      <c r="H531" s="290"/>
      <c r="I531" s="318"/>
      <c r="J531" s="322"/>
      <c r="K531" s="322"/>
      <c r="L531" s="321" t="s">
        <v>122</v>
      </c>
      <c r="M531" s="316">
        <v>4234</v>
      </c>
      <c r="N531" s="299">
        <f>+'havelvac 7.1'!N531+'havelvac 7.2'!N531+'havelvac 7.3'!N531+'havelvac 7.4'!N531+'havelvac 7.5'!N531+'havelvac 7.6'!N531+'havelvac 7.7'!N531+'havelvac 7.9'!N531+'havelvac 7.8'!N531+'havelvac 7.10'!N531+'havelvac 7.11'!N531+'havelvac 7.12'!N531+'havelvac 7.13'!N531</f>
        <v>0</v>
      </c>
      <c r="O531" s="299">
        <f>+'havelvac 7.1'!O531+'havelvac 7.2'!O531+'havelvac 7.3'!O531+'havelvac 7.4'!O531+'havelvac 7.5'!O531+'havelvac 7.6'!O531+'havelvac 7.7'!O531+'havelvac 7.9'!O531+'havelvac 7.8'!O531+'havelvac 7.10'!O531+'havelvac 7.11'!O531+'havelvac 7.12'!O531+'havelvac 7.13'!O531</f>
        <v>0</v>
      </c>
      <c r="P531" s="299">
        <f>+'havelvac 7.1'!P531+'havelvac 7.2'!P531+'havelvac 7.3'!P531+'havelvac 7.4'!P531+'havelvac 7.5'!P531+'havelvac 7.6'!P531+'havelvac 7.7'!P531+'havelvac 7.9'!P531+'havelvac 7.8'!P531+'havelvac 7.10'!P531+'havelvac 7.11'!P531+'havelvac 7.12'!P531+'havelvac 7.13'!P531</f>
        <v>0</v>
      </c>
    </row>
    <row r="532" spans="1:16" s="381" customFormat="1" hidden="1">
      <c r="A532" s="470" t="str">
        <f t="shared" si="50"/>
        <v>71090600000001</v>
      </c>
      <c r="B532" s="471" t="s">
        <v>439</v>
      </c>
      <c r="C532" s="450" t="s">
        <v>187</v>
      </c>
      <c r="D532" s="451" t="s">
        <v>157</v>
      </c>
      <c r="E532" s="452" t="s">
        <v>441</v>
      </c>
      <c r="F532" s="476" t="s">
        <v>441</v>
      </c>
      <c r="G532" s="474" t="s">
        <v>96</v>
      </c>
      <c r="H532" s="290"/>
      <c r="I532" s="318"/>
      <c r="J532" s="322"/>
      <c r="K532" s="322"/>
      <c r="L532" s="321" t="s">
        <v>125</v>
      </c>
      <c r="M532" s="288">
        <v>4239</v>
      </c>
      <c r="N532" s="299">
        <f>+'havelvac 7.1'!N532+'havelvac 7.2'!N532+'havelvac 7.3'!N532+'havelvac 7.4'!N532+'havelvac 7.5'!N532+'havelvac 7.6'!N532+'havelvac 7.7'!N532+'havelvac 7.9'!N532+'havelvac 7.8'!N532+'havelvac 7.10'!N532+'havelvac 7.11'!N532+'havelvac 7.12'!N532+'havelvac 7.13'!N532</f>
        <v>0</v>
      </c>
      <c r="O532" s="299">
        <f>+'havelvac 7.1'!O532+'havelvac 7.2'!O532+'havelvac 7.3'!O532+'havelvac 7.4'!O532+'havelvac 7.5'!O532+'havelvac 7.6'!O532+'havelvac 7.7'!O532+'havelvac 7.9'!O532+'havelvac 7.8'!O532+'havelvac 7.10'!O532+'havelvac 7.11'!O532+'havelvac 7.12'!O532+'havelvac 7.13'!O532</f>
        <v>0</v>
      </c>
      <c r="P532" s="299">
        <f>+'havelvac 7.1'!P532+'havelvac 7.2'!P532+'havelvac 7.3'!P532+'havelvac 7.4'!P532+'havelvac 7.5'!P532+'havelvac 7.6'!P532+'havelvac 7.7'!P532+'havelvac 7.9'!P532+'havelvac 7.8'!P532+'havelvac 7.10'!P532+'havelvac 7.11'!P532+'havelvac 7.12'!P532+'havelvac 7.13'!P532</f>
        <v>0</v>
      </c>
    </row>
    <row r="533" spans="1:16" s="381" customFormat="1" hidden="1">
      <c r="A533" s="470" t="str">
        <f t="shared" si="50"/>
        <v>71090601000000</v>
      </c>
      <c r="B533" s="471" t="s">
        <v>439</v>
      </c>
      <c r="C533" s="450" t="s">
        <v>187</v>
      </c>
      <c r="D533" s="451" t="s">
        <v>157</v>
      </c>
      <c r="E533" s="452" t="s">
        <v>106</v>
      </c>
      <c r="F533" s="476" t="s">
        <v>441</v>
      </c>
      <c r="G533" s="474" t="s">
        <v>440</v>
      </c>
      <c r="H533" s="290"/>
      <c r="I533" s="318"/>
      <c r="J533" s="322"/>
      <c r="K533" s="322"/>
      <c r="L533" s="336" t="s">
        <v>130</v>
      </c>
      <c r="M533" s="289">
        <v>4267</v>
      </c>
      <c r="N533" s="299">
        <f>+'havelvac 7.1'!N533+'havelvac 7.2'!N533+'havelvac 7.3'!N533+'havelvac 7.4'!N533+'havelvac 7.5'!N533+'havelvac 7.6'!N533+'havelvac 7.7'!N533+'havelvac 7.9'!N533+'havelvac 7.8'!N533+'havelvac 7.10'!N533+'havelvac 7.11'!N533+'havelvac 7.12'!N533+'havelvac 7.13'!N533</f>
        <v>0</v>
      </c>
      <c r="O533" s="299">
        <f>+'havelvac 7.1'!O533+'havelvac 7.2'!O533+'havelvac 7.3'!O533+'havelvac 7.4'!O533+'havelvac 7.5'!O533+'havelvac 7.6'!O533+'havelvac 7.7'!O533+'havelvac 7.9'!O533+'havelvac 7.8'!O533+'havelvac 7.10'!O533+'havelvac 7.11'!O533+'havelvac 7.12'!O533+'havelvac 7.13'!O533</f>
        <v>0</v>
      </c>
      <c r="P533" s="299">
        <f>+'havelvac 7.1'!P533+'havelvac 7.2'!P533+'havelvac 7.3'!P533+'havelvac 7.4'!P533+'havelvac 7.5'!P533+'havelvac 7.6'!P533+'havelvac 7.7'!P533+'havelvac 7.9'!P533+'havelvac 7.8'!P533+'havelvac 7.10'!P533+'havelvac 7.11'!P533+'havelvac 7.12'!P533+'havelvac 7.13'!P533</f>
        <v>0</v>
      </c>
    </row>
    <row r="534" spans="1:16" s="381" customFormat="1" hidden="1">
      <c r="A534" s="470" t="str">
        <f t="shared" si="50"/>
        <v>71090601000001</v>
      </c>
      <c r="B534" s="471" t="s">
        <v>439</v>
      </c>
      <c r="C534" s="450" t="s">
        <v>187</v>
      </c>
      <c r="D534" s="451" t="s">
        <v>157</v>
      </c>
      <c r="E534" s="452" t="s">
        <v>106</v>
      </c>
      <c r="F534" s="476" t="s">
        <v>441</v>
      </c>
      <c r="G534" s="474" t="s">
        <v>96</v>
      </c>
      <c r="H534" s="423"/>
      <c r="I534" s="424"/>
      <c r="J534" s="425"/>
      <c r="K534" s="426"/>
      <c r="L534" s="427" t="s">
        <v>240</v>
      </c>
      <c r="M534" s="420">
        <v>4269</v>
      </c>
      <c r="N534" s="299">
        <f>+'havelvac 7.1'!N534+'havelvac 7.2'!N534+'havelvac 7.3'!N534+'havelvac 7.4'!N534+'havelvac 7.5'!N534+'havelvac 7.6'!N534+'havelvac 7.7'!N534+'havelvac 7.9'!N534+'havelvac 7.8'!N534+'havelvac 7.10'!N534+'havelvac 7.11'!N534+'havelvac 7.12'!N534+'havelvac 7.13'!N534</f>
        <v>0</v>
      </c>
      <c r="O534" s="299">
        <f>+'havelvac 7.1'!O534+'havelvac 7.2'!O534+'havelvac 7.3'!O534+'havelvac 7.4'!O534+'havelvac 7.5'!O534+'havelvac 7.6'!O534+'havelvac 7.7'!O534+'havelvac 7.9'!O534+'havelvac 7.8'!O534+'havelvac 7.10'!O534+'havelvac 7.11'!O534+'havelvac 7.12'!O534+'havelvac 7.13'!O534</f>
        <v>0</v>
      </c>
      <c r="P534" s="299">
        <f>+'havelvac 7.1'!P534+'havelvac 7.2'!P534+'havelvac 7.3'!P534+'havelvac 7.4'!P534+'havelvac 7.5'!P534+'havelvac 7.6'!P534+'havelvac 7.7'!P534+'havelvac 7.9'!P534+'havelvac 7.8'!P534+'havelvac 7.10'!P534+'havelvac 7.11'!P534+'havelvac 7.12'!P534+'havelvac 7.13'!P534</f>
        <v>0</v>
      </c>
    </row>
    <row r="535" spans="1:16" s="475" customFormat="1" hidden="1">
      <c r="A535" s="470" t="str">
        <f t="shared" si="50"/>
        <v>71090601010000</v>
      </c>
      <c r="B535" s="471" t="s">
        <v>439</v>
      </c>
      <c r="C535" s="450" t="s">
        <v>187</v>
      </c>
      <c r="D535" s="451" t="s">
        <v>157</v>
      </c>
      <c r="E535" s="452" t="s">
        <v>106</v>
      </c>
      <c r="F535" s="476" t="s">
        <v>106</v>
      </c>
      <c r="G535" s="474" t="s">
        <v>440</v>
      </c>
      <c r="H535" s="318"/>
      <c r="I535" s="318"/>
      <c r="J535" s="322"/>
      <c r="K535" s="322"/>
      <c r="L535" s="418" t="s">
        <v>167</v>
      </c>
      <c r="M535" s="420">
        <v>4639</v>
      </c>
      <c r="N535" s="299">
        <f>+'havelvac 7.1'!N535+'havelvac 7.2'!N535+'havelvac 7.3'!N535+'havelvac 7.4'!N535+'havelvac 7.5'!N535+'havelvac 7.6'!N535+'havelvac 7.7'!N535+'havelvac 7.9'!N535+'havelvac 7.8'!N535+'havelvac 7.10'!N535+'havelvac 7.11'!N535+'havelvac 7.12'!N535+'havelvac 7.13'!N535</f>
        <v>0</v>
      </c>
      <c r="O535" s="299">
        <f>+'havelvac 7.1'!O535+'havelvac 7.2'!O535+'havelvac 7.3'!O535+'havelvac 7.4'!O535+'havelvac 7.5'!O535+'havelvac 7.6'!O535+'havelvac 7.7'!O535+'havelvac 7.9'!O535+'havelvac 7.8'!O535+'havelvac 7.10'!O535+'havelvac 7.11'!O535+'havelvac 7.12'!O535+'havelvac 7.13'!O535</f>
        <v>0</v>
      </c>
      <c r="P535" s="299">
        <f>+'havelvac 7.1'!P535+'havelvac 7.2'!P535+'havelvac 7.3'!P535+'havelvac 7.4'!P535+'havelvac 7.5'!P535+'havelvac 7.6'!P535+'havelvac 7.7'!P535+'havelvac 7.9'!P535+'havelvac 7.8'!P535+'havelvac 7.10'!P535+'havelvac 7.11'!P535+'havelvac 7.12'!P535+'havelvac 7.13'!P535</f>
        <v>0</v>
      </c>
    </row>
    <row r="536" spans="1:16" s="381" customFormat="1" ht="25.5" hidden="1">
      <c r="A536" s="470" t="str">
        <f t="shared" si="50"/>
        <v>71090501000001</v>
      </c>
      <c r="B536" s="471" t="s">
        <v>439</v>
      </c>
      <c r="C536" s="450" t="s">
        <v>187</v>
      </c>
      <c r="D536" s="451" t="s">
        <v>149</v>
      </c>
      <c r="E536" s="452" t="s">
        <v>106</v>
      </c>
      <c r="F536" s="476" t="s">
        <v>441</v>
      </c>
      <c r="G536" s="474" t="s">
        <v>96</v>
      </c>
      <c r="H536" s="318"/>
      <c r="I536" s="318"/>
      <c r="J536" s="322"/>
      <c r="K536" s="322"/>
      <c r="L536" s="321" t="s">
        <v>219</v>
      </c>
      <c r="M536" s="316">
        <v>4819</v>
      </c>
      <c r="N536" s="299">
        <f>+'havelvac 7.1'!N536+'havelvac 7.2'!N536+'havelvac 7.3'!N536+'havelvac 7.4'!N536+'havelvac 7.5'!N536+'havelvac 7.6'!N536+'havelvac 7.7'!N536+'havelvac 7.9'!N536+'havelvac 7.8'!N536+'havelvac 7.10'!N536+'havelvac 7.11'!N536+'havelvac 7.12'!N536+'havelvac 7.13'!N536</f>
        <v>0</v>
      </c>
      <c r="O536" s="299">
        <f>+'havelvac 7.1'!O536+'havelvac 7.2'!O536+'havelvac 7.3'!O536+'havelvac 7.4'!O536+'havelvac 7.5'!O536+'havelvac 7.6'!O536+'havelvac 7.7'!O536+'havelvac 7.9'!O536+'havelvac 7.8'!O536+'havelvac 7.10'!O536+'havelvac 7.11'!O536+'havelvac 7.12'!O536+'havelvac 7.13'!O536</f>
        <v>0</v>
      </c>
      <c r="P536" s="299">
        <f>+'havelvac 7.1'!P536+'havelvac 7.2'!P536+'havelvac 7.3'!P536+'havelvac 7.4'!P536+'havelvac 7.5'!P536+'havelvac 7.6'!P536+'havelvac 7.7'!P536+'havelvac 7.9'!P536+'havelvac 7.8'!P536+'havelvac 7.10'!P536+'havelvac 7.11'!P536+'havelvac 7.12'!P536+'havelvac 7.13'!P536</f>
        <v>0</v>
      </c>
    </row>
    <row r="537" spans="1:16" s="381" customFormat="1" hidden="1">
      <c r="A537" s="470" t="str">
        <f t="shared" si="50"/>
        <v>71090601014251</v>
      </c>
      <c r="B537" s="471" t="s">
        <v>439</v>
      </c>
      <c r="C537" s="450" t="s">
        <v>187</v>
      </c>
      <c r="D537" s="451" t="s">
        <v>157</v>
      </c>
      <c r="E537" s="452" t="s">
        <v>106</v>
      </c>
      <c r="F537" s="476" t="s">
        <v>106</v>
      </c>
      <c r="G537" s="454">
        <v>4251</v>
      </c>
      <c r="H537" s="447"/>
      <c r="I537" s="424"/>
      <c r="J537" s="448"/>
      <c r="K537" s="449"/>
      <c r="L537" s="321" t="s">
        <v>137</v>
      </c>
      <c r="M537" s="316">
        <v>5129</v>
      </c>
      <c r="N537" s="299">
        <f>+'havelvac 7.1'!N537+'havelvac 7.2'!N537+'havelvac 7.3'!N537+'havelvac 7.4'!N537+'havelvac 7.5'!N537+'havelvac 7.6'!N537+'havelvac 7.7'!N537+'havelvac 7.9'!N537+'havelvac 7.8'!N537+'havelvac 7.10'!N537+'havelvac 7.11'!N537+'havelvac 7.12'!N537+'havelvac 7.13'!N537</f>
        <v>0</v>
      </c>
      <c r="O537" s="299">
        <f>+'havelvac 7.1'!O537+'havelvac 7.2'!O537+'havelvac 7.3'!O537+'havelvac 7.4'!O537+'havelvac 7.5'!O537+'havelvac 7.6'!O537+'havelvac 7.7'!O537+'havelvac 7.9'!O537+'havelvac 7.8'!O537+'havelvac 7.10'!O537+'havelvac 7.11'!O537+'havelvac 7.12'!O537+'havelvac 7.13'!O537</f>
        <v>0</v>
      </c>
      <c r="P537" s="299">
        <f>+'havelvac 7.1'!P537+'havelvac 7.2'!P537+'havelvac 7.3'!P537+'havelvac 7.4'!P537+'havelvac 7.5'!P537+'havelvac 7.6'!P537+'havelvac 7.7'!P537+'havelvac 7.9'!P537+'havelvac 7.8'!P537+'havelvac 7.10'!P537+'havelvac 7.11'!P537+'havelvac 7.12'!P537+'havelvac 7.13'!P537</f>
        <v>0</v>
      </c>
    </row>
    <row r="538" spans="1:16" s="381" customFormat="1" ht="18" hidden="1" customHeight="1">
      <c r="A538" s="470" t="str">
        <f t="shared" si="50"/>
        <v>71090601034639</v>
      </c>
      <c r="B538" s="471" t="s">
        <v>439</v>
      </c>
      <c r="C538" s="450" t="s">
        <v>187</v>
      </c>
      <c r="D538" s="451" t="s">
        <v>157</v>
      </c>
      <c r="E538" s="452" t="s">
        <v>106</v>
      </c>
      <c r="F538" s="476" t="s">
        <v>442</v>
      </c>
      <c r="G538" s="454">
        <v>4639</v>
      </c>
      <c r="H538" s="290"/>
      <c r="I538" s="414"/>
      <c r="J538" s="415"/>
      <c r="K538" s="415"/>
      <c r="L538" s="416" t="s">
        <v>301</v>
      </c>
      <c r="M538" s="411"/>
      <c r="N538" s="417">
        <f>SUM(N539)</f>
        <v>0</v>
      </c>
      <c r="O538" s="417">
        <f>SUM(O539)</f>
        <v>0</v>
      </c>
      <c r="P538" s="417">
        <f>SUM(P539)</f>
        <v>0</v>
      </c>
    </row>
    <row r="539" spans="1:16" s="475" customFormat="1" ht="25.5" hidden="1">
      <c r="A539" s="470" t="str">
        <f t="shared" si="50"/>
        <v>71090601040000</v>
      </c>
      <c r="B539" s="471" t="s">
        <v>439</v>
      </c>
      <c r="C539" s="450" t="s">
        <v>187</v>
      </c>
      <c r="D539" s="451" t="s">
        <v>157</v>
      </c>
      <c r="E539" s="452" t="s">
        <v>106</v>
      </c>
      <c r="F539" s="476" t="s">
        <v>155</v>
      </c>
      <c r="G539" s="474" t="s">
        <v>440</v>
      </c>
      <c r="H539" s="318"/>
      <c r="I539" s="318"/>
      <c r="J539" s="322"/>
      <c r="K539" s="322"/>
      <c r="L539" s="321" t="s">
        <v>217</v>
      </c>
      <c r="M539" s="316">
        <v>4511</v>
      </c>
      <c r="N539" s="299">
        <f>+'havelvac 7.1'!N539+'havelvac 7.2'!N539+'havelvac 7.3'!N539+'havelvac 7.4'!N539+'havelvac 7.5'!N539+'havelvac 7.6'!N539+'havelvac 7.7'!N539+'havelvac 7.9'!N539+'havelvac 7.8'!N539+'havelvac 7.10'!N539+'havelvac 7.11'!N539+'havelvac 7.12'!N539+'havelvac 7.13'!N539</f>
        <v>0</v>
      </c>
      <c r="O539" s="299">
        <f>+'havelvac 7.1'!O539+'havelvac 7.2'!O539+'havelvac 7.3'!O539+'havelvac 7.4'!O539+'havelvac 7.5'!O539+'havelvac 7.6'!O539+'havelvac 7.7'!O539+'havelvac 7.9'!O539+'havelvac 7.8'!O539+'havelvac 7.10'!O539+'havelvac 7.11'!O539+'havelvac 7.12'!O539+'havelvac 7.13'!O539</f>
        <v>0</v>
      </c>
      <c r="P539" s="299">
        <f>+'havelvac 7.1'!P539+'havelvac 7.2'!P539+'havelvac 7.3'!P539+'havelvac 7.4'!P539+'havelvac 7.5'!P539+'havelvac 7.6'!P539+'havelvac 7.7'!P539+'havelvac 7.9'!P539+'havelvac 7.8'!P539+'havelvac 7.10'!P539+'havelvac 7.11'!P539+'havelvac 7.12'!P539+'havelvac 7.13'!P539</f>
        <v>0</v>
      </c>
    </row>
    <row r="540" spans="1:16" s="381" customFormat="1" ht="18" hidden="1" customHeight="1">
      <c r="A540" s="470" t="str">
        <f t="shared" ref="A540:A542" si="51">CONCATENATE(B540,C540,D540,E540,F540,G540)</f>
        <v>71090601034639</v>
      </c>
      <c r="B540" s="471" t="s">
        <v>439</v>
      </c>
      <c r="C540" s="450" t="s">
        <v>187</v>
      </c>
      <c r="D540" s="451" t="s">
        <v>157</v>
      </c>
      <c r="E540" s="452" t="s">
        <v>106</v>
      </c>
      <c r="F540" s="476" t="s">
        <v>442</v>
      </c>
      <c r="G540" s="454">
        <v>4639</v>
      </c>
      <c r="H540" s="290"/>
      <c r="I540" s="414"/>
      <c r="J540" s="415"/>
      <c r="K540" s="415"/>
      <c r="L540" s="416" t="s">
        <v>932</v>
      </c>
      <c r="M540" s="411"/>
      <c r="N540" s="417">
        <f>SUM(N541:N542)</f>
        <v>0</v>
      </c>
      <c r="O540" s="417">
        <f>SUM(O541:O542)</f>
        <v>0</v>
      </c>
      <c r="P540" s="417">
        <f>SUM(P541:P542)</f>
        <v>0</v>
      </c>
    </row>
    <row r="541" spans="1:16" s="381" customFormat="1" hidden="1">
      <c r="A541" s="470" t="str">
        <f t="shared" si="51"/>
        <v>71090201024511</v>
      </c>
      <c r="B541" s="478" t="s">
        <v>439</v>
      </c>
      <c r="C541" s="450" t="s">
        <v>187</v>
      </c>
      <c r="D541" s="451" t="s">
        <v>140</v>
      </c>
      <c r="E541" s="452" t="s">
        <v>106</v>
      </c>
      <c r="F541" s="476" t="s">
        <v>140</v>
      </c>
      <c r="G541" s="454">
        <v>4511</v>
      </c>
      <c r="H541" s="318"/>
      <c r="I541" s="319"/>
      <c r="J541" s="320"/>
      <c r="K541" s="320"/>
      <c r="L541" s="330" t="s">
        <v>173</v>
      </c>
      <c r="M541" s="288">
        <v>5112</v>
      </c>
      <c r="N541" s="299">
        <f>+'havelvac 7.1'!N541+'havelvac 7.2'!N541+'havelvac 7.3'!N541+'havelvac 7.4'!N541+'havelvac 7.5'!N541+'havelvac 7.6'!N541+'havelvac 7.7'!N541+'havelvac 7.9'!N541+'havelvac 7.8'!N541+'havelvac 7.10'!N541+'havelvac 7.11'!N541+'havelvac 7.12'!N541+'havelvac 7.13'!N541</f>
        <v>0</v>
      </c>
      <c r="O541" s="299">
        <f>+'havelvac 7.1'!O541+'havelvac 7.2'!O541+'havelvac 7.3'!O541+'havelvac 7.4'!O541+'havelvac 7.5'!O541+'havelvac 7.6'!O541+'havelvac 7.7'!O541+'havelvac 7.9'!O541+'havelvac 7.8'!O541+'havelvac 7.10'!O541+'havelvac 7.11'!O541+'havelvac 7.12'!O541+'havelvac 7.13'!O541</f>
        <v>0</v>
      </c>
      <c r="P541" s="299">
        <f>+'havelvac 7.1'!P541+'havelvac 7.2'!P541+'havelvac 7.3'!P541+'havelvac 7.4'!P541+'havelvac 7.5'!P541+'havelvac 7.6'!P541+'havelvac 7.7'!P541+'havelvac 7.9'!P541+'havelvac 7.8'!P541+'havelvac 7.10'!P541+'havelvac 7.11'!P541+'havelvac 7.12'!P541+'havelvac 7.13'!P541</f>
        <v>0</v>
      </c>
    </row>
    <row r="542" spans="1:16" s="381" customFormat="1" hidden="1">
      <c r="A542" s="470" t="str">
        <f t="shared" si="51"/>
        <v>71100700000001</v>
      </c>
      <c r="B542" s="471" t="s">
        <v>439</v>
      </c>
      <c r="C542" s="450" t="s">
        <v>189</v>
      </c>
      <c r="D542" s="451" t="s">
        <v>183</v>
      </c>
      <c r="E542" s="452" t="s">
        <v>441</v>
      </c>
      <c r="F542" s="476" t="s">
        <v>441</v>
      </c>
      <c r="G542" s="474" t="s">
        <v>96</v>
      </c>
      <c r="H542" s="318"/>
      <c r="I542" s="318"/>
      <c r="J542" s="322"/>
      <c r="K542" s="322"/>
      <c r="L542" s="336" t="s">
        <v>143</v>
      </c>
      <c r="M542" s="289">
        <v>5113</v>
      </c>
      <c r="N542" s="299">
        <f>+'havelvac 7.1'!N542+'havelvac 7.2'!N542+'havelvac 7.3'!N542+'havelvac 7.4'!N542+'havelvac 7.5'!N542+'havelvac 7.6'!N542+'havelvac 7.7'!N542+'havelvac 7.9'!N542+'havelvac 7.8'!N542+'havelvac 7.10'!N542+'havelvac 7.11'!N542+'havelvac 7.12'!N542+'havelvac 7.13'!N542</f>
        <v>0</v>
      </c>
      <c r="O542" s="299">
        <f>+'havelvac 7.1'!O542+'havelvac 7.2'!O542+'havelvac 7.3'!O542+'havelvac 7.4'!O542+'havelvac 7.5'!O542+'havelvac 7.6'!O542+'havelvac 7.7'!O542+'havelvac 7.9'!O542+'havelvac 7.8'!O542+'havelvac 7.10'!O542+'havelvac 7.11'!O542+'havelvac 7.12'!O542+'havelvac 7.13'!O542</f>
        <v>0</v>
      </c>
      <c r="P542" s="299">
        <f>+'havelvac 7.1'!P542+'havelvac 7.2'!P542+'havelvac 7.3'!P542+'havelvac 7.4'!P542+'havelvac 7.5'!P542+'havelvac 7.6'!P542+'havelvac 7.7'!P542+'havelvac 7.9'!P542+'havelvac 7.8'!P542+'havelvac 7.10'!P542+'havelvac 7.11'!P542+'havelvac 7.12'!P542+'havelvac 7.13'!P542</f>
        <v>0</v>
      </c>
    </row>
    <row r="543" spans="1:16" s="381" customFormat="1" ht="12.75" hidden="1">
      <c r="A543" s="470" t="str">
        <f t="shared" si="50"/>
        <v>71090601045113</v>
      </c>
      <c r="B543" s="471" t="s">
        <v>439</v>
      </c>
      <c r="C543" s="450" t="s">
        <v>187</v>
      </c>
      <c r="D543" s="451" t="s">
        <v>157</v>
      </c>
      <c r="E543" s="452" t="s">
        <v>106</v>
      </c>
      <c r="F543" s="476" t="s">
        <v>155</v>
      </c>
      <c r="G543" s="454">
        <v>5113</v>
      </c>
      <c r="H543" s="290">
        <v>2825</v>
      </c>
      <c r="I543" s="318" t="s">
        <v>185</v>
      </c>
      <c r="J543" s="322">
        <v>2</v>
      </c>
      <c r="K543" s="322">
        <v>5</v>
      </c>
      <c r="L543" s="409" t="s">
        <v>303</v>
      </c>
      <c r="M543" s="323"/>
      <c r="N543" s="331">
        <f>+N545+N547+N549</f>
        <v>0</v>
      </c>
      <c r="O543" s="331">
        <f>+O545+O547+O549</f>
        <v>0</v>
      </c>
      <c r="P543" s="331">
        <f>+P545+P547+P549</f>
        <v>0</v>
      </c>
    </row>
    <row r="544" spans="1:16" s="475" customFormat="1" ht="13.5" hidden="1">
      <c r="A544" s="470" t="str">
        <f t="shared" si="50"/>
        <v>71090601050000</v>
      </c>
      <c r="B544" s="471" t="s">
        <v>439</v>
      </c>
      <c r="C544" s="450" t="s">
        <v>187</v>
      </c>
      <c r="D544" s="451" t="s">
        <v>157</v>
      </c>
      <c r="E544" s="452" t="s">
        <v>106</v>
      </c>
      <c r="F544" s="476" t="s">
        <v>149</v>
      </c>
      <c r="G544" s="474" t="s">
        <v>440</v>
      </c>
      <c r="H544" s="318"/>
      <c r="I544" s="318"/>
      <c r="J544" s="322"/>
      <c r="K544" s="322"/>
      <c r="L544" s="330" t="s">
        <v>108</v>
      </c>
      <c r="M544" s="289"/>
      <c r="N544" s="331"/>
      <c r="O544" s="331"/>
      <c r="P544" s="331"/>
    </row>
    <row r="545" spans="1:17" s="381" customFormat="1" ht="13.5" hidden="1">
      <c r="A545" s="470" t="str">
        <f t="shared" si="50"/>
        <v>71090601054239</v>
      </c>
      <c r="B545" s="471" t="s">
        <v>439</v>
      </c>
      <c r="C545" s="450" t="s">
        <v>187</v>
      </c>
      <c r="D545" s="451" t="s">
        <v>157</v>
      </c>
      <c r="E545" s="452" t="s">
        <v>106</v>
      </c>
      <c r="F545" s="476" t="s">
        <v>149</v>
      </c>
      <c r="G545" s="474">
        <v>4239</v>
      </c>
      <c r="H545" s="290"/>
      <c r="I545" s="414"/>
      <c r="J545" s="415"/>
      <c r="K545" s="415"/>
      <c r="L545" s="416" t="s">
        <v>304</v>
      </c>
      <c r="M545" s="411"/>
      <c r="N545" s="417">
        <f>SUM(N546)</f>
        <v>0</v>
      </c>
      <c r="O545" s="417">
        <f>SUM(O546)</f>
        <v>0</v>
      </c>
      <c r="P545" s="417">
        <f>SUM(P546)</f>
        <v>0</v>
      </c>
    </row>
    <row r="546" spans="1:17" s="381" customFormat="1" ht="25.5" hidden="1">
      <c r="A546" s="470" t="str">
        <f t="shared" si="50"/>
        <v>71090601054637</v>
      </c>
      <c r="B546" s="478" t="s">
        <v>439</v>
      </c>
      <c r="C546" s="450" t="s">
        <v>187</v>
      </c>
      <c r="D546" s="451" t="s">
        <v>157</v>
      </c>
      <c r="E546" s="452" t="s">
        <v>106</v>
      </c>
      <c r="F546" s="476" t="s">
        <v>149</v>
      </c>
      <c r="G546" s="454">
        <v>4637</v>
      </c>
      <c r="H546" s="318"/>
      <c r="I546" s="318"/>
      <c r="J546" s="322"/>
      <c r="K546" s="322"/>
      <c r="L546" s="321" t="s">
        <v>217</v>
      </c>
      <c r="M546" s="316">
        <v>4511</v>
      </c>
      <c r="N546" s="299">
        <f>+'havelvac 7.1'!N546+'havelvac 7.2'!N546+'havelvac 7.3'!N546+'havelvac 7.4'!N546+'havelvac 7.5'!N546+'havelvac 7.6'!N546+'havelvac 7.7'!N546+'havelvac 7.9'!N546+'havelvac 7.8'!N546+'havelvac 7.10'!N546+'havelvac 7.11'!N546+'havelvac 7.12'!N546+'havelvac 7.13'!N546</f>
        <v>0</v>
      </c>
      <c r="O546" s="299">
        <f>+'havelvac 7.1'!O546+'havelvac 7.2'!O546+'havelvac 7.3'!O546+'havelvac 7.4'!O546+'havelvac 7.5'!O546+'havelvac 7.6'!O546+'havelvac 7.7'!O546+'havelvac 7.9'!O546+'havelvac 7.8'!O546+'havelvac 7.10'!O546+'havelvac 7.11'!O546+'havelvac 7.12'!O546+'havelvac 7.13'!O546</f>
        <v>0</v>
      </c>
      <c r="P546" s="299">
        <f>+'havelvac 7.1'!P546+'havelvac 7.2'!P546+'havelvac 7.3'!P546+'havelvac 7.4'!P546+'havelvac 7.5'!P546+'havelvac 7.6'!P546+'havelvac 7.7'!P546+'havelvac 7.9'!P546+'havelvac 7.8'!P546+'havelvac 7.10'!P546+'havelvac 7.11'!P546+'havelvac 7.12'!P546+'havelvac 7.13'!P546</f>
        <v>0</v>
      </c>
    </row>
    <row r="547" spans="1:17" s="370" customFormat="1" hidden="1">
      <c r="A547" s="363" t="str">
        <f t="shared" si="50"/>
        <v>71100000000000</v>
      </c>
      <c r="B547" s="364" t="s">
        <v>439</v>
      </c>
      <c r="C547" s="365" t="s">
        <v>189</v>
      </c>
      <c r="D547" s="366" t="s">
        <v>441</v>
      </c>
      <c r="E547" s="393" t="s">
        <v>441</v>
      </c>
      <c r="F547" s="394" t="s">
        <v>441</v>
      </c>
      <c r="G547" s="369" t="s">
        <v>440</v>
      </c>
      <c r="H547" s="290"/>
      <c r="I547" s="414"/>
      <c r="J547" s="415"/>
      <c r="K547" s="415"/>
      <c r="L547" s="416" t="s">
        <v>305</v>
      </c>
      <c r="M547" s="411"/>
      <c r="N547" s="417">
        <f>SUM(N548)</f>
        <v>0</v>
      </c>
      <c r="O547" s="417">
        <f>SUM(O548)</f>
        <v>0</v>
      </c>
      <c r="P547" s="417">
        <f>SUM(P548)</f>
        <v>0</v>
      </c>
    </row>
    <row r="548" spans="1:17" s="381" customFormat="1" ht="25.5" hidden="1">
      <c r="A548" s="470" t="str">
        <f t="shared" si="50"/>
        <v>71100000000001</v>
      </c>
      <c r="B548" s="471" t="s">
        <v>439</v>
      </c>
      <c r="C548" s="450" t="s">
        <v>189</v>
      </c>
      <c r="D548" s="451" t="s">
        <v>441</v>
      </c>
      <c r="E548" s="452" t="s">
        <v>441</v>
      </c>
      <c r="F548" s="476" t="s">
        <v>441</v>
      </c>
      <c r="G548" s="474" t="s">
        <v>96</v>
      </c>
      <c r="H548" s="318"/>
      <c r="I548" s="318"/>
      <c r="J548" s="322"/>
      <c r="K548" s="322"/>
      <c r="L548" s="321" t="s">
        <v>217</v>
      </c>
      <c r="M548" s="316">
        <v>4511</v>
      </c>
      <c r="N548" s="299">
        <f>+'havelvac 7.1'!N548+'havelvac 7.2'!N548+'havelvac 7.3'!N548+'havelvac 7.4'!N548+'havelvac 7.5'!N548+'havelvac 7.6'!N548+'havelvac 7.7'!N548+'havelvac 7.9'!N548+'havelvac 7.8'!N548+'havelvac 7.10'!N548+'havelvac 7.11'!N548+'havelvac 7.12'!N548+'havelvac 7.13'!N548</f>
        <v>0</v>
      </c>
      <c r="O548" s="299">
        <f>+'havelvac 7.1'!O548+'havelvac 7.2'!O548+'havelvac 7.3'!O548+'havelvac 7.4'!O548+'havelvac 7.5'!O548+'havelvac 7.6'!O548+'havelvac 7.7'!O548+'havelvac 7.9'!O548+'havelvac 7.8'!O548+'havelvac 7.10'!O548+'havelvac 7.11'!O548+'havelvac 7.12'!O548+'havelvac 7.13'!O548</f>
        <v>0</v>
      </c>
      <c r="P548" s="299">
        <f>+'havelvac 7.1'!P548+'havelvac 7.2'!P548+'havelvac 7.3'!P548+'havelvac 7.4'!P548+'havelvac 7.5'!P548+'havelvac 7.6'!P548+'havelvac 7.7'!P548+'havelvac 7.9'!P548+'havelvac 7.8'!P548+'havelvac 7.10'!P548+'havelvac 7.11'!P548+'havelvac 7.12'!P548+'havelvac 7.13'!P548</f>
        <v>0</v>
      </c>
    </row>
    <row r="549" spans="1:17" s="477" customFormat="1" ht="13.5" hidden="1">
      <c r="A549" s="470" t="str">
        <f t="shared" si="50"/>
        <v>71100700000000</v>
      </c>
      <c r="B549" s="471" t="s">
        <v>439</v>
      </c>
      <c r="C549" s="450" t="s">
        <v>189</v>
      </c>
      <c r="D549" s="451" t="s">
        <v>183</v>
      </c>
      <c r="E549" s="452" t="s">
        <v>441</v>
      </c>
      <c r="F549" s="476" t="s">
        <v>441</v>
      </c>
      <c r="G549" s="474" t="s">
        <v>440</v>
      </c>
      <c r="H549" s="290"/>
      <c r="I549" s="414"/>
      <c r="J549" s="415"/>
      <c r="K549" s="415"/>
      <c r="L549" s="416" t="s">
        <v>641</v>
      </c>
      <c r="M549" s="411"/>
      <c r="N549" s="417">
        <f>SUM(N550:N551)</f>
        <v>0</v>
      </c>
      <c r="O549" s="417">
        <f>SUM(O550:O551)</f>
        <v>0</v>
      </c>
      <c r="P549" s="417">
        <f>SUM(P550:P551)</f>
        <v>0</v>
      </c>
    </row>
    <row r="550" spans="1:17" s="381" customFormat="1" hidden="1">
      <c r="A550" s="470" t="str">
        <f t="shared" si="50"/>
        <v>71100700000001</v>
      </c>
      <c r="B550" s="471" t="s">
        <v>439</v>
      </c>
      <c r="C550" s="450" t="s">
        <v>189</v>
      </c>
      <c r="D550" s="451" t="s">
        <v>183</v>
      </c>
      <c r="E550" s="452" t="s">
        <v>441</v>
      </c>
      <c r="F550" s="476" t="s">
        <v>441</v>
      </c>
      <c r="G550" s="474" t="s">
        <v>96</v>
      </c>
      <c r="H550" s="318"/>
      <c r="I550" s="318"/>
      <c r="J550" s="322"/>
      <c r="K550" s="322"/>
      <c r="L550" s="336" t="s">
        <v>143</v>
      </c>
      <c r="M550" s="289">
        <v>5113</v>
      </c>
      <c r="N550" s="299">
        <f>+'havelvac 7.1'!N550+'havelvac 7.2'!N550+'havelvac 7.3'!N550+'havelvac 7.4'!N550+'havelvac 7.5'!N550+'havelvac 7.6'!N550+'havelvac 7.7'!N550+'havelvac 7.9'!N550+'havelvac 7.8'!N550+'havelvac 7.10'!N550+'havelvac 7.11'!N550+'havelvac 7.12'!N550+'havelvac 7.13'!N550</f>
        <v>0</v>
      </c>
      <c r="O550" s="299">
        <f>+'havelvac 7.1'!O550+'havelvac 7.2'!O550+'havelvac 7.3'!O550+'havelvac 7.4'!O550+'havelvac 7.5'!O550+'havelvac 7.6'!O550+'havelvac 7.7'!O550+'havelvac 7.9'!O550+'havelvac 7.8'!O550+'havelvac 7.10'!O550+'havelvac 7.11'!O550+'havelvac 7.12'!O550+'havelvac 7.13'!O550</f>
        <v>0</v>
      </c>
      <c r="P550" s="299">
        <f>+'havelvac 7.1'!P550+'havelvac 7.2'!P550+'havelvac 7.3'!P550+'havelvac 7.4'!P550+'havelvac 7.5'!P550+'havelvac 7.6'!P550+'havelvac 7.7'!P550+'havelvac 7.9'!P550+'havelvac 7.8'!P550+'havelvac 7.10'!P550+'havelvac 7.11'!P550+'havelvac 7.12'!P550+'havelvac 7.13'!P550</f>
        <v>0</v>
      </c>
    </row>
    <row r="551" spans="1:17" s="381" customFormat="1" hidden="1">
      <c r="A551" s="470" t="str">
        <f t="shared" si="50"/>
        <v>71100701000000</v>
      </c>
      <c r="B551" s="471" t="s">
        <v>439</v>
      </c>
      <c r="C551" s="450" t="s">
        <v>189</v>
      </c>
      <c r="D551" s="451" t="s">
        <v>183</v>
      </c>
      <c r="E551" s="452" t="s">
        <v>106</v>
      </c>
      <c r="F551" s="476" t="s">
        <v>441</v>
      </c>
      <c r="G551" s="474" t="s">
        <v>440</v>
      </c>
      <c r="H551" s="318"/>
      <c r="I551" s="318"/>
      <c r="J551" s="322"/>
      <c r="K551" s="322"/>
      <c r="L551" s="321" t="s">
        <v>137</v>
      </c>
      <c r="M551" s="316">
        <v>5129</v>
      </c>
      <c r="N551" s="299">
        <f>+'havelvac 7.1'!N551+'havelvac 7.2'!N551+'havelvac 7.3'!N551+'havelvac 7.4'!N551+'havelvac 7.5'!N551+'havelvac 7.6'!N551+'havelvac 7.7'!N551+'havelvac 7.9'!N551+'havelvac 7.8'!N551+'havelvac 7.10'!N551+'havelvac 7.11'!N551+'havelvac 7.12'!N551+'havelvac 7.13'!N551</f>
        <v>0</v>
      </c>
      <c r="O551" s="299">
        <f>+'havelvac 7.1'!O551+'havelvac 7.2'!O551+'havelvac 7.3'!O551+'havelvac 7.4'!O551+'havelvac 7.5'!O551+'havelvac 7.6'!O551+'havelvac 7.7'!O551+'havelvac 7.9'!O551+'havelvac 7.8'!O551+'havelvac 7.10'!O551+'havelvac 7.11'!O551+'havelvac 7.12'!O551+'havelvac 7.13'!O551</f>
        <v>0</v>
      </c>
      <c r="P551" s="299">
        <f>+'havelvac 7.1'!P551+'havelvac 7.2'!P551+'havelvac 7.3'!P551+'havelvac 7.4'!P551+'havelvac 7.5'!P551+'havelvac 7.6'!P551+'havelvac 7.7'!P551+'havelvac 7.9'!P551+'havelvac 7.8'!P551+'havelvac 7.10'!P551+'havelvac 7.11'!P551+'havelvac 7.12'!P551+'havelvac 7.13'!P551</f>
        <v>0</v>
      </c>
    </row>
    <row r="552" spans="1:17" s="381" customFormat="1" ht="25.5" hidden="1">
      <c r="A552" s="470" t="str">
        <f t="shared" si="50"/>
        <v>71100701000001</v>
      </c>
      <c r="B552" s="471" t="s">
        <v>439</v>
      </c>
      <c r="C552" s="450" t="s">
        <v>189</v>
      </c>
      <c r="D552" s="451" t="s">
        <v>183</v>
      </c>
      <c r="E552" s="452" t="s">
        <v>106</v>
      </c>
      <c r="F552" s="476" t="s">
        <v>441</v>
      </c>
      <c r="G552" s="474" t="s">
        <v>96</v>
      </c>
      <c r="H552" s="290">
        <v>2827</v>
      </c>
      <c r="I552" s="318" t="s">
        <v>185</v>
      </c>
      <c r="J552" s="322">
        <v>2</v>
      </c>
      <c r="K552" s="322">
        <v>7</v>
      </c>
      <c r="L552" s="409" t="s">
        <v>306</v>
      </c>
      <c r="M552" s="323"/>
      <c r="N552" s="331">
        <f>+N554</f>
        <v>0</v>
      </c>
      <c r="O552" s="331">
        <f t="shared" ref="O552:P552" si="52">+O554</f>
        <v>0</v>
      </c>
      <c r="P552" s="331">
        <f t="shared" si="52"/>
        <v>0</v>
      </c>
    </row>
    <row r="553" spans="1:17" s="475" customFormat="1" ht="13.5" hidden="1">
      <c r="A553" s="470" t="str">
        <f t="shared" si="50"/>
        <v>71100701010000</v>
      </c>
      <c r="B553" s="471" t="s">
        <v>439</v>
      </c>
      <c r="C553" s="450" t="s">
        <v>189</v>
      </c>
      <c r="D553" s="451" t="s">
        <v>183</v>
      </c>
      <c r="E553" s="452" t="s">
        <v>106</v>
      </c>
      <c r="F553" s="476" t="s">
        <v>106</v>
      </c>
      <c r="G553" s="474" t="s">
        <v>440</v>
      </c>
      <c r="H553" s="318"/>
      <c r="I553" s="318"/>
      <c r="J553" s="322"/>
      <c r="K553" s="322"/>
      <c r="L553" s="330" t="s">
        <v>108</v>
      </c>
      <c r="M553" s="288"/>
      <c r="N553" s="331"/>
      <c r="O553" s="331"/>
      <c r="P553" s="331"/>
    </row>
    <row r="554" spans="1:17" s="477" customFormat="1" ht="13.5" hidden="1">
      <c r="A554" s="470" t="str">
        <f t="shared" si="50"/>
        <v>71100701014216</v>
      </c>
      <c r="B554" s="471" t="s">
        <v>439</v>
      </c>
      <c r="C554" s="450" t="s">
        <v>189</v>
      </c>
      <c r="D554" s="451" t="s">
        <v>183</v>
      </c>
      <c r="E554" s="452" t="s">
        <v>106</v>
      </c>
      <c r="F554" s="476" t="s">
        <v>106</v>
      </c>
      <c r="G554" s="474">
        <v>4216</v>
      </c>
      <c r="H554" s="290"/>
      <c r="I554" s="414"/>
      <c r="J554" s="415"/>
      <c r="K554" s="415"/>
      <c r="L554" s="416" t="s">
        <v>307</v>
      </c>
      <c r="M554" s="411"/>
      <c r="N554" s="417">
        <f>O554+P554</f>
        <v>0</v>
      </c>
      <c r="O554" s="417">
        <f>SUM(O555:O558)</f>
        <v>0</v>
      </c>
      <c r="P554" s="417">
        <f>SUM(P555:P558)</f>
        <v>0</v>
      </c>
    </row>
    <row r="555" spans="1:17" s="381" customFormat="1" hidden="1">
      <c r="A555" s="470" t="str">
        <f t="shared" si="50"/>
        <v>71100701034639</v>
      </c>
      <c r="B555" s="471" t="s">
        <v>439</v>
      </c>
      <c r="C555" s="450" t="s">
        <v>189</v>
      </c>
      <c r="D555" s="451" t="s">
        <v>183</v>
      </c>
      <c r="E555" s="452" t="s">
        <v>106</v>
      </c>
      <c r="F555" s="476" t="s">
        <v>442</v>
      </c>
      <c r="G555" s="454">
        <v>4639</v>
      </c>
      <c r="H555" s="290"/>
      <c r="I555" s="318"/>
      <c r="J555" s="322"/>
      <c r="K555" s="322"/>
      <c r="L555" s="321" t="s">
        <v>125</v>
      </c>
      <c r="M555" s="288">
        <v>4239</v>
      </c>
      <c r="N555" s="299">
        <f>+'havelvac 7.1'!N555+'havelvac 7.2'!N555+'havelvac 7.3'!N555+'havelvac 7.4'!N555+'havelvac 7.5'!N555+'havelvac 7.6'!N555+'havelvac 7.7'!N555+'havelvac 7.9'!N555+'havelvac 7.8'!N555+'havelvac 7.10'!N555+'havelvac 7.11'!N555+'havelvac 7.12'!N555+'havelvac 7.13'!N555</f>
        <v>0</v>
      </c>
      <c r="O555" s="299">
        <f>+'havelvac 7.1'!O555+'havelvac 7.2'!O555+'havelvac 7.3'!O555+'havelvac 7.4'!O555+'havelvac 7.5'!O555+'havelvac 7.6'!O555+'havelvac 7.7'!O555+'havelvac 7.9'!O555+'havelvac 7.8'!O555+'havelvac 7.10'!O555+'havelvac 7.11'!O555+'havelvac 7.12'!O555+'havelvac 7.13'!O555</f>
        <v>0</v>
      </c>
      <c r="P555" s="299">
        <f>+'havelvac 7.1'!P555+'havelvac 7.2'!P555+'havelvac 7.3'!P555+'havelvac 7.4'!P555+'havelvac 7.5'!P555+'havelvac 7.6'!P555+'havelvac 7.7'!P555+'havelvac 7.9'!P555+'havelvac 7.8'!P555+'havelvac 7.10'!P555+'havelvac 7.11'!P555+'havelvac 7.12'!P555+'havelvac 7.13'!P555</f>
        <v>0</v>
      </c>
    </row>
    <row r="556" spans="1:17" s="381" customFormat="1" ht="25.5" hidden="1">
      <c r="A556" s="470" t="str">
        <f t="shared" si="50"/>
        <v>71100701034729</v>
      </c>
      <c r="B556" s="471" t="s">
        <v>439</v>
      </c>
      <c r="C556" s="450" t="s">
        <v>189</v>
      </c>
      <c r="D556" s="451" t="s">
        <v>183</v>
      </c>
      <c r="E556" s="452" t="s">
        <v>106</v>
      </c>
      <c r="F556" s="476" t="s">
        <v>442</v>
      </c>
      <c r="G556" s="454">
        <v>4729</v>
      </c>
      <c r="H556" s="318"/>
      <c r="I556" s="318"/>
      <c r="J556" s="322"/>
      <c r="K556" s="322"/>
      <c r="L556" s="330" t="s">
        <v>142</v>
      </c>
      <c r="M556" s="288">
        <v>4251</v>
      </c>
      <c r="N556" s="299">
        <f>+'havelvac 7.1'!N556+'havelvac 7.2'!N556+'havelvac 7.3'!N556+'havelvac 7.4'!N556+'havelvac 7.5'!N556+'havelvac 7.6'!N556+'havelvac 7.7'!N556+'havelvac 7.9'!N556+'havelvac 7.8'!N556+'havelvac 7.10'!N556+'havelvac 7.11'!N556+'havelvac 7.12'!N556+'havelvac 7.13'!N556</f>
        <v>0</v>
      </c>
      <c r="O556" s="299">
        <f>+'havelvac 7.1'!O556+'havelvac 7.2'!O556+'havelvac 7.3'!O556+'havelvac 7.4'!O556+'havelvac 7.5'!O556+'havelvac 7.6'!O556+'havelvac 7.7'!O556+'havelvac 7.9'!O556+'havelvac 7.8'!O556+'havelvac 7.10'!O556+'havelvac 7.11'!O556+'havelvac 7.12'!O556+'havelvac 7.13'!O556</f>
        <v>0</v>
      </c>
      <c r="P556" s="299">
        <f>+'havelvac 7.1'!P556+'havelvac 7.2'!P556+'havelvac 7.3'!P556+'havelvac 7.4'!P556+'havelvac 7.5'!P556+'havelvac 7.6'!P556+'havelvac 7.7'!P556+'havelvac 7.9'!P556+'havelvac 7.8'!P556+'havelvac 7.10'!P556+'havelvac 7.11'!P556+'havelvac 7.12'!P556+'havelvac 7.13'!P556</f>
        <v>0</v>
      </c>
    </row>
    <row r="557" spans="1:17" s="381" customFormat="1" hidden="1">
      <c r="A557" s="470" t="str">
        <f t="shared" ref="A557:A558" si="53">CONCATENATE(B557,C557,D557,E557,F557,G557)</f>
        <v>71100701000000</v>
      </c>
      <c r="B557" s="471" t="s">
        <v>439</v>
      </c>
      <c r="C557" s="450" t="s">
        <v>189</v>
      </c>
      <c r="D557" s="451" t="s">
        <v>183</v>
      </c>
      <c r="E557" s="452" t="s">
        <v>106</v>
      </c>
      <c r="F557" s="476" t="s">
        <v>441</v>
      </c>
      <c r="G557" s="474" t="s">
        <v>440</v>
      </c>
      <c r="H557" s="318"/>
      <c r="I557" s="318"/>
      <c r="J557" s="322"/>
      <c r="K557" s="322"/>
      <c r="L557" s="321" t="s">
        <v>137</v>
      </c>
      <c r="M557" s="316">
        <v>5129</v>
      </c>
      <c r="N557" s="299">
        <f>+'havelvac 7.1'!N557+'havelvac 7.2'!N557+'havelvac 7.3'!N557+'havelvac 7.4'!N557+'havelvac 7.5'!N557+'havelvac 7.6'!N557+'havelvac 7.7'!N557+'havelvac 7.9'!N557+'havelvac 7.8'!N557+'havelvac 7.10'!N557+'havelvac 7.11'!N557+'havelvac 7.12'!N557+'havelvac 7.13'!N557</f>
        <v>0</v>
      </c>
      <c r="O557" s="299">
        <f>+'havelvac 7.1'!O557+'havelvac 7.2'!O557+'havelvac 7.3'!O557+'havelvac 7.4'!O557+'havelvac 7.5'!O557+'havelvac 7.6'!O557+'havelvac 7.7'!O557+'havelvac 7.9'!O557+'havelvac 7.8'!O557+'havelvac 7.10'!O557+'havelvac 7.11'!O557+'havelvac 7.12'!O557+'havelvac 7.13'!O557</f>
        <v>0</v>
      </c>
      <c r="P557" s="299">
        <f>+'havelvac 7.1'!P557+'havelvac 7.2'!P557+'havelvac 7.3'!P557+'havelvac 7.4'!P557+'havelvac 7.5'!P557+'havelvac 7.6'!P557+'havelvac 7.7'!P557+'havelvac 7.9'!P557+'havelvac 7.8'!P557+'havelvac 7.10'!P557+'havelvac 7.11'!P557+'havelvac 7.12'!P557+'havelvac 7.13'!P557</f>
        <v>0</v>
      </c>
    </row>
    <row r="558" spans="1:17" s="381" customFormat="1" hidden="1">
      <c r="A558" s="470" t="str">
        <f t="shared" si="53"/>
        <v>71060401024511</v>
      </c>
      <c r="B558" s="471" t="s">
        <v>439</v>
      </c>
      <c r="C558" s="450" t="s">
        <v>157</v>
      </c>
      <c r="D558" s="451" t="s">
        <v>155</v>
      </c>
      <c r="E558" s="452" t="s">
        <v>106</v>
      </c>
      <c r="F558" s="476" t="s">
        <v>140</v>
      </c>
      <c r="G558" s="474">
        <v>4511</v>
      </c>
      <c r="H558" s="447"/>
      <c r="I558" s="424"/>
      <c r="J558" s="448"/>
      <c r="K558" s="449"/>
      <c r="L558" s="321" t="s">
        <v>138</v>
      </c>
      <c r="M558" s="316">
        <v>5132</v>
      </c>
      <c r="N558" s="299">
        <f>+'havelvac 7.1'!N558+'havelvac 7.2'!N558+'havelvac 7.3'!N558+'havelvac 7.4'!N558+'havelvac 7.5'!N558+'havelvac 7.6'!N558+'havelvac 7.7'!N558+'havelvac 7.9'!N558+'havelvac 7.8'!N558+'havelvac 7.10'!N558+'havelvac 7.11'!N558+'havelvac 7.12'!N558+'havelvac 7.13'!N558</f>
        <v>0</v>
      </c>
      <c r="O558" s="299">
        <f>+'havelvac 7.1'!O558+'havelvac 7.2'!O558+'havelvac 7.3'!O558+'havelvac 7.4'!O558+'havelvac 7.5'!O558+'havelvac 7.6'!O558+'havelvac 7.7'!O558+'havelvac 7.9'!O558+'havelvac 7.8'!O558+'havelvac 7.10'!O558+'havelvac 7.11'!O558+'havelvac 7.12'!O558+'havelvac 7.13'!O558</f>
        <v>0</v>
      </c>
      <c r="P558" s="299">
        <f>+'havelvac 7.1'!P558+'havelvac 7.2'!P558+'havelvac 7.3'!P558+'havelvac 7.4'!P558+'havelvac 7.5'!P558+'havelvac 7.6'!P558+'havelvac 7.7'!P558+'havelvac 7.9'!P558+'havelvac 7.8'!P558+'havelvac 7.10'!P558+'havelvac 7.11'!P558+'havelvac 7.12'!P558+'havelvac 7.13'!P558</f>
        <v>0</v>
      </c>
    </row>
    <row r="559" spans="1:17" s="381" customFormat="1" ht="13.5" hidden="1">
      <c r="A559" s="470" t="str">
        <f t="shared" si="50"/>
        <v>71100701034819</v>
      </c>
      <c r="B559" s="471" t="s">
        <v>439</v>
      </c>
      <c r="C559" s="450" t="s">
        <v>189</v>
      </c>
      <c r="D559" s="451" t="s">
        <v>183</v>
      </c>
      <c r="E559" s="452" t="s">
        <v>106</v>
      </c>
      <c r="F559" s="476" t="s">
        <v>442</v>
      </c>
      <c r="G559" s="454">
        <v>4819</v>
      </c>
      <c r="H559" s="290">
        <v>2840</v>
      </c>
      <c r="I559" s="319" t="s">
        <v>185</v>
      </c>
      <c r="J559" s="320">
        <v>4</v>
      </c>
      <c r="K559" s="320">
        <v>0</v>
      </c>
      <c r="L559" s="410" t="s">
        <v>313</v>
      </c>
      <c r="M559" s="411"/>
      <c r="N559" s="412">
        <f>+N561+N566</f>
        <v>0</v>
      </c>
      <c r="O559" s="412">
        <f>+O561+O566</f>
        <v>0</v>
      </c>
      <c r="P559" s="412">
        <f>+P561+P566</f>
        <v>0</v>
      </c>
    </row>
    <row r="560" spans="1:17" s="475" customFormat="1" ht="13.5" hidden="1">
      <c r="A560" s="470" t="str">
        <f t="shared" si="50"/>
        <v>71100701040000</v>
      </c>
      <c r="B560" s="471" t="s">
        <v>439</v>
      </c>
      <c r="C560" s="450" t="s">
        <v>189</v>
      </c>
      <c r="D560" s="451" t="s">
        <v>183</v>
      </c>
      <c r="E560" s="452" t="s">
        <v>106</v>
      </c>
      <c r="F560" s="476" t="s">
        <v>155</v>
      </c>
      <c r="G560" s="474" t="s">
        <v>440</v>
      </c>
      <c r="H560" s="318"/>
      <c r="I560" s="319"/>
      <c r="J560" s="320"/>
      <c r="K560" s="320"/>
      <c r="L560" s="330" t="s">
        <v>110</v>
      </c>
      <c r="M560" s="288"/>
      <c r="N560" s="331"/>
      <c r="O560" s="331"/>
      <c r="P560" s="331"/>
      <c r="Q560" s="381"/>
    </row>
    <row r="561" spans="1:16" s="381" customFormat="1" ht="12.75" hidden="1">
      <c r="A561" s="470" t="str">
        <f t="shared" si="50"/>
        <v>71100701044216</v>
      </c>
      <c r="B561" s="471" t="s">
        <v>439</v>
      </c>
      <c r="C561" s="450" t="s">
        <v>189</v>
      </c>
      <c r="D561" s="451" t="s">
        <v>183</v>
      </c>
      <c r="E561" s="452" t="s">
        <v>106</v>
      </c>
      <c r="F561" s="476" t="s">
        <v>155</v>
      </c>
      <c r="G561" s="454">
        <v>4216</v>
      </c>
      <c r="H561" s="290" t="s">
        <v>768</v>
      </c>
      <c r="I561" s="318" t="s">
        <v>185</v>
      </c>
      <c r="J561" s="322">
        <v>4</v>
      </c>
      <c r="K561" s="322">
        <v>1</v>
      </c>
      <c r="L561" s="409" t="s">
        <v>769</v>
      </c>
      <c r="M561" s="323"/>
      <c r="N561" s="331">
        <f>+N563</f>
        <v>0</v>
      </c>
      <c r="O561" s="331">
        <f>+O563</f>
        <v>0</v>
      </c>
      <c r="P561" s="331">
        <f>+P563</f>
        <v>0</v>
      </c>
    </row>
    <row r="562" spans="1:16" s="381" customFormat="1" ht="12.75" hidden="1">
      <c r="A562" s="470" t="str">
        <f t="shared" si="50"/>
        <v>71100701044239</v>
      </c>
      <c r="B562" s="471" t="s">
        <v>439</v>
      </c>
      <c r="C562" s="450" t="s">
        <v>189</v>
      </c>
      <c r="D562" s="451" t="s">
        <v>183</v>
      </c>
      <c r="E562" s="452" t="s">
        <v>106</v>
      </c>
      <c r="F562" s="476" t="s">
        <v>155</v>
      </c>
      <c r="G562" s="454">
        <v>4239</v>
      </c>
      <c r="H562" s="318"/>
      <c r="I562" s="319"/>
      <c r="J562" s="320"/>
      <c r="K562" s="320"/>
      <c r="L562" s="330" t="s">
        <v>108</v>
      </c>
      <c r="M562" s="288"/>
      <c r="N562" s="331"/>
      <c r="O562" s="331"/>
      <c r="P562" s="331"/>
    </row>
    <row r="563" spans="1:16" s="381" customFormat="1" ht="13.5" hidden="1">
      <c r="A563" s="470" t="str">
        <f t="shared" si="50"/>
        <v>71100701044269</v>
      </c>
      <c r="B563" s="471" t="s">
        <v>439</v>
      </c>
      <c r="C563" s="450" t="s">
        <v>189</v>
      </c>
      <c r="D563" s="451" t="s">
        <v>183</v>
      </c>
      <c r="E563" s="452" t="s">
        <v>106</v>
      </c>
      <c r="F563" s="476" t="s">
        <v>155</v>
      </c>
      <c r="G563" s="454">
        <v>4269</v>
      </c>
      <c r="H563" s="290"/>
      <c r="I563" s="414"/>
      <c r="J563" s="415"/>
      <c r="K563" s="415"/>
      <c r="L563" s="416" t="s">
        <v>770</v>
      </c>
      <c r="M563" s="411"/>
      <c r="N563" s="417">
        <f>SUM(N564:N565)</f>
        <v>0</v>
      </c>
      <c r="O563" s="417">
        <f t="shared" ref="O563:P563" si="54">SUM(O564:O565)</f>
        <v>0</v>
      </c>
      <c r="P563" s="417">
        <f t="shared" si="54"/>
        <v>0</v>
      </c>
    </row>
    <row r="564" spans="1:16" s="381" customFormat="1" hidden="1">
      <c r="A564" s="470" t="str">
        <f t="shared" si="50"/>
        <v>71100701044521</v>
      </c>
      <c r="B564" s="471" t="s">
        <v>439</v>
      </c>
      <c r="C564" s="450" t="s">
        <v>189</v>
      </c>
      <c r="D564" s="451" t="s">
        <v>183</v>
      </c>
      <c r="E564" s="452" t="s">
        <v>106</v>
      </c>
      <c r="F564" s="476" t="s">
        <v>155</v>
      </c>
      <c r="G564" s="454">
        <v>4521</v>
      </c>
      <c r="H564" s="318"/>
      <c r="I564" s="319"/>
      <c r="J564" s="320"/>
      <c r="K564" s="320"/>
      <c r="L564" s="321" t="s">
        <v>125</v>
      </c>
      <c r="M564" s="316">
        <v>4239</v>
      </c>
      <c r="N564" s="299">
        <f>+'havelvac 7.1'!N564+'havelvac 7.2'!N564+'havelvac 7.3'!N564+'havelvac 7.4'!N564+'havelvac 7.5'!N564+'havelvac 7.6'!N564+'havelvac 7.7'!N564+'havelvac 7.9'!N564+'havelvac 7.8'!N564+'havelvac 7.10'!N564+'havelvac 7.11'!N564+'havelvac 7.12'!N564+'havelvac 7.13'!N564</f>
        <v>0</v>
      </c>
      <c r="O564" s="299">
        <f>+'havelvac 7.1'!O564+'havelvac 7.2'!O564+'havelvac 7.3'!O564+'havelvac 7.4'!O564+'havelvac 7.5'!O564+'havelvac 7.6'!O564+'havelvac 7.7'!O564+'havelvac 7.9'!O564+'havelvac 7.8'!O564+'havelvac 7.10'!O564+'havelvac 7.11'!O564+'havelvac 7.12'!O564+'havelvac 7.13'!O564</f>
        <v>0</v>
      </c>
      <c r="P564" s="299">
        <f>+'havelvac 7.1'!P564+'havelvac 7.2'!P564+'havelvac 7.3'!P564+'havelvac 7.4'!P564+'havelvac 7.5'!P564+'havelvac 7.6'!P564+'havelvac 7.7'!P564+'havelvac 7.9'!P564+'havelvac 7.8'!P564+'havelvac 7.10'!P564+'havelvac 7.11'!P564+'havelvac 7.12'!P564+'havelvac 7.13'!P564</f>
        <v>0</v>
      </c>
    </row>
    <row r="565" spans="1:16" s="381" customFormat="1" ht="25.5" hidden="1">
      <c r="A565" s="470" t="str">
        <f t="shared" ref="A565" si="55">CONCATENATE(B565,C565,D565,E565,F565,G565)</f>
        <v>71090501000001</v>
      </c>
      <c r="B565" s="471" t="s">
        <v>439</v>
      </c>
      <c r="C565" s="450" t="s">
        <v>187</v>
      </c>
      <c r="D565" s="451" t="s">
        <v>149</v>
      </c>
      <c r="E565" s="452" t="s">
        <v>106</v>
      </c>
      <c r="F565" s="476" t="s">
        <v>441</v>
      </c>
      <c r="G565" s="474" t="s">
        <v>96</v>
      </c>
      <c r="H565" s="318"/>
      <c r="I565" s="318"/>
      <c r="J565" s="322"/>
      <c r="K565" s="322"/>
      <c r="L565" s="321" t="s">
        <v>219</v>
      </c>
      <c r="M565" s="316">
        <v>4819</v>
      </c>
      <c r="N565" s="299">
        <f>+'havelvac 7.1'!N567+'havelvac 7.2'!N567+'havelvac 7.3'!N567+'havelvac 7.4'!N567+'havelvac 7.5'!N567+'havelvac 7.6'!N567+'havelvac 7.7'!N567+'havelvac 7.9'!N567+'havelvac 7.8'!N567+'havelvac 7.10'!N567+'havelvac 7.11'!N567+'havelvac 7.12'!N567+'havelvac 7.13'!N567</f>
        <v>0</v>
      </c>
      <c r="O565" s="299">
        <f>+'havelvac 7.1'!O567+'havelvac 7.2'!O567+'havelvac 7.3'!O567+'havelvac 7.4'!O567+'havelvac 7.5'!O567+'havelvac 7.6'!O567+'havelvac 7.7'!O567+'havelvac 7.9'!O567+'havelvac 7.8'!O567+'havelvac 7.10'!O567+'havelvac 7.11'!O567+'havelvac 7.12'!O567+'havelvac 7.13'!O567</f>
        <v>0</v>
      </c>
      <c r="P565" s="299">
        <f>+'havelvac 7.1'!P567+'havelvac 7.2'!P567+'havelvac 7.3'!P567+'havelvac 7.4'!P567+'havelvac 7.5'!P567+'havelvac 7.6'!P567+'havelvac 7.7'!P567+'havelvac 7.9'!P567+'havelvac 7.8'!P567+'havelvac 7.10'!P567+'havelvac 7.11'!P567+'havelvac 7.12'!P567+'havelvac 7.13'!P567</f>
        <v>0</v>
      </c>
    </row>
    <row r="566" spans="1:16" s="381" customFormat="1" ht="16.149999999999999" hidden="1" customHeight="1">
      <c r="A566" s="470" t="str">
        <f t="shared" si="50"/>
        <v>71100701044639</v>
      </c>
      <c r="B566" s="471" t="s">
        <v>439</v>
      </c>
      <c r="C566" s="450" t="s">
        <v>189</v>
      </c>
      <c r="D566" s="451" t="s">
        <v>183</v>
      </c>
      <c r="E566" s="452" t="s">
        <v>106</v>
      </c>
      <c r="F566" s="476" t="s">
        <v>155</v>
      </c>
      <c r="G566" s="454">
        <v>4639</v>
      </c>
      <c r="H566" s="290">
        <v>2843</v>
      </c>
      <c r="I566" s="318" t="s">
        <v>185</v>
      </c>
      <c r="J566" s="322">
        <v>4</v>
      </c>
      <c r="K566" s="322">
        <v>3</v>
      </c>
      <c r="L566" s="409" t="s">
        <v>313</v>
      </c>
      <c r="M566" s="323"/>
      <c r="N566" s="331">
        <f>+N64</f>
        <v>0</v>
      </c>
      <c r="O566" s="331">
        <f>+O64</f>
        <v>0</v>
      </c>
      <c r="P566" s="331">
        <f>+P64</f>
        <v>0</v>
      </c>
    </row>
    <row r="567" spans="1:16" s="381" customFormat="1" ht="16.149999999999999" hidden="1" customHeight="1">
      <c r="A567" s="470" t="str">
        <f t="shared" si="50"/>
        <v>71100701044729</v>
      </c>
      <c r="B567" s="471" t="s">
        <v>439</v>
      </c>
      <c r="C567" s="450" t="s">
        <v>189</v>
      </c>
      <c r="D567" s="451" t="s">
        <v>183</v>
      </c>
      <c r="E567" s="452" t="s">
        <v>106</v>
      </c>
      <c r="F567" s="476" t="s">
        <v>155</v>
      </c>
      <c r="G567" s="454">
        <v>4729</v>
      </c>
      <c r="H567" s="318"/>
      <c r="I567" s="318"/>
      <c r="J567" s="322"/>
      <c r="K567" s="322"/>
      <c r="L567" s="330" t="s">
        <v>108</v>
      </c>
      <c r="M567" s="288"/>
      <c r="N567" s="331"/>
      <c r="O567" s="331"/>
      <c r="P567" s="331"/>
    </row>
    <row r="568" spans="1:16" s="381" customFormat="1" ht="14.25">
      <c r="A568" s="470" t="str">
        <f t="shared" si="50"/>
        <v>71100701054819</v>
      </c>
      <c r="B568" s="471" t="s">
        <v>439</v>
      </c>
      <c r="C568" s="450" t="s">
        <v>189</v>
      </c>
      <c r="D568" s="451" t="s">
        <v>183</v>
      </c>
      <c r="E568" s="452" t="s">
        <v>106</v>
      </c>
      <c r="F568" s="476" t="s">
        <v>149</v>
      </c>
      <c r="G568" s="454">
        <v>4819</v>
      </c>
      <c r="H568" s="459">
        <v>2900</v>
      </c>
      <c r="I568" s="405" t="s">
        <v>187</v>
      </c>
      <c r="J568" s="406">
        <v>0</v>
      </c>
      <c r="K568" s="406">
        <v>0</v>
      </c>
      <c r="L568" s="401" t="s">
        <v>315</v>
      </c>
      <c r="M568" s="407"/>
      <c r="N568" s="403">
        <f>+N570+N600+N614+N639</f>
        <v>778214.70000000007</v>
      </c>
      <c r="O568" s="403">
        <f>+O570+O600+O614+O639</f>
        <v>778214.70000000007</v>
      </c>
      <c r="P568" s="403">
        <f>+P570+P600+P614+P639</f>
        <v>0</v>
      </c>
    </row>
    <row r="569" spans="1:16" s="477" customFormat="1" ht="15">
      <c r="A569" s="470" t="str">
        <f t="shared" si="50"/>
        <v>71100900000000</v>
      </c>
      <c r="B569" s="471" t="s">
        <v>439</v>
      </c>
      <c r="C569" s="450" t="s">
        <v>189</v>
      </c>
      <c r="D569" s="451" t="s">
        <v>187</v>
      </c>
      <c r="E569" s="452" t="s">
        <v>441</v>
      </c>
      <c r="F569" s="476" t="s">
        <v>441</v>
      </c>
      <c r="G569" s="474" t="s">
        <v>440</v>
      </c>
      <c r="H569" s="318"/>
      <c r="I569" s="319"/>
      <c r="J569" s="320"/>
      <c r="K569" s="320"/>
      <c r="L569" s="330" t="s">
        <v>108</v>
      </c>
      <c r="M569" s="288"/>
      <c r="N569" s="457"/>
      <c r="O569" s="457"/>
      <c r="P569" s="457"/>
    </row>
    <row r="570" spans="1:16" s="381" customFormat="1" ht="13.5">
      <c r="A570" s="470" t="str">
        <f t="shared" si="50"/>
        <v>71100900000001</v>
      </c>
      <c r="B570" s="471" t="s">
        <v>439</v>
      </c>
      <c r="C570" s="450" t="s">
        <v>189</v>
      </c>
      <c r="D570" s="451" t="s">
        <v>187</v>
      </c>
      <c r="E570" s="452" t="s">
        <v>441</v>
      </c>
      <c r="F570" s="476" t="s">
        <v>441</v>
      </c>
      <c r="G570" s="474" t="s">
        <v>96</v>
      </c>
      <c r="H570" s="290">
        <v>2910</v>
      </c>
      <c r="I570" s="319" t="s">
        <v>187</v>
      </c>
      <c r="J570" s="320">
        <v>1</v>
      </c>
      <c r="K570" s="320">
        <v>0</v>
      </c>
      <c r="L570" s="410" t="s">
        <v>316</v>
      </c>
      <c r="M570" s="411"/>
      <c r="N570" s="412">
        <f>+N572+N595</f>
        <v>742352.8</v>
      </c>
      <c r="O570" s="412">
        <f>+O572+O595</f>
        <v>742352.8</v>
      </c>
      <c r="P570" s="412">
        <f>+P572+P595</f>
        <v>0</v>
      </c>
    </row>
    <row r="571" spans="1:16" s="381" customFormat="1" ht="12.75">
      <c r="A571" s="470" t="str">
        <f t="shared" si="50"/>
        <v>71100901000000</v>
      </c>
      <c r="B571" s="471" t="s">
        <v>439</v>
      </c>
      <c r="C571" s="450" t="s">
        <v>189</v>
      </c>
      <c r="D571" s="451" t="s">
        <v>187</v>
      </c>
      <c r="E571" s="452" t="s">
        <v>106</v>
      </c>
      <c r="F571" s="476" t="s">
        <v>441</v>
      </c>
      <c r="G571" s="474" t="s">
        <v>440</v>
      </c>
      <c r="H571" s="318"/>
      <c r="I571" s="319"/>
      <c r="J571" s="320"/>
      <c r="K571" s="320"/>
      <c r="L571" s="330" t="s">
        <v>110</v>
      </c>
      <c r="M571" s="288"/>
      <c r="N571" s="331"/>
      <c r="O571" s="331"/>
      <c r="P571" s="331"/>
    </row>
    <row r="572" spans="1:16" s="381" customFormat="1" ht="12.75">
      <c r="A572" s="470" t="str">
        <f t="shared" si="50"/>
        <v>71100901000001</v>
      </c>
      <c r="B572" s="471" t="s">
        <v>439</v>
      </c>
      <c r="C572" s="450" t="s">
        <v>189</v>
      </c>
      <c r="D572" s="451" t="s">
        <v>187</v>
      </c>
      <c r="E572" s="452" t="s">
        <v>106</v>
      </c>
      <c r="F572" s="476" t="s">
        <v>441</v>
      </c>
      <c r="G572" s="474" t="s">
        <v>96</v>
      </c>
      <c r="H572" s="290">
        <v>2911</v>
      </c>
      <c r="I572" s="318" t="s">
        <v>187</v>
      </c>
      <c r="J572" s="322">
        <v>1</v>
      </c>
      <c r="K572" s="322">
        <v>1</v>
      </c>
      <c r="L572" s="409" t="s">
        <v>317</v>
      </c>
      <c r="M572" s="323"/>
      <c r="N572" s="331">
        <f>+N574+N579+N583+N587+N589+N591+N593</f>
        <v>742352.8</v>
      </c>
      <c r="O572" s="331">
        <f t="shared" ref="O572:P572" si="56">+O574+O579+O583+O587+O589+O591+O593</f>
        <v>742352.8</v>
      </c>
      <c r="P572" s="331">
        <f t="shared" si="56"/>
        <v>0</v>
      </c>
    </row>
    <row r="573" spans="1:16" s="475" customFormat="1" ht="13.5">
      <c r="A573" s="470" t="str">
        <f t="shared" si="50"/>
        <v>71100901010000</v>
      </c>
      <c r="B573" s="471" t="s">
        <v>439</v>
      </c>
      <c r="C573" s="450" t="s">
        <v>189</v>
      </c>
      <c r="D573" s="451" t="s">
        <v>187</v>
      </c>
      <c r="E573" s="452" t="s">
        <v>106</v>
      </c>
      <c r="F573" s="476" t="s">
        <v>106</v>
      </c>
      <c r="G573" s="474" t="s">
        <v>440</v>
      </c>
      <c r="H573" s="318"/>
      <c r="I573" s="318"/>
      <c r="J573" s="322"/>
      <c r="K573" s="322"/>
      <c r="L573" s="330" t="s">
        <v>108</v>
      </c>
      <c r="M573" s="288"/>
      <c r="N573" s="331"/>
      <c r="O573" s="331"/>
      <c r="P573" s="331"/>
    </row>
    <row r="574" spans="1:16" s="381" customFormat="1" ht="13.5" hidden="1">
      <c r="A574" s="470" t="str">
        <f t="shared" si="50"/>
        <v>71100901014111</v>
      </c>
      <c r="B574" s="471" t="s">
        <v>439</v>
      </c>
      <c r="C574" s="450" t="s">
        <v>189</v>
      </c>
      <c r="D574" s="451" t="s">
        <v>187</v>
      </c>
      <c r="E574" s="452" t="s">
        <v>106</v>
      </c>
      <c r="F574" s="476" t="s">
        <v>106</v>
      </c>
      <c r="G574" s="454">
        <v>4111</v>
      </c>
      <c r="H574" s="290"/>
      <c r="I574" s="414"/>
      <c r="J574" s="415"/>
      <c r="K574" s="415"/>
      <c r="L574" s="416" t="s">
        <v>318</v>
      </c>
      <c r="M574" s="411"/>
      <c r="N574" s="417">
        <f>SUM(N575:N578)</f>
        <v>0</v>
      </c>
      <c r="O574" s="417">
        <f>SUM(O575:O578)</f>
        <v>0</v>
      </c>
      <c r="P574" s="417">
        <f>SUM(P575:P578)</f>
        <v>0</v>
      </c>
    </row>
    <row r="575" spans="1:16" s="381" customFormat="1" hidden="1">
      <c r="A575" s="470" t="str">
        <f t="shared" si="50"/>
        <v>71100901014212</v>
      </c>
      <c r="B575" s="471" t="s">
        <v>439</v>
      </c>
      <c r="C575" s="450" t="s">
        <v>189</v>
      </c>
      <c r="D575" s="451" t="s">
        <v>187</v>
      </c>
      <c r="E575" s="452" t="s">
        <v>106</v>
      </c>
      <c r="F575" s="476" t="s">
        <v>106</v>
      </c>
      <c r="G575" s="454">
        <v>4212</v>
      </c>
      <c r="H575" s="318"/>
      <c r="I575" s="319"/>
      <c r="J575" s="320"/>
      <c r="K575" s="320"/>
      <c r="L575" s="321" t="s">
        <v>125</v>
      </c>
      <c r="M575" s="316">
        <v>4239</v>
      </c>
      <c r="N575" s="299">
        <f>+'havelvac 7.1'!N575+'havelvac 7.2'!N575+'havelvac 7.3'!N575+'havelvac 7.4'!N575+'havelvac 7.5'!N575+'havelvac 7.6'!N575+'havelvac 7.7'!N575+'havelvac 7.9'!N575+'havelvac 7.8'!N575+'havelvac 7.10'!N575+'havelvac 7.11'!N575+'havelvac 7.12'!N575+'havelvac 7.13'!N575</f>
        <v>0</v>
      </c>
      <c r="O575" s="299">
        <f>+'havelvac 7.1'!O575+'havelvac 7.2'!O575+'havelvac 7.3'!O575+'havelvac 7.4'!O575+'havelvac 7.5'!O575+'havelvac 7.6'!O575+'havelvac 7.7'!O575+'havelvac 7.9'!O575+'havelvac 7.8'!O575+'havelvac 7.10'!O575+'havelvac 7.11'!O575+'havelvac 7.12'!O575+'havelvac 7.13'!O575</f>
        <v>0</v>
      </c>
      <c r="P575" s="299">
        <f>+'havelvac 7.1'!P575+'havelvac 7.2'!P575+'havelvac 7.3'!P575+'havelvac 7.4'!P575+'havelvac 7.5'!P575+'havelvac 7.6'!P575+'havelvac 7.7'!P575+'havelvac 7.9'!P575+'havelvac 7.8'!P575+'havelvac 7.10'!P575+'havelvac 7.11'!P575+'havelvac 7.12'!P575+'havelvac 7.13'!P575</f>
        <v>0</v>
      </c>
    </row>
    <row r="576" spans="1:16" s="381" customFormat="1" hidden="1">
      <c r="A576" s="470" t="str">
        <f t="shared" si="50"/>
        <v>71100901014213</v>
      </c>
      <c r="B576" s="471" t="s">
        <v>439</v>
      </c>
      <c r="C576" s="450" t="s">
        <v>189</v>
      </c>
      <c r="D576" s="451" t="s">
        <v>187</v>
      </c>
      <c r="E576" s="452" t="s">
        <v>106</v>
      </c>
      <c r="F576" s="476" t="s">
        <v>106</v>
      </c>
      <c r="G576" s="454">
        <v>4213</v>
      </c>
      <c r="H576" s="318"/>
      <c r="I576" s="319"/>
      <c r="J576" s="320"/>
      <c r="K576" s="320"/>
      <c r="L576" s="336" t="s">
        <v>364</v>
      </c>
      <c r="M576" s="323">
        <v>4269</v>
      </c>
      <c r="N576" s="299">
        <f>+'havelvac 7.1'!N576+'havelvac 7.2'!N576+'havelvac 7.3'!N576+'havelvac 7.4'!N576+'havelvac 7.5'!N576+'havelvac 7.6'!N576+'havelvac 7.7'!N576+'havelvac 7.9'!N576+'havelvac 7.8'!N576+'havelvac 7.10'!N576+'havelvac 7.11'!N576+'havelvac 7.12'!N576+'havelvac 7.13'!N576</f>
        <v>0</v>
      </c>
      <c r="O576" s="299">
        <f>+'havelvac 7.1'!O576+'havelvac 7.2'!O576+'havelvac 7.3'!O576+'havelvac 7.4'!O576+'havelvac 7.5'!O576+'havelvac 7.6'!O576+'havelvac 7.7'!O576+'havelvac 7.9'!O576+'havelvac 7.8'!O576+'havelvac 7.10'!O576+'havelvac 7.11'!O576+'havelvac 7.12'!O576+'havelvac 7.13'!O576</f>
        <v>0</v>
      </c>
      <c r="P576" s="299">
        <f>+'havelvac 7.1'!P576+'havelvac 7.2'!P576+'havelvac 7.3'!P576+'havelvac 7.4'!P576+'havelvac 7.5'!P576+'havelvac 7.6'!P576+'havelvac 7.7'!P576+'havelvac 7.9'!P576+'havelvac 7.8'!P576+'havelvac 7.10'!P576+'havelvac 7.11'!P576+'havelvac 7.12'!P576+'havelvac 7.13'!P576</f>
        <v>0</v>
      </c>
    </row>
    <row r="577" spans="1:16" s="381" customFormat="1" ht="25.5" hidden="1">
      <c r="A577" s="470" t="str">
        <f t="shared" si="50"/>
        <v>71100901014214</v>
      </c>
      <c r="B577" s="471" t="s">
        <v>439</v>
      </c>
      <c r="C577" s="450" t="s">
        <v>189</v>
      </c>
      <c r="D577" s="451" t="s">
        <v>187</v>
      </c>
      <c r="E577" s="452" t="s">
        <v>106</v>
      </c>
      <c r="F577" s="476" t="s">
        <v>106</v>
      </c>
      <c r="G577" s="454">
        <v>4214</v>
      </c>
      <c r="H577" s="318"/>
      <c r="I577" s="319"/>
      <c r="J577" s="320"/>
      <c r="K577" s="320"/>
      <c r="L577" s="321" t="s">
        <v>217</v>
      </c>
      <c r="M577" s="316">
        <v>4511</v>
      </c>
      <c r="N577" s="299">
        <f>+'havelvac 7.1'!N577+'havelvac 7.2'!N577+'havelvac 7.3'!N577+'havelvac 7.4'!N577+'havelvac 7.5'!N577+'havelvac 7.6'!N577+'havelvac 7.7'!N577+'havelvac 7.9'!N577+'havelvac 7.8'!N577+'havelvac 7.10'!N577+'havelvac 7.11'!N577+'havelvac 7.12'!N577+'havelvac 7.13'!N577</f>
        <v>0</v>
      </c>
      <c r="O577" s="299">
        <f>+'havelvac 7.1'!O577+'havelvac 7.2'!O577+'havelvac 7.3'!O577+'havelvac 7.4'!O577+'havelvac 7.5'!O577+'havelvac 7.6'!O577+'havelvac 7.7'!O577+'havelvac 7.9'!O577+'havelvac 7.8'!O577+'havelvac 7.10'!O577+'havelvac 7.11'!O577+'havelvac 7.12'!O577+'havelvac 7.13'!O577</f>
        <v>0</v>
      </c>
      <c r="P577" s="299">
        <f>+'havelvac 7.1'!P577+'havelvac 7.2'!P577+'havelvac 7.3'!P577+'havelvac 7.4'!P577+'havelvac 7.5'!P577+'havelvac 7.6'!P577+'havelvac 7.7'!P577+'havelvac 7.9'!P577+'havelvac 7.8'!P577+'havelvac 7.10'!P577+'havelvac 7.11'!P577+'havelvac 7.12'!P577+'havelvac 7.13'!P577</f>
        <v>0</v>
      </c>
    </row>
    <row r="578" spans="1:16" s="381" customFormat="1" hidden="1">
      <c r="A578" s="470" t="str">
        <f t="shared" si="50"/>
        <v>71100901014216</v>
      </c>
      <c r="B578" s="471" t="s">
        <v>439</v>
      </c>
      <c r="C578" s="450" t="s">
        <v>189</v>
      </c>
      <c r="D578" s="451" t="s">
        <v>187</v>
      </c>
      <c r="E578" s="452" t="s">
        <v>106</v>
      </c>
      <c r="F578" s="476" t="s">
        <v>106</v>
      </c>
      <c r="G578" s="454">
        <v>4216</v>
      </c>
      <c r="H578" s="318"/>
      <c r="I578" s="319"/>
      <c r="J578" s="320"/>
      <c r="K578" s="320"/>
      <c r="L578" s="321" t="s">
        <v>137</v>
      </c>
      <c r="M578" s="316">
        <v>5129</v>
      </c>
      <c r="N578" s="299">
        <f>+'havelvac 7.1'!N578+'havelvac 7.2'!N578+'havelvac 7.3'!N578+'havelvac 7.4'!N578+'havelvac 7.5'!N578+'havelvac 7.6'!N578+'havelvac 7.7'!N578+'havelvac 7.9'!N578+'havelvac 7.8'!N578+'havelvac 7.10'!N578+'havelvac 7.11'!N578+'havelvac 7.12'!N578+'havelvac 7.13'!N578</f>
        <v>0</v>
      </c>
      <c r="O578" s="299">
        <f>+'havelvac 7.1'!O578+'havelvac 7.2'!O578+'havelvac 7.3'!O578+'havelvac 7.4'!O578+'havelvac 7.5'!O578+'havelvac 7.6'!O578+'havelvac 7.7'!O578+'havelvac 7.9'!O578+'havelvac 7.8'!O578+'havelvac 7.10'!O578+'havelvac 7.11'!O578+'havelvac 7.12'!O578+'havelvac 7.13'!O578</f>
        <v>0</v>
      </c>
      <c r="P578" s="299">
        <f>+'havelvac 7.1'!P578+'havelvac 7.2'!P578+'havelvac 7.3'!P578+'havelvac 7.4'!P578+'havelvac 7.5'!P578+'havelvac 7.6'!P578+'havelvac 7.7'!P578+'havelvac 7.9'!P578+'havelvac 7.8'!P578+'havelvac 7.10'!P578+'havelvac 7.11'!P578+'havelvac 7.12'!P578+'havelvac 7.13'!P578</f>
        <v>0</v>
      </c>
    </row>
    <row r="579" spans="1:16" s="381" customFormat="1" ht="27" hidden="1">
      <c r="A579" s="470" t="str">
        <f t="shared" si="50"/>
        <v>71100901014221</v>
      </c>
      <c r="B579" s="471" t="s">
        <v>439</v>
      </c>
      <c r="C579" s="450" t="s">
        <v>189</v>
      </c>
      <c r="D579" s="451" t="s">
        <v>187</v>
      </c>
      <c r="E579" s="452" t="s">
        <v>106</v>
      </c>
      <c r="F579" s="476" t="s">
        <v>106</v>
      </c>
      <c r="G579" s="454">
        <v>4221</v>
      </c>
      <c r="H579" s="290"/>
      <c r="I579" s="414"/>
      <c r="J579" s="415"/>
      <c r="K579" s="415"/>
      <c r="L579" s="416" t="s">
        <v>319</v>
      </c>
      <c r="M579" s="411"/>
      <c r="N579" s="417">
        <f>SUM(N580:N582)</f>
        <v>0</v>
      </c>
      <c r="O579" s="417">
        <f>SUM(O580:O582)</f>
        <v>0</v>
      </c>
      <c r="P579" s="417">
        <f>SUM(P580:P582)</f>
        <v>0</v>
      </c>
    </row>
    <row r="580" spans="1:16" s="381" customFormat="1" hidden="1">
      <c r="A580" s="470" t="str">
        <f t="shared" si="50"/>
        <v>71100901014252</v>
      </c>
      <c r="B580" s="471" t="s">
        <v>439</v>
      </c>
      <c r="C580" s="450" t="s">
        <v>189</v>
      </c>
      <c r="D580" s="451" t="s">
        <v>187</v>
      </c>
      <c r="E580" s="452" t="s">
        <v>106</v>
      </c>
      <c r="F580" s="476" t="s">
        <v>106</v>
      </c>
      <c r="G580" s="454">
        <v>4252</v>
      </c>
      <c r="H580" s="290"/>
      <c r="I580" s="414"/>
      <c r="J580" s="415"/>
      <c r="K580" s="415"/>
      <c r="L580" s="336" t="s">
        <v>364</v>
      </c>
      <c r="M580" s="323">
        <v>4269</v>
      </c>
      <c r="N580" s="299">
        <f>+'havelvac 7.1'!N580+'havelvac 7.2'!N580+'havelvac 7.3'!N580+'havelvac 7.4'!N580+'havelvac 7.5'!N580+'havelvac 7.6'!N580+'havelvac 7.7'!N580+'havelvac 7.9'!N580+'havelvac 7.8'!N580+'havelvac 7.10'!N580+'havelvac 7.11'!N580+'havelvac 7.12'!N580+'havelvac 7.13'!N580</f>
        <v>0</v>
      </c>
      <c r="O580" s="299">
        <f>+'havelvac 7.1'!O580+'havelvac 7.2'!O580+'havelvac 7.3'!O580+'havelvac 7.4'!O580+'havelvac 7.5'!O580+'havelvac 7.6'!O580+'havelvac 7.7'!O580+'havelvac 7.9'!O580+'havelvac 7.8'!O580+'havelvac 7.10'!O580+'havelvac 7.11'!O580+'havelvac 7.12'!O580+'havelvac 7.13'!O580</f>
        <v>0</v>
      </c>
      <c r="P580" s="299">
        <f>+'havelvac 7.1'!P580+'havelvac 7.2'!P580+'havelvac 7.3'!P580+'havelvac 7.4'!P580+'havelvac 7.5'!P580+'havelvac 7.6'!P580+'havelvac 7.7'!P580+'havelvac 7.9'!P580+'havelvac 7.8'!P580+'havelvac 7.10'!P580+'havelvac 7.11'!P580+'havelvac 7.12'!P580+'havelvac 7.13'!P580</f>
        <v>0</v>
      </c>
    </row>
    <row r="581" spans="1:16" s="381" customFormat="1" hidden="1">
      <c r="A581" s="470"/>
      <c r="B581" s="471"/>
      <c r="C581" s="450"/>
      <c r="D581" s="451"/>
      <c r="E581" s="452"/>
      <c r="F581" s="476"/>
      <c r="G581" s="454"/>
      <c r="H581" s="290"/>
      <c r="I581" s="414"/>
      <c r="J581" s="415"/>
      <c r="K581" s="415"/>
      <c r="L581" s="336" t="s">
        <v>758</v>
      </c>
      <c r="M581" s="289" t="s">
        <v>759</v>
      </c>
      <c r="N581" s="299">
        <f>+'havelvac 7.1'!N581+'havelvac 7.2'!N581+'havelvac 7.3'!N581+'havelvac 7.4'!N581+'havelvac 7.5'!N581+'havelvac 7.6'!N581+'havelvac 7.7'!N581+'havelvac 7.9'!N581+'havelvac 7.8'!N581+'havelvac 7.10'!N581+'havelvac 7.11'!N581+'havelvac 7.12'!N581+'havelvac 7.13'!N581</f>
        <v>0</v>
      </c>
      <c r="O581" s="299">
        <f>+'havelvac 7.1'!O581+'havelvac 7.2'!O581+'havelvac 7.3'!O581+'havelvac 7.4'!O581+'havelvac 7.5'!O581+'havelvac 7.6'!O581+'havelvac 7.7'!O581+'havelvac 7.9'!O581+'havelvac 7.8'!O581+'havelvac 7.10'!O581+'havelvac 7.11'!O581+'havelvac 7.12'!O581+'havelvac 7.13'!O581</f>
        <v>0</v>
      </c>
      <c r="P581" s="299">
        <f>+'havelvac 7.1'!P581+'havelvac 7.2'!P581+'havelvac 7.3'!P581+'havelvac 7.4'!P581+'havelvac 7.5'!P581+'havelvac 7.6'!P581+'havelvac 7.7'!P581+'havelvac 7.9'!P581+'havelvac 7.8'!P581+'havelvac 7.10'!P581+'havelvac 7.11'!P581+'havelvac 7.12'!P581+'havelvac 7.13'!P581</f>
        <v>0</v>
      </c>
    </row>
    <row r="582" spans="1:16" s="381" customFormat="1" hidden="1">
      <c r="A582" s="470" t="str">
        <f t="shared" si="50"/>
        <v>71100901014261</v>
      </c>
      <c r="B582" s="471" t="s">
        <v>439</v>
      </c>
      <c r="C582" s="450" t="s">
        <v>189</v>
      </c>
      <c r="D582" s="451" t="s">
        <v>187</v>
      </c>
      <c r="E582" s="452" t="s">
        <v>106</v>
      </c>
      <c r="F582" s="476" t="s">
        <v>106</v>
      </c>
      <c r="G582" s="454">
        <v>4261</v>
      </c>
      <c r="H582" s="318"/>
      <c r="I582" s="318"/>
      <c r="J582" s="322"/>
      <c r="K582" s="322"/>
      <c r="L582" s="321" t="s">
        <v>137</v>
      </c>
      <c r="M582" s="316">
        <v>5129</v>
      </c>
      <c r="N582" s="299">
        <f>+'havelvac 7.1'!N582+'havelvac 7.2'!N582+'havelvac 7.3'!N582+'havelvac 7.4'!N582+'havelvac 7.5'!N582+'havelvac 7.6'!N582+'havelvac 7.7'!N582+'havelvac 7.9'!N582+'havelvac 7.8'!N582+'havelvac 7.10'!N582+'havelvac 7.11'!N582+'havelvac 7.12'!N582+'havelvac 7.13'!N582</f>
        <v>0</v>
      </c>
      <c r="O582" s="299">
        <f>+'havelvac 7.1'!O582+'havelvac 7.2'!O582+'havelvac 7.3'!O582+'havelvac 7.4'!O582+'havelvac 7.5'!O582+'havelvac 7.6'!O582+'havelvac 7.7'!O582+'havelvac 7.9'!O582+'havelvac 7.8'!O582+'havelvac 7.10'!O582+'havelvac 7.11'!O582+'havelvac 7.12'!O582+'havelvac 7.13'!O582</f>
        <v>0</v>
      </c>
      <c r="P582" s="299">
        <f>+'havelvac 7.1'!P582+'havelvac 7.2'!P582+'havelvac 7.3'!P582+'havelvac 7.4'!P582+'havelvac 7.5'!P582+'havelvac 7.6'!P582+'havelvac 7.7'!P582+'havelvac 7.9'!P582+'havelvac 7.8'!P582+'havelvac 7.10'!P582+'havelvac 7.11'!P582+'havelvac 7.12'!P582+'havelvac 7.13'!P582</f>
        <v>0</v>
      </c>
    </row>
    <row r="583" spans="1:16" s="381" customFormat="1" ht="27" hidden="1">
      <c r="A583" s="470" t="str">
        <f t="shared" si="50"/>
        <v>71100901014264</v>
      </c>
      <c r="B583" s="471" t="s">
        <v>439</v>
      </c>
      <c r="C583" s="450" t="s">
        <v>189</v>
      </c>
      <c r="D583" s="451" t="s">
        <v>187</v>
      </c>
      <c r="E583" s="452" t="s">
        <v>106</v>
      </c>
      <c r="F583" s="476" t="s">
        <v>106</v>
      </c>
      <c r="G583" s="454">
        <v>4264</v>
      </c>
      <c r="H583" s="290"/>
      <c r="I583" s="414"/>
      <c r="J583" s="415"/>
      <c r="K583" s="415"/>
      <c r="L583" s="416" t="s">
        <v>843</v>
      </c>
      <c r="M583" s="411"/>
      <c r="N583" s="417">
        <f>SUM(N584:N586)</f>
        <v>0</v>
      </c>
      <c r="O583" s="417">
        <f>SUM(O584:O586)</f>
        <v>0</v>
      </c>
      <c r="P583" s="417">
        <f>SUM(P584:P586)</f>
        <v>0</v>
      </c>
    </row>
    <row r="584" spans="1:16" s="381" customFormat="1" hidden="1">
      <c r="A584" s="470" t="str">
        <f t="shared" si="50"/>
        <v>71100901014267</v>
      </c>
      <c r="B584" s="471" t="s">
        <v>439</v>
      </c>
      <c r="C584" s="450" t="s">
        <v>189</v>
      </c>
      <c r="D584" s="451" t="s">
        <v>187</v>
      </c>
      <c r="E584" s="452" t="s">
        <v>106</v>
      </c>
      <c r="F584" s="476" t="s">
        <v>106</v>
      </c>
      <c r="G584" s="454">
        <v>4267</v>
      </c>
      <c r="H584" s="318"/>
      <c r="I584" s="318"/>
      <c r="J584" s="322"/>
      <c r="K584" s="322"/>
      <c r="L584" s="321" t="s">
        <v>125</v>
      </c>
      <c r="M584" s="316">
        <v>4239</v>
      </c>
      <c r="N584" s="299">
        <f>+'havelvac 7.1'!N584+'havelvac 7.2'!N584+'havelvac 7.3'!N584+'havelvac 7.4'!N584+'havelvac 7.5'!N584+'havelvac 7.6'!N584+'havelvac 7.7'!N584+'havelvac 7.9'!N584+'havelvac 7.8'!N584+'havelvac 7.10'!N584+'havelvac 7.11'!N584+'havelvac 7.12'!N584+'havelvac 7.13'!N584</f>
        <v>0</v>
      </c>
      <c r="O584" s="299">
        <f>+'havelvac 7.1'!O584+'havelvac 7.2'!O584+'havelvac 7.3'!O584+'havelvac 7.4'!O584+'havelvac 7.5'!O584+'havelvac 7.6'!O584+'havelvac 7.7'!O584+'havelvac 7.9'!O584+'havelvac 7.8'!O584+'havelvac 7.10'!O584+'havelvac 7.11'!O584+'havelvac 7.12'!O584+'havelvac 7.13'!O584</f>
        <v>0</v>
      </c>
      <c r="P584" s="299">
        <f>+'havelvac 7.1'!P584+'havelvac 7.2'!P584+'havelvac 7.3'!P584+'havelvac 7.4'!P584+'havelvac 7.5'!P584+'havelvac 7.6'!P584+'havelvac 7.7'!P584+'havelvac 7.9'!P584+'havelvac 7.8'!P584+'havelvac 7.10'!P584+'havelvac 7.11'!P584+'havelvac 7.12'!P584+'havelvac 7.13'!P584</f>
        <v>0</v>
      </c>
    </row>
    <row r="585" spans="1:16" s="381" customFormat="1" hidden="1">
      <c r="A585" s="470"/>
      <c r="B585" s="471"/>
      <c r="C585" s="450"/>
      <c r="D585" s="451"/>
      <c r="E585" s="452"/>
      <c r="F585" s="476"/>
      <c r="G585" s="454"/>
      <c r="H585" s="318"/>
      <c r="I585" s="318"/>
      <c r="J585" s="322"/>
      <c r="K585" s="322"/>
      <c r="L585" s="336" t="s">
        <v>758</v>
      </c>
      <c r="M585" s="289" t="s">
        <v>759</v>
      </c>
      <c r="N585" s="299"/>
      <c r="O585" s="299"/>
      <c r="P585" s="299"/>
    </row>
    <row r="586" spans="1:16" s="381" customFormat="1" ht="25.5" hidden="1">
      <c r="A586" s="470" t="str">
        <f t="shared" si="50"/>
        <v>71100901014823</v>
      </c>
      <c r="B586" s="471" t="s">
        <v>439</v>
      </c>
      <c r="C586" s="450" t="s">
        <v>189</v>
      </c>
      <c r="D586" s="451" t="s">
        <v>187</v>
      </c>
      <c r="E586" s="452" t="s">
        <v>106</v>
      </c>
      <c r="F586" s="476" t="s">
        <v>106</v>
      </c>
      <c r="G586" s="454">
        <v>4823</v>
      </c>
      <c r="H586" s="447"/>
      <c r="I586" s="424"/>
      <c r="J586" s="448"/>
      <c r="K586" s="449"/>
      <c r="L586" s="418" t="s">
        <v>217</v>
      </c>
      <c r="M586" s="316" t="s">
        <v>83</v>
      </c>
      <c r="N586" s="299">
        <f>+'havelvac 7.1'!N586+'havelvac 7.2'!N586+'havelvac 7.3'!N586+'havelvac 7.4'!N586+'havelvac 7.5'!N586+'havelvac 7.6'!N586+'havelvac 7.7'!N586+'havelvac 7.9'!N586+'havelvac 7.8'!N586+'havelvac 7.10'!N586+'havelvac 7.11'!N586+'havelvac 7.12'!N586+'havelvac 7.13'!N586</f>
        <v>0</v>
      </c>
      <c r="O586" s="299">
        <f>+'havelvac 7.1'!O586+'havelvac 7.2'!O586+'havelvac 7.3'!O586+'havelvac 7.4'!O586+'havelvac 7.5'!O586+'havelvac 7.6'!O586+'havelvac 7.7'!O586+'havelvac 7.9'!O586+'havelvac 7.8'!O586+'havelvac 7.10'!O586+'havelvac 7.11'!O586+'havelvac 7.12'!O586+'havelvac 7.13'!O586</f>
        <v>0</v>
      </c>
      <c r="P586" s="299">
        <f>+'havelvac 7.1'!P586+'havelvac 7.2'!P586+'havelvac 7.3'!P586+'havelvac 7.4'!P586+'havelvac 7.5'!P586+'havelvac 7.6'!P586+'havelvac 7.7'!P586+'havelvac 7.9'!P586+'havelvac 7.8'!P586+'havelvac 7.10'!P586+'havelvac 7.11'!P586+'havelvac 7.12'!P586+'havelvac 7.13'!P586</f>
        <v>0</v>
      </c>
    </row>
    <row r="587" spans="1:16" s="381" customFormat="1" ht="40.5" hidden="1">
      <c r="A587" s="470"/>
      <c r="B587" s="471"/>
      <c r="C587" s="450"/>
      <c r="D587" s="451"/>
      <c r="E587" s="452"/>
      <c r="F587" s="476"/>
      <c r="G587" s="454"/>
      <c r="H587" s="290"/>
      <c r="I587" s="414"/>
      <c r="J587" s="415"/>
      <c r="K587" s="415"/>
      <c r="L587" s="416" t="s">
        <v>794</v>
      </c>
      <c r="M587" s="411"/>
      <c r="N587" s="417">
        <f>SUM(N588)</f>
        <v>0</v>
      </c>
      <c r="O587" s="417">
        <f>SUM(O588)</f>
        <v>0</v>
      </c>
      <c r="P587" s="417">
        <f>SUM(P588)</f>
        <v>0</v>
      </c>
    </row>
    <row r="588" spans="1:16" s="381" customFormat="1" hidden="1">
      <c r="A588" s="470"/>
      <c r="B588" s="471"/>
      <c r="C588" s="450"/>
      <c r="D588" s="451"/>
      <c r="E588" s="452"/>
      <c r="F588" s="476"/>
      <c r="G588" s="454"/>
      <c r="H588" s="447"/>
      <c r="I588" s="424"/>
      <c r="J588" s="448"/>
      <c r="K588" s="449"/>
      <c r="L588" s="321" t="s">
        <v>348</v>
      </c>
      <c r="M588" s="316">
        <v>4729</v>
      </c>
      <c r="N588" s="299">
        <f>+'havelvac 7.1'!N588+'havelvac 7.2'!N588+'havelvac 7.3'!N588+'havelvac 7.4'!N588+'havelvac 7.5'!N588+'havelvac 7.6'!N588+'havelvac 7.7'!N588+'havelvac 7.9'!N588+'havelvac 7.8'!N588+'havelvac 7.10'!N588+'havelvac 7.11'!N588+'havelvac 7.12'!N588+'havelvac 7.13'!N588</f>
        <v>0</v>
      </c>
      <c r="O588" s="299">
        <f>+'havelvac 7.1'!O588+'havelvac 7.2'!O588+'havelvac 7.3'!O588+'havelvac 7.4'!O588+'havelvac 7.5'!O588+'havelvac 7.6'!O588+'havelvac 7.7'!O588+'havelvac 7.9'!O588+'havelvac 7.8'!O588+'havelvac 7.10'!O588+'havelvac 7.11'!O588+'havelvac 7.12'!O588+'havelvac 7.13'!O588</f>
        <v>0</v>
      </c>
      <c r="P588" s="299">
        <f>+'havelvac 7.1'!P588+'havelvac 7.2'!P588+'havelvac 7.3'!P588+'havelvac 7.4'!P588+'havelvac 7.5'!P588+'havelvac 7.6'!P588+'havelvac 7.7'!P588+'havelvac 7.9'!P588+'havelvac 7.8'!P588+'havelvac 7.10'!P588+'havelvac 7.11'!P588+'havelvac 7.12'!P588+'havelvac 7.13'!P588</f>
        <v>0</v>
      </c>
    </row>
    <row r="589" spans="1:16" s="381" customFormat="1" ht="46.5" customHeight="1">
      <c r="A589" s="470"/>
      <c r="B589" s="471"/>
      <c r="C589" s="450"/>
      <c r="D589" s="451"/>
      <c r="E589" s="452"/>
      <c r="F589" s="476"/>
      <c r="G589" s="454"/>
      <c r="H589" s="290"/>
      <c r="I589" s="414"/>
      <c r="J589" s="415"/>
      <c r="K589" s="415"/>
      <c r="L589" s="416" t="s">
        <v>836</v>
      </c>
      <c r="M589" s="411"/>
      <c r="N589" s="417">
        <f>SUM(N590)</f>
        <v>742352.8</v>
      </c>
      <c r="O589" s="417">
        <f>SUM(O590)</f>
        <v>742352.8</v>
      </c>
      <c r="P589" s="417">
        <f>SUM(P590)</f>
        <v>0</v>
      </c>
    </row>
    <row r="590" spans="1:16" s="381" customFormat="1">
      <c r="A590" s="470"/>
      <c r="B590" s="471"/>
      <c r="C590" s="450"/>
      <c r="D590" s="451"/>
      <c r="E590" s="452"/>
      <c r="F590" s="476"/>
      <c r="G590" s="454"/>
      <c r="H590" s="447"/>
      <c r="I590" s="424"/>
      <c r="J590" s="448"/>
      <c r="K590" s="449"/>
      <c r="L590" s="330" t="s">
        <v>134</v>
      </c>
      <c r="M590" s="288">
        <v>4861</v>
      </c>
      <c r="N590" s="299">
        <f>+'havelvac 7.1'!N590+'havelvac 7.2'!N590+'havelvac 7.3'!N590+'havelvac 7.4'!N590+'havelvac 7.5'!N590+'havelvac 7.6'!N590+'havelvac 7.7'!N590+'havelvac 7.9'!N590+'havelvac 7.8'!N590+'havelvac 7.10'!N590+'havelvac 7.11'!N590+'havelvac 7.12'!N590+'havelvac 7.13'!N590</f>
        <v>742352.8</v>
      </c>
      <c r="O590" s="299">
        <f>+'havelvac 7.1'!O590+'havelvac 7.2'!O590+'havelvac 7.3'!O590+'havelvac 7.4'!O590+'havelvac 7.5'!O590+'havelvac 7.6'!O590+'havelvac 7.7'!O590+'havelvac 7.9'!O590+'havelvac 7.8'!O590+'havelvac 7.10'!O590+'havelvac 7.11'!O590+'havelvac 7.12'!O590+'havelvac 7.13'!O590</f>
        <v>742352.8</v>
      </c>
      <c r="P590" s="299">
        <f>+'havelvac 7.1'!P590+'havelvac 7.2'!P590+'havelvac 7.3'!P590+'havelvac 7.4'!P590+'havelvac 7.5'!P590+'havelvac 7.6'!P590+'havelvac 7.7'!P590+'havelvac 7.9'!P590+'havelvac 7.8'!P590+'havelvac 7.10'!P590+'havelvac 7.11'!P590+'havelvac 7.12'!P590+'havelvac 7.13'!P590</f>
        <v>0</v>
      </c>
    </row>
    <row r="591" spans="1:16" s="381" customFormat="1" ht="78" hidden="1" customHeight="1">
      <c r="A591" s="470"/>
      <c r="B591" s="471"/>
      <c r="C591" s="450"/>
      <c r="D591" s="451"/>
      <c r="E591" s="452"/>
      <c r="F591" s="476"/>
      <c r="G591" s="454"/>
      <c r="H591" s="290"/>
      <c r="I591" s="414"/>
      <c r="J591" s="415"/>
      <c r="K591" s="415"/>
      <c r="L591" s="416" t="s">
        <v>838</v>
      </c>
      <c r="M591" s="411"/>
      <c r="N591" s="417">
        <f>SUM(N592:N597)</f>
        <v>0</v>
      </c>
      <c r="O591" s="417">
        <f>SUM(O592)</f>
        <v>0</v>
      </c>
      <c r="P591" s="417">
        <f>SUM(P592)</f>
        <v>0</v>
      </c>
    </row>
    <row r="592" spans="1:16" s="381" customFormat="1" hidden="1">
      <c r="A592" s="470"/>
      <c r="B592" s="471"/>
      <c r="C592" s="450"/>
      <c r="D592" s="451"/>
      <c r="E592" s="452"/>
      <c r="F592" s="476"/>
      <c r="G592" s="454"/>
      <c r="H592" s="447"/>
      <c r="I592" s="424"/>
      <c r="J592" s="448"/>
      <c r="K592" s="449"/>
      <c r="L592" s="321" t="s">
        <v>348</v>
      </c>
      <c r="M592" s="316">
        <v>4729</v>
      </c>
      <c r="N592" s="299">
        <f>+'havelvac 7.1'!N592+'havelvac 7.2'!N592+'havelvac 7.3'!N592+'havelvac 7.4'!N592+'havelvac 7.5'!N592+'havelvac 7.6'!N592+'havelvac 7.7'!N592+'havelvac 7.9'!N592+'havelvac 7.8'!N592+'havelvac 7.10'!N592+'havelvac 7.11'!N592+'havelvac 7.12'!N592+'havelvac 7.13'!N592</f>
        <v>0</v>
      </c>
      <c r="O592" s="299">
        <f>+'havelvac 7.1'!O592+'havelvac 7.2'!O592+'havelvac 7.3'!O592+'havelvac 7.4'!O592+'havelvac 7.5'!O592+'havelvac 7.6'!O592+'havelvac 7.7'!O592+'havelvac 7.9'!O592+'havelvac 7.8'!O592+'havelvac 7.10'!O592+'havelvac 7.11'!O592+'havelvac 7.12'!O592+'havelvac 7.13'!O592</f>
        <v>0</v>
      </c>
      <c r="P592" s="299">
        <f>+'havelvac 7.1'!P592+'havelvac 7.2'!P592+'havelvac 7.3'!P592+'havelvac 7.4'!P592+'havelvac 7.5'!P592+'havelvac 7.6'!P592+'havelvac 7.7'!P592+'havelvac 7.9'!P592+'havelvac 7.8'!P592+'havelvac 7.10'!P592+'havelvac 7.11'!P592+'havelvac 7.12'!P592+'havelvac 7.13'!P592</f>
        <v>0</v>
      </c>
    </row>
    <row r="593" spans="1:232" s="381" customFormat="1" ht="40.5" hidden="1">
      <c r="A593" s="470"/>
      <c r="B593" s="471"/>
      <c r="C593" s="450"/>
      <c r="D593" s="451"/>
      <c r="E593" s="452"/>
      <c r="F593" s="476"/>
      <c r="G593" s="454"/>
      <c r="H593" s="290"/>
      <c r="I593" s="414"/>
      <c r="J593" s="415"/>
      <c r="K593" s="415"/>
      <c r="L593" s="416" t="s">
        <v>844</v>
      </c>
      <c r="M593" s="411"/>
      <c r="N593" s="417">
        <f>N594</f>
        <v>0</v>
      </c>
      <c r="O593" s="417">
        <f t="shared" ref="O593:P593" si="57">O594</f>
        <v>0</v>
      </c>
      <c r="P593" s="417">
        <f t="shared" si="57"/>
        <v>0</v>
      </c>
    </row>
    <row r="594" spans="1:232" s="381" customFormat="1" hidden="1">
      <c r="A594" s="470"/>
      <c r="B594" s="471"/>
      <c r="C594" s="450"/>
      <c r="D594" s="451"/>
      <c r="E594" s="452"/>
      <c r="F594" s="476"/>
      <c r="G594" s="454"/>
      <c r="H594" s="447"/>
      <c r="I594" s="424"/>
      <c r="J594" s="448"/>
      <c r="K594" s="449"/>
      <c r="L594" s="321" t="s">
        <v>348</v>
      </c>
      <c r="M594" s="316">
        <v>4729</v>
      </c>
      <c r="N594" s="299">
        <f>+'havelvac 7.1'!N594+'havelvac 7.2'!N594+'havelvac 7.3'!N594+'havelvac 7.4'!N594+'havelvac 7.5'!N594+'havelvac 7.6'!N594+'havelvac 7.7'!N594+'havelvac 7.9'!N594+'havelvac 7.8'!N594+'havelvac 7.10'!N594+'havelvac 7.11'!N594+'havelvac 7.12'!N594+'havelvac 7.13'!N594</f>
        <v>0</v>
      </c>
      <c r="O594" s="299">
        <f>+'havelvac 7.1'!O594+'havelvac 7.2'!O594+'havelvac 7.3'!O594+'havelvac 7.4'!O594+'havelvac 7.5'!O594+'havelvac 7.6'!O594+'havelvac 7.7'!O594+'havelvac 7.9'!O594+'havelvac 7.8'!O594+'havelvac 7.10'!O594+'havelvac 7.11'!O594+'havelvac 7.12'!O594+'havelvac 7.13'!O594</f>
        <v>0</v>
      </c>
      <c r="P594" s="299">
        <f>+'havelvac 7.1'!P594+'havelvac 7.2'!P594+'havelvac 7.3'!P594+'havelvac 7.4'!P594+'havelvac 7.5'!P594+'havelvac 7.6'!P594+'havelvac 7.7'!P594+'havelvac 7.9'!P594+'havelvac 7.8'!P594+'havelvac 7.10'!P594+'havelvac 7.11'!P594+'havelvac 7.12'!P594+'havelvac 7.13'!P594</f>
        <v>0</v>
      </c>
    </row>
    <row r="595" spans="1:232" s="381" customFormat="1" ht="25.5" hidden="1">
      <c r="A595" s="470" t="str">
        <f t="shared" si="50"/>
        <v>71100901014861</v>
      </c>
      <c r="B595" s="471" t="s">
        <v>439</v>
      </c>
      <c r="C595" s="450" t="s">
        <v>189</v>
      </c>
      <c r="D595" s="451" t="s">
        <v>187</v>
      </c>
      <c r="E595" s="452" t="s">
        <v>106</v>
      </c>
      <c r="F595" s="476" t="s">
        <v>106</v>
      </c>
      <c r="G595" s="454">
        <v>4861</v>
      </c>
      <c r="H595" s="290">
        <v>2911</v>
      </c>
      <c r="I595" s="318" t="s">
        <v>187</v>
      </c>
      <c r="J595" s="322">
        <v>1</v>
      </c>
      <c r="K595" s="322">
        <v>2</v>
      </c>
      <c r="L595" s="409" t="s">
        <v>321</v>
      </c>
      <c r="M595" s="323"/>
      <c r="N595" s="331">
        <f>+N597</f>
        <v>0</v>
      </c>
      <c r="O595" s="331">
        <f>+O597</f>
        <v>0</v>
      </c>
      <c r="P595" s="331">
        <f>+P597</f>
        <v>0</v>
      </c>
    </row>
    <row r="596" spans="1:232" s="381" customFormat="1" ht="12.75" hidden="1">
      <c r="A596" s="470" t="str">
        <f t="shared" si="50"/>
        <v>71100901015122</v>
      </c>
      <c r="B596" s="471" t="s">
        <v>439</v>
      </c>
      <c r="C596" s="450" t="s">
        <v>189</v>
      </c>
      <c r="D596" s="451" t="s">
        <v>187</v>
      </c>
      <c r="E596" s="452" t="s">
        <v>106</v>
      </c>
      <c r="F596" s="476" t="s">
        <v>106</v>
      </c>
      <c r="G596" s="454">
        <v>5122</v>
      </c>
      <c r="H596" s="318"/>
      <c r="I596" s="318"/>
      <c r="J596" s="322"/>
      <c r="K596" s="322"/>
      <c r="L596" s="330" t="s">
        <v>108</v>
      </c>
      <c r="M596" s="288"/>
      <c r="N596" s="331"/>
      <c r="O596" s="331"/>
      <c r="P596" s="331"/>
    </row>
    <row r="597" spans="1:232" s="381" customFormat="1" ht="13.5" hidden="1">
      <c r="A597" s="470" t="str">
        <f t="shared" ref="A597:A604" si="58">CONCATENATE(B597,C597,D597,E597,F597,G597)</f>
        <v>71100902000000</v>
      </c>
      <c r="B597" s="471" t="s">
        <v>439</v>
      </c>
      <c r="C597" s="450" t="s">
        <v>189</v>
      </c>
      <c r="D597" s="451" t="s">
        <v>187</v>
      </c>
      <c r="E597" s="452" t="s">
        <v>140</v>
      </c>
      <c r="F597" s="476" t="s">
        <v>441</v>
      </c>
      <c r="G597" s="474" t="s">
        <v>440</v>
      </c>
      <c r="H597" s="290"/>
      <c r="I597" s="414"/>
      <c r="J597" s="415"/>
      <c r="K597" s="415"/>
      <c r="L597" s="416" t="s">
        <v>322</v>
      </c>
      <c r="M597" s="411"/>
      <c r="N597" s="417">
        <f>SUM(N598:N599)</f>
        <v>0</v>
      </c>
      <c r="O597" s="417">
        <f>SUM(O598:O599)</f>
        <v>0</v>
      </c>
      <c r="P597" s="417">
        <f>SUM(P598:P599)</f>
        <v>0</v>
      </c>
    </row>
    <row r="598" spans="1:232" hidden="1">
      <c r="A598" s="363" t="str">
        <f t="shared" si="58"/>
        <v>71110000000001</v>
      </c>
      <c r="B598" s="364" t="s">
        <v>439</v>
      </c>
      <c r="C598" s="365" t="s">
        <v>104</v>
      </c>
      <c r="D598" s="366" t="s">
        <v>441</v>
      </c>
      <c r="E598" s="367" t="s">
        <v>441</v>
      </c>
      <c r="F598" s="368" t="s">
        <v>441</v>
      </c>
      <c r="G598" s="369" t="s">
        <v>96</v>
      </c>
      <c r="H598" s="318"/>
      <c r="I598" s="319"/>
      <c r="J598" s="320"/>
      <c r="K598" s="320"/>
      <c r="L598" s="321" t="s">
        <v>125</v>
      </c>
      <c r="M598" s="316">
        <v>4239</v>
      </c>
      <c r="N598" s="299">
        <f>+'havelvac 7.1'!N598+'havelvac 7.2'!N598+'havelvac 7.3'!N598+'havelvac 7.4'!N598+'havelvac 7.5'!N598+'havelvac 7.6'!N598+'havelvac 7.7'!N598+'havelvac 7.9'!N598+'havelvac 7.8'!N598+'havelvac 7.10'!N598+'havelvac 7.11'!N598+'havelvac 7.12'!N598+'havelvac 7.13'!N598</f>
        <v>0</v>
      </c>
      <c r="O598" s="299">
        <f>+'havelvac 7.1'!O598+'havelvac 7.2'!O598+'havelvac 7.3'!O598+'havelvac 7.4'!O598+'havelvac 7.5'!O598+'havelvac 7.6'!O598+'havelvac 7.7'!O598+'havelvac 7.9'!O598+'havelvac 7.8'!O598+'havelvac 7.10'!O598+'havelvac 7.11'!O598+'havelvac 7.12'!O598+'havelvac 7.13'!O598</f>
        <v>0</v>
      </c>
      <c r="P598" s="299">
        <f>+'havelvac 7.1'!P598+'havelvac 7.2'!P598+'havelvac 7.3'!P598+'havelvac 7.4'!P598+'havelvac 7.5'!P598+'havelvac 7.6'!P598+'havelvac 7.7'!P598+'havelvac 7.9'!P598+'havelvac 7.8'!P598+'havelvac 7.10'!P598+'havelvac 7.11'!P598+'havelvac 7.12'!P598+'havelvac 7.13'!P598</f>
        <v>0</v>
      </c>
    </row>
    <row r="599" spans="1:232" s="477" customFormat="1" ht="25.5" hidden="1">
      <c r="A599" s="470" t="str">
        <f t="shared" si="58"/>
        <v>71110100000000</v>
      </c>
      <c r="B599" s="471" t="s">
        <v>439</v>
      </c>
      <c r="C599" s="450" t="s">
        <v>104</v>
      </c>
      <c r="D599" s="451" t="s">
        <v>106</v>
      </c>
      <c r="E599" s="452" t="s">
        <v>441</v>
      </c>
      <c r="F599" s="476" t="s">
        <v>441</v>
      </c>
      <c r="G599" s="474" t="s">
        <v>440</v>
      </c>
      <c r="H599" s="423"/>
      <c r="I599" s="424"/>
      <c r="J599" s="425"/>
      <c r="K599" s="426"/>
      <c r="L599" s="427" t="s">
        <v>217</v>
      </c>
      <c r="M599" s="420">
        <v>4511</v>
      </c>
      <c r="N599" s="299">
        <f>+'havelvac 7.1'!N599+'havelvac 7.2'!N599+'havelvac 7.3'!N599+'havelvac 7.4'!N599+'havelvac 7.5'!N599+'havelvac 7.6'!N599+'havelvac 7.7'!N599+'havelvac 7.9'!N599+'havelvac 7.8'!N599+'havelvac 7.10'!N599+'havelvac 7.11'!N599+'havelvac 7.12'!N599+'havelvac 7.13'!N599</f>
        <v>0</v>
      </c>
      <c r="O599" s="299">
        <f>+'havelvac 7.1'!O599+'havelvac 7.2'!O599+'havelvac 7.3'!O599+'havelvac 7.4'!O599+'havelvac 7.5'!O599+'havelvac 7.6'!O599+'havelvac 7.7'!O599+'havelvac 7.9'!O599+'havelvac 7.8'!O599+'havelvac 7.10'!O599+'havelvac 7.11'!O599+'havelvac 7.12'!O599+'havelvac 7.13'!O599</f>
        <v>0</v>
      </c>
      <c r="P599" s="299">
        <f>+'havelvac 7.1'!P599+'havelvac 7.2'!P599+'havelvac 7.3'!P599+'havelvac 7.4'!P599+'havelvac 7.5'!P599+'havelvac 7.6'!P599+'havelvac 7.7'!P599+'havelvac 7.9'!P599+'havelvac 7.8'!P599+'havelvac 7.10'!P599+'havelvac 7.11'!P599+'havelvac 7.12'!P599+'havelvac 7.13'!P599</f>
        <v>0</v>
      </c>
    </row>
    <row r="600" spans="1:232" s="381" customFormat="1" ht="13.5" hidden="1">
      <c r="A600" s="470" t="str">
        <f t="shared" si="58"/>
        <v>71110100000001</v>
      </c>
      <c r="B600" s="471" t="s">
        <v>439</v>
      </c>
      <c r="C600" s="450" t="s">
        <v>104</v>
      </c>
      <c r="D600" s="451" t="s">
        <v>106</v>
      </c>
      <c r="E600" s="452" t="s">
        <v>441</v>
      </c>
      <c r="F600" s="476" t="s">
        <v>441</v>
      </c>
      <c r="G600" s="474" t="s">
        <v>96</v>
      </c>
      <c r="H600" s="290">
        <v>2920</v>
      </c>
      <c r="I600" s="319" t="s">
        <v>187</v>
      </c>
      <c r="J600" s="320">
        <v>2</v>
      </c>
      <c r="K600" s="320">
        <v>0</v>
      </c>
      <c r="L600" s="410" t="s">
        <v>325</v>
      </c>
      <c r="M600" s="411"/>
      <c r="N600" s="412">
        <f>+N602+N609</f>
        <v>0</v>
      </c>
      <c r="O600" s="412">
        <f>+O602+O609</f>
        <v>0</v>
      </c>
      <c r="P600" s="412">
        <f>+P602+P609</f>
        <v>0</v>
      </c>
    </row>
    <row r="601" spans="1:232" s="381" customFormat="1" ht="12.75" hidden="1">
      <c r="A601" s="470" t="str">
        <f t="shared" si="58"/>
        <v>71110102000000</v>
      </c>
      <c r="B601" s="471" t="s">
        <v>439</v>
      </c>
      <c r="C601" s="450" t="s">
        <v>104</v>
      </c>
      <c r="D601" s="451" t="s">
        <v>106</v>
      </c>
      <c r="E601" s="452" t="s">
        <v>140</v>
      </c>
      <c r="F601" s="476" t="s">
        <v>441</v>
      </c>
      <c r="G601" s="474" t="s">
        <v>440</v>
      </c>
      <c r="H601" s="318"/>
      <c r="I601" s="319"/>
      <c r="J601" s="320"/>
      <c r="K601" s="320"/>
      <c r="L601" s="330" t="s">
        <v>110</v>
      </c>
      <c r="M601" s="288"/>
      <c r="N601" s="331"/>
      <c r="O601" s="331"/>
      <c r="P601" s="331"/>
    </row>
    <row r="602" spans="1:232" s="381" customFormat="1" ht="25.5" hidden="1">
      <c r="A602" s="470" t="str">
        <f t="shared" si="58"/>
        <v>71110102000001</v>
      </c>
      <c r="B602" s="471" t="s">
        <v>439</v>
      </c>
      <c r="C602" s="450" t="s">
        <v>104</v>
      </c>
      <c r="D602" s="451" t="s">
        <v>106</v>
      </c>
      <c r="E602" s="452" t="s">
        <v>140</v>
      </c>
      <c r="F602" s="476" t="s">
        <v>441</v>
      </c>
      <c r="G602" s="474" t="s">
        <v>96</v>
      </c>
      <c r="H602" s="290">
        <v>2921</v>
      </c>
      <c r="I602" s="318" t="s">
        <v>187</v>
      </c>
      <c r="J602" s="322">
        <v>2</v>
      </c>
      <c r="K602" s="322">
        <v>1</v>
      </c>
      <c r="L602" s="409" t="s">
        <v>326</v>
      </c>
      <c r="M602" s="323"/>
      <c r="N602" s="331">
        <f>N604+N607</f>
        <v>0</v>
      </c>
      <c r="O602" s="331">
        <f>O604+O607</f>
        <v>0</v>
      </c>
      <c r="P602" s="331">
        <f>SUM(P604)</f>
        <v>0</v>
      </c>
    </row>
    <row r="603" spans="1:232" s="381" customFormat="1" ht="12.75" hidden="1">
      <c r="A603" s="470" t="str">
        <f t="shared" si="58"/>
        <v>71110102004891</v>
      </c>
      <c r="B603" s="471" t="s">
        <v>439</v>
      </c>
      <c r="C603" s="450" t="s">
        <v>104</v>
      </c>
      <c r="D603" s="451" t="s">
        <v>106</v>
      </c>
      <c r="E603" s="452" t="s">
        <v>140</v>
      </c>
      <c r="F603" s="476" t="s">
        <v>441</v>
      </c>
      <c r="G603" s="474">
        <v>4891</v>
      </c>
      <c r="H603" s="318"/>
      <c r="I603" s="318"/>
      <c r="J603" s="322"/>
      <c r="K603" s="322"/>
      <c r="L603" s="330" t="s">
        <v>108</v>
      </c>
      <c r="M603" s="288"/>
      <c r="N603" s="331"/>
      <c r="O603" s="331"/>
      <c r="P603" s="331"/>
    </row>
    <row r="604" spans="1:232" s="381" customFormat="1" ht="13.5" hidden="1">
      <c r="A604" s="470" t="str">
        <f t="shared" si="58"/>
        <v>7111010200x</v>
      </c>
      <c r="B604" s="471" t="s">
        <v>439</v>
      </c>
      <c r="C604" s="450" t="s">
        <v>104</v>
      </c>
      <c r="D604" s="451" t="s">
        <v>106</v>
      </c>
      <c r="E604" s="452" t="s">
        <v>140</v>
      </c>
      <c r="F604" s="476" t="s">
        <v>441</v>
      </c>
      <c r="G604" s="474" t="s">
        <v>361</v>
      </c>
      <c r="H604" s="290"/>
      <c r="I604" s="414"/>
      <c r="J604" s="415"/>
      <c r="K604" s="415"/>
      <c r="L604" s="416" t="s">
        <v>322</v>
      </c>
      <c r="M604" s="411"/>
      <c r="N604" s="417">
        <f>SUM(N605:N606)</f>
        <v>0</v>
      </c>
      <c r="O604" s="417">
        <f>SUM(O605:O606)</f>
        <v>0</v>
      </c>
      <c r="P604" s="417">
        <f>SUM(P605:P606)</f>
        <v>0</v>
      </c>
    </row>
    <row r="605" spans="1:232" hidden="1">
      <c r="H605" s="318"/>
      <c r="I605" s="319"/>
      <c r="J605" s="320"/>
      <c r="K605" s="320"/>
      <c r="L605" s="321" t="s">
        <v>125</v>
      </c>
      <c r="M605" s="316">
        <v>4239</v>
      </c>
      <c r="N605" s="299">
        <f>+'havelvac 7.1'!N605+'havelvac 7.2'!N605+'havelvac 7.3'!N605+'havelvac 7.4'!N605+'havelvac 7.5'!N605+'havelvac 7.6'!N605+'havelvac 7.7'!N605+'havelvac 7.9'!N605+'havelvac 7.8'!N605+'havelvac 7.10'!N605+'havelvac 7.11'!N605+'havelvac 7.12'!N605+'havelvac 7.13'!N605</f>
        <v>0</v>
      </c>
      <c r="O605" s="299">
        <f>+'havelvac 7.1'!O605+'havelvac 7.2'!O605+'havelvac 7.3'!O605+'havelvac 7.4'!O605+'havelvac 7.5'!O605+'havelvac 7.6'!O605+'havelvac 7.7'!O605+'havelvac 7.9'!O605+'havelvac 7.8'!O605+'havelvac 7.10'!O605+'havelvac 7.11'!O605+'havelvac 7.12'!O605+'havelvac 7.13'!O605</f>
        <v>0</v>
      </c>
      <c r="P605" s="299">
        <f>+'havelvac 7.1'!P605+'havelvac 7.2'!P605+'havelvac 7.3'!P605+'havelvac 7.4'!P605+'havelvac 7.5'!P605+'havelvac 7.6'!P605+'havelvac 7.7'!P605+'havelvac 7.9'!P605+'havelvac 7.8'!P605+'havelvac 7.10'!P605+'havelvac 7.11'!P605+'havelvac 7.12'!P605+'havelvac 7.13'!P605</f>
        <v>0</v>
      </c>
    </row>
    <row r="606" spans="1:232" s="481" customFormat="1" ht="25.5" hidden="1">
      <c r="A606" s="363"/>
      <c r="B606" s="378"/>
      <c r="C606" s="365"/>
      <c r="D606" s="366"/>
      <c r="E606" s="367"/>
      <c r="F606" s="368"/>
      <c r="G606" s="379"/>
      <c r="H606" s="423"/>
      <c r="I606" s="424"/>
      <c r="J606" s="425"/>
      <c r="K606" s="426"/>
      <c r="L606" s="427" t="s">
        <v>217</v>
      </c>
      <c r="M606" s="420">
        <v>4511</v>
      </c>
      <c r="N606" s="299">
        <f>+'havelvac 7.1'!N606+'havelvac 7.2'!N606+'havelvac 7.3'!N606+'havelvac 7.4'!N606+'havelvac 7.5'!N606+'havelvac 7.6'!N606+'havelvac 7.7'!N606+'havelvac 7.9'!N606+'havelvac 7.8'!N606+'havelvac 7.10'!N606+'havelvac 7.11'!N606+'havelvac 7.12'!N606+'havelvac 7.13'!N606</f>
        <v>0</v>
      </c>
      <c r="O606" s="299">
        <f>+'havelvac 7.1'!O606+'havelvac 7.2'!O606+'havelvac 7.3'!O606+'havelvac 7.4'!O606+'havelvac 7.5'!O606+'havelvac 7.6'!O606+'havelvac 7.7'!O606+'havelvac 7.9'!O606+'havelvac 7.8'!O606+'havelvac 7.10'!O606+'havelvac 7.11'!O606+'havelvac 7.12'!O606+'havelvac 7.13'!O606</f>
        <v>0</v>
      </c>
      <c r="P606" s="299">
        <f>+'havelvac 7.1'!P606+'havelvac 7.2'!P606+'havelvac 7.3'!P606+'havelvac 7.4'!P606+'havelvac 7.5'!P606+'havelvac 7.6'!P606+'havelvac 7.7'!P606+'havelvac 7.9'!P606+'havelvac 7.8'!P606+'havelvac 7.10'!P606+'havelvac 7.11'!P606+'havelvac 7.12'!P606+'havelvac 7.13'!P606</f>
        <v>0</v>
      </c>
      <c r="Q606" s="372"/>
      <c r="R606" s="372"/>
      <c r="S606" s="372"/>
      <c r="T606" s="372"/>
      <c r="U606" s="372"/>
      <c r="V606" s="372"/>
      <c r="W606" s="372"/>
      <c r="X606" s="372"/>
      <c r="Y606" s="372"/>
      <c r="Z606" s="372"/>
      <c r="AA606" s="372"/>
      <c r="AB606" s="372"/>
      <c r="AC606" s="372"/>
      <c r="AD606" s="372"/>
      <c r="AE606" s="372"/>
      <c r="AF606" s="372"/>
      <c r="AG606" s="372"/>
      <c r="AH606" s="372"/>
      <c r="AI606" s="372"/>
      <c r="AJ606" s="372"/>
      <c r="AK606" s="372"/>
      <c r="AL606" s="372"/>
      <c r="AM606" s="372"/>
      <c r="AN606" s="372"/>
      <c r="AO606" s="372"/>
      <c r="AP606" s="372"/>
      <c r="AQ606" s="372"/>
      <c r="AR606" s="372"/>
      <c r="AS606" s="372"/>
      <c r="AT606" s="372"/>
      <c r="AU606" s="372"/>
      <c r="AV606" s="372"/>
      <c r="AW606" s="372"/>
      <c r="AX606" s="372"/>
      <c r="AY606" s="372"/>
      <c r="AZ606" s="372"/>
      <c r="BA606" s="372"/>
      <c r="BB606" s="372"/>
      <c r="BC606" s="372"/>
      <c r="BD606" s="372"/>
      <c r="BE606" s="372"/>
      <c r="BF606" s="372"/>
      <c r="BG606" s="372"/>
      <c r="BH606" s="372"/>
      <c r="BI606" s="372"/>
      <c r="BJ606" s="372"/>
      <c r="BK606" s="372"/>
      <c r="BL606" s="372"/>
      <c r="BM606" s="372"/>
      <c r="BN606" s="372"/>
      <c r="BO606" s="372"/>
      <c r="BP606" s="372"/>
      <c r="BQ606" s="372"/>
      <c r="BR606" s="372"/>
      <c r="BS606" s="372"/>
      <c r="BT606" s="372"/>
      <c r="BU606" s="372"/>
      <c r="BV606" s="372"/>
      <c r="BW606" s="372"/>
      <c r="BX606" s="372"/>
      <c r="BY606" s="372"/>
      <c r="BZ606" s="372"/>
      <c r="CA606" s="372"/>
      <c r="CB606" s="372"/>
      <c r="CC606" s="372"/>
      <c r="CD606" s="372"/>
      <c r="CE606" s="372"/>
      <c r="CF606" s="372"/>
      <c r="CG606" s="372"/>
      <c r="CH606" s="372"/>
      <c r="CI606" s="372"/>
      <c r="CJ606" s="372"/>
      <c r="CK606" s="372"/>
      <c r="CL606" s="372"/>
      <c r="CM606" s="372"/>
      <c r="CN606" s="372"/>
      <c r="CO606" s="372"/>
      <c r="CP606" s="372"/>
      <c r="CQ606" s="372"/>
      <c r="CR606" s="372"/>
      <c r="CS606" s="372"/>
      <c r="CT606" s="372"/>
      <c r="CU606" s="372"/>
      <c r="CV606" s="372"/>
      <c r="CW606" s="372"/>
      <c r="CX606" s="372"/>
      <c r="CY606" s="372"/>
      <c r="CZ606" s="372"/>
      <c r="DA606" s="372"/>
      <c r="DB606" s="372"/>
      <c r="DC606" s="372"/>
      <c r="DD606" s="372"/>
      <c r="DE606" s="372"/>
      <c r="DF606" s="372"/>
      <c r="DG606" s="372"/>
      <c r="DH606" s="372"/>
      <c r="DI606" s="372"/>
      <c r="DJ606" s="372"/>
      <c r="DK606" s="372"/>
      <c r="DL606" s="372"/>
      <c r="DM606" s="372"/>
      <c r="DN606" s="372"/>
      <c r="DO606" s="372"/>
      <c r="DP606" s="372"/>
      <c r="DQ606" s="372"/>
      <c r="DR606" s="372"/>
      <c r="DS606" s="372"/>
      <c r="DT606" s="372"/>
      <c r="DU606" s="372"/>
      <c r="DV606" s="372"/>
      <c r="DW606" s="372"/>
      <c r="DX606" s="372"/>
      <c r="DY606" s="372"/>
      <c r="DZ606" s="372"/>
      <c r="EA606" s="372"/>
      <c r="EB606" s="372"/>
      <c r="EC606" s="372"/>
      <c r="ED606" s="372"/>
      <c r="EE606" s="372"/>
      <c r="EF606" s="372"/>
      <c r="EG606" s="372"/>
      <c r="EH606" s="372"/>
      <c r="EI606" s="372"/>
      <c r="EJ606" s="372"/>
      <c r="EK606" s="372"/>
      <c r="EL606" s="372"/>
      <c r="EM606" s="372"/>
      <c r="EN606" s="372"/>
      <c r="EO606" s="372"/>
      <c r="EP606" s="372"/>
      <c r="EQ606" s="372"/>
      <c r="ER606" s="372"/>
      <c r="ES606" s="372"/>
      <c r="ET606" s="372"/>
      <c r="EU606" s="372"/>
      <c r="EV606" s="372"/>
      <c r="EW606" s="372"/>
      <c r="EX606" s="372"/>
      <c r="EY606" s="372"/>
      <c r="EZ606" s="372"/>
      <c r="FA606" s="372"/>
      <c r="FB606" s="372"/>
      <c r="FC606" s="372"/>
      <c r="FD606" s="372"/>
      <c r="FE606" s="372"/>
      <c r="FF606" s="372"/>
      <c r="FG606" s="372"/>
      <c r="FH606" s="372"/>
      <c r="FI606" s="372"/>
      <c r="FJ606" s="372"/>
      <c r="FK606" s="372"/>
      <c r="FL606" s="372"/>
      <c r="FM606" s="372"/>
      <c r="FN606" s="372"/>
      <c r="FO606" s="372"/>
      <c r="FP606" s="372"/>
      <c r="FQ606" s="372"/>
      <c r="FR606" s="372"/>
      <c r="FS606" s="372"/>
      <c r="FT606" s="372"/>
      <c r="FU606" s="372"/>
      <c r="FV606" s="372"/>
      <c r="FW606" s="372"/>
      <c r="FX606" s="372"/>
      <c r="FY606" s="372"/>
      <c r="FZ606" s="372"/>
      <c r="GA606" s="372"/>
      <c r="GB606" s="372"/>
      <c r="GC606" s="372"/>
      <c r="GD606" s="372"/>
      <c r="GE606" s="372"/>
      <c r="GF606" s="372"/>
      <c r="GG606" s="372"/>
      <c r="GH606" s="372"/>
      <c r="GI606" s="372"/>
      <c r="GJ606" s="372"/>
      <c r="GK606" s="372"/>
      <c r="GL606" s="372"/>
      <c r="GM606" s="372"/>
      <c r="GN606" s="372"/>
      <c r="GO606" s="372"/>
      <c r="GP606" s="372"/>
      <c r="GQ606" s="372"/>
      <c r="GR606" s="372"/>
      <c r="GS606" s="372"/>
      <c r="GT606" s="372"/>
      <c r="GU606" s="372"/>
      <c r="GV606" s="372"/>
      <c r="GW606" s="372"/>
      <c r="GX606" s="372"/>
      <c r="GY606" s="372"/>
      <c r="GZ606" s="372"/>
      <c r="HA606" s="372"/>
      <c r="HB606" s="372"/>
      <c r="HC606" s="372"/>
      <c r="HD606" s="372"/>
      <c r="HE606" s="372"/>
      <c r="HF606" s="372"/>
      <c r="HG606" s="372"/>
      <c r="HH606" s="372"/>
      <c r="HI606" s="372"/>
      <c r="HJ606" s="372"/>
      <c r="HK606" s="372"/>
      <c r="HL606" s="372"/>
      <c r="HM606" s="372"/>
      <c r="HN606" s="372"/>
      <c r="HO606" s="372"/>
      <c r="HP606" s="372"/>
      <c r="HQ606" s="372"/>
      <c r="HR606" s="372"/>
      <c r="HS606" s="372"/>
      <c r="HT606" s="372"/>
      <c r="HU606" s="372"/>
      <c r="HV606" s="372"/>
      <c r="HW606" s="372"/>
      <c r="HX606" s="372"/>
    </row>
    <row r="607" spans="1:232" s="381" customFormat="1" ht="45.75" hidden="1" customHeight="1">
      <c r="A607" s="470" t="str">
        <f t="shared" ref="A607" si="59">CONCATENATE(B607,C607,D607,E607,F607,G607)</f>
        <v>7111010200x</v>
      </c>
      <c r="B607" s="471" t="s">
        <v>439</v>
      </c>
      <c r="C607" s="450" t="s">
        <v>104</v>
      </c>
      <c r="D607" s="451" t="s">
        <v>106</v>
      </c>
      <c r="E607" s="452" t="s">
        <v>140</v>
      </c>
      <c r="F607" s="476" t="s">
        <v>441</v>
      </c>
      <c r="G607" s="474" t="s">
        <v>361</v>
      </c>
      <c r="H607" s="290"/>
      <c r="I607" s="414"/>
      <c r="J607" s="415"/>
      <c r="K607" s="415"/>
      <c r="L607" s="416" t="s">
        <v>840</v>
      </c>
      <c r="M607" s="411"/>
      <c r="N607" s="417">
        <f>N608</f>
        <v>0</v>
      </c>
      <c r="O607" s="417">
        <f t="shared" ref="O607:P607" si="60">O608</f>
        <v>0</v>
      </c>
      <c r="P607" s="417">
        <f t="shared" si="60"/>
        <v>0</v>
      </c>
    </row>
    <row r="608" spans="1:232" hidden="1">
      <c r="H608" s="318"/>
      <c r="I608" s="319"/>
      <c r="J608" s="320"/>
      <c r="K608" s="320"/>
      <c r="L608" s="321" t="s">
        <v>348</v>
      </c>
      <c r="M608" s="316">
        <v>4729</v>
      </c>
      <c r="N608" s="299">
        <f>+'havelvac 7.1'!N608+'havelvac 7.2'!N608+'havelvac 7.3'!N608+'havelvac 7.4'!N608+'havelvac 7.5'!N608+'havelvac 7.6'!N608+'havelvac 7.7'!N608+'havelvac 7.9'!N608+'havelvac 7.8'!N608+'havelvac 7.10'!N608+'havelvac 7.11'!N608+'havelvac 7.12'!N608+'havelvac 7.13'!N608</f>
        <v>0</v>
      </c>
      <c r="O608" s="299">
        <f>+'havelvac 7.1'!O608+'havelvac 7.2'!O608+'havelvac 7.3'!O608+'havelvac 7.4'!O608+'havelvac 7.5'!O608+'havelvac 7.6'!O608+'havelvac 7.7'!O608+'havelvac 7.9'!O608+'havelvac 7.8'!O608+'havelvac 7.10'!O608+'havelvac 7.11'!O608+'havelvac 7.12'!O608+'havelvac 7.13'!O608</f>
        <v>0</v>
      </c>
      <c r="P608" s="299">
        <f>+'havelvac 7.1'!P608+'havelvac 7.2'!P608+'havelvac 7.3'!P608+'havelvac 7.4'!P608+'havelvac 7.5'!P608+'havelvac 7.6'!P608+'havelvac 7.7'!P608+'havelvac 7.9'!P608+'havelvac 7.8'!P608+'havelvac 7.10'!P608+'havelvac 7.11'!P608+'havelvac 7.12'!P608+'havelvac 7.13'!P608</f>
        <v>0</v>
      </c>
    </row>
    <row r="609" spans="1:232" ht="25.5" hidden="1">
      <c r="H609" s="290">
        <v>2922</v>
      </c>
      <c r="I609" s="318" t="s">
        <v>187</v>
      </c>
      <c r="J609" s="322">
        <v>2</v>
      </c>
      <c r="K609" s="322">
        <v>2</v>
      </c>
      <c r="L609" s="409" t="s">
        <v>328</v>
      </c>
      <c r="M609" s="323"/>
      <c r="N609" s="331">
        <f>SUM(N611)</f>
        <v>0</v>
      </c>
      <c r="O609" s="331">
        <f>SUM(O611)</f>
        <v>0</v>
      </c>
      <c r="P609" s="331">
        <f>SUM(P611)</f>
        <v>0</v>
      </c>
    </row>
    <row r="610" spans="1:232" s="481" customFormat="1" hidden="1">
      <c r="A610" s="363"/>
      <c r="B610" s="378"/>
      <c r="C610" s="365"/>
      <c r="D610" s="366"/>
      <c r="E610" s="367"/>
      <c r="F610" s="368"/>
      <c r="G610" s="379"/>
      <c r="H610" s="318"/>
      <c r="I610" s="318"/>
      <c r="J610" s="322"/>
      <c r="K610" s="322"/>
      <c r="L610" s="330" t="s">
        <v>108</v>
      </c>
      <c r="M610" s="288"/>
      <c r="N610" s="331"/>
      <c r="O610" s="331"/>
      <c r="P610" s="331"/>
      <c r="Q610" s="372"/>
      <c r="R610" s="372"/>
      <c r="S610" s="372"/>
      <c r="T610" s="372"/>
      <c r="U610" s="372"/>
      <c r="V610" s="372"/>
      <c r="W610" s="372"/>
      <c r="X610" s="372"/>
      <c r="Y610" s="372"/>
      <c r="Z610" s="372"/>
      <c r="AA610" s="372"/>
      <c r="AB610" s="372"/>
      <c r="AC610" s="372"/>
      <c r="AD610" s="372"/>
      <c r="AE610" s="372"/>
      <c r="AF610" s="372"/>
      <c r="AG610" s="372"/>
      <c r="AH610" s="372"/>
      <c r="AI610" s="372"/>
      <c r="AJ610" s="372"/>
      <c r="AK610" s="372"/>
      <c r="AL610" s="372"/>
      <c r="AM610" s="372"/>
      <c r="AN610" s="372"/>
      <c r="AO610" s="372"/>
      <c r="AP610" s="372"/>
      <c r="AQ610" s="372"/>
      <c r="AR610" s="372"/>
      <c r="AS610" s="372"/>
      <c r="AT610" s="372"/>
      <c r="AU610" s="372"/>
      <c r="AV610" s="372"/>
      <c r="AW610" s="372"/>
      <c r="AX610" s="372"/>
      <c r="AY610" s="372"/>
      <c r="AZ610" s="372"/>
      <c r="BA610" s="372"/>
      <c r="BB610" s="372"/>
      <c r="BC610" s="372"/>
      <c r="BD610" s="372"/>
      <c r="BE610" s="372"/>
      <c r="BF610" s="372"/>
      <c r="BG610" s="372"/>
      <c r="BH610" s="372"/>
      <c r="BI610" s="372"/>
      <c r="BJ610" s="372"/>
      <c r="BK610" s="372"/>
      <c r="BL610" s="372"/>
      <c r="BM610" s="372"/>
      <c r="BN610" s="372"/>
      <c r="BO610" s="372"/>
      <c r="BP610" s="372"/>
      <c r="BQ610" s="372"/>
      <c r="BR610" s="372"/>
      <c r="BS610" s="372"/>
      <c r="BT610" s="372"/>
      <c r="BU610" s="372"/>
      <c r="BV610" s="372"/>
      <c r="BW610" s="372"/>
      <c r="BX610" s="372"/>
      <c r="BY610" s="372"/>
      <c r="BZ610" s="372"/>
      <c r="CA610" s="372"/>
      <c r="CB610" s="372"/>
      <c r="CC610" s="372"/>
      <c r="CD610" s="372"/>
      <c r="CE610" s="372"/>
      <c r="CF610" s="372"/>
      <c r="CG610" s="372"/>
      <c r="CH610" s="372"/>
      <c r="CI610" s="372"/>
      <c r="CJ610" s="372"/>
      <c r="CK610" s="372"/>
      <c r="CL610" s="372"/>
      <c r="CM610" s="372"/>
      <c r="CN610" s="372"/>
      <c r="CO610" s="372"/>
      <c r="CP610" s="372"/>
      <c r="CQ610" s="372"/>
      <c r="CR610" s="372"/>
      <c r="CS610" s="372"/>
      <c r="CT610" s="372"/>
      <c r="CU610" s="372"/>
      <c r="CV610" s="372"/>
      <c r="CW610" s="372"/>
      <c r="CX610" s="372"/>
      <c r="CY610" s="372"/>
      <c r="CZ610" s="372"/>
      <c r="DA610" s="372"/>
      <c r="DB610" s="372"/>
      <c r="DC610" s="372"/>
      <c r="DD610" s="372"/>
      <c r="DE610" s="372"/>
      <c r="DF610" s="372"/>
      <c r="DG610" s="372"/>
      <c r="DH610" s="372"/>
      <c r="DI610" s="372"/>
      <c r="DJ610" s="372"/>
      <c r="DK610" s="372"/>
      <c r="DL610" s="372"/>
      <c r="DM610" s="372"/>
      <c r="DN610" s="372"/>
      <c r="DO610" s="372"/>
      <c r="DP610" s="372"/>
      <c r="DQ610" s="372"/>
      <c r="DR610" s="372"/>
      <c r="DS610" s="372"/>
      <c r="DT610" s="372"/>
      <c r="DU610" s="372"/>
      <c r="DV610" s="372"/>
      <c r="DW610" s="372"/>
      <c r="DX610" s="372"/>
      <c r="DY610" s="372"/>
      <c r="DZ610" s="372"/>
      <c r="EA610" s="372"/>
      <c r="EB610" s="372"/>
      <c r="EC610" s="372"/>
      <c r="ED610" s="372"/>
      <c r="EE610" s="372"/>
      <c r="EF610" s="372"/>
      <c r="EG610" s="372"/>
      <c r="EH610" s="372"/>
      <c r="EI610" s="372"/>
      <c r="EJ610" s="372"/>
      <c r="EK610" s="372"/>
      <c r="EL610" s="372"/>
      <c r="EM610" s="372"/>
      <c r="EN610" s="372"/>
      <c r="EO610" s="372"/>
      <c r="EP610" s="372"/>
      <c r="EQ610" s="372"/>
      <c r="ER610" s="372"/>
      <c r="ES610" s="372"/>
      <c r="ET610" s="372"/>
      <c r="EU610" s="372"/>
      <c r="EV610" s="372"/>
      <c r="EW610" s="372"/>
      <c r="EX610" s="372"/>
      <c r="EY610" s="372"/>
      <c r="EZ610" s="372"/>
      <c r="FA610" s="372"/>
      <c r="FB610" s="372"/>
      <c r="FC610" s="372"/>
      <c r="FD610" s="372"/>
      <c r="FE610" s="372"/>
      <c r="FF610" s="372"/>
      <c r="FG610" s="372"/>
      <c r="FH610" s="372"/>
      <c r="FI610" s="372"/>
      <c r="FJ610" s="372"/>
      <c r="FK610" s="372"/>
      <c r="FL610" s="372"/>
      <c r="FM610" s="372"/>
      <c r="FN610" s="372"/>
      <c r="FO610" s="372"/>
      <c r="FP610" s="372"/>
      <c r="FQ610" s="372"/>
      <c r="FR610" s="372"/>
      <c r="FS610" s="372"/>
      <c r="FT610" s="372"/>
      <c r="FU610" s="372"/>
      <c r="FV610" s="372"/>
      <c r="FW610" s="372"/>
      <c r="FX610" s="372"/>
      <c r="FY610" s="372"/>
      <c r="FZ610" s="372"/>
      <c r="GA610" s="372"/>
      <c r="GB610" s="372"/>
      <c r="GC610" s="372"/>
      <c r="GD610" s="372"/>
      <c r="GE610" s="372"/>
      <c r="GF610" s="372"/>
      <c r="GG610" s="372"/>
      <c r="GH610" s="372"/>
      <c r="GI610" s="372"/>
      <c r="GJ610" s="372"/>
      <c r="GK610" s="372"/>
      <c r="GL610" s="372"/>
      <c r="GM610" s="372"/>
      <c r="GN610" s="372"/>
      <c r="GO610" s="372"/>
      <c r="GP610" s="372"/>
      <c r="GQ610" s="372"/>
      <c r="GR610" s="372"/>
      <c r="GS610" s="372"/>
      <c r="GT610" s="372"/>
      <c r="GU610" s="372"/>
      <c r="GV610" s="372"/>
      <c r="GW610" s="372"/>
      <c r="GX610" s="372"/>
      <c r="GY610" s="372"/>
      <c r="GZ610" s="372"/>
      <c r="HA610" s="372"/>
      <c r="HB610" s="372"/>
      <c r="HC610" s="372"/>
      <c r="HD610" s="372"/>
      <c r="HE610" s="372"/>
      <c r="HF610" s="372"/>
      <c r="HG610" s="372"/>
      <c r="HH610" s="372"/>
      <c r="HI610" s="372"/>
      <c r="HJ610" s="372"/>
      <c r="HK610" s="372"/>
      <c r="HL610" s="372"/>
      <c r="HM610" s="372"/>
      <c r="HN610" s="372"/>
      <c r="HO610" s="372"/>
      <c r="HP610" s="372"/>
      <c r="HQ610" s="372"/>
      <c r="HR610" s="372"/>
      <c r="HS610" s="372"/>
      <c r="HT610" s="372"/>
      <c r="HU610" s="372"/>
      <c r="HV610" s="372"/>
      <c r="HW610" s="372"/>
      <c r="HX610" s="372"/>
    </row>
    <row r="611" spans="1:232" s="481" customFormat="1" hidden="1">
      <c r="A611" s="363"/>
      <c r="B611" s="378"/>
      <c r="C611" s="365"/>
      <c r="D611" s="366"/>
      <c r="E611" s="367"/>
      <c r="F611" s="368"/>
      <c r="G611" s="379"/>
      <c r="H611" s="290"/>
      <c r="I611" s="414"/>
      <c r="J611" s="415"/>
      <c r="K611" s="415"/>
      <c r="L611" s="416" t="s">
        <v>322</v>
      </c>
      <c r="M611" s="411"/>
      <c r="N611" s="417">
        <f>SUM(N612:N613)</f>
        <v>0</v>
      </c>
      <c r="O611" s="417">
        <f>SUM(O612:O613)</f>
        <v>0</v>
      </c>
      <c r="P611" s="417">
        <f>SUM(P612:P613)</f>
        <v>0</v>
      </c>
      <c r="Q611" s="372"/>
      <c r="R611" s="372"/>
      <c r="S611" s="372"/>
      <c r="T611" s="372"/>
      <c r="U611" s="372"/>
      <c r="V611" s="372"/>
      <c r="W611" s="372"/>
      <c r="X611" s="372"/>
      <c r="Y611" s="372"/>
      <c r="Z611" s="372"/>
      <c r="AA611" s="372"/>
      <c r="AB611" s="372"/>
      <c r="AC611" s="372"/>
      <c r="AD611" s="372"/>
      <c r="AE611" s="372"/>
      <c r="AF611" s="372"/>
      <c r="AG611" s="372"/>
      <c r="AH611" s="372"/>
      <c r="AI611" s="372"/>
      <c r="AJ611" s="372"/>
      <c r="AK611" s="372"/>
      <c r="AL611" s="372"/>
      <c r="AM611" s="372"/>
      <c r="AN611" s="372"/>
      <c r="AO611" s="372"/>
      <c r="AP611" s="372"/>
      <c r="AQ611" s="372"/>
      <c r="AR611" s="372"/>
      <c r="AS611" s="372"/>
      <c r="AT611" s="372"/>
      <c r="AU611" s="372"/>
      <c r="AV611" s="372"/>
      <c r="AW611" s="372"/>
      <c r="AX611" s="372"/>
      <c r="AY611" s="372"/>
      <c r="AZ611" s="372"/>
      <c r="BA611" s="372"/>
      <c r="BB611" s="372"/>
      <c r="BC611" s="372"/>
      <c r="BD611" s="372"/>
      <c r="BE611" s="372"/>
      <c r="BF611" s="372"/>
      <c r="BG611" s="372"/>
      <c r="BH611" s="372"/>
      <c r="BI611" s="372"/>
      <c r="BJ611" s="372"/>
      <c r="BK611" s="372"/>
      <c r="BL611" s="372"/>
      <c r="BM611" s="372"/>
      <c r="BN611" s="372"/>
      <c r="BO611" s="372"/>
      <c r="BP611" s="372"/>
      <c r="BQ611" s="372"/>
      <c r="BR611" s="372"/>
      <c r="BS611" s="372"/>
      <c r="BT611" s="372"/>
      <c r="BU611" s="372"/>
      <c r="BV611" s="372"/>
      <c r="BW611" s="372"/>
      <c r="BX611" s="372"/>
      <c r="BY611" s="372"/>
      <c r="BZ611" s="372"/>
      <c r="CA611" s="372"/>
      <c r="CB611" s="372"/>
      <c r="CC611" s="372"/>
      <c r="CD611" s="372"/>
      <c r="CE611" s="372"/>
      <c r="CF611" s="372"/>
      <c r="CG611" s="372"/>
      <c r="CH611" s="372"/>
      <c r="CI611" s="372"/>
      <c r="CJ611" s="372"/>
      <c r="CK611" s="372"/>
      <c r="CL611" s="372"/>
      <c r="CM611" s="372"/>
      <c r="CN611" s="372"/>
      <c r="CO611" s="372"/>
      <c r="CP611" s="372"/>
      <c r="CQ611" s="372"/>
      <c r="CR611" s="372"/>
      <c r="CS611" s="372"/>
      <c r="CT611" s="372"/>
      <c r="CU611" s="372"/>
      <c r="CV611" s="372"/>
      <c r="CW611" s="372"/>
      <c r="CX611" s="372"/>
      <c r="CY611" s="372"/>
      <c r="CZ611" s="372"/>
      <c r="DA611" s="372"/>
      <c r="DB611" s="372"/>
      <c r="DC611" s="372"/>
      <c r="DD611" s="372"/>
      <c r="DE611" s="372"/>
      <c r="DF611" s="372"/>
      <c r="DG611" s="372"/>
      <c r="DH611" s="372"/>
      <c r="DI611" s="372"/>
      <c r="DJ611" s="372"/>
      <c r="DK611" s="372"/>
      <c r="DL611" s="372"/>
      <c r="DM611" s="372"/>
      <c r="DN611" s="372"/>
      <c r="DO611" s="372"/>
      <c r="DP611" s="372"/>
      <c r="DQ611" s="372"/>
      <c r="DR611" s="372"/>
      <c r="DS611" s="372"/>
      <c r="DT611" s="372"/>
      <c r="DU611" s="372"/>
      <c r="DV611" s="372"/>
      <c r="DW611" s="372"/>
      <c r="DX611" s="372"/>
      <c r="DY611" s="372"/>
      <c r="DZ611" s="372"/>
      <c r="EA611" s="372"/>
      <c r="EB611" s="372"/>
      <c r="EC611" s="372"/>
      <c r="ED611" s="372"/>
      <c r="EE611" s="372"/>
      <c r="EF611" s="372"/>
      <c r="EG611" s="372"/>
      <c r="EH611" s="372"/>
      <c r="EI611" s="372"/>
      <c r="EJ611" s="372"/>
      <c r="EK611" s="372"/>
      <c r="EL611" s="372"/>
      <c r="EM611" s="372"/>
      <c r="EN611" s="372"/>
      <c r="EO611" s="372"/>
      <c r="EP611" s="372"/>
      <c r="EQ611" s="372"/>
      <c r="ER611" s="372"/>
      <c r="ES611" s="372"/>
      <c r="ET611" s="372"/>
      <c r="EU611" s="372"/>
      <c r="EV611" s="372"/>
      <c r="EW611" s="372"/>
      <c r="EX611" s="372"/>
      <c r="EY611" s="372"/>
      <c r="EZ611" s="372"/>
      <c r="FA611" s="372"/>
      <c r="FB611" s="372"/>
      <c r="FC611" s="372"/>
      <c r="FD611" s="372"/>
      <c r="FE611" s="372"/>
      <c r="FF611" s="372"/>
      <c r="FG611" s="372"/>
      <c r="FH611" s="372"/>
      <c r="FI611" s="372"/>
      <c r="FJ611" s="372"/>
      <c r="FK611" s="372"/>
      <c r="FL611" s="372"/>
      <c r="FM611" s="372"/>
      <c r="FN611" s="372"/>
      <c r="FO611" s="372"/>
      <c r="FP611" s="372"/>
      <c r="FQ611" s="372"/>
      <c r="FR611" s="372"/>
      <c r="FS611" s="372"/>
      <c r="FT611" s="372"/>
      <c r="FU611" s="372"/>
      <c r="FV611" s="372"/>
      <c r="FW611" s="372"/>
      <c r="FX611" s="372"/>
      <c r="FY611" s="372"/>
      <c r="FZ611" s="372"/>
      <c r="GA611" s="372"/>
      <c r="GB611" s="372"/>
      <c r="GC611" s="372"/>
      <c r="GD611" s="372"/>
      <c r="GE611" s="372"/>
      <c r="GF611" s="372"/>
      <c r="GG611" s="372"/>
      <c r="GH611" s="372"/>
      <c r="GI611" s="372"/>
      <c r="GJ611" s="372"/>
      <c r="GK611" s="372"/>
      <c r="GL611" s="372"/>
      <c r="GM611" s="372"/>
      <c r="GN611" s="372"/>
      <c r="GO611" s="372"/>
      <c r="GP611" s="372"/>
      <c r="GQ611" s="372"/>
      <c r="GR611" s="372"/>
      <c r="GS611" s="372"/>
      <c r="GT611" s="372"/>
      <c r="GU611" s="372"/>
      <c r="GV611" s="372"/>
      <c r="GW611" s="372"/>
      <c r="GX611" s="372"/>
      <c r="GY611" s="372"/>
      <c r="GZ611" s="372"/>
      <c r="HA611" s="372"/>
      <c r="HB611" s="372"/>
      <c r="HC611" s="372"/>
      <c r="HD611" s="372"/>
      <c r="HE611" s="372"/>
      <c r="HF611" s="372"/>
      <c r="HG611" s="372"/>
      <c r="HH611" s="372"/>
      <c r="HI611" s="372"/>
      <c r="HJ611" s="372"/>
      <c r="HK611" s="372"/>
      <c r="HL611" s="372"/>
      <c r="HM611" s="372"/>
      <c r="HN611" s="372"/>
      <c r="HO611" s="372"/>
      <c r="HP611" s="372"/>
      <c r="HQ611" s="372"/>
      <c r="HR611" s="372"/>
      <c r="HS611" s="372"/>
      <c r="HT611" s="372"/>
      <c r="HU611" s="372"/>
      <c r="HV611" s="372"/>
      <c r="HW611" s="372"/>
      <c r="HX611" s="372"/>
    </row>
    <row r="612" spans="1:232" s="481" customFormat="1" hidden="1">
      <c r="A612" s="363"/>
      <c r="B612" s="378"/>
      <c r="C612" s="365"/>
      <c r="D612" s="366"/>
      <c r="E612" s="367"/>
      <c r="F612" s="368"/>
      <c r="G612" s="379"/>
      <c r="H612" s="318"/>
      <c r="I612" s="319"/>
      <c r="J612" s="320"/>
      <c r="K612" s="320"/>
      <c r="L612" s="321" t="s">
        <v>125</v>
      </c>
      <c r="M612" s="316">
        <v>4239</v>
      </c>
      <c r="N612" s="299">
        <f>+'havelvac 7.1'!N612+'havelvac 7.2'!N612+'havelvac 7.3'!N612+'havelvac 7.4'!N612+'havelvac 7.5'!N612+'havelvac 7.6'!N612+'havelvac 7.7'!N612+'havelvac 7.9'!N612+'havelvac 7.8'!N612+'havelvac 7.10'!N612+'havelvac 7.11'!N612+'havelvac 7.12'!N612+'havelvac 7.13'!N612</f>
        <v>0</v>
      </c>
      <c r="O612" s="299">
        <f>+'havelvac 7.1'!O612+'havelvac 7.2'!O612+'havelvac 7.3'!O612+'havelvac 7.4'!O612+'havelvac 7.5'!O612+'havelvac 7.6'!O612+'havelvac 7.7'!O612+'havelvac 7.9'!O612+'havelvac 7.8'!O612+'havelvac 7.10'!O612+'havelvac 7.11'!O612+'havelvac 7.12'!O612+'havelvac 7.13'!O612</f>
        <v>0</v>
      </c>
      <c r="P612" s="299">
        <f>+'havelvac 7.1'!P612+'havelvac 7.2'!P612+'havelvac 7.3'!P612+'havelvac 7.4'!P612+'havelvac 7.5'!P612+'havelvac 7.6'!P612+'havelvac 7.7'!P612+'havelvac 7.9'!P612+'havelvac 7.8'!P612+'havelvac 7.10'!P612+'havelvac 7.11'!P612+'havelvac 7.12'!P612+'havelvac 7.13'!P612</f>
        <v>0</v>
      </c>
      <c r="Q612" s="372"/>
      <c r="R612" s="372"/>
      <c r="S612" s="372"/>
      <c r="T612" s="372"/>
      <c r="U612" s="372"/>
      <c r="V612" s="372"/>
      <c r="W612" s="372"/>
      <c r="X612" s="372"/>
      <c r="Y612" s="372"/>
      <c r="Z612" s="372"/>
      <c r="AA612" s="372"/>
      <c r="AB612" s="372"/>
      <c r="AC612" s="372"/>
      <c r="AD612" s="372"/>
      <c r="AE612" s="372"/>
      <c r="AF612" s="372"/>
      <c r="AG612" s="372"/>
      <c r="AH612" s="372"/>
      <c r="AI612" s="372"/>
      <c r="AJ612" s="372"/>
      <c r="AK612" s="372"/>
      <c r="AL612" s="372"/>
      <c r="AM612" s="372"/>
      <c r="AN612" s="372"/>
      <c r="AO612" s="372"/>
      <c r="AP612" s="372"/>
      <c r="AQ612" s="372"/>
      <c r="AR612" s="372"/>
      <c r="AS612" s="372"/>
      <c r="AT612" s="372"/>
      <c r="AU612" s="372"/>
      <c r="AV612" s="372"/>
      <c r="AW612" s="372"/>
      <c r="AX612" s="372"/>
      <c r="AY612" s="372"/>
      <c r="AZ612" s="372"/>
      <c r="BA612" s="372"/>
      <c r="BB612" s="372"/>
      <c r="BC612" s="372"/>
      <c r="BD612" s="372"/>
      <c r="BE612" s="372"/>
      <c r="BF612" s="372"/>
      <c r="BG612" s="372"/>
      <c r="BH612" s="372"/>
      <c r="BI612" s="372"/>
      <c r="BJ612" s="372"/>
      <c r="BK612" s="372"/>
      <c r="BL612" s="372"/>
      <c r="BM612" s="372"/>
      <c r="BN612" s="372"/>
      <c r="BO612" s="372"/>
      <c r="BP612" s="372"/>
      <c r="BQ612" s="372"/>
      <c r="BR612" s="372"/>
      <c r="BS612" s="372"/>
      <c r="BT612" s="372"/>
      <c r="BU612" s="372"/>
      <c r="BV612" s="372"/>
      <c r="BW612" s="372"/>
      <c r="BX612" s="372"/>
      <c r="BY612" s="372"/>
      <c r="BZ612" s="372"/>
      <c r="CA612" s="372"/>
      <c r="CB612" s="372"/>
      <c r="CC612" s="372"/>
      <c r="CD612" s="372"/>
      <c r="CE612" s="372"/>
      <c r="CF612" s="372"/>
      <c r="CG612" s="372"/>
      <c r="CH612" s="372"/>
      <c r="CI612" s="372"/>
      <c r="CJ612" s="372"/>
      <c r="CK612" s="372"/>
      <c r="CL612" s="372"/>
      <c r="CM612" s="372"/>
      <c r="CN612" s="372"/>
      <c r="CO612" s="372"/>
      <c r="CP612" s="372"/>
      <c r="CQ612" s="372"/>
      <c r="CR612" s="372"/>
      <c r="CS612" s="372"/>
      <c r="CT612" s="372"/>
      <c r="CU612" s="372"/>
      <c r="CV612" s="372"/>
      <c r="CW612" s="372"/>
      <c r="CX612" s="372"/>
      <c r="CY612" s="372"/>
      <c r="CZ612" s="372"/>
      <c r="DA612" s="372"/>
      <c r="DB612" s="372"/>
      <c r="DC612" s="372"/>
      <c r="DD612" s="372"/>
      <c r="DE612" s="372"/>
      <c r="DF612" s="372"/>
      <c r="DG612" s="372"/>
      <c r="DH612" s="372"/>
      <c r="DI612" s="372"/>
      <c r="DJ612" s="372"/>
      <c r="DK612" s="372"/>
      <c r="DL612" s="372"/>
      <c r="DM612" s="372"/>
      <c r="DN612" s="372"/>
      <c r="DO612" s="372"/>
      <c r="DP612" s="372"/>
      <c r="DQ612" s="372"/>
      <c r="DR612" s="372"/>
      <c r="DS612" s="372"/>
      <c r="DT612" s="372"/>
      <c r="DU612" s="372"/>
      <c r="DV612" s="372"/>
      <c r="DW612" s="372"/>
      <c r="DX612" s="372"/>
      <c r="DY612" s="372"/>
      <c r="DZ612" s="372"/>
      <c r="EA612" s="372"/>
      <c r="EB612" s="372"/>
      <c r="EC612" s="372"/>
      <c r="ED612" s="372"/>
      <c r="EE612" s="372"/>
      <c r="EF612" s="372"/>
      <c r="EG612" s="372"/>
      <c r="EH612" s="372"/>
      <c r="EI612" s="372"/>
      <c r="EJ612" s="372"/>
      <c r="EK612" s="372"/>
      <c r="EL612" s="372"/>
      <c r="EM612" s="372"/>
      <c r="EN612" s="372"/>
      <c r="EO612" s="372"/>
      <c r="EP612" s="372"/>
      <c r="EQ612" s="372"/>
      <c r="ER612" s="372"/>
      <c r="ES612" s="372"/>
      <c r="ET612" s="372"/>
      <c r="EU612" s="372"/>
      <c r="EV612" s="372"/>
      <c r="EW612" s="372"/>
      <c r="EX612" s="372"/>
      <c r="EY612" s="372"/>
      <c r="EZ612" s="372"/>
      <c r="FA612" s="372"/>
      <c r="FB612" s="372"/>
      <c r="FC612" s="372"/>
      <c r="FD612" s="372"/>
      <c r="FE612" s="372"/>
      <c r="FF612" s="372"/>
      <c r="FG612" s="372"/>
      <c r="FH612" s="372"/>
      <c r="FI612" s="372"/>
      <c r="FJ612" s="372"/>
      <c r="FK612" s="372"/>
      <c r="FL612" s="372"/>
      <c r="FM612" s="372"/>
      <c r="FN612" s="372"/>
      <c r="FO612" s="372"/>
      <c r="FP612" s="372"/>
      <c r="FQ612" s="372"/>
      <c r="FR612" s="372"/>
      <c r="FS612" s="372"/>
      <c r="FT612" s="372"/>
      <c r="FU612" s="372"/>
      <c r="FV612" s="372"/>
      <c r="FW612" s="372"/>
      <c r="FX612" s="372"/>
      <c r="FY612" s="372"/>
      <c r="FZ612" s="372"/>
      <c r="GA612" s="372"/>
      <c r="GB612" s="372"/>
      <c r="GC612" s="372"/>
      <c r="GD612" s="372"/>
      <c r="GE612" s="372"/>
      <c r="GF612" s="372"/>
      <c r="GG612" s="372"/>
      <c r="GH612" s="372"/>
      <c r="GI612" s="372"/>
      <c r="GJ612" s="372"/>
      <c r="GK612" s="372"/>
      <c r="GL612" s="372"/>
      <c r="GM612" s="372"/>
      <c r="GN612" s="372"/>
      <c r="GO612" s="372"/>
      <c r="GP612" s="372"/>
      <c r="GQ612" s="372"/>
      <c r="GR612" s="372"/>
      <c r="GS612" s="372"/>
      <c r="GT612" s="372"/>
      <c r="GU612" s="372"/>
      <c r="GV612" s="372"/>
      <c r="GW612" s="372"/>
      <c r="GX612" s="372"/>
      <c r="GY612" s="372"/>
      <c r="GZ612" s="372"/>
      <c r="HA612" s="372"/>
      <c r="HB612" s="372"/>
      <c r="HC612" s="372"/>
      <c r="HD612" s="372"/>
      <c r="HE612" s="372"/>
      <c r="HF612" s="372"/>
      <c r="HG612" s="372"/>
      <c r="HH612" s="372"/>
      <c r="HI612" s="372"/>
      <c r="HJ612" s="372"/>
      <c r="HK612" s="372"/>
      <c r="HL612" s="372"/>
      <c r="HM612" s="372"/>
      <c r="HN612" s="372"/>
      <c r="HO612" s="372"/>
      <c r="HP612" s="372"/>
      <c r="HQ612" s="372"/>
      <c r="HR612" s="372"/>
      <c r="HS612" s="372"/>
      <c r="HT612" s="372"/>
      <c r="HU612" s="372"/>
      <c r="HV612" s="372"/>
      <c r="HW612" s="372"/>
      <c r="HX612" s="372"/>
    </row>
    <row r="613" spans="1:232" s="481" customFormat="1" ht="25.5" hidden="1">
      <c r="A613" s="363"/>
      <c r="B613" s="378"/>
      <c r="C613" s="365"/>
      <c r="D613" s="366"/>
      <c r="E613" s="367"/>
      <c r="F613" s="368"/>
      <c r="G613" s="379"/>
      <c r="H613" s="423"/>
      <c r="I613" s="424"/>
      <c r="J613" s="425"/>
      <c r="K613" s="426"/>
      <c r="L613" s="427" t="s">
        <v>217</v>
      </c>
      <c r="M613" s="420">
        <v>4511</v>
      </c>
      <c r="N613" s="299">
        <f>+'havelvac 7.1'!N613+'havelvac 7.2'!N613+'havelvac 7.3'!N613+'havelvac 7.4'!N613+'havelvac 7.5'!N613+'havelvac 7.6'!N613+'havelvac 7.7'!N613+'havelvac 7.9'!N613+'havelvac 7.8'!N613+'havelvac 7.10'!N613+'havelvac 7.11'!N613+'havelvac 7.12'!N613+'havelvac 7.13'!N613</f>
        <v>0</v>
      </c>
      <c r="O613" s="299">
        <f>+'havelvac 7.1'!O613+'havelvac 7.2'!O613+'havelvac 7.3'!O613+'havelvac 7.4'!O613+'havelvac 7.5'!O613+'havelvac 7.6'!O613+'havelvac 7.7'!O613+'havelvac 7.9'!O613+'havelvac 7.8'!O613+'havelvac 7.10'!O613+'havelvac 7.11'!O613+'havelvac 7.12'!O613+'havelvac 7.13'!O613</f>
        <v>0</v>
      </c>
      <c r="P613" s="299">
        <f>+'havelvac 7.1'!P613+'havelvac 7.2'!P613+'havelvac 7.3'!P613+'havelvac 7.4'!P613+'havelvac 7.5'!P613+'havelvac 7.6'!P613+'havelvac 7.7'!P613+'havelvac 7.9'!P613+'havelvac 7.8'!P613+'havelvac 7.10'!P613+'havelvac 7.11'!P613+'havelvac 7.12'!P613+'havelvac 7.13'!P613</f>
        <v>0</v>
      </c>
      <c r="Q613" s="372"/>
      <c r="R613" s="372"/>
      <c r="S613" s="372"/>
      <c r="T613" s="372"/>
      <c r="U613" s="372"/>
      <c r="V613" s="372"/>
      <c r="W613" s="372"/>
      <c r="X613" s="372"/>
      <c r="Y613" s="372"/>
      <c r="Z613" s="372"/>
      <c r="AA613" s="372"/>
      <c r="AB613" s="372"/>
      <c r="AC613" s="372"/>
      <c r="AD613" s="372"/>
      <c r="AE613" s="372"/>
      <c r="AF613" s="372"/>
      <c r="AG613" s="372"/>
      <c r="AH613" s="372"/>
      <c r="AI613" s="372"/>
      <c r="AJ613" s="372"/>
      <c r="AK613" s="372"/>
      <c r="AL613" s="372"/>
      <c r="AM613" s="372"/>
      <c r="AN613" s="372"/>
      <c r="AO613" s="372"/>
      <c r="AP613" s="372"/>
      <c r="AQ613" s="372"/>
      <c r="AR613" s="372"/>
      <c r="AS613" s="372"/>
      <c r="AT613" s="372"/>
      <c r="AU613" s="372"/>
      <c r="AV613" s="372"/>
      <c r="AW613" s="372"/>
      <c r="AX613" s="372"/>
      <c r="AY613" s="372"/>
      <c r="AZ613" s="372"/>
      <c r="BA613" s="372"/>
      <c r="BB613" s="372"/>
      <c r="BC613" s="372"/>
      <c r="BD613" s="372"/>
      <c r="BE613" s="372"/>
      <c r="BF613" s="372"/>
      <c r="BG613" s="372"/>
      <c r="BH613" s="372"/>
      <c r="BI613" s="372"/>
      <c r="BJ613" s="372"/>
      <c r="BK613" s="372"/>
      <c r="BL613" s="372"/>
      <c r="BM613" s="372"/>
      <c r="BN613" s="372"/>
      <c r="BO613" s="372"/>
      <c r="BP613" s="372"/>
      <c r="BQ613" s="372"/>
      <c r="BR613" s="372"/>
      <c r="BS613" s="372"/>
      <c r="BT613" s="372"/>
      <c r="BU613" s="372"/>
      <c r="BV613" s="372"/>
      <c r="BW613" s="372"/>
      <c r="BX613" s="372"/>
      <c r="BY613" s="372"/>
      <c r="BZ613" s="372"/>
      <c r="CA613" s="372"/>
      <c r="CB613" s="372"/>
      <c r="CC613" s="372"/>
      <c r="CD613" s="372"/>
      <c r="CE613" s="372"/>
      <c r="CF613" s="372"/>
      <c r="CG613" s="372"/>
      <c r="CH613" s="372"/>
      <c r="CI613" s="372"/>
      <c r="CJ613" s="372"/>
      <c r="CK613" s="372"/>
      <c r="CL613" s="372"/>
      <c r="CM613" s="372"/>
      <c r="CN613" s="372"/>
      <c r="CO613" s="372"/>
      <c r="CP613" s="372"/>
      <c r="CQ613" s="372"/>
      <c r="CR613" s="372"/>
      <c r="CS613" s="372"/>
      <c r="CT613" s="372"/>
      <c r="CU613" s="372"/>
      <c r="CV613" s="372"/>
      <c r="CW613" s="372"/>
      <c r="CX613" s="372"/>
      <c r="CY613" s="372"/>
      <c r="CZ613" s="372"/>
      <c r="DA613" s="372"/>
      <c r="DB613" s="372"/>
      <c r="DC613" s="372"/>
      <c r="DD613" s="372"/>
      <c r="DE613" s="372"/>
      <c r="DF613" s="372"/>
      <c r="DG613" s="372"/>
      <c r="DH613" s="372"/>
      <c r="DI613" s="372"/>
      <c r="DJ613" s="372"/>
      <c r="DK613" s="372"/>
      <c r="DL613" s="372"/>
      <c r="DM613" s="372"/>
      <c r="DN613" s="372"/>
      <c r="DO613" s="372"/>
      <c r="DP613" s="372"/>
      <c r="DQ613" s="372"/>
      <c r="DR613" s="372"/>
      <c r="DS613" s="372"/>
      <c r="DT613" s="372"/>
      <c r="DU613" s="372"/>
      <c r="DV613" s="372"/>
      <c r="DW613" s="372"/>
      <c r="DX613" s="372"/>
      <c r="DY613" s="372"/>
      <c r="DZ613" s="372"/>
      <c r="EA613" s="372"/>
      <c r="EB613" s="372"/>
      <c r="EC613" s="372"/>
      <c r="ED613" s="372"/>
      <c r="EE613" s="372"/>
      <c r="EF613" s="372"/>
      <c r="EG613" s="372"/>
      <c r="EH613" s="372"/>
      <c r="EI613" s="372"/>
      <c r="EJ613" s="372"/>
      <c r="EK613" s="372"/>
      <c r="EL613" s="372"/>
      <c r="EM613" s="372"/>
      <c r="EN613" s="372"/>
      <c r="EO613" s="372"/>
      <c r="EP613" s="372"/>
      <c r="EQ613" s="372"/>
      <c r="ER613" s="372"/>
      <c r="ES613" s="372"/>
      <c r="ET613" s="372"/>
      <c r="EU613" s="372"/>
      <c r="EV613" s="372"/>
      <c r="EW613" s="372"/>
      <c r="EX613" s="372"/>
      <c r="EY613" s="372"/>
      <c r="EZ613" s="372"/>
      <c r="FA613" s="372"/>
      <c r="FB613" s="372"/>
      <c r="FC613" s="372"/>
      <c r="FD613" s="372"/>
      <c r="FE613" s="372"/>
      <c r="FF613" s="372"/>
      <c r="FG613" s="372"/>
      <c r="FH613" s="372"/>
      <c r="FI613" s="372"/>
      <c r="FJ613" s="372"/>
      <c r="FK613" s="372"/>
      <c r="FL613" s="372"/>
      <c r="FM613" s="372"/>
      <c r="FN613" s="372"/>
      <c r="FO613" s="372"/>
      <c r="FP613" s="372"/>
      <c r="FQ613" s="372"/>
      <c r="FR613" s="372"/>
      <c r="FS613" s="372"/>
      <c r="FT613" s="372"/>
      <c r="FU613" s="372"/>
      <c r="FV613" s="372"/>
      <c r="FW613" s="372"/>
      <c r="FX613" s="372"/>
      <c r="FY613" s="372"/>
      <c r="FZ613" s="372"/>
      <c r="GA613" s="372"/>
      <c r="GB613" s="372"/>
      <c r="GC613" s="372"/>
      <c r="GD613" s="372"/>
      <c r="GE613" s="372"/>
      <c r="GF613" s="372"/>
      <c r="GG613" s="372"/>
      <c r="GH613" s="372"/>
      <c r="GI613" s="372"/>
      <c r="GJ613" s="372"/>
      <c r="GK613" s="372"/>
      <c r="GL613" s="372"/>
      <c r="GM613" s="372"/>
      <c r="GN613" s="372"/>
      <c r="GO613" s="372"/>
      <c r="GP613" s="372"/>
      <c r="GQ613" s="372"/>
      <c r="GR613" s="372"/>
      <c r="GS613" s="372"/>
      <c r="GT613" s="372"/>
      <c r="GU613" s="372"/>
      <c r="GV613" s="372"/>
      <c r="GW613" s="372"/>
      <c r="GX613" s="372"/>
      <c r="GY613" s="372"/>
      <c r="GZ613" s="372"/>
      <c r="HA613" s="372"/>
      <c r="HB613" s="372"/>
      <c r="HC613" s="372"/>
      <c r="HD613" s="372"/>
      <c r="HE613" s="372"/>
      <c r="HF613" s="372"/>
      <c r="HG613" s="372"/>
      <c r="HH613" s="372"/>
      <c r="HI613" s="372"/>
      <c r="HJ613" s="372"/>
      <c r="HK613" s="372"/>
      <c r="HL613" s="372"/>
      <c r="HM613" s="372"/>
      <c r="HN613" s="372"/>
      <c r="HO613" s="372"/>
      <c r="HP613" s="372"/>
      <c r="HQ613" s="372"/>
      <c r="HR613" s="372"/>
      <c r="HS613" s="372"/>
      <c r="HT613" s="372"/>
      <c r="HU613" s="372"/>
      <c r="HV613" s="372"/>
      <c r="HW613" s="372"/>
      <c r="HX613" s="372"/>
    </row>
    <row r="614" spans="1:232" s="481" customFormat="1" hidden="1">
      <c r="A614" s="363"/>
      <c r="B614" s="378"/>
      <c r="C614" s="365"/>
      <c r="D614" s="366"/>
      <c r="E614" s="367"/>
      <c r="F614" s="368"/>
      <c r="G614" s="379"/>
      <c r="H614" s="290">
        <v>2950</v>
      </c>
      <c r="I614" s="319" t="s">
        <v>187</v>
      </c>
      <c r="J614" s="320">
        <v>5</v>
      </c>
      <c r="K614" s="320">
        <v>0</v>
      </c>
      <c r="L614" s="410" t="s">
        <v>329</v>
      </c>
      <c r="M614" s="411"/>
      <c r="N614" s="412">
        <f>+N616</f>
        <v>0</v>
      </c>
      <c r="O614" s="412">
        <f>+O616</f>
        <v>0</v>
      </c>
      <c r="P614" s="412">
        <f>+P616</f>
        <v>0</v>
      </c>
      <c r="Q614" s="372"/>
      <c r="R614" s="372"/>
      <c r="S614" s="372"/>
      <c r="T614" s="372"/>
      <c r="U614" s="372"/>
      <c r="V614" s="372"/>
      <c r="W614" s="372"/>
      <c r="X614" s="372"/>
      <c r="Y614" s="372"/>
      <c r="Z614" s="372"/>
      <c r="AA614" s="372"/>
      <c r="AB614" s="372"/>
      <c r="AC614" s="372"/>
      <c r="AD614" s="372"/>
      <c r="AE614" s="372"/>
      <c r="AF614" s="372"/>
      <c r="AG614" s="372"/>
      <c r="AH614" s="372"/>
      <c r="AI614" s="372"/>
      <c r="AJ614" s="372"/>
      <c r="AK614" s="372"/>
      <c r="AL614" s="372"/>
      <c r="AM614" s="372"/>
      <c r="AN614" s="372"/>
      <c r="AO614" s="372"/>
      <c r="AP614" s="372"/>
      <c r="AQ614" s="372"/>
      <c r="AR614" s="372"/>
      <c r="AS614" s="372"/>
      <c r="AT614" s="372"/>
      <c r="AU614" s="372"/>
      <c r="AV614" s="372"/>
      <c r="AW614" s="372"/>
      <c r="AX614" s="372"/>
      <c r="AY614" s="372"/>
      <c r="AZ614" s="372"/>
      <c r="BA614" s="372"/>
      <c r="BB614" s="372"/>
      <c r="BC614" s="372"/>
      <c r="BD614" s="372"/>
      <c r="BE614" s="372"/>
      <c r="BF614" s="372"/>
      <c r="BG614" s="372"/>
      <c r="BH614" s="372"/>
      <c r="BI614" s="372"/>
      <c r="BJ614" s="372"/>
      <c r="BK614" s="372"/>
      <c r="BL614" s="372"/>
      <c r="BM614" s="372"/>
      <c r="BN614" s="372"/>
      <c r="BO614" s="372"/>
      <c r="BP614" s="372"/>
      <c r="BQ614" s="372"/>
      <c r="BR614" s="372"/>
      <c r="BS614" s="372"/>
      <c r="BT614" s="372"/>
      <c r="BU614" s="372"/>
      <c r="BV614" s="372"/>
      <c r="BW614" s="372"/>
      <c r="BX614" s="372"/>
      <c r="BY614" s="372"/>
      <c r="BZ614" s="372"/>
      <c r="CA614" s="372"/>
      <c r="CB614" s="372"/>
      <c r="CC614" s="372"/>
      <c r="CD614" s="372"/>
      <c r="CE614" s="372"/>
      <c r="CF614" s="372"/>
      <c r="CG614" s="372"/>
      <c r="CH614" s="372"/>
      <c r="CI614" s="372"/>
      <c r="CJ614" s="372"/>
      <c r="CK614" s="372"/>
      <c r="CL614" s="372"/>
      <c r="CM614" s="372"/>
      <c r="CN614" s="372"/>
      <c r="CO614" s="372"/>
      <c r="CP614" s="372"/>
      <c r="CQ614" s="372"/>
      <c r="CR614" s="372"/>
      <c r="CS614" s="372"/>
      <c r="CT614" s="372"/>
      <c r="CU614" s="372"/>
      <c r="CV614" s="372"/>
      <c r="CW614" s="372"/>
      <c r="CX614" s="372"/>
      <c r="CY614" s="372"/>
      <c r="CZ614" s="372"/>
      <c r="DA614" s="372"/>
      <c r="DB614" s="372"/>
      <c r="DC614" s="372"/>
      <c r="DD614" s="372"/>
      <c r="DE614" s="372"/>
      <c r="DF614" s="372"/>
      <c r="DG614" s="372"/>
      <c r="DH614" s="372"/>
      <c r="DI614" s="372"/>
      <c r="DJ614" s="372"/>
      <c r="DK614" s="372"/>
      <c r="DL614" s="372"/>
      <c r="DM614" s="372"/>
      <c r="DN614" s="372"/>
      <c r="DO614" s="372"/>
      <c r="DP614" s="372"/>
      <c r="DQ614" s="372"/>
      <c r="DR614" s="372"/>
      <c r="DS614" s="372"/>
      <c r="DT614" s="372"/>
      <c r="DU614" s="372"/>
      <c r="DV614" s="372"/>
      <c r="DW614" s="372"/>
      <c r="DX614" s="372"/>
      <c r="DY614" s="372"/>
      <c r="DZ614" s="372"/>
      <c r="EA614" s="372"/>
      <c r="EB614" s="372"/>
      <c r="EC614" s="372"/>
      <c r="ED614" s="372"/>
      <c r="EE614" s="372"/>
      <c r="EF614" s="372"/>
      <c r="EG614" s="372"/>
      <c r="EH614" s="372"/>
      <c r="EI614" s="372"/>
      <c r="EJ614" s="372"/>
      <c r="EK614" s="372"/>
      <c r="EL614" s="372"/>
      <c r="EM614" s="372"/>
      <c r="EN614" s="372"/>
      <c r="EO614" s="372"/>
      <c r="EP614" s="372"/>
      <c r="EQ614" s="372"/>
      <c r="ER614" s="372"/>
      <c r="ES614" s="372"/>
      <c r="ET614" s="372"/>
      <c r="EU614" s="372"/>
      <c r="EV614" s="372"/>
      <c r="EW614" s="372"/>
      <c r="EX614" s="372"/>
      <c r="EY614" s="372"/>
      <c r="EZ614" s="372"/>
      <c r="FA614" s="372"/>
      <c r="FB614" s="372"/>
      <c r="FC614" s="372"/>
      <c r="FD614" s="372"/>
      <c r="FE614" s="372"/>
      <c r="FF614" s="372"/>
      <c r="FG614" s="372"/>
      <c r="FH614" s="372"/>
      <c r="FI614" s="372"/>
      <c r="FJ614" s="372"/>
      <c r="FK614" s="372"/>
      <c r="FL614" s="372"/>
      <c r="FM614" s="372"/>
      <c r="FN614" s="372"/>
      <c r="FO614" s="372"/>
      <c r="FP614" s="372"/>
      <c r="FQ614" s="372"/>
      <c r="FR614" s="372"/>
      <c r="FS614" s="372"/>
      <c r="FT614" s="372"/>
      <c r="FU614" s="372"/>
      <c r="FV614" s="372"/>
      <c r="FW614" s="372"/>
      <c r="FX614" s="372"/>
      <c r="FY614" s="372"/>
      <c r="FZ614" s="372"/>
      <c r="GA614" s="372"/>
      <c r="GB614" s="372"/>
      <c r="GC614" s="372"/>
      <c r="GD614" s="372"/>
      <c r="GE614" s="372"/>
      <c r="GF614" s="372"/>
      <c r="GG614" s="372"/>
      <c r="GH614" s="372"/>
      <c r="GI614" s="372"/>
      <c r="GJ614" s="372"/>
      <c r="GK614" s="372"/>
      <c r="GL614" s="372"/>
      <c r="GM614" s="372"/>
      <c r="GN614" s="372"/>
      <c r="GO614" s="372"/>
      <c r="GP614" s="372"/>
      <c r="GQ614" s="372"/>
      <c r="GR614" s="372"/>
      <c r="GS614" s="372"/>
      <c r="GT614" s="372"/>
      <c r="GU614" s="372"/>
      <c r="GV614" s="372"/>
      <c r="GW614" s="372"/>
      <c r="GX614" s="372"/>
      <c r="GY614" s="372"/>
      <c r="GZ614" s="372"/>
      <c r="HA614" s="372"/>
      <c r="HB614" s="372"/>
      <c r="HC614" s="372"/>
      <c r="HD614" s="372"/>
      <c r="HE614" s="372"/>
      <c r="HF614" s="372"/>
      <c r="HG614" s="372"/>
      <c r="HH614" s="372"/>
      <c r="HI614" s="372"/>
      <c r="HJ614" s="372"/>
      <c r="HK614" s="372"/>
      <c r="HL614" s="372"/>
      <c r="HM614" s="372"/>
      <c r="HN614" s="372"/>
      <c r="HO614" s="372"/>
      <c r="HP614" s="372"/>
      <c r="HQ614" s="372"/>
      <c r="HR614" s="372"/>
      <c r="HS614" s="372"/>
      <c r="HT614" s="372"/>
      <c r="HU614" s="372"/>
      <c r="HV614" s="372"/>
      <c r="HW614" s="372"/>
      <c r="HX614" s="372"/>
    </row>
    <row r="615" spans="1:232" s="481" customFormat="1" hidden="1">
      <c r="A615" s="363"/>
      <c r="B615" s="378"/>
      <c r="C615" s="365"/>
      <c r="D615" s="366"/>
      <c r="E615" s="367"/>
      <c r="F615" s="368"/>
      <c r="G615" s="379"/>
      <c r="H615" s="318"/>
      <c r="I615" s="319"/>
      <c r="J615" s="320"/>
      <c r="K615" s="320"/>
      <c r="L615" s="330" t="s">
        <v>110</v>
      </c>
      <c r="M615" s="288"/>
      <c r="N615" s="331"/>
      <c r="O615" s="331"/>
      <c r="P615" s="331"/>
      <c r="Q615" s="372"/>
      <c r="R615" s="372"/>
      <c r="S615" s="372"/>
      <c r="T615" s="372"/>
      <c r="U615" s="372"/>
      <c r="V615" s="372"/>
      <c r="W615" s="372"/>
      <c r="X615" s="372"/>
      <c r="Y615" s="372"/>
      <c r="Z615" s="372"/>
      <c r="AA615" s="372"/>
      <c r="AB615" s="372"/>
      <c r="AC615" s="372"/>
      <c r="AD615" s="372"/>
      <c r="AE615" s="372"/>
      <c r="AF615" s="372"/>
      <c r="AG615" s="372"/>
      <c r="AH615" s="372"/>
      <c r="AI615" s="372"/>
      <c r="AJ615" s="372"/>
      <c r="AK615" s="372"/>
      <c r="AL615" s="372"/>
      <c r="AM615" s="372"/>
      <c r="AN615" s="372"/>
      <c r="AO615" s="372"/>
      <c r="AP615" s="372"/>
      <c r="AQ615" s="372"/>
      <c r="AR615" s="372"/>
      <c r="AS615" s="372"/>
      <c r="AT615" s="372"/>
      <c r="AU615" s="372"/>
      <c r="AV615" s="372"/>
      <c r="AW615" s="372"/>
      <c r="AX615" s="372"/>
      <c r="AY615" s="372"/>
      <c r="AZ615" s="372"/>
      <c r="BA615" s="372"/>
      <c r="BB615" s="372"/>
      <c r="BC615" s="372"/>
      <c r="BD615" s="372"/>
      <c r="BE615" s="372"/>
      <c r="BF615" s="372"/>
      <c r="BG615" s="372"/>
      <c r="BH615" s="372"/>
      <c r="BI615" s="372"/>
      <c r="BJ615" s="372"/>
      <c r="BK615" s="372"/>
      <c r="BL615" s="372"/>
      <c r="BM615" s="372"/>
      <c r="BN615" s="372"/>
      <c r="BO615" s="372"/>
      <c r="BP615" s="372"/>
      <c r="BQ615" s="372"/>
      <c r="BR615" s="372"/>
      <c r="BS615" s="372"/>
      <c r="BT615" s="372"/>
      <c r="BU615" s="372"/>
      <c r="BV615" s="372"/>
      <c r="BW615" s="372"/>
      <c r="BX615" s="372"/>
      <c r="BY615" s="372"/>
      <c r="BZ615" s="372"/>
      <c r="CA615" s="372"/>
      <c r="CB615" s="372"/>
      <c r="CC615" s="372"/>
      <c r="CD615" s="372"/>
      <c r="CE615" s="372"/>
      <c r="CF615" s="372"/>
      <c r="CG615" s="372"/>
      <c r="CH615" s="372"/>
      <c r="CI615" s="372"/>
      <c r="CJ615" s="372"/>
      <c r="CK615" s="372"/>
      <c r="CL615" s="372"/>
      <c r="CM615" s="372"/>
      <c r="CN615" s="372"/>
      <c r="CO615" s="372"/>
      <c r="CP615" s="372"/>
      <c r="CQ615" s="372"/>
      <c r="CR615" s="372"/>
      <c r="CS615" s="372"/>
      <c r="CT615" s="372"/>
      <c r="CU615" s="372"/>
      <c r="CV615" s="372"/>
      <c r="CW615" s="372"/>
      <c r="CX615" s="372"/>
      <c r="CY615" s="372"/>
      <c r="CZ615" s="372"/>
      <c r="DA615" s="372"/>
      <c r="DB615" s="372"/>
      <c r="DC615" s="372"/>
      <c r="DD615" s="372"/>
      <c r="DE615" s="372"/>
      <c r="DF615" s="372"/>
      <c r="DG615" s="372"/>
      <c r="DH615" s="372"/>
      <c r="DI615" s="372"/>
      <c r="DJ615" s="372"/>
      <c r="DK615" s="372"/>
      <c r="DL615" s="372"/>
      <c r="DM615" s="372"/>
      <c r="DN615" s="372"/>
      <c r="DO615" s="372"/>
      <c r="DP615" s="372"/>
      <c r="DQ615" s="372"/>
      <c r="DR615" s="372"/>
      <c r="DS615" s="372"/>
      <c r="DT615" s="372"/>
      <c r="DU615" s="372"/>
      <c r="DV615" s="372"/>
      <c r="DW615" s="372"/>
      <c r="DX615" s="372"/>
      <c r="DY615" s="372"/>
      <c r="DZ615" s="372"/>
      <c r="EA615" s="372"/>
      <c r="EB615" s="372"/>
      <c r="EC615" s="372"/>
      <c r="ED615" s="372"/>
      <c r="EE615" s="372"/>
      <c r="EF615" s="372"/>
      <c r="EG615" s="372"/>
      <c r="EH615" s="372"/>
      <c r="EI615" s="372"/>
      <c r="EJ615" s="372"/>
      <c r="EK615" s="372"/>
      <c r="EL615" s="372"/>
      <c r="EM615" s="372"/>
      <c r="EN615" s="372"/>
      <c r="EO615" s="372"/>
      <c r="EP615" s="372"/>
      <c r="EQ615" s="372"/>
      <c r="ER615" s="372"/>
      <c r="ES615" s="372"/>
      <c r="ET615" s="372"/>
      <c r="EU615" s="372"/>
      <c r="EV615" s="372"/>
      <c r="EW615" s="372"/>
      <c r="EX615" s="372"/>
      <c r="EY615" s="372"/>
      <c r="EZ615" s="372"/>
      <c r="FA615" s="372"/>
      <c r="FB615" s="372"/>
      <c r="FC615" s="372"/>
      <c r="FD615" s="372"/>
      <c r="FE615" s="372"/>
      <c r="FF615" s="372"/>
      <c r="FG615" s="372"/>
      <c r="FH615" s="372"/>
      <c r="FI615" s="372"/>
      <c r="FJ615" s="372"/>
      <c r="FK615" s="372"/>
      <c r="FL615" s="372"/>
      <c r="FM615" s="372"/>
      <c r="FN615" s="372"/>
      <c r="FO615" s="372"/>
      <c r="FP615" s="372"/>
      <c r="FQ615" s="372"/>
      <c r="FR615" s="372"/>
      <c r="FS615" s="372"/>
      <c r="FT615" s="372"/>
      <c r="FU615" s="372"/>
      <c r="FV615" s="372"/>
      <c r="FW615" s="372"/>
      <c r="FX615" s="372"/>
      <c r="FY615" s="372"/>
      <c r="FZ615" s="372"/>
      <c r="GA615" s="372"/>
      <c r="GB615" s="372"/>
      <c r="GC615" s="372"/>
      <c r="GD615" s="372"/>
      <c r="GE615" s="372"/>
      <c r="GF615" s="372"/>
      <c r="GG615" s="372"/>
      <c r="GH615" s="372"/>
      <c r="GI615" s="372"/>
      <c r="GJ615" s="372"/>
      <c r="GK615" s="372"/>
      <c r="GL615" s="372"/>
      <c r="GM615" s="372"/>
      <c r="GN615" s="372"/>
      <c r="GO615" s="372"/>
      <c r="GP615" s="372"/>
      <c r="GQ615" s="372"/>
      <c r="GR615" s="372"/>
      <c r="GS615" s="372"/>
      <c r="GT615" s="372"/>
      <c r="GU615" s="372"/>
      <c r="GV615" s="372"/>
      <c r="GW615" s="372"/>
      <c r="GX615" s="372"/>
      <c r="GY615" s="372"/>
      <c r="GZ615" s="372"/>
      <c r="HA615" s="372"/>
      <c r="HB615" s="372"/>
      <c r="HC615" s="372"/>
      <c r="HD615" s="372"/>
      <c r="HE615" s="372"/>
      <c r="HF615" s="372"/>
      <c r="HG615" s="372"/>
      <c r="HH615" s="372"/>
      <c r="HI615" s="372"/>
      <c r="HJ615" s="372"/>
      <c r="HK615" s="372"/>
      <c r="HL615" s="372"/>
      <c r="HM615" s="372"/>
      <c r="HN615" s="372"/>
      <c r="HO615" s="372"/>
      <c r="HP615" s="372"/>
      <c r="HQ615" s="372"/>
      <c r="HR615" s="372"/>
      <c r="HS615" s="372"/>
      <c r="HT615" s="372"/>
      <c r="HU615" s="372"/>
      <c r="HV615" s="372"/>
      <c r="HW615" s="372"/>
      <c r="HX615" s="372"/>
    </row>
    <row r="616" spans="1:232" s="481" customFormat="1" hidden="1">
      <c r="A616" s="363"/>
      <c r="B616" s="378"/>
      <c r="C616" s="365"/>
      <c r="D616" s="366"/>
      <c r="E616" s="367"/>
      <c r="F616" s="368"/>
      <c r="G616" s="379"/>
      <c r="H616" s="290">
        <v>2951</v>
      </c>
      <c r="I616" s="318" t="s">
        <v>187</v>
      </c>
      <c r="J616" s="322">
        <v>5</v>
      </c>
      <c r="K616" s="322">
        <v>1</v>
      </c>
      <c r="L616" s="409" t="s">
        <v>330</v>
      </c>
      <c r="M616" s="323"/>
      <c r="N616" s="331">
        <f>+N618+N623+N626+N629+N631+N636</f>
        <v>0</v>
      </c>
      <c r="O616" s="331">
        <f>+O618+O623+O626+O629+O631+O636</f>
        <v>0</v>
      </c>
      <c r="P616" s="331">
        <f>+P618+P623+P626+P629+P631+P636</f>
        <v>0</v>
      </c>
      <c r="Q616" s="372"/>
      <c r="R616" s="372"/>
      <c r="S616" s="372"/>
      <c r="T616" s="372"/>
      <c r="U616" s="372"/>
      <c r="V616" s="372"/>
      <c r="W616" s="372"/>
      <c r="X616" s="372"/>
      <c r="Y616" s="372"/>
      <c r="Z616" s="372"/>
      <c r="AA616" s="372"/>
      <c r="AB616" s="372"/>
      <c r="AC616" s="372"/>
      <c r="AD616" s="372"/>
      <c r="AE616" s="372"/>
      <c r="AF616" s="372"/>
      <c r="AG616" s="372"/>
      <c r="AH616" s="372"/>
      <c r="AI616" s="372"/>
      <c r="AJ616" s="372"/>
      <c r="AK616" s="372"/>
      <c r="AL616" s="372"/>
      <c r="AM616" s="372"/>
      <c r="AN616" s="372"/>
      <c r="AO616" s="372"/>
      <c r="AP616" s="372"/>
      <c r="AQ616" s="372"/>
      <c r="AR616" s="372"/>
      <c r="AS616" s="372"/>
      <c r="AT616" s="372"/>
      <c r="AU616" s="372"/>
      <c r="AV616" s="372"/>
      <c r="AW616" s="372"/>
      <c r="AX616" s="372"/>
      <c r="AY616" s="372"/>
      <c r="AZ616" s="372"/>
      <c r="BA616" s="372"/>
      <c r="BB616" s="372"/>
      <c r="BC616" s="372"/>
      <c r="BD616" s="372"/>
      <c r="BE616" s="372"/>
      <c r="BF616" s="372"/>
      <c r="BG616" s="372"/>
      <c r="BH616" s="372"/>
      <c r="BI616" s="372"/>
      <c r="BJ616" s="372"/>
      <c r="BK616" s="372"/>
      <c r="BL616" s="372"/>
      <c r="BM616" s="372"/>
      <c r="BN616" s="372"/>
      <c r="BO616" s="372"/>
      <c r="BP616" s="372"/>
      <c r="BQ616" s="372"/>
      <c r="BR616" s="372"/>
      <c r="BS616" s="372"/>
      <c r="BT616" s="372"/>
      <c r="BU616" s="372"/>
      <c r="BV616" s="372"/>
      <c r="BW616" s="372"/>
      <c r="BX616" s="372"/>
      <c r="BY616" s="372"/>
      <c r="BZ616" s="372"/>
      <c r="CA616" s="372"/>
      <c r="CB616" s="372"/>
      <c r="CC616" s="372"/>
      <c r="CD616" s="372"/>
      <c r="CE616" s="372"/>
      <c r="CF616" s="372"/>
      <c r="CG616" s="372"/>
      <c r="CH616" s="372"/>
      <c r="CI616" s="372"/>
      <c r="CJ616" s="372"/>
      <c r="CK616" s="372"/>
      <c r="CL616" s="372"/>
      <c r="CM616" s="372"/>
      <c r="CN616" s="372"/>
      <c r="CO616" s="372"/>
      <c r="CP616" s="372"/>
      <c r="CQ616" s="372"/>
      <c r="CR616" s="372"/>
      <c r="CS616" s="372"/>
      <c r="CT616" s="372"/>
      <c r="CU616" s="372"/>
      <c r="CV616" s="372"/>
      <c r="CW616" s="372"/>
      <c r="CX616" s="372"/>
      <c r="CY616" s="372"/>
      <c r="CZ616" s="372"/>
      <c r="DA616" s="372"/>
      <c r="DB616" s="372"/>
      <c r="DC616" s="372"/>
      <c r="DD616" s="372"/>
      <c r="DE616" s="372"/>
      <c r="DF616" s="372"/>
      <c r="DG616" s="372"/>
      <c r="DH616" s="372"/>
      <c r="DI616" s="372"/>
      <c r="DJ616" s="372"/>
      <c r="DK616" s="372"/>
      <c r="DL616" s="372"/>
      <c r="DM616" s="372"/>
      <c r="DN616" s="372"/>
      <c r="DO616" s="372"/>
      <c r="DP616" s="372"/>
      <c r="DQ616" s="372"/>
      <c r="DR616" s="372"/>
      <c r="DS616" s="372"/>
      <c r="DT616" s="372"/>
      <c r="DU616" s="372"/>
      <c r="DV616" s="372"/>
      <c r="DW616" s="372"/>
      <c r="DX616" s="372"/>
      <c r="DY616" s="372"/>
      <c r="DZ616" s="372"/>
      <c r="EA616" s="372"/>
      <c r="EB616" s="372"/>
      <c r="EC616" s="372"/>
      <c r="ED616" s="372"/>
      <c r="EE616" s="372"/>
      <c r="EF616" s="372"/>
      <c r="EG616" s="372"/>
      <c r="EH616" s="372"/>
      <c r="EI616" s="372"/>
      <c r="EJ616" s="372"/>
      <c r="EK616" s="372"/>
      <c r="EL616" s="372"/>
      <c r="EM616" s="372"/>
      <c r="EN616" s="372"/>
      <c r="EO616" s="372"/>
      <c r="EP616" s="372"/>
      <c r="EQ616" s="372"/>
      <c r="ER616" s="372"/>
      <c r="ES616" s="372"/>
      <c r="ET616" s="372"/>
      <c r="EU616" s="372"/>
      <c r="EV616" s="372"/>
      <c r="EW616" s="372"/>
      <c r="EX616" s="372"/>
      <c r="EY616" s="372"/>
      <c r="EZ616" s="372"/>
      <c r="FA616" s="372"/>
      <c r="FB616" s="372"/>
      <c r="FC616" s="372"/>
      <c r="FD616" s="372"/>
      <c r="FE616" s="372"/>
      <c r="FF616" s="372"/>
      <c r="FG616" s="372"/>
      <c r="FH616" s="372"/>
      <c r="FI616" s="372"/>
      <c r="FJ616" s="372"/>
      <c r="FK616" s="372"/>
      <c r="FL616" s="372"/>
      <c r="FM616" s="372"/>
      <c r="FN616" s="372"/>
      <c r="FO616" s="372"/>
      <c r="FP616" s="372"/>
      <c r="FQ616" s="372"/>
      <c r="FR616" s="372"/>
      <c r="FS616" s="372"/>
      <c r="FT616" s="372"/>
      <c r="FU616" s="372"/>
      <c r="FV616" s="372"/>
      <c r="FW616" s="372"/>
      <c r="FX616" s="372"/>
      <c r="FY616" s="372"/>
      <c r="FZ616" s="372"/>
      <c r="GA616" s="372"/>
      <c r="GB616" s="372"/>
      <c r="GC616" s="372"/>
      <c r="GD616" s="372"/>
      <c r="GE616" s="372"/>
      <c r="GF616" s="372"/>
      <c r="GG616" s="372"/>
      <c r="GH616" s="372"/>
      <c r="GI616" s="372"/>
      <c r="GJ616" s="372"/>
      <c r="GK616" s="372"/>
      <c r="GL616" s="372"/>
      <c r="GM616" s="372"/>
      <c r="GN616" s="372"/>
      <c r="GO616" s="372"/>
      <c r="GP616" s="372"/>
      <c r="GQ616" s="372"/>
      <c r="GR616" s="372"/>
      <c r="GS616" s="372"/>
      <c r="GT616" s="372"/>
      <c r="GU616" s="372"/>
      <c r="GV616" s="372"/>
      <c r="GW616" s="372"/>
      <c r="GX616" s="372"/>
      <c r="GY616" s="372"/>
      <c r="GZ616" s="372"/>
      <c r="HA616" s="372"/>
      <c r="HB616" s="372"/>
      <c r="HC616" s="372"/>
      <c r="HD616" s="372"/>
      <c r="HE616" s="372"/>
      <c r="HF616" s="372"/>
      <c r="HG616" s="372"/>
      <c r="HH616" s="372"/>
      <c r="HI616" s="372"/>
      <c r="HJ616" s="372"/>
      <c r="HK616" s="372"/>
      <c r="HL616" s="372"/>
      <c r="HM616" s="372"/>
      <c r="HN616" s="372"/>
      <c r="HO616" s="372"/>
      <c r="HP616" s="372"/>
      <c r="HQ616" s="372"/>
      <c r="HR616" s="372"/>
      <c r="HS616" s="372"/>
      <c r="HT616" s="372"/>
      <c r="HU616" s="372"/>
      <c r="HV616" s="372"/>
      <c r="HW616" s="372"/>
      <c r="HX616" s="372"/>
    </row>
    <row r="617" spans="1:232" s="481" customFormat="1" hidden="1">
      <c r="A617" s="363"/>
      <c r="B617" s="378"/>
      <c r="C617" s="365"/>
      <c r="D617" s="366"/>
      <c r="E617" s="367"/>
      <c r="F617" s="368"/>
      <c r="G617" s="379"/>
      <c r="H617" s="318"/>
      <c r="I617" s="318"/>
      <c r="J617" s="322"/>
      <c r="K617" s="322"/>
      <c r="L617" s="330" t="s">
        <v>108</v>
      </c>
      <c r="M617" s="288"/>
      <c r="N617" s="331"/>
      <c r="O617" s="331"/>
      <c r="P617" s="331"/>
      <c r="Q617" s="372"/>
      <c r="R617" s="372"/>
      <c r="S617" s="372"/>
      <c r="T617" s="372"/>
      <c r="U617" s="372"/>
      <c r="V617" s="372"/>
      <c r="W617" s="372"/>
      <c r="X617" s="372"/>
      <c r="Y617" s="372"/>
      <c r="Z617" s="372"/>
      <c r="AA617" s="372"/>
      <c r="AB617" s="372"/>
      <c r="AC617" s="372"/>
      <c r="AD617" s="372"/>
      <c r="AE617" s="372"/>
      <c r="AF617" s="372"/>
      <c r="AG617" s="372"/>
      <c r="AH617" s="372"/>
      <c r="AI617" s="372"/>
      <c r="AJ617" s="372"/>
      <c r="AK617" s="372"/>
      <c r="AL617" s="372"/>
      <c r="AM617" s="372"/>
      <c r="AN617" s="372"/>
      <c r="AO617" s="372"/>
      <c r="AP617" s="372"/>
      <c r="AQ617" s="372"/>
      <c r="AR617" s="372"/>
      <c r="AS617" s="372"/>
      <c r="AT617" s="372"/>
      <c r="AU617" s="372"/>
      <c r="AV617" s="372"/>
      <c r="AW617" s="372"/>
      <c r="AX617" s="372"/>
      <c r="AY617" s="372"/>
      <c r="AZ617" s="372"/>
      <c r="BA617" s="372"/>
      <c r="BB617" s="372"/>
      <c r="BC617" s="372"/>
      <c r="BD617" s="372"/>
      <c r="BE617" s="372"/>
      <c r="BF617" s="372"/>
      <c r="BG617" s="372"/>
      <c r="BH617" s="372"/>
      <c r="BI617" s="372"/>
      <c r="BJ617" s="372"/>
      <c r="BK617" s="372"/>
      <c r="BL617" s="372"/>
      <c r="BM617" s="372"/>
      <c r="BN617" s="372"/>
      <c r="BO617" s="372"/>
      <c r="BP617" s="372"/>
      <c r="BQ617" s="372"/>
      <c r="BR617" s="372"/>
      <c r="BS617" s="372"/>
      <c r="BT617" s="372"/>
      <c r="BU617" s="372"/>
      <c r="BV617" s="372"/>
      <c r="BW617" s="372"/>
      <c r="BX617" s="372"/>
      <c r="BY617" s="372"/>
      <c r="BZ617" s="372"/>
      <c r="CA617" s="372"/>
      <c r="CB617" s="372"/>
      <c r="CC617" s="372"/>
      <c r="CD617" s="372"/>
      <c r="CE617" s="372"/>
      <c r="CF617" s="372"/>
      <c r="CG617" s="372"/>
      <c r="CH617" s="372"/>
      <c r="CI617" s="372"/>
      <c r="CJ617" s="372"/>
      <c r="CK617" s="372"/>
      <c r="CL617" s="372"/>
      <c r="CM617" s="372"/>
      <c r="CN617" s="372"/>
      <c r="CO617" s="372"/>
      <c r="CP617" s="372"/>
      <c r="CQ617" s="372"/>
      <c r="CR617" s="372"/>
      <c r="CS617" s="372"/>
      <c r="CT617" s="372"/>
      <c r="CU617" s="372"/>
      <c r="CV617" s="372"/>
      <c r="CW617" s="372"/>
      <c r="CX617" s="372"/>
      <c r="CY617" s="372"/>
      <c r="CZ617" s="372"/>
      <c r="DA617" s="372"/>
      <c r="DB617" s="372"/>
      <c r="DC617" s="372"/>
      <c r="DD617" s="372"/>
      <c r="DE617" s="372"/>
      <c r="DF617" s="372"/>
      <c r="DG617" s="372"/>
      <c r="DH617" s="372"/>
      <c r="DI617" s="372"/>
      <c r="DJ617" s="372"/>
      <c r="DK617" s="372"/>
      <c r="DL617" s="372"/>
      <c r="DM617" s="372"/>
      <c r="DN617" s="372"/>
      <c r="DO617" s="372"/>
      <c r="DP617" s="372"/>
      <c r="DQ617" s="372"/>
      <c r="DR617" s="372"/>
      <c r="DS617" s="372"/>
      <c r="DT617" s="372"/>
      <c r="DU617" s="372"/>
      <c r="DV617" s="372"/>
      <c r="DW617" s="372"/>
      <c r="DX617" s="372"/>
      <c r="DY617" s="372"/>
      <c r="DZ617" s="372"/>
      <c r="EA617" s="372"/>
      <c r="EB617" s="372"/>
      <c r="EC617" s="372"/>
      <c r="ED617" s="372"/>
      <c r="EE617" s="372"/>
      <c r="EF617" s="372"/>
      <c r="EG617" s="372"/>
      <c r="EH617" s="372"/>
      <c r="EI617" s="372"/>
      <c r="EJ617" s="372"/>
      <c r="EK617" s="372"/>
      <c r="EL617" s="372"/>
      <c r="EM617" s="372"/>
      <c r="EN617" s="372"/>
      <c r="EO617" s="372"/>
      <c r="EP617" s="372"/>
      <c r="EQ617" s="372"/>
      <c r="ER617" s="372"/>
      <c r="ES617" s="372"/>
      <c r="ET617" s="372"/>
      <c r="EU617" s="372"/>
      <c r="EV617" s="372"/>
      <c r="EW617" s="372"/>
      <c r="EX617" s="372"/>
      <c r="EY617" s="372"/>
      <c r="EZ617" s="372"/>
      <c r="FA617" s="372"/>
      <c r="FB617" s="372"/>
      <c r="FC617" s="372"/>
      <c r="FD617" s="372"/>
      <c r="FE617" s="372"/>
      <c r="FF617" s="372"/>
      <c r="FG617" s="372"/>
      <c r="FH617" s="372"/>
      <c r="FI617" s="372"/>
      <c r="FJ617" s="372"/>
      <c r="FK617" s="372"/>
      <c r="FL617" s="372"/>
      <c r="FM617" s="372"/>
      <c r="FN617" s="372"/>
      <c r="FO617" s="372"/>
      <c r="FP617" s="372"/>
      <c r="FQ617" s="372"/>
      <c r="FR617" s="372"/>
      <c r="FS617" s="372"/>
      <c r="FT617" s="372"/>
      <c r="FU617" s="372"/>
      <c r="FV617" s="372"/>
      <c r="FW617" s="372"/>
      <c r="FX617" s="372"/>
      <c r="FY617" s="372"/>
      <c r="FZ617" s="372"/>
      <c r="GA617" s="372"/>
      <c r="GB617" s="372"/>
      <c r="GC617" s="372"/>
      <c r="GD617" s="372"/>
      <c r="GE617" s="372"/>
      <c r="GF617" s="372"/>
      <c r="GG617" s="372"/>
      <c r="GH617" s="372"/>
      <c r="GI617" s="372"/>
      <c r="GJ617" s="372"/>
      <c r="GK617" s="372"/>
      <c r="GL617" s="372"/>
      <c r="GM617" s="372"/>
      <c r="GN617" s="372"/>
      <c r="GO617" s="372"/>
      <c r="GP617" s="372"/>
      <c r="GQ617" s="372"/>
      <c r="GR617" s="372"/>
      <c r="GS617" s="372"/>
      <c r="GT617" s="372"/>
      <c r="GU617" s="372"/>
      <c r="GV617" s="372"/>
      <c r="GW617" s="372"/>
      <c r="GX617" s="372"/>
      <c r="GY617" s="372"/>
      <c r="GZ617" s="372"/>
      <c r="HA617" s="372"/>
      <c r="HB617" s="372"/>
      <c r="HC617" s="372"/>
      <c r="HD617" s="372"/>
      <c r="HE617" s="372"/>
      <c r="HF617" s="372"/>
      <c r="HG617" s="372"/>
      <c r="HH617" s="372"/>
      <c r="HI617" s="372"/>
      <c r="HJ617" s="372"/>
      <c r="HK617" s="372"/>
      <c r="HL617" s="372"/>
      <c r="HM617" s="372"/>
      <c r="HN617" s="372"/>
      <c r="HO617" s="372"/>
      <c r="HP617" s="372"/>
      <c r="HQ617" s="372"/>
      <c r="HR617" s="372"/>
      <c r="HS617" s="372"/>
      <c r="HT617" s="372"/>
      <c r="HU617" s="372"/>
      <c r="HV617" s="372"/>
      <c r="HW617" s="372"/>
      <c r="HX617" s="372"/>
    </row>
    <row r="618" spans="1:232" hidden="1">
      <c r="H618" s="290"/>
      <c r="I618" s="414"/>
      <c r="J618" s="415"/>
      <c r="K618" s="415"/>
      <c r="L618" s="416" t="s">
        <v>331</v>
      </c>
      <c r="M618" s="411"/>
      <c r="N618" s="417">
        <f>SUM(N619:N622)</f>
        <v>0</v>
      </c>
      <c r="O618" s="417">
        <f>SUM(O619:O622)</f>
        <v>0</v>
      </c>
      <c r="P618" s="417">
        <f>SUM(P619:P622)</f>
        <v>0</v>
      </c>
    </row>
    <row r="619" spans="1:232" s="481" customFormat="1" hidden="1">
      <c r="A619" s="363"/>
      <c r="B619" s="378"/>
      <c r="C619" s="365"/>
      <c r="D619" s="366"/>
      <c r="E619" s="367"/>
      <c r="F619" s="368"/>
      <c r="G619" s="379"/>
      <c r="H619" s="318"/>
      <c r="I619" s="319"/>
      <c r="J619" s="320"/>
      <c r="K619" s="320"/>
      <c r="L619" s="321" t="s">
        <v>114</v>
      </c>
      <c r="M619" s="316" t="s">
        <v>871</v>
      </c>
      <c r="N619" s="299">
        <f>+'havelvac 7.1'!N619+'havelvac 7.2'!N619+'havelvac 7.3'!N619+'havelvac 7.4'!N619+'havelvac 7.5'!N619+'havelvac 7.6'!N619+'havelvac 7.7'!N619+'havelvac 7.9'!N619+'havelvac 7.8'!N619+'havelvac 7.10'!N619+'havelvac 7.11'!N619+'havelvac 7.12'!N619+'havelvac 7.13'!N619</f>
        <v>0</v>
      </c>
      <c r="O619" s="299">
        <f>+'havelvac 7.1'!O619+'havelvac 7.2'!O619+'havelvac 7.3'!O619+'havelvac 7.4'!O619+'havelvac 7.5'!O619+'havelvac 7.6'!O619+'havelvac 7.7'!O619+'havelvac 7.9'!O619+'havelvac 7.8'!O619+'havelvac 7.10'!O619+'havelvac 7.11'!O619+'havelvac 7.12'!O619+'havelvac 7.13'!O619</f>
        <v>0</v>
      </c>
      <c r="P619" s="299">
        <f>+'havelvac 7.1'!P619+'havelvac 7.2'!P619+'havelvac 7.3'!P619+'havelvac 7.4'!P619+'havelvac 7.5'!P619+'havelvac 7.6'!P619+'havelvac 7.7'!P619+'havelvac 7.9'!P619+'havelvac 7.8'!P619+'havelvac 7.10'!P619+'havelvac 7.11'!P619+'havelvac 7.12'!P619+'havelvac 7.13'!P619</f>
        <v>0</v>
      </c>
      <c r="Q619" s="372"/>
      <c r="R619" s="372"/>
      <c r="S619" s="372"/>
      <c r="T619" s="372"/>
      <c r="U619" s="372"/>
      <c r="V619" s="372"/>
      <c r="W619" s="372"/>
      <c r="X619" s="372"/>
      <c r="Y619" s="372"/>
      <c r="Z619" s="372"/>
      <c r="AA619" s="372"/>
      <c r="AB619" s="372"/>
      <c r="AC619" s="372"/>
      <c r="AD619" s="372"/>
      <c r="AE619" s="372"/>
      <c r="AF619" s="372"/>
      <c r="AG619" s="372"/>
      <c r="AH619" s="372"/>
      <c r="AI619" s="372"/>
      <c r="AJ619" s="372"/>
      <c r="AK619" s="372"/>
      <c r="AL619" s="372"/>
      <c r="AM619" s="372"/>
      <c r="AN619" s="372"/>
      <c r="AO619" s="372"/>
      <c r="AP619" s="372"/>
      <c r="AQ619" s="372"/>
      <c r="AR619" s="372"/>
      <c r="AS619" s="372"/>
      <c r="AT619" s="372"/>
      <c r="AU619" s="372"/>
      <c r="AV619" s="372"/>
      <c r="AW619" s="372"/>
      <c r="AX619" s="372"/>
      <c r="AY619" s="372"/>
      <c r="AZ619" s="372"/>
      <c r="BA619" s="372"/>
      <c r="BB619" s="372"/>
      <c r="BC619" s="372"/>
      <c r="BD619" s="372"/>
      <c r="BE619" s="372"/>
      <c r="BF619" s="372"/>
      <c r="BG619" s="372"/>
      <c r="BH619" s="372"/>
      <c r="BI619" s="372"/>
      <c r="BJ619" s="372"/>
      <c r="BK619" s="372"/>
      <c r="BL619" s="372"/>
      <c r="BM619" s="372"/>
      <c r="BN619" s="372"/>
      <c r="BO619" s="372"/>
      <c r="BP619" s="372"/>
      <c r="BQ619" s="372"/>
      <c r="BR619" s="372"/>
      <c r="BS619" s="372"/>
      <c r="BT619" s="372"/>
      <c r="BU619" s="372"/>
      <c r="BV619" s="372"/>
      <c r="BW619" s="372"/>
      <c r="BX619" s="372"/>
      <c r="BY619" s="372"/>
      <c r="BZ619" s="372"/>
      <c r="CA619" s="372"/>
      <c r="CB619" s="372"/>
      <c r="CC619" s="372"/>
      <c r="CD619" s="372"/>
      <c r="CE619" s="372"/>
      <c r="CF619" s="372"/>
      <c r="CG619" s="372"/>
      <c r="CH619" s="372"/>
      <c r="CI619" s="372"/>
      <c r="CJ619" s="372"/>
      <c r="CK619" s="372"/>
      <c r="CL619" s="372"/>
      <c r="CM619" s="372"/>
      <c r="CN619" s="372"/>
      <c r="CO619" s="372"/>
      <c r="CP619" s="372"/>
      <c r="CQ619" s="372"/>
      <c r="CR619" s="372"/>
      <c r="CS619" s="372"/>
      <c r="CT619" s="372"/>
      <c r="CU619" s="372"/>
      <c r="CV619" s="372"/>
      <c r="CW619" s="372"/>
      <c r="CX619" s="372"/>
      <c r="CY619" s="372"/>
      <c r="CZ619" s="372"/>
      <c r="DA619" s="372"/>
      <c r="DB619" s="372"/>
      <c r="DC619" s="372"/>
      <c r="DD619" s="372"/>
      <c r="DE619" s="372"/>
      <c r="DF619" s="372"/>
      <c r="DG619" s="372"/>
      <c r="DH619" s="372"/>
      <c r="DI619" s="372"/>
      <c r="DJ619" s="372"/>
      <c r="DK619" s="372"/>
      <c r="DL619" s="372"/>
      <c r="DM619" s="372"/>
      <c r="DN619" s="372"/>
      <c r="DO619" s="372"/>
      <c r="DP619" s="372"/>
      <c r="DQ619" s="372"/>
      <c r="DR619" s="372"/>
      <c r="DS619" s="372"/>
      <c r="DT619" s="372"/>
      <c r="DU619" s="372"/>
      <c r="DV619" s="372"/>
      <c r="DW619" s="372"/>
      <c r="DX619" s="372"/>
      <c r="DY619" s="372"/>
      <c r="DZ619" s="372"/>
      <c r="EA619" s="372"/>
      <c r="EB619" s="372"/>
      <c r="EC619" s="372"/>
      <c r="ED619" s="372"/>
      <c r="EE619" s="372"/>
      <c r="EF619" s="372"/>
      <c r="EG619" s="372"/>
      <c r="EH619" s="372"/>
      <c r="EI619" s="372"/>
      <c r="EJ619" s="372"/>
      <c r="EK619" s="372"/>
      <c r="EL619" s="372"/>
      <c r="EM619" s="372"/>
      <c r="EN619" s="372"/>
      <c r="EO619" s="372"/>
      <c r="EP619" s="372"/>
      <c r="EQ619" s="372"/>
      <c r="ER619" s="372"/>
      <c r="ES619" s="372"/>
      <c r="ET619" s="372"/>
      <c r="EU619" s="372"/>
      <c r="EV619" s="372"/>
      <c r="EW619" s="372"/>
      <c r="EX619" s="372"/>
      <c r="EY619" s="372"/>
      <c r="EZ619" s="372"/>
      <c r="FA619" s="372"/>
      <c r="FB619" s="372"/>
      <c r="FC619" s="372"/>
      <c r="FD619" s="372"/>
      <c r="FE619" s="372"/>
      <c r="FF619" s="372"/>
      <c r="FG619" s="372"/>
      <c r="FH619" s="372"/>
      <c r="FI619" s="372"/>
      <c r="FJ619" s="372"/>
      <c r="FK619" s="372"/>
      <c r="FL619" s="372"/>
      <c r="FM619" s="372"/>
      <c r="FN619" s="372"/>
      <c r="FO619" s="372"/>
      <c r="FP619" s="372"/>
      <c r="FQ619" s="372"/>
      <c r="FR619" s="372"/>
      <c r="FS619" s="372"/>
      <c r="FT619" s="372"/>
      <c r="FU619" s="372"/>
      <c r="FV619" s="372"/>
      <c r="FW619" s="372"/>
      <c r="FX619" s="372"/>
      <c r="FY619" s="372"/>
      <c r="FZ619" s="372"/>
      <c r="GA619" s="372"/>
      <c r="GB619" s="372"/>
      <c r="GC619" s="372"/>
      <c r="GD619" s="372"/>
      <c r="GE619" s="372"/>
      <c r="GF619" s="372"/>
      <c r="GG619" s="372"/>
      <c r="GH619" s="372"/>
      <c r="GI619" s="372"/>
      <c r="GJ619" s="372"/>
      <c r="GK619" s="372"/>
      <c r="GL619" s="372"/>
      <c r="GM619" s="372"/>
      <c r="GN619" s="372"/>
      <c r="GO619" s="372"/>
      <c r="GP619" s="372"/>
      <c r="GQ619" s="372"/>
      <c r="GR619" s="372"/>
      <c r="GS619" s="372"/>
      <c r="GT619" s="372"/>
      <c r="GU619" s="372"/>
      <c r="GV619" s="372"/>
      <c r="GW619" s="372"/>
      <c r="GX619" s="372"/>
      <c r="GY619" s="372"/>
      <c r="GZ619" s="372"/>
      <c r="HA619" s="372"/>
      <c r="HB619" s="372"/>
      <c r="HC619" s="372"/>
      <c r="HD619" s="372"/>
      <c r="HE619" s="372"/>
      <c r="HF619" s="372"/>
      <c r="HG619" s="372"/>
      <c r="HH619" s="372"/>
      <c r="HI619" s="372"/>
      <c r="HJ619" s="372"/>
      <c r="HK619" s="372"/>
      <c r="HL619" s="372"/>
      <c r="HM619" s="372"/>
      <c r="HN619" s="372"/>
      <c r="HO619" s="372"/>
      <c r="HP619" s="372"/>
      <c r="HQ619" s="372"/>
      <c r="HR619" s="372"/>
      <c r="HS619" s="372"/>
      <c r="HT619" s="372"/>
      <c r="HU619" s="372"/>
      <c r="HV619" s="372"/>
      <c r="HW619" s="372"/>
      <c r="HX619" s="372"/>
    </row>
    <row r="620" spans="1:232" s="481" customFormat="1" ht="25.5" hidden="1">
      <c r="A620" s="363"/>
      <c r="B620" s="378"/>
      <c r="C620" s="365"/>
      <c r="D620" s="366"/>
      <c r="E620" s="367"/>
      <c r="F620" s="368"/>
      <c r="G620" s="379"/>
      <c r="H620" s="318"/>
      <c r="I620" s="319"/>
      <c r="J620" s="320"/>
      <c r="K620" s="320"/>
      <c r="L620" s="321" t="s">
        <v>131</v>
      </c>
      <c r="M620" s="316">
        <v>4511</v>
      </c>
      <c r="N620" s="299">
        <f>+'havelvac 7.1'!N620+'havelvac 7.2'!N620+'havelvac 7.3'!N620+'havelvac 7.4'!N620+'havelvac 7.5'!N620+'havelvac 7.6'!N620+'havelvac 7.7'!N620+'havelvac 7.9'!N620+'havelvac 7.8'!N620+'havelvac 7.10'!N620+'havelvac 7.11'!N620+'havelvac 7.12'!N620+'havelvac 7.13'!N620</f>
        <v>0</v>
      </c>
      <c r="O620" s="299">
        <f>+'havelvac 7.1'!O620+'havelvac 7.2'!O620+'havelvac 7.3'!O620+'havelvac 7.4'!O620+'havelvac 7.5'!O620+'havelvac 7.6'!O620+'havelvac 7.7'!O620+'havelvac 7.9'!O620+'havelvac 7.8'!O620+'havelvac 7.10'!O620+'havelvac 7.11'!O620+'havelvac 7.12'!O620+'havelvac 7.13'!O620</f>
        <v>0</v>
      </c>
      <c r="P620" s="299">
        <f>+'havelvac 7.1'!P620+'havelvac 7.2'!P620+'havelvac 7.3'!P620+'havelvac 7.4'!P620+'havelvac 7.5'!P620+'havelvac 7.6'!P620+'havelvac 7.7'!P620+'havelvac 7.9'!P620+'havelvac 7.8'!P620+'havelvac 7.10'!P620+'havelvac 7.11'!P620+'havelvac 7.12'!P620+'havelvac 7.13'!P620</f>
        <v>0</v>
      </c>
      <c r="Q620" s="372"/>
      <c r="R620" s="372"/>
      <c r="S620" s="372"/>
      <c r="T620" s="372"/>
      <c r="U620" s="372"/>
      <c r="V620" s="372"/>
      <c r="W620" s="372"/>
      <c r="X620" s="372"/>
      <c r="Y620" s="372"/>
      <c r="Z620" s="372"/>
      <c r="AA620" s="372"/>
      <c r="AB620" s="372"/>
      <c r="AC620" s="372"/>
      <c r="AD620" s="372"/>
      <c r="AE620" s="372"/>
      <c r="AF620" s="372"/>
      <c r="AG620" s="372"/>
      <c r="AH620" s="372"/>
      <c r="AI620" s="372"/>
      <c r="AJ620" s="372"/>
      <c r="AK620" s="372"/>
      <c r="AL620" s="372"/>
      <c r="AM620" s="372"/>
      <c r="AN620" s="372"/>
      <c r="AO620" s="372"/>
      <c r="AP620" s="372"/>
      <c r="AQ620" s="372"/>
      <c r="AR620" s="372"/>
      <c r="AS620" s="372"/>
      <c r="AT620" s="372"/>
      <c r="AU620" s="372"/>
      <c r="AV620" s="372"/>
      <c r="AW620" s="372"/>
      <c r="AX620" s="372"/>
      <c r="AY620" s="372"/>
      <c r="AZ620" s="372"/>
      <c r="BA620" s="372"/>
      <c r="BB620" s="372"/>
      <c r="BC620" s="372"/>
      <c r="BD620" s="372"/>
      <c r="BE620" s="372"/>
      <c r="BF620" s="372"/>
      <c r="BG620" s="372"/>
      <c r="BH620" s="372"/>
      <c r="BI620" s="372"/>
      <c r="BJ620" s="372"/>
      <c r="BK620" s="372"/>
      <c r="BL620" s="372"/>
      <c r="BM620" s="372"/>
      <c r="BN620" s="372"/>
      <c r="BO620" s="372"/>
      <c r="BP620" s="372"/>
      <c r="BQ620" s="372"/>
      <c r="BR620" s="372"/>
      <c r="BS620" s="372"/>
      <c r="BT620" s="372"/>
      <c r="BU620" s="372"/>
      <c r="BV620" s="372"/>
      <c r="BW620" s="372"/>
      <c r="BX620" s="372"/>
      <c r="BY620" s="372"/>
      <c r="BZ620" s="372"/>
      <c r="CA620" s="372"/>
      <c r="CB620" s="372"/>
      <c r="CC620" s="372"/>
      <c r="CD620" s="372"/>
      <c r="CE620" s="372"/>
      <c r="CF620" s="372"/>
      <c r="CG620" s="372"/>
      <c r="CH620" s="372"/>
      <c r="CI620" s="372"/>
      <c r="CJ620" s="372"/>
      <c r="CK620" s="372"/>
      <c r="CL620" s="372"/>
      <c r="CM620" s="372"/>
      <c r="CN620" s="372"/>
      <c r="CO620" s="372"/>
      <c r="CP620" s="372"/>
      <c r="CQ620" s="372"/>
      <c r="CR620" s="372"/>
      <c r="CS620" s="372"/>
      <c r="CT620" s="372"/>
      <c r="CU620" s="372"/>
      <c r="CV620" s="372"/>
      <c r="CW620" s="372"/>
      <c r="CX620" s="372"/>
      <c r="CY620" s="372"/>
      <c r="CZ620" s="372"/>
      <c r="DA620" s="372"/>
      <c r="DB620" s="372"/>
      <c r="DC620" s="372"/>
      <c r="DD620" s="372"/>
      <c r="DE620" s="372"/>
      <c r="DF620" s="372"/>
      <c r="DG620" s="372"/>
      <c r="DH620" s="372"/>
      <c r="DI620" s="372"/>
      <c r="DJ620" s="372"/>
      <c r="DK620" s="372"/>
      <c r="DL620" s="372"/>
      <c r="DM620" s="372"/>
      <c r="DN620" s="372"/>
      <c r="DO620" s="372"/>
      <c r="DP620" s="372"/>
      <c r="DQ620" s="372"/>
      <c r="DR620" s="372"/>
      <c r="DS620" s="372"/>
      <c r="DT620" s="372"/>
      <c r="DU620" s="372"/>
      <c r="DV620" s="372"/>
      <c r="DW620" s="372"/>
      <c r="DX620" s="372"/>
      <c r="DY620" s="372"/>
      <c r="DZ620" s="372"/>
      <c r="EA620" s="372"/>
      <c r="EB620" s="372"/>
      <c r="EC620" s="372"/>
      <c r="ED620" s="372"/>
      <c r="EE620" s="372"/>
      <c r="EF620" s="372"/>
      <c r="EG620" s="372"/>
      <c r="EH620" s="372"/>
      <c r="EI620" s="372"/>
      <c r="EJ620" s="372"/>
      <c r="EK620" s="372"/>
      <c r="EL620" s="372"/>
      <c r="EM620" s="372"/>
      <c r="EN620" s="372"/>
      <c r="EO620" s="372"/>
      <c r="EP620" s="372"/>
      <c r="EQ620" s="372"/>
      <c r="ER620" s="372"/>
      <c r="ES620" s="372"/>
      <c r="ET620" s="372"/>
      <c r="EU620" s="372"/>
      <c r="EV620" s="372"/>
      <c r="EW620" s="372"/>
      <c r="EX620" s="372"/>
      <c r="EY620" s="372"/>
      <c r="EZ620" s="372"/>
      <c r="FA620" s="372"/>
      <c r="FB620" s="372"/>
      <c r="FC620" s="372"/>
      <c r="FD620" s="372"/>
      <c r="FE620" s="372"/>
      <c r="FF620" s="372"/>
      <c r="FG620" s="372"/>
      <c r="FH620" s="372"/>
      <c r="FI620" s="372"/>
      <c r="FJ620" s="372"/>
      <c r="FK620" s="372"/>
      <c r="FL620" s="372"/>
      <c r="FM620" s="372"/>
      <c r="FN620" s="372"/>
      <c r="FO620" s="372"/>
      <c r="FP620" s="372"/>
      <c r="FQ620" s="372"/>
      <c r="FR620" s="372"/>
      <c r="FS620" s="372"/>
      <c r="FT620" s="372"/>
      <c r="FU620" s="372"/>
      <c r="FV620" s="372"/>
      <c r="FW620" s="372"/>
      <c r="FX620" s="372"/>
      <c r="FY620" s="372"/>
      <c r="FZ620" s="372"/>
      <c r="GA620" s="372"/>
      <c r="GB620" s="372"/>
      <c r="GC620" s="372"/>
      <c r="GD620" s="372"/>
      <c r="GE620" s="372"/>
      <c r="GF620" s="372"/>
      <c r="GG620" s="372"/>
      <c r="GH620" s="372"/>
      <c r="GI620" s="372"/>
      <c r="GJ620" s="372"/>
      <c r="GK620" s="372"/>
      <c r="GL620" s="372"/>
      <c r="GM620" s="372"/>
      <c r="GN620" s="372"/>
      <c r="GO620" s="372"/>
      <c r="GP620" s="372"/>
      <c r="GQ620" s="372"/>
      <c r="GR620" s="372"/>
      <c r="GS620" s="372"/>
      <c r="GT620" s="372"/>
      <c r="GU620" s="372"/>
      <c r="GV620" s="372"/>
      <c r="GW620" s="372"/>
      <c r="GX620" s="372"/>
      <c r="GY620" s="372"/>
      <c r="GZ620" s="372"/>
      <c r="HA620" s="372"/>
      <c r="HB620" s="372"/>
      <c r="HC620" s="372"/>
      <c r="HD620" s="372"/>
      <c r="HE620" s="372"/>
      <c r="HF620" s="372"/>
      <c r="HG620" s="372"/>
      <c r="HH620" s="372"/>
      <c r="HI620" s="372"/>
      <c r="HJ620" s="372"/>
      <c r="HK620" s="372"/>
      <c r="HL620" s="372"/>
      <c r="HM620" s="372"/>
      <c r="HN620" s="372"/>
      <c r="HO620" s="372"/>
      <c r="HP620" s="372"/>
      <c r="HQ620" s="372"/>
      <c r="HR620" s="372"/>
      <c r="HS620" s="372"/>
      <c r="HT620" s="372"/>
      <c r="HU620" s="372"/>
      <c r="HV620" s="372"/>
      <c r="HW620" s="372"/>
      <c r="HX620" s="372"/>
    </row>
    <row r="621" spans="1:232" s="481" customFormat="1" ht="25.5" hidden="1">
      <c r="A621" s="363"/>
      <c r="B621" s="378"/>
      <c r="C621" s="365"/>
      <c r="D621" s="366"/>
      <c r="E621" s="367"/>
      <c r="F621" s="368"/>
      <c r="G621" s="379"/>
      <c r="H621" s="423"/>
      <c r="I621" s="424"/>
      <c r="J621" s="425"/>
      <c r="K621" s="426"/>
      <c r="L621" s="427" t="s">
        <v>219</v>
      </c>
      <c r="M621" s="420">
        <v>4819</v>
      </c>
      <c r="N621" s="299">
        <f>+'havelvac 7.1'!N621+'havelvac 7.2'!N621+'havelvac 7.3'!N621+'havelvac 7.4'!N621+'havelvac 7.5'!N621+'havelvac 7.6'!N621+'havelvac 7.7'!N621+'havelvac 7.9'!N621+'havelvac 7.8'!N621+'havelvac 7.10'!N621+'havelvac 7.11'!N621+'havelvac 7.12'!N621+'havelvac 7.13'!N621</f>
        <v>0</v>
      </c>
      <c r="O621" s="299">
        <f>+'havelvac 7.1'!O621+'havelvac 7.2'!O621+'havelvac 7.3'!O621+'havelvac 7.4'!O621+'havelvac 7.5'!O621+'havelvac 7.6'!O621+'havelvac 7.7'!O621+'havelvac 7.9'!O621+'havelvac 7.8'!O621+'havelvac 7.10'!O621+'havelvac 7.11'!O621+'havelvac 7.12'!O621+'havelvac 7.13'!O621</f>
        <v>0</v>
      </c>
      <c r="P621" s="299">
        <f>+'havelvac 7.1'!P621+'havelvac 7.2'!P621+'havelvac 7.3'!P621+'havelvac 7.4'!P621+'havelvac 7.5'!P621+'havelvac 7.6'!P621+'havelvac 7.7'!P621+'havelvac 7.9'!P621+'havelvac 7.8'!P621+'havelvac 7.10'!P621+'havelvac 7.11'!P621+'havelvac 7.12'!P621+'havelvac 7.13'!P621</f>
        <v>0</v>
      </c>
      <c r="Q621" s="372"/>
      <c r="R621" s="372"/>
      <c r="S621" s="372"/>
      <c r="T621" s="372"/>
      <c r="U621" s="372"/>
      <c r="V621" s="372"/>
      <c r="W621" s="372"/>
      <c r="X621" s="372"/>
      <c r="Y621" s="372"/>
      <c r="Z621" s="372"/>
      <c r="AA621" s="372"/>
      <c r="AB621" s="372"/>
      <c r="AC621" s="372"/>
      <c r="AD621" s="372"/>
      <c r="AE621" s="372"/>
      <c r="AF621" s="372"/>
      <c r="AG621" s="372"/>
      <c r="AH621" s="372"/>
      <c r="AI621" s="372"/>
      <c r="AJ621" s="372"/>
      <c r="AK621" s="372"/>
      <c r="AL621" s="372"/>
      <c r="AM621" s="372"/>
      <c r="AN621" s="372"/>
      <c r="AO621" s="372"/>
      <c r="AP621" s="372"/>
      <c r="AQ621" s="372"/>
      <c r="AR621" s="372"/>
      <c r="AS621" s="372"/>
      <c r="AT621" s="372"/>
      <c r="AU621" s="372"/>
      <c r="AV621" s="372"/>
      <c r="AW621" s="372"/>
      <c r="AX621" s="372"/>
      <c r="AY621" s="372"/>
      <c r="AZ621" s="372"/>
      <c r="BA621" s="372"/>
      <c r="BB621" s="372"/>
      <c r="BC621" s="372"/>
      <c r="BD621" s="372"/>
      <c r="BE621" s="372"/>
      <c r="BF621" s="372"/>
      <c r="BG621" s="372"/>
      <c r="BH621" s="372"/>
      <c r="BI621" s="372"/>
      <c r="BJ621" s="372"/>
      <c r="BK621" s="372"/>
      <c r="BL621" s="372"/>
      <c r="BM621" s="372"/>
      <c r="BN621" s="372"/>
      <c r="BO621" s="372"/>
      <c r="BP621" s="372"/>
      <c r="BQ621" s="372"/>
      <c r="BR621" s="372"/>
      <c r="BS621" s="372"/>
      <c r="BT621" s="372"/>
      <c r="BU621" s="372"/>
      <c r="BV621" s="372"/>
      <c r="BW621" s="372"/>
      <c r="BX621" s="372"/>
      <c r="BY621" s="372"/>
      <c r="BZ621" s="372"/>
      <c r="CA621" s="372"/>
      <c r="CB621" s="372"/>
      <c r="CC621" s="372"/>
      <c r="CD621" s="372"/>
      <c r="CE621" s="372"/>
      <c r="CF621" s="372"/>
      <c r="CG621" s="372"/>
      <c r="CH621" s="372"/>
      <c r="CI621" s="372"/>
      <c r="CJ621" s="372"/>
      <c r="CK621" s="372"/>
      <c r="CL621" s="372"/>
      <c r="CM621" s="372"/>
      <c r="CN621" s="372"/>
      <c r="CO621" s="372"/>
      <c r="CP621" s="372"/>
      <c r="CQ621" s="372"/>
      <c r="CR621" s="372"/>
      <c r="CS621" s="372"/>
      <c r="CT621" s="372"/>
      <c r="CU621" s="372"/>
      <c r="CV621" s="372"/>
      <c r="CW621" s="372"/>
      <c r="CX621" s="372"/>
      <c r="CY621" s="372"/>
      <c r="CZ621" s="372"/>
      <c r="DA621" s="372"/>
      <c r="DB621" s="372"/>
      <c r="DC621" s="372"/>
      <c r="DD621" s="372"/>
      <c r="DE621" s="372"/>
      <c r="DF621" s="372"/>
      <c r="DG621" s="372"/>
      <c r="DH621" s="372"/>
      <c r="DI621" s="372"/>
      <c r="DJ621" s="372"/>
      <c r="DK621" s="372"/>
      <c r="DL621" s="372"/>
      <c r="DM621" s="372"/>
      <c r="DN621" s="372"/>
      <c r="DO621" s="372"/>
      <c r="DP621" s="372"/>
      <c r="DQ621" s="372"/>
      <c r="DR621" s="372"/>
      <c r="DS621" s="372"/>
      <c r="DT621" s="372"/>
      <c r="DU621" s="372"/>
      <c r="DV621" s="372"/>
      <c r="DW621" s="372"/>
      <c r="DX621" s="372"/>
      <c r="DY621" s="372"/>
      <c r="DZ621" s="372"/>
      <c r="EA621" s="372"/>
      <c r="EB621" s="372"/>
      <c r="EC621" s="372"/>
      <c r="ED621" s="372"/>
      <c r="EE621" s="372"/>
      <c r="EF621" s="372"/>
      <c r="EG621" s="372"/>
      <c r="EH621" s="372"/>
      <c r="EI621" s="372"/>
      <c r="EJ621" s="372"/>
      <c r="EK621" s="372"/>
      <c r="EL621" s="372"/>
      <c r="EM621" s="372"/>
      <c r="EN621" s="372"/>
      <c r="EO621" s="372"/>
      <c r="EP621" s="372"/>
      <c r="EQ621" s="372"/>
      <c r="ER621" s="372"/>
      <c r="ES621" s="372"/>
      <c r="ET621" s="372"/>
      <c r="EU621" s="372"/>
      <c r="EV621" s="372"/>
      <c r="EW621" s="372"/>
      <c r="EX621" s="372"/>
      <c r="EY621" s="372"/>
      <c r="EZ621" s="372"/>
      <c r="FA621" s="372"/>
      <c r="FB621" s="372"/>
      <c r="FC621" s="372"/>
      <c r="FD621" s="372"/>
      <c r="FE621" s="372"/>
      <c r="FF621" s="372"/>
      <c r="FG621" s="372"/>
      <c r="FH621" s="372"/>
      <c r="FI621" s="372"/>
      <c r="FJ621" s="372"/>
      <c r="FK621" s="372"/>
      <c r="FL621" s="372"/>
      <c r="FM621" s="372"/>
      <c r="FN621" s="372"/>
      <c r="FO621" s="372"/>
      <c r="FP621" s="372"/>
      <c r="FQ621" s="372"/>
      <c r="FR621" s="372"/>
      <c r="FS621" s="372"/>
      <c r="FT621" s="372"/>
      <c r="FU621" s="372"/>
      <c r="FV621" s="372"/>
      <c r="FW621" s="372"/>
      <c r="FX621" s="372"/>
      <c r="FY621" s="372"/>
      <c r="FZ621" s="372"/>
      <c r="GA621" s="372"/>
      <c r="GB621" s="372"/>
      <c r="GC621" s="372"/>
      <c r="GD621" s="372"/>
      <c r="GE621" s="372"/>
      <c r="GF621" s="372"/>
      <c r="GG621" s="372"/>
      <c r="GH621" s="372"/>
      <c r="GI621" s="372"/>
      <c r="GJ621" s="372"/>
      <c r="GK621" s="372"/>
      <c r="GL621" s="372"/>
      <c r="GM621" s="372"/>
      <c r="GN621" s="372"/>
      <c r="GO621" s="372"/>
      <c r="GP621" s="372"/>
      <c r="GQ621" s="372"/>
      <c r="GR621" s="372"/>
      <c r="GS621" s="372"/>
      <c r="GT621" s="372"/>
      <c r="GU621" s="372"/>
      <c r="GV621" s="372"/>
      <c r="GW621" s="372"/>
      <c r="GX621" s="372"/>
      <c r="GY621" s="372"/>
      <c r="GZ621" s="372"/>
      <c r="HA621" s="372"/>
      <c r="HB621" s="372"/>
      <c r="HC621" s="372"/>
      <c r="HD621" s="372"/>
      <c r="HE621" s="372"/>
      <c r="HF621" s="372"/>
      <c r="HG621" s="372"/>
      <c r="HH621" s="372"/>
      <c r="HI621" s="372"/>
      <c r="HJ621" s="372"/>
      <c r="HK621" s="372"/>
      <c r="HL621" s="372"/>
      <c r="HM621" s="372"/>
      <c r="HN621" s="372"/>
      <c r="HO621" s="372"/>
      <c r="HP621" s="372"/>
      <c r="HQ621" s="372"/>
      <c r="HR621" s="372"/>
      <c r="HS621" s="372"/>
      <c r="HT621" s="372"/>
      <c r="HU621" s="372"/>
      <c r="HV621" s="372"/>
      <c r="HW621" s="372"/>
      <c r="HX621" s="372"/>
    </row>
    <row r="622" spans="1:232" s="481" customFormat="1" hidden="1">
      <c r="A622" s="363"/>
      <c r="B622" s="378"/>
      <c r="C622" s="365"/>
      <c r="D622" s="366"/>
      <c r="E622" s="367"/>
      <c r="F622" s="368"/>
      <c r="G622" s="379"/>
      <c r="H622" s="290"/>
      <c r="I622" s="318"/>
      <c r="J622" s="322"/>
      <c r="K622" s="322"/>
      <c r="L622" s="336" t="s">
        <v>332</v>
      </c>
      <c r="M622" s="419">
        <v>5122</v>
      </c>
      <c r="N622" s="299">
        <f>+'havelvac 7.1'!N622+'havelvac 7.2'!N622+'havelvac 7.3'!N622+'havelvac 7.4'!N622+'havelvac 7.5'!N622+'havelvac 7.6'!N622+'havelvac 7.7'!N622+'havelvac 7.9'!N622+'havelvac 7.8'!N622+'havelvac 7.10'!N622+'havelvac 7.11'!N622+'havelvac 7.12'!N622+'havelvac 7.13'!N622</f>
        <v>0</v>
      </c>
      <c r="O622" s="299">
        <f>+'havelvac 7.1'!O622+'havelvac 7.2'!O622+'havelvac 7.3'!O622+'havelvac 7.4'!O622+'havelvac 7.5'!O622+'havelvac 7.6'!O622+'havelvac 7.7'!O622+'havelvac 7.9'!O622+'havelvac 7.8'!O622+'havelvac 7.10'!O622+'havelvac 7.11'!O622+'havelvac 7.12'!O622+'havelvac 7.13'!O622</f>
        <v>0</v>
      </c>
      <c r="P622" s="299">
        <f>+'havelvac 7.1'!P622+'havelvac 7.2'!P622+'havelvac 7.3'!P622+'havelvac 7.4'!P622+'havelvac 7.5'!P622+'havelvac 7.6'!P622+'havelvac 7.7'!P622+'havelvac 7.9'!P622+'havelvac 7.8'!P622+'havelvac 7.10'!P622+'havelvac 7.11'!P622+'havelvac 7.12'!P622+'havelvac 7.13'!P622</f>
        <v>0</v>
      </c>
      <c r="Q622" s="372"/>
      <c r="R622" s="372"/>
      <c r="S622" s="372"/>
      <c r="T622" s="372"/>
      <c r="U622" s="372"/>
      <c r="V622" s="372"/>
      <c r="W622" s="372"/>
      <c r="X622" s="372"/>
      <c r="Y622" s="372"/>
      <c r="Z622" s="372"/>
      <c r="AA622" s="372"/>
      <c r="AB622" s="372"/>
      <c r="AC622" s="372"/>
      <c r="AD622" s="372"/>
      <c r="AE622" s="372"/>
      <c r="AF622" s="372"/>
      <c r="AG622" s="372"/>
      <c r="AH622" s="372"/>
      <c r="AI622" s="372"/>
      <c r="AJ622" s="372"/>
      <c r="AK622" s="372"/>
      <c r="AL622" s="372"/>
      <c r="AM622" s="372"/>
      <c r="AN622" s="372"/>
      <c r="AO622" s="372"/>
      <c r="AP622" s="372"/>
      <c r="AQ622" s="372"/>
      <c r="AR622" s="372"/>
      <c r="AS622" s="372"/>
      <c r="AT622" s="372"/>
      <c r="AU622" s="372"/>
      <c r="AV622" s="372"/>
      <c r="AW622" s="372"/>
      <c r="AX622" s="372"/>
      <c r="AY622" s="372"/>
      <c r="AZ622" s="372"/>
      <c r="BA622" s="372"/>
      <c r="BB622" s="372"/>
      <c r="BC622" s="372"/>
      <c r="BD622" s="372"/>
      <c r="BE622" s="372"/>
      <c r="BF622" s="372"/>
      <c r="BG622" s="372"/>
      <c r="BH622" s="372"/>
      <c r="BI622" s="372"/>
      <c r="BJ622" s="372"/>
      <c r="BK622" s="372"/>
      <c r="BL622" s="372"/>
      <c r="BM622" s="372"/>
      <c r="BN622" s="372"/>
      <c r="BO622" s="372"/>
      <c r="BP622" s="372"/>
      <c r="BQ622" s="372"/>
      <c r="BR622" s="372"/>
      <c r="BS622" s="372"/>
      <c r="BT622" s="372"/>
      <c r="BU622" s="372"/>
      <c r="BV622" s="372"/>
      <c r="BW622" s="372"/>
      <c r="BX622" s="372"/>
      <c r="BY622" s="372"/>
      <c r="BZ622" s="372"/>
      <c r="CA622" s="372"/>
      <c r="CB622" s="372"/>
      <c r="CC622" s="372"/>
      <c r="CD622" s="372"/>
      <c r="CE622" s="372"/>
      <c r="CF622" s="372"/>
      <c r="CG622" s="372"/>
      <c r="CH622" s="372"/>
      <c r="CI622" s="372"/>
      <c r="CJ622" s="372"/>
      <c r="CK622" s="372"/>
      <c r="CL622" s="372"/>
      <c r="CM622" s="372"/>
      <c r="CN622" s="372"/>
      <c r="CO622" s="372"/>
      <c r="CP622" s="372"/>
      <c r="CQ622" s="372"/>
      <c r="CR622" s="372"/>
      <c r="CS622" s="372"/>
      <c r="CT622" s="372"/>
      <c r="CU622" s="372"/>
      <c r="CV622" s="372"/>
      <c r="CW622" s="372"/>
      <c r="CX622" s="372"/>
      <c r="CY622" s="372"/>
      <c r="CZ622" s="372"/>
      <c r="DA622" s="372"/>
      <c r="DB622" s="372"/>
      <c r="DC622" s="372"/>
      <c r="DD622" s="372"/>
      <c r="DE622" s="372"/>
      <c r="DF622" s="372"/>
      <c r="DG622" s="372"/>
      <c r="DH622" s="372"/>
      <c r="DI622" s="372"/>
      <c r="DJ622" s="372"/>
      <c r="DK622" s="372"/>
      <c r="DL622" s="372"/>
      <c r="DM622" s="372"/>
      <c r="DN622" s="372"/>
      <c r="DO622" s="372"/>
      <c r="DP622" s="372"/>
      <c r="DQ622" s="372"/>
      <c r="DR622" s="372"/>
      <c r="DS622" s="372"/>
      <c r="DT622" s="372"/>
      <c r="DU622" s="372"/>
      <c r="DV622" s="372"/>
      <c r="DW622" s="372"/>
      <c r="DX622" s="372"/>
      <c r="DY622" s="372"/>
      <c r="DZ622" s="372"/>
      <c r="EA622" s="372"/>
      <c r="EB622" s="372"/>
      <c r="EC622" s="372"/>
      <c r="ED622" s="372"/>
      <c r="EE622" s="372"/>
      <c r="EF622" s="372"/>
      <c r="EG622" s="372"/>
      <c r="EH622" s="372"/>
      <c r="EI622" s="372"/>
      <c r="EJ622" s="372"/>
      <c r="EK622" s="372"/>
      <c r="EL622" s="372"/>
      <c r="EM622" s="372"/>
      <c r="EN622" s="372"/>
      <c r="EO622" s="372"/>
      <c r="EP622" s="372"/>
      <c r="EQ622" s="372"/>
      <c r="ER622" s="372"/>
      <c r="ES622" s="372"/>
      <c r="ET622" s="372"/>
      <c r="EU622" s="372"/>
      <c r="EV622" s="372"/>
      <c r="EW622" s="372"/>
      <c r="EX622" s="372"/>
      <c r="EY622" s="372"/>
      <c r="EZ622" s="372"/>
      <c r="FA622" s="372"/>
      <c r="FB622" s="372"/>
      <c r="FC622" s="372"/>
      <c r="FD622" s="372"/>
      <c r="FE622" s="372"/>
      <c r="FF622" s="372"/>
      <c r="FG622" s="372"/>
      <c r="FH622" s="372"/>
      <c r="FI622" s="372"/>
      <c r="FJ622" s="372"/>
      <c r="FK622" s="372"/>
      <c r="FL622" s="372"/>
      <c r="FM622" s="372"/>
      <c r="FN622" s="372"/>
      <c r="FO622" s="372"/>
      <c r="FP622" s="372"/>
      <c r="FQ622" s="372"/>
      <c r="FR622" s="372"/>
      <c r="FS622" s="372"/>
      <c r="FT622" s="372"/>
      <c r="FU622" s="372"/>
      <c r="FV622" s="372"/>
      <c r="FW622" s="372"/>
      <c r="FX622" s="372"/>
      <c r="FY622" s="372"/>
      <c r="FZ622" s="372"/>
      <c r="GA622" s="372"/>
      <c r="GB622" s="372"/>
      <c r="GC622" s="372"/>
      <c r="GD622" s="372"/>
      <c r="GE622" s="372"/>
      <c r="GF622" s="372"/>
      <c r="GG622" s="372"/>
      <c r="GH622" s="372"/>
      <c r="GI622" s="372"/>
      <c r="GJ622" s="372"/>
      <c r="GK622" s="372"/>
      <c r="GL622" s="372"/>
      <c r="GM622" s="372"/>
      <c r="GN622" s="372"/>
      <c r="GO622" s="372"/>
      <c r="GP622" s="372"/>
      <c r="GQ622" s="372"/>
      <c r="GR622" s="372"/>
      <c r="GS622" s="372"/>
      <c r="GT622" s="372"/>
      <c r="GU622" s="372"/>
      <c r="GV622" s="372"/>
      <c r="GW622" s="372"/>
      <c r="GX622" s="372"/>
      <c r="GY622" s="372"/>
      <c r="GZ622" s="372"/>
      <c r="HA622" s="372"/>
      <c r="HB622" s="372"/>
      <c r="HC622" s="372"/>
      <c r="HD622" s="372"/>
      <c r="HE622" s="372"/>
      <c r="HF622" s="372"/>
      <c r="HG622" s="372"/>
      <c r="HH622" s="372"/>
      <c r="HI622" s="372"/>
      <c r="HJ622" s="372"/>
      <c r="HK622" s="372"/>
      <c r="HL622" s="372"/>
      <c r="HM622" s="372"/>
      <c r="HN622" s="372"/>
      <c r="HO622" s="372"/>
      <c r="HP622" s="372"/>
      <c r="HQ622" s="372"/>
      <c r="HR622" s="372"/>
      <c r="HS622" s="372"/>
      <c r="HT622" s="372"/>
      <c r="HU622" s="372"/>
      <c r="HV622" s="372"/>
      <c r="HW622" s="372"/>
      <c r="HX622" s="372"/>
    </row>
    <row r="623" spans="1:232" s="481" customFormat="1" ht="27" hidden="1">
      <c r="A623" s="363"/>
      <c r="B623" s="378"/>
      <c r="C623" s="365"/>
      <c r="D623" s="366"/>
      <c r="E623" s="367"/>
      <c r="F623" s="368"/>
      <c r="G623" s="379"/>
      <c r="H623" s="290"/>
      <c r="I623" s="414"/>
      <c r="J623" s="415"/>
      <c r="K623" s="415"/>
      <c r="L623" s="416" t="s">
        <v>639</v>
      </c>
      <c r="M623" s="411"/>
      <c r="N623" s="417">
        <f>SUM(N624:N625)</f>
        <v>0</v>
      </c>
      <c r="O623" s="417">
        <f>SUM(O624:O625)</f>
        <v>0</v>
      </c>
      <c r="P623" s="417">
        <f>SUM(P624:P625)</f>
        <v>0</v>
      </c>
      <c r="Q623" s="372"/>
      <c r="R623" s="372"/>
      <c r="S623" s="372"/>
      <c r="T623" s="372"/>
      <c r="U623" s="372"/>
      <c r="V623" s="372"/>
      <c r="W623" s="372"/>
      <c r="X623" s="372"/>
      <c r="Y623" s="372"/>
      <c r="Z623" s="372"/>
      <c r="AA623" s="372"/>
      <c r="AB623" s="372"/>
      <c r="AC623" s="372"/>
      <c r="AD623" s="372"/>
      <c r="AE623" s="372"/>
      <c r="AF623" s="372"/>
      <c r="AG623" s="372"/>
      <c r="AH623" s="372"/>
      <c r="AI623" s="372"/>
      <c r="AJ623" s="372"/>
      <c r="AK623" s="372"/>
      <c r="AL623" s="372"/>
      <c r="AM623" s="372"/>
      <c r="AN623" s="372"/>
      <c r="AO623" s="372"/>
      <c r="AP623" s="372"/>
      <c r="AQ623" s="372"/>
      <c r="AR623" s="372"/>
      <c r="AS623" s="372"/>
      <c r="AT623" s="372"/>
      <c r="AU623" s="372"/>
      <c r="AV623" s="372"/>
      <c r="AW623" s="372"/>
      <c r="AX623" s="372"/>
      <c r="AY623" s="372"/>
      <c r="AZ623" s="372"/>
      <c r="BA623" s="372"/>
      <c r="BB623" s="372"/>
      <c r="BC623" s="372"/>
      <c r="BD623" s="372"/>
      <c r="BE623" s="372"/>
      <c r="BF623" s="372"/>
      <c r="BG623" s="372"/>
      <c r="BH623" s="372"/>
      <c r="BI623" s="372"/>
      <c r="BJ623" s="372"/>
      <c r="BK623" s="372"/>
      <c r="BL623" s="372"/>
      <c r="BM623" s="372"/>
      <c r="BN623" s="372"/>
      <c r="BO623" s="372"/>
      <c r="BP623" s="372"/>
      <c r="BQ623" s="372"/>
      <c r="BR623" s="372"/>
      <c r="BS623" s="372"/>
      <c r="BT623" s="372"/>
      <c r="BU623" s="372"/>
      <c r="BV623" s="372"/>
      <c r="BW623" s="372"/>
      <c r="BX623" s="372"/>
      <c r="BY623" s="372"/>
      <c r="BZ623" s="372"/>
      <c r="CA623" s="372"/>
      <c r="CB623" s="372"/>
      <c r="CC623" s="372"/>
      <c r="CD623" s="372"/>
      <c r="CE623" s="372"/>
      <c r="CF623" s="372"/>
      <c r="CG623" s="372"/>
      <c r="CH623" s="372"/>
      <c r="CI623" s="372"/>
      <c r="CJ623" s="372"/>
      <c r="CK623" s="372"/>
      <c r="CL623" s="372"/>
      <c r="CM623" s="372"/>
      <c r="CN623" s="372"/>
      <c r="CO623" s="372"/>
      <c r="CP623" s="372"/>
      <c r="CQ623" s="372"/>
      <c r="CR623" s="372"/>
      <c r="CS623" s="372"/>
      <c r="CT623" s="372"/>
      <c r="CU623" s="372"/>
      <c r="CV623" s="372"/>
      <c r="CW623" s="372"/>
      <c r="CX623" s="372"/>
      <c r="CY623" s="372"/>
      <c r="CZ623" s="372"/>
      <c r="DA623" s="372"/>
      <c r="DB623" s="372"/>
      <c r="DC623" s="372"/>
      <c r="DD623" s="372"/>
      <c r="DE623" s="372"/>
      <c r="DF623" s="372"/>
      <c r="DG623" s="372"/>
      <c r="DH623" s="372"/>
      <c r="DI623" s="372"/>
      <c r="DJ623" s="372"/>
      <c r="DK623" s="372"/>
      <c r="DL623" s="372"/>
      <c r="DM623" s="372"/>
      <c r="DN623" s="372"/>
      <c r="DO623" s="372"/>
      <c r="DP623" s="372"/>
      <c r="DQ623" s="372"/>
      <c r="DR623" s="372"/>
      <c r="DS623" s="372"/>
      <c r="DT623" s="372"/>
      <c r="DU623" s="372"/>
      <c r="DV623" s="372"/>
      <c r="DW623" s="372"/>
      <c r="DX623" s="372"/>
      <c r="DY623" s="372"/>
      <c r="DZ623" s="372"/>
      <c r="EA623" s="372"/>
      <c r="EB623" s="372"/>
      <c r="EC623" s="372"/>
      <c r="ED623" s="372"/>
      <c r="EE623" s="372"/>
      <c r="EF623" s="372"/>
      <c r="EG623" s="372"/>
      <c r="EH623" s="372"/>
      <c r="EI623" s="372"/>
      <c r="EJ623" s="372"/>
      <c r="EK623" s="372"/>
      <c r="EL623" s="372"/>
      <c r="EM623" s="372"/>
      <c r="EN623" s="372"/>
      <c r="EO623" s="372"/>
      <c r="EP623" s="372"/>
      <c r="EQ623" s="372"/>
      <c r="ER623" s="372"/>
      <c r="ES623" s="372"/>
      <c r="ET623" s="372"/>
      <c r="EU623" s="372"/>
      <c r="EV623" s="372"/>
      <c r="EW623" s="372"/>
      <c r="EX623" s="372"/>
      <c r="EY623" s="372"/>
      <c r="EZ623" s="372"/>
      <c r="FA623" s="372"/>
      <c r="FB623" s="372"/>
      <c r="FC623" s="372"/>
      <c r="FD623" s="372"/>
      <c r="FE623" s="372"/>
      <c r="FF623" s="372"/>
      <c r="FG623" s="372"/>
      <c r="FH623" s="372"/>
      <c r="FI623" s="372"/>
      <c r="FJ623" s="372"/>
      <c r="FK623" s="372"/>
      <c r="FL623" s="372"/>
      <c r="FM623" s="372"/>
      <c r="FN623" s="372"/>
      <c r="FO623" s="372"/>
      <c r="FP623" s="372"/>
      <c r="FQ623" s="372"/>
      <c r="FR623" s="372"/>
      <c r="FS623" s="372"/>
      <c r="FT623" s="372"/>
      <c r="FU623" s="372"/>
      <c r="FV623" s="372"/>
      <c r="FW623" s="372"/>
      <c r="FX623" s="372"/>
      <c r="FY623" s="372"/>
      <c r="FZ623" s="372"/>
      <c r="GA623" s="372"/>
      <c r="GB623" s="372"/>
      <c r="GC623" s="372"/>
      <c r="GD623" s="372"/>
      <c r="GE623" s="372"/>
      <c r="GF623" s="372"/>
      <c r="GG623" s="372"/>
      <c r="GH623" s="372"/>
      <c r="GI623" s="372"/>
      <c r="GJ623" s="372"/>
      <c r="GK623" s="372"/>
      <c r="GL623" s="372"/>
      <c r="GM623" s="372"/>
      <c r="GN623" s="372"/>
      <c r="GO623" s="372"/>
      <c r="GP623" s="372"/>
      <c r="GQ623" s="372"/>
      <c r="GR623" s="372"/>
      <c r="GS623" s="372"/>
      <c r="GT623" s="372"/>
      <c r="GU623" s="372"/>
      <c r="GV623" s="372"/>
      <c r="GW623" s="372"/>
      <c r="GX623" s="372"/>
      <c r="GY623" s="372"/>
      <c r="GZ623" s="372"/>
      <c r="HA623" s="372"/>
      <c r="HB623" s="372"/>
      <c r="HC623" s="372"/>
      <c r="HD623" s="372"/>
      <c r="HE623" s="372"/>
      <c r="HF623" s="372"/>
      <c r="HG623" s="372"/>
      <c r="HH623" s="372"/>
      <c r="HI623" s="372"/>
      <c r="HJ623" s="372"/>
      <c r="HK623" s="372"/>
      <c r="HL623" s="372"/>
      <c r="HM623" s="372"/>
      <c r="HN623" s="372"/>
      <c r="HO623" s="372"/>
      <c r="HP623" s="372"/>
      <c r="HQ623" s="372"/>
      <c r="HR623" s="372"/>
      <c r="HS623" s="372"/>
      <c r="HT623" s="372"/>
      <c r="HU623" s="372"/>
      <c r="HV623" s="372"/>
      <c r="HW623" s="372"/>
      <c r="HX623" s="372"/>
    </row>
    <row r="624" spans="1:232" s="481" customFormat="1" ht="25.5" hidden="1">
      <c r="A624" s="363"/>
      <c r="B624" s="378"/>
      <c r="C624" s="365"/>
      <c r="D624" s="366"/>
      <c r="E624" s="367"/>
      <c r="F624" s="368"/>
      <c r="G624" s="379"/>
      <c r="H624" s="318"/>
      <c r="I624" s="319"/>
      <c r="J624" s="320"/>
      <c r="K624" s="320"/>
      <c r="L624" s="321" t="s">
        <v>219</v>
      </c>
      <c r="M624" s="323">
        <v>4819</v>
      </c>
      <c r="N624" s="299">
        <f>+'havelvac 7.1'!N624+'havelvac 7.2'!N624+'havelvac 7.3'!N624+'havelvac 7.4'!N624+'havelvac 7.5'!N624+'havelvac 7.6'!N624+'havelvac 7.7'!N624+'havelvac 7.9'!N624+'havelvac 7.8'!N624+'havelvac 7.10'!N624+'havelvac 7.11'!N624+'havelvac 7.12'!N624+'havelvac 7.13'!N624</f>
        <v>0</v>
      </c>
      <c r="O624" s="299">
        <f>+'havelvac 7.1'!O624+'havelvac 7.2'!O624+'havelvac 7.3'!O624+'havelvac 7.4'!O624+'havelvac 7.5'!O624+'havelvac 7.6'!O624+'havelvac 7.7'!O624+'havelvac 7.9'!O624+'havelvac 7.8'!O624+'havelvac 7.10'!O624+'havelvac 7.11'!O624+'havelvac 7.12'!O624+'havelvac 7.13'!O624</f>
        <v>0</v>
      </c>
      <c r="P624" s="299">
        <f>+'havelvac 7.1'!P624+'havelvac 7.2'!P624+'havelvac 7.3'!P624+'havelvac 7.4'!P624+'havelvac 7.5'!P624+'havelvac 7.6'!P624+'havelvac 7.7'!P624+'havelvac 7.9'!P624+'havelvac 7.8'!P624+'havelvac 7.10'!P624+'havelvac 7.11'!P624+'havelvac 7.12'!P624+'havelvac 7.13'!P624</f>
        <v>0</v>
      </c>
      <c r="Q624" s="372"/>
      <c r="R624" s="372"/>
      <c r="S624" s="372"/>
      <c r="T624" s="372"/>
      <c r="U624" s="372"/>
      <c r="V624" s="372"/>
      <c r="W624" s="372"/>
      <c r="X624" s="372"/>
      <c r="Y624" s="372"/>
      <c r="Z624" s="372"/>
      <c r="AA624" s="372"/>
      <c r="AB624" s="372"/>
      <c r="AC624" s="372"/>
      <c r="AD624" s="372"/>
      <c r="AE624" s="372"/>
      <c r="AF624" s="372"/>
      <c r="AG624" s="372"/>
      <c r="AH624" s="372"/>
      <c r="AI624" s="372"/>
      <c r="AJ624" s="372"/>
      <c r="AK624" s="372"/>
      <c r="AL624" s="372"/>
      <c r="AM624" s="372"/>
      <c r="AN624" s="372"/>
      <c r="AO624" s="372"/>
      <c r="AP624" s="372"/>
      <c r="AQ624" s="372"/>
      <c r="AR624" s="372"/>
      <c r="AS624" s="372"/>
      <c r="AT624" s="372"/>
      <c r="AU624" s="372"/>
      <c r="AV624" s="372"/>
      <c r="AW624" s="372"/>
      <c r="AX624" s="372"/>
      <c r="AY624" s="372"/>
      <c r="AZ624" s="372"/>
      <c r="BA624" s="372"/>
      <c r="BB624" s="372"/>
      <c r="BC624" s="372"/>
      <c r="BD624" s="372"/>
      <c r="BE624" s="372"/>
      <c r="BF624" s="372"/>
      <c r="BG624" s="372"/>
      <c r="BH624" s="372"/>
      <c r="BI624" s="372"/>
      <c r="BJ624" s="372"/>
      <c r="BK624" s="372"/>
      <c r="BL624" s="372"/>
      <c r="BM624" s="372"/>
      <c r="BN624" s="372"/>
      <c r="BO624" s="372"/>
      <c r="BP624" s="372"/>
      <c r="BQ624" s="372"/>
      <c r="BR624" s="372"/>
      <c r="BS624" s="372"/>
      <c r="BT624" s="372"/>
      <c r="BU624" s="372"/>
      <c r="BV624" s="372"/>
      <c r="BW624" s="372"/>
      <c r="BX624" s="372"/>
      <c r="BY624" s="372"/>
      <c r="BZ624" s="372"/>
      <c r="CA624" s="372"/>
      <c r="CB624" s="372"/>
      <c r="CC624" s="372"/>
      <c r="CD624" s="372"/>
      <c r="CE624" s="372"/>
      <c r="CF624" s="372"/>
      <c r="CG624" s="372"/>
      <c r="CH624" s="372"/>
      <c r="CI624" s="372"/>
      <c r="CJ624" s="372"/>
      <c r="CK624" s="372"/>
      <c r="CL624" s="372"/>
      <c r="CM624" s="372"/>
      <c r="CN624" s="372"/>
      <c r="CO624" s="372"/>
      <c r="CP624" s="372"/>
      <c r="CQ624" s="372"/>
      <c r="CR624" s="372"/>
      <c r="CS624" s="372"/>
      <c r="CT624" s="372"/>
      <c r="CU624" s="372"/>
      <c r="CV624" s="372"/>
      <c r="CW624" s="372"/>
      <c r="CX624" s="372"/>
      <c r="CY624" s="372"/>
      <c r="CZ624" s="372"/>
      <c r="DA624" s="372"/>
      <c r="DB624" s="372"/>
      <c r="DC624" s="372"/>
      <c r="DD624" s="372"/>
      <c r="DE624" s="372"/>
      <c r="DF624" s="372"/>
      <c r="DG624" s="372"/>
      <c r="DH624" s="372"/>
      <c r="DI624" s="372"/>
      <c r="DJ624" s="372"/>
      <c r="DK624" s="372"/>
      <c r="DL624" s="372"/>
      <c r="DM624" s="372"/>
      <c r="DN624" s="372"/>
      <c r="DO624" s="372"/>
      <c r="DP624" s="372"/>
      <c r="DQ624" s="372"/>
      <c r="DR624" s="372"/>
      <c r="DS624" s="372"/>
      <c r="DT624" s="372"/>
      <c r="DU624" s="372"/>
      <c r="DV624" s="372"/>
      <c r="DW624" s="372"/>
      <c r="DX624" s="372"/>
      <c r="DY624" s="372"/>
      <c r="DZ624" s="372"/>
      <c r="EA624" s="372"/>
      <c r="EB624" s="372"/>
      <c r="EC624" s="372"/>
      <c r="ED624" s="372"/>
      <c r="EE624" s="372"/>
      <c r="EF624" s="372"/>
      <c r="EG624" s="372"/>
      <c r="EH624" s="372"/>
      <c r="EI624" s="372"/>
      <c r="EJ624" s="372"/>
      <c r="EK624" s="372"/>
      <c r="EL624" s="372"/>
      <c r="EM624" s="372"/>
      <c r="EN624" s="372"/>
      <c r="EO624" s="372"/>
      <c r="EP624" s="372"/>
      <c r="EQ624" s="372"/>
      <c r="ER624" s="372"/>
      <c r="ES624" s="372"/>
      <c r="ET624" s="372"/>
      <c r="EU624" s="372"/>
      <c r="EV624" s="372"/>
      <c r="EW624" s="372"/>
      <c r="EX624" s="372"/>
      <c r="EY624" s="372"/>
      <c r="EZ624" s="372"/>
      <c r="FA624" s="372"/>
      <c r="FB624" s="372"/>
      <c r="FC624" s="372"/>
      <c r="FD624" s="372"/>
      <c r="FE624" s="372"/>
      <c r="FF624" s="372"/>
      <c r="FG624" s="372"/>
      <c r="FH624" s="372"/>
      <c r="FI624" s="372"/>
      <c r="FJ624" s="372"/>
      <c r="FK624" s="372"/>
      <c r="FL624" s="372"/>
      <c r="FM624" s="372"/>
      <c r="FN624" s="372"/>
      <c r="FO624" s="372"/>
      <c r="FP624" s="372"/>
      <c r="FQ624" s="372"/>
      <c r="FR624" s="372"/>
      <c r="FS624" s="372"/>
      <c r="FT624" s="372"/>
      <c r="FU624" s="372"/>
      <c r="FV624" s="372"/>
      <c r="FW624" s="372"/>
      <c r="FX624" s="372"/>
      <c r="FY624" s="372"/>
      <c r="FZ624" s="372"/>
      <c r="GA624" s="372"/>
      <c r="GB624" s="372"/>
      <c r="GC624" s="372"/>
      <c r="GD624" s="372"/>
      <c r="GE624" s="372"/>
      <c r="GF624" s="372"/>
      <c r="GG624" s="372"/>
      <c r="GH624" s="372"/>
      <c r="GI624" s="372"/>
      <c r="GJ624" s="372"/>
      <c r="GK624" s="372"/>
      <c r="GL624" s="372"/>
      <c r="GM624" s="372"/>
      <c r="GN624" s="372"/>
      <c r="GO624" s="372"/>
      <c r="GP624" s="372"/>
      <c r="GQ624" s="372"/>
      <c r="GR624" s="372"/>
      <c r="GS624" s="372"/>
      <c r="GT624" s="372"/>
      <c r="GU624" s="372"/>
      <c r="GV624" s="372"/>
      <c r="GW624" s="372"/>
      <c r="GX624" s="372"/>
      <c r="GY624" s="372"/>
      <c r="GZ624" s="372"/>
      <c r="HA624" s="372"/>
      <c r="HB624" s="372"/>
      <c r="HC624" s="372"/>
      <c r="HD624" s="372"/>
      <c r="HE624" s="372"/>
      <c r="HF624" s="372"/>
      <c r="HG624" s="372"/>
      <c r="HH624" s="372"/>
      <c r="HI624" s="372"/>
      <c r="HJ624" s="372"/>
      <c r="HK624" s="372"/>
      <c r="HL624" s="372"/>
      <c r="HM624" s="372"/>
      <c r="HN624" s="372"/>
      <c r="HO624" s="372"/>
      <c r="HP624" s="372"/>
      <c r="HQ624" s="372"/>
      <c r="HR624" s="372"/>
      <c r="HS624" s="372"/>
      <c r="HT624" s="372"/>
      <c r="HU624" s="372"/>
      <c r="HV624" s="372"/>
      <c r="HW624" s="372"/>
      <c r="HX624" s="372"/>
    </row>
    <row r="625" spans="1:232" s="481" customFormat="1" hidden="1">
      <c r="A625" s="363"/>
      <c r="B625" s="378"/>
      <c r="C625" s="365"/>
      <c r="D625" s="366"/>
      <c r="E625" s="367"/>
      <c r="F625" s="368"/>
      <c r="G625" s="379"/>
      <c r="H625" s="318"/>
      <c r="I625" s="319"/>
      <c r="J625" s="320"/>
      <c r="K625" s="320"/>
      <c r="L625" s="321" t="s">
        <v>137</v>
      </c>
      <c r="M625" s="316">
        <v>5129</v>
      </c>
      <c r="N625" s="299">
        <f>+'havelvac 7.1'!N625+'havelvac 7.2'!N625+'havelvac 7.3'!N625+'havelvac 7.4'!N625+'havelvac 7.5'!N625+'havelvac 7.6'!N625+'havelvac 7.7'!N625+'havelvac 7.9'!N625+'havelvac 7.8'!N625+'havelvac 7.10'!N625+'havelvac 7.11'!N625+'havelvac 7.12'!N625+'havelvac 7.13'!N625</f>
        <v>0</v>
      </c>
      <c r="O625" s="299">
        <f>+'havelvac 7.1'!O625+'havelvac 7.2'!O625+'havelvac 7.3'!O625+'havelvac 7.4'!O625+'havelvac 7.5'!O625+'havelvac 7.6'!O625+'havelvac 7.7'!O625+'havelvac 7.9'!O625+'havelvac 7.8'!O625+'havelvac 7.10'!O625+'havelvac 7.11'!O625+'havelvac 7.12'!O625+'havelvac 7.13'!O625</f>
        <v>0</v>
      </c>
      <c r="P625" s="299">
        <f>+'havelvac 7.1'!P625+'havelvac 7.2'!P625+'havelvac 7.3'!P625+'havelvac 7.4'!P625+'havelvac 7.5'!P625+'havelvac 7.6'!P625+'havelvac 7.7'!P625+'havelvac 7.9'!P625+'havelvac 7.8'!P625+'havelvac 7.10'!P625+'havelvac 7.11'!P625+'havelvac 7.12'!P625+'havelvac 7.13'!P625</f>
        <v>0</v>
      </c>
      <c r="Q625" s="372"/>
      <c r="R625" s="372"/>
      <c r="S625" s="372"/>
      <c r="T625" s="372"/>
      <c r="U625" s="372"/>
      <c r="V625" s="372"/>
      <c r="W625" s="372"/>
      <c r="X625" s="372"/>
      <c r="Y625" s="372"/>
      <c r="Z625" s="372"/>
      <c r="AA625" s="372"/>
      <c r="AB625" s="372"/>
      <c r="AC625" s="372"/>
      <c r="AD625" s="372"/>
      <c r="AE625" s="372"/>
      <c r="AF625" s="372"/>
      <c r="AG625" s="372"/>
      <c r="AH625" s="372"/>
      <c r="AI625" s="372"/>
      <c r="AJ625" s="372"/>
      <c r="AK625" s="372"/>
      <c r="AL625" s="372"/>
      <c r="AM625" s="372"/>
      <c r="AN625" s="372"/>
      <c r="AO625" s="372"/>
      <c r="AP625" s="372"/>
      <c r="AQ625" s="372"/>
      <c r="AR625" s="372"/>
      <c r="AS625" s="372"/>
      <c r="AT625" s="372"/>
      <c r="AU625" s="372"/>
      <c r="AV625" s="372"/>
      <c r="AW625" s="372"/>
      <c r="AX625" s="372"/>
      <c r="AY625" s="372"/>
      <c r="AZ625" s="372"/>
      <c r="BA625" s="372"/>
      <c r="BB625" s="372"/>
      <c r="BC625" s="372"/>
      <c r="BD625" s="372"/>
      <c r="BE625" s="372"/>
      <c r="BF625" s="372"/>
      <c r="BG625" s="372"/>
      <c r="BH625" s="372"/>
      <c r="BI625" s="372"/>
      <c r="BJ625" s="372"/>
      <c r="BK625" s="372"/>
      <c r="BL625" s="372"/>
      <c r="BM625" s="372"/>
      <c r="BN625" s="372"/>
      <c r="BO625" s="372"/>
      <c r="BP625" s="372"/>
      <c r="BQ625" s="372"/>
      <c r="BR625" s="372"/>
      <c r="BS625" s="372"/>
      <c r="BT625" s="372"/>
      <c r="BU625" s="372"/>
      <c r="BV625" s="372"/>
      <c r="BW625" s="372"/>
      <c r="BX625" s="372"/>
      <c r="BY625" s="372"/>
      <c r="BZ625" s="372"/>
      <c r="CA625" s="372"/>
      <c r="CB625" s="372"/>
      <c r="CC625" s="372"/>
      <c r="CD625" s="372"/>
      <c r="CE625" s="372"/>
      <c r="CF625" s="372"/>
      <c r="CG625" s="372"/>
      <c r="CH625" s="372"/>
      <c r="CI625" s="372"/>
      <c r="CJ625" s="372"/>
      <c r="CK625" s="372"/>
      <c r="CL625" s="372"/>
      <c r="CM625" s="372"/>
      <c r="CN625" s="372"/>
      <c r="CO625" s="372"/>
      <c r="CP625" s="372"/>
      <c r="CQ625" s="372"/>
      <c r="CR625" s="372"/>
      <c r="CS625" s="372"/>
      <c r="CT625" s="372"/>
      <c r="CU625" s="372"/>
      <c r="CV625" s="372"/>
      <c r="CW625" s="372"/>
      <c r="CX625" s="372"/>
      <c r="CY625" s="372"/>
      <c r="CZ625" s="372"/>
      <c r="DA625" s="372"/>
      <c r="DB625" s="372"/>
      <c r="DC625" s="372"/>
      <c r="DD625" s="372"/>
      <c r="DE625" s="372"/>
      <c r="DF625" s="372"/>
      <c r="DG625" s="372"/>
      <c r="DH625" s="372"/>
      <c r="DI625" s="372"/>
      <c r="DJ625" s="372"/>
      <c r="DK625" s="372"/>
      <c r="DL625" s="372"/>
      <c r="DM625" s="372"/>
      <c r="DN625" s="372"/>
      <c r="DO625" s="372"/>
      <c r="DP625" s="372"/>
      <c r="DQ625" s="372"/>
      <c r="DR625" s="372"/>
      <c r="DS625" s="372"/>
      <c r="DT625" s="372"/>
      <c r="DU625" s="372"/>
      <c r="DV625" s="372"/>
      <c r="DW625" s="372"/>
      <c r="DX625" s="372"/>
      <c r="DY625" s="372"/>
      <c r="DZ625" s="372"/>
      <c r="EA625" s="372"/>
      <c r="EB625" s="372"/>
      <c r="EC625" s="372"/>
      <c r="ED625" s="372"/>
      <c r="EE625" s="372"/>
      <c r="EF625" s="372"/>
      <c r="EG625" s="372"/>
      <c r="EH625" s="372"/>
      <c r="EI625" s="372"/>
      <c r="EJ625" s="372"/>
      <c r="EK625" s="372"/>
      <c r="EL625" s="372"/>
      <c r="EM625" s="372"/>
      <c r="EN625" s="372"/>
      <c r="EO625" s="372"/>
      <c r="EP625" s="372"/>
      <c r="EQ625" s="372"/>
      <c r="ER625" s="372"/>
      <c r="ES625" s="372"/>
      <c r="ET625" s="372"/>
      <c r="EU625" s="372"/>
      <c r="EV625" s="372"/>
      <c r="EW625" s="372"/>
      <c r="EX625" s="372"/>
      <c r="EY625" s="372"/>
      <c r="EZ625" s="372"/>
      <c r="FA625" s="372"/>
      <c r="FB625" s="372"/>
      <c r="FC625" s="372"/>
      <c r="FD625" s="372"/>
      <c r="FE625" s="372"/>
      <c r="FF625" s="372"/>
      <c r="FG625" s="372"/>
      <c r="FH625" s="372"/>
      <c r="FI625" s="372"/>
      <c r="FJ625" s="372"/>
      <c r="FK625" s="372"/>
      <c r="FL625" s="372"/>
      <c r="FM625" s="372"/>
      <c r="FN625" s="372"/>
      <c r="FO625" s="372"/>
      <c r="FP625" s="372"/>
      <c r="FQ625" s="372"/>
      <c r="FR625" s="372"/>
      <c r="FS625" s="372"/>
      <c r="FT625" s="372"/>
      <c r="FU625" s="372"/>
      <c r="FV625" s="372"/>
      <c r="FW625" s="372"/>
      <c r="FX625" s="372"/>
      <c r="FY625" s="372"/>
      <c r="FZ625" s="372"/>
      <c r="GA625" s="372"/>
      <c r="GB625" s="372"/>
      <c r="GC625" s="372"/>
      <c r="GD625" s="372"/>
      <c r="GE625" s="372"/>
      <c r="GF625" s="372"/>
      <c r="GG625" s="372"/>
      <c r="GH625" s="372"/>
      <c r="GI625" s="372"/>
      <c r="GJ625" s="372"/>
      <c r="GK625" s="372"/>
      <c r="GL625" s="372"/>
      <c r="GM625" s="372"/>
      <c r="GN625" s="372"/>
      <c r="GO625" s="372"/>
      <c r="GP625" s="372"/>
      <c r="GQ625" s="372"/>
      <c r="GR625" s="372"/>
      <c r="GS625" s="372"/>
      <c r="GT625" s="372"/>
      <c r="GU625" s="372"/>
      <c r="GV625" s="372"/>
      <c r="GW625" s="372"/>
      <c r="GX625" s="372"/>
      <c r="GY625" s="372"/>
      <c r="GZ625" s="372"/>
      <c r="HA625" s="372"/>
      <c r="HB625" s="372"/>
      <c r="HC625" s="372"/>
      <c r="HD625" s="372"/>
      <c r="HE625" s="372"/>
      <c r="HF625" s="372"/>
      <c r="HG625" s="372"/>
      <c r="HH625" s="372"/>
      <c r="HI625" s="372"/>
      <c r="HJ625" s="372"/>
      <c r="HK625" s="372"/>
      <c r="HL625" s="372"/>
      <c r="HM625" s="372"/>
      <c r="HN625" s="372"/>
      <c r="HO625" s="372"/>
      <c r="HP625" s="372"/>
      <c r="HQ625" s="372"/>
      <c r="HR625" s="372"/>
      <c r="HS625" s="372"/>
      <c r="HT625" s="372"/>
      <c r="HU625" s="372"/>
      <c r="HV625" s="372"/>
      <c r="HW625" s="372"/>
      <c r="HX625" s="372"/>
    </row>
    <row r="626" spans="1:232" s="481" customFormat="1" ht="40.5" hidden="1">
      <c r="A626" s="363"/>
      <c r="B626" s="378"/>
      <c r="C626" s="365"/>
      <c r="D626" s="366"/>
      <c r="E626" s="367"/>
      <c r="F626" s="368"/>
      <c r="G626" s="379"/>
      <c r="H626" s="290"/>
      <c r="I626" s="414"/>
      <c r="J626" s="415"/>
      <c r="K626" s="415"/>
      <c r="L626" s="416" t="s">
        <v>334</v>
      </c>
      <c r="M626" s="411"/>
      <c r="N626" s="417">
        <f>SUM(N627:N628)</f>
        <v>0</v>
      </c>
      <c r="O626" s="417">
        <f>SUM(O627:O628)</f>
        <v>0</v>
      </c>
      <c r="P626" s="417">
        <f>SUM(P627:P628)</f>
        <v>0</v>
      </c>
      <c r="Q626" s="372"/>
      <c r="R626" s="372"/>
      <c r="S626" s="372"/>
      <c r="T626" s="372"/>
      <c r="U626" s="372"/>
      <c r="V626" s="372"/>
      <c r="W626" s="372"/>
      <c r="X626" s="372"/>
      <c r="Y626" s="372"/>
      <c r="Z626" s="372"/>
      <c r="AA626" s="372"/>
      <c r="AB626" s="372"/>
      <c r="AC626" s="372"/>
      <c r="AD626" s="372"/>
      <c r="AE626" s="372"/>
      <c r="AF626" s="372"/>
      <c r="AG626" s="372"/>
      <c r="AH626" s="372"/>
      <c r="AI626" s="372"/>
      <c r="AJ626" s="372"/>
      <c r="AK626" s="372"/>
      <c r="AL626" s="372"/>
      <c r="AM626" s="372"/>
      <c r="AN626" s="372"/>
      <c r="AO626" s="372"/>
      <c r="AP626" s="372"/>
      <c r="AQ626" s="372"/>
      <c r="AR626" s="372"/>
      <c r="AS626" s="372"/>
      <c r="AT626" s="372"/>
      <c r="AU626" s="372"/>
      <c r="AV626" s="372"/>
      <c r="AW626" s="372"/>
      <c r="AX626" s="372"/>
      <c r="AY626" s="372"/>
      <c r="AZ626" s="372"/>
      <c r="BA626" s="372"/>
      <c r="BB626" s="372"/>
      <c r="BC626" s="372"/>
      <c r="BD626" s="372"/>
      <c r="BE626" s="372"/>
      <c r="BF626" s="372"/>
      <c r="BG626" s="372"/>
      <c r="BH626" s="372"/>
      <c r="BI626" s="372"/>
      <c r="BJ626" s="372"/>
      <c r="BK626" s="372"/>
      <c r="BL626" s="372"/>
      <c r="BM626" s="372"/>
      <c r="BN626" s="372"/>
      <c r="BO626" s="372"/>
      <c r="BP626" s="372"/>
      <c r="BQ626" s="372"/>
      <c r="BR626" s="372"/>
      <c r="BS626" s="372"/>
      <c r="BT626" s="372"/>
      <c r="BU626" s="372"/>
      <c r="BV626" s="372"/>
      <c r="BW626" s="372"/>
      <c r="BX626" s="372"/>
      <c r="BY626" s="372"/>
      <c r="BZ626" s="372"/>
      <c r="CA626" s="372"/>
      <c r="CB626" s="372"/>
      <c r="CC626" s="372"/>
      <c r="CD626" s="372"/>
      <c r="CE626" s="372"/>
      <c r="CF626" s="372"/>
      <c r="CG626" s="372"/>
      <c r="CH626" s="372"/>
      <c r="CI626" s="372"/>
      <c r="CJ626" s="372"/>
      <c r="CK626" s="372"/>
      <c r="CL626" s="372"/>
      <c r="CM626" s="372"/>
      <c r="CN626" s="372"/>
      <c r="CO626" s="372"/>
      <c r="CP626" s="372"/>
      <c r="CQ626" s="372"/>
      <c r="CR626" s="372"/>
      <c r="CS626" s="372"/>
      <c r="CT626" s="372"/>
      <c r="CU626" s="372"/>
      <c r="CV626" s="372"/>
      <c r="CW626" s="372"/>
      <c r="CX626" s="372"/>
      <c r="CY626" s="372"/>
      <c r="CZ626" s="372"/>
      <c r="DA626" s="372"/>
      <c r="DB626" s="372"/>
      <c r="DC626" s="372"/>
      <c r="DD626" s="372"/>
      <c r="DE626" s="372"/>
      <c r="DF626" s="372"/>
      <c r="DG626" s="372"/>
      <c r="DH626" s="372"/>
      <c r="DI626" s="372"/>
      <c r="DJ626" s="372"/>
      <c r="DK626" s="372"/>
      <c r="DL626" s="372"/>
      <c r="DM626" s="372"/>
      <c r="DN626" s="372"/>
      <c r="DO626" s="372"/>
      <c r="DP626" s="372"/>
      <c r="DQ626" s="372"/>
      <c r="DR626" s="372"/>
      <c r="DS626" s="372"/>
      <c r="DT626" s="372"/>
      <c r="DU626" s="372"/>
      <c r="DV626" s="372"/>
      <c r="DW626" s="372"/>
      <c r="DX626" s="372"/>
      <c r="DY626" s="372"/>
      <c r="DZ626" s="372"/>
      <c r="EA626" s="372"/>
      <c r="EB626" s="372"/>
      <c r="EC626" s="372"/>
      <c r="ED626" s="372"/>
      <c r="EE626" s="372"/>
      <c r="EF626" s="372"/>
      <c r="EG626" s="372"/>
      <c r="EH626" s="372"/>
      <c r="EI626" s="372"/>
      <c r="EJ626" s="372"/>
      <c r="EK626" s="372"/>
      <c r="EL626" s="372"/>
      <c r="EM626" s="372"/>
      <c r="EN626" s="372"/>
      <c r="EO626" s="372"/>
      <c r="EP626" s="372"/>
      <c r="EQ626" s="372"/>
      <c r="ER626" s="372"/>
      <c r="ES626" s="372"/>
      <c r="ET626" s="372"/>
      <c r="EU626" s="372"/>
      <c r="EV626" s="372"/>
      <c r="EW626" s="372"/>
      <c r="EX626" s="372"/>
      <c r="EY626" s="372"/>
      <c r="EZ626" s="372"/>
      <c r="FA626" s="372"/>
      <c r="FB626" s="372"/>
      <c r="FC626" s="372"/>
      <c r="FD626" s="372"/>
      <c r="FE626" s="372"/>
      <c r="FF626" s="372"/>
      <c r="FG626" s="372"/>
      <c r="FH626" s="372"/>
      <c r="FI626" s="372"/>
      <c r="FJ626" s="372"/>
      <c r="FK626" s="372"/>
      <c r="FL626" s="372"/>
      <c r="FM626" s="372"/>
      <c r="FN626" s="372"/>
      <c r="FO626" s="372"/>
      <c r="FP626" s="372"/>
      <c r="FQ626" s="372"/>
      <c r="FR626" s="372"/>
      <c r="FS626" s="372"/>
      <c r="FT626" s="372"/>
      <c r="FU626" s="372"/>
      <c r="FV626" s="372"/>
      <c r="FW626" s="372"/>
      <c r="FX626" s="372"/>
      <c r="FY626" s="372"/>
      <c r="FZ626" s="372"/>
      <c r="GA626" s="372"/>
      <c r="GB626" s="372"/>
      <c r="GC626" s="372"/>
      <c r="GD626" s="372"/>
      <c r="GE626" s="372"/>
      <c r="GF626" s="372"/>
      <c r="GG626" s="372"/>
      <c r="GH626" s="372"/>
      <c r="GI626" s="372"/>
      <c r="GJ626" s="372"/>
      <c r="GK626" s="372"/>
      <c r="GL626" s="372"/>
      <c r="GM626" s="372"/>
      <c r="GN626" s="372"/>
      <c r="GO626" s="372"/>
      <c r="GP626" s="372"/>
      <c r="GQ626" s="372"/>
      <c r="GR626" s="372"/>
      <c r="GS626" s="372"/>
      <c r="GT626" s="372"/>
      <c r="GU626" s="372"/>
      <c r="GV626" s="372"/>
      <c r="GW626" s="372"/>
      <c r="GX626" s="372"/>
      <c r="GY626" s="372"/>
      <c r="GZ626" s="372"/>
      <c r="HA626" s="372"/>
      <c r="HB626" s="372"/>
      <c r="HC626" s="372"/>
      <c r="HD626" s="372"/>
      <c r="HE626" s="372"/>
      <c r="HF626" s="372"/>
      <c r="HG626" s="372"/>
      <c r="HH626" s="372"/>
      <c r="HI626" s="372"/>
      <c r="HJ626" s="372"/>
      <c r="HK626" s="372"/>
      <c r="HL626" s="372"/>
      <c r="HM626" s="372"/>
      <c r="HN626" s="372"/>
      <c r="HO626" s="372"/>
      <c r="HP626" s="372"/>
      <c r="HQ626" s="372"/>
      <c r="HR626" s="372"/>
      <c r="HS626" s="372"/>
      <c r="HT626" s="372"/>
      <c r="HU626" s="372"/>
      <c r="HV626" s="372"/>
      <c r="HW626" s="372"/>
      <c r="HX626" s="372"/>
    </row>
    <row r="627" spans="1:232" s="481" customFormat="1" hidden="1">
      <c r="A627" s="363"/>
      <c r="B627" s="378"/>
      <c r="C627" s="365"/>
      <c r="D627" s="366"/>
      <c r="E627" s="367"/>
      <c r="F627" s="368"/>
      <c r="G627" s="379"/>
      <c r="H627" s="318"/>
      <c r="I627" s="319"/>
      <c r="J627" s="320"/>
      <c r="K627" s="320"/>
      <c r="L627" s="321" t="s">
        <v>125</v>
      </c>
      <c r="M627" s="316">
        <v>4239</v>
      </c>
      <c r="N627" s="299">
        <f>+'havelvac 7.1'!N627+'havelvac 7.2'!N627+'havelvac 7.3'!N627+'havelvac 7.4'!N627+'havelvac 7.5'!N627+'havelvac 7.6'!N627+'havelvac 7.7'!N627+'havelvac 7.9'!N627+'havelvac 7.8'!N627+'havelvac 7.10'!N627+'havelvac 7.11'!N627+'havelvac 7.12'!N627+'havelvac 7.13'!N627</f>
        <v>0</v>
      </c>
      <c r="O627" s="299">
        <f>+'havelvac 7.1'!O627+'havelvac 7.2'!O627+'havelvac 7.3'!O627+'havelvac 7.4'!O627+'havelvac 7.5'!O627+'havelvac 7.6'!O627+'havelvac 7.7'!O627+'havelvac 7.9'!O627+'havelvac 7.8'!O627+'havelvac 7.10'!O627+'havelvac 7.11'!O627+'havelvac 7.12'!O627+'havelvac 7.13'!O627</f>
        <v>0</v>
      </c>
      <c r="P627" s="299">
        <f>+'havelvac 7.1'!P627+'havelvac 7.2'!P627+'havelvac 7.3'!P627+'havelvac 7.4'!P627+'havelvac 7.5'!P627+'havelvac 7.6'!P627+'havelvac 7.7'!P627+'havelvac 7.9'!P627+'havelvac 7.8'!P627+'havelvac 7.10'!P627+'havelvac 7.11'!P627+'havelvac 7.12'!P627+'havelvac 7.13'!P627</f>
        <v>0</v>
      </c>
      <c r="Q627" s="372"/>
      <c r="R627" s="372"/>
      <c r="S627" s="372"/>
      <c r="T627" s="372"/>
      <c r="U627" s="372"/>
      <c r="V627" s="372"/>
      <c r="W627" s="372"/>
      <c r="X627" s="372"/>
      <c r="Y627" s="372"/>
      <c r="Z627" s="372"/>
      <c r="AA627" s="372"/>
      <c r="AB627" s="372"/>
      <c r="AC627" s="372"/>
      <c r="AD627" s="372"/>
      <c r="AE627" s="372"/>
      <c r="AF627" s="372"/>
      <c r="AG627" s="372"/>
      <c r="AH627" s="372"/>
      <c r="AI627" s="372"/>
      <c r="AJ627" s="372"/>
      <c r="AK627" s="372"/>
      <c r="AL627" s="372"/>
      <c r="AM627" s="372"/>
      <c r="AN627" s="372"/>
      <c r="AO627" s="372"/>
      <c r="AP627" s="372"/>
      <c r="AQ627" s="372"/>
      <c r="AR627" s="372"/>
      <c r="AS627" s="372"/>
      <c r="AT627" s="372"/>
      <c r="AU627" s="372"/>
      <c r="AV627" s="372"/>
      <c r="AW627" s="372"/>
      <c r="AX627" s="372"/>
      <c r="AY627" s="372"/>
      <c r="AZ627" s="372"/>
      <c r="BA627" s="372"/>
      <c r="BB627" s="372"/>
      <c r="BC627" s="372"/>
      <c r="BD627" s="372"/>
      <c r="BE627" s="372"/>
      <c r="BF627" s="372"/>
      <c r="BG627" s="372"/>
      <c r="BH627" s="372"/>
      <c r="BI627" s="372"/>
      <c r="BJ627" s="372"/>
      <c r="BK627" s="372"/>
      <c r="BL627" s="372"/>
      <c r="BM627" s="372"/>
      <c r="BN627" s="372"/>
      <c r="BO627" s="372"/>
      <c r="BP627" s="372"/>
      <c r="BQ627" s="372"/>
      <c r="BR627" s="372"/>
      <c r="BS627" s="372"/>
      <c r="BT627" s="372"/>
      <c r="BU627" s="372"/>
      <c r="BV627" s="372"/>
      <c r="BW627" s="372"/>
      <c r="BX627" s="372"/>
      <c r="BY627" s="372"/>
      <c r="BZ627" s="372"/>
      <c r="CA627" s="372"/>
      <c r="CB627" s="372"/>
      <c r="CC627" s="372"/>
      <c r="CD627" s="372"/>
      <c r="CE627" s="372"/>
      <c r="CF627" s="372"/>
      <c r="CG627" s="372"/>
      <c r="CH627" s="372"/>
      <c r="CI627" s="372"/>
      <c r="CJ627" s="372"/>
      <c r="CK627" s="372"/>
      <c r="CL627" s="372"/>
      <c r="CM627" s="372"/>
      <c r="CN627" s="372"/>
      <c r="CO627" s="372"/>
      <c r="CP627" s="372"/>
      <c r="CQ627" s="372"/>
      <c r="CR627" s="372"/>
      <c r="CS627" s="372"/>
      <c r="CT627" s="372"/>
      <c r="CU627" s="372"/>
      <c r="CV627" s="372"/>
      <c r="CW627" s="372"/>
      <c r="CX627" s="372"/>
      <c r="CY627" s="372"/>
      <c r="CZ627" s="372"/>
      <c r="DA627" s="372"/>
      <c r="DB627" s="372"/>
      <c r="DC627" s="372"/>
      <c r="DD627" s="372"/>
      <c r="DE627" s="372"/>
      <c r="DF627" s="372"/>
      <c r="DG627" s="372"/>
      <c r="DH627" s="372"/>
      <c r="DI627" s="372"/>
      <c r="DJ627" s="372"/>
      <c r="DK627" s="372"/>
      <c r="DL627" s="372"/>
      <c r="DM627" s="372"/>
      <c r="DN627" s="372"/>
      <c r="DO627" s="372"/>
      <c r="DP627" s="372"/>
      <c r="DQ627" s="372"/>
      <c r="DR627" s="372"/>
      <c r="DS627" s="372"/>
      <c r="DT627" s="372"/>
      <c r="DU627" s="372"/>
      <c r="DV627" s="372"/>
      <c r="DW627" s="372"/>
      <c r="DX627" s="372"/>
      <c r="DY627" s="372"/>
      <c r="DZ627" s="372"/>
      <c r="EA627" s="372"/>
      <c r="EB627" s="372"/>
      <c r="EC627" s="372"/>
      <c r="ED627" s="372"/>
      <c r="EE627" s="372"/>
      <c r="EF627" s="372"/>
      <c r="EG627" s="372"/>
      <c r="EH627" s="372"/>
      <c r="EI627" s="372"/>
      <c r="EJ627" s="372"/>
      <c r="EK627" s="372"/>
      <c r="EL627" s="372"/>
      <c r="EM627" s="372"/>
      <c r="EN627" s="372"/>
      <c r="EO627" s="372"/>
      <c r="EP627" s="372"/>
      <c r="EQ627" s="372"/>
      <c r="ER627" s="372"/>
      <c r="ES627" s="372"/>
      <c r="ET627" s="372"/>
      <c r="EU627" s="372"/>
      <c r="EV627" s="372"/>
      <c r="EW627" s="372"/>
      <c r="EX627" s="372"/>
      <c r="EY627" s="372"/>
      <c r="EZ627" s="372"/>
      <c r="FA627" s="372"/>
      <c r="FB627" s="372"/>
      <c r="FC627" s="372"/>
      <c r="FD627" s="372"/>
      <c r="FE627" s="372"/>
      <c r="FF627" s="372"/>
      <c r="FG627" s="372"/>
      <c r="FH627" s="372"/>
      <c r="FI627" s="372"/>
      <c r="FJ627" s="372"/>
      <c r="FK627" s="372"/>
      <c r="FL627" s="372"/>
      <c r="FM627" s="372"/>
      <c r="FN627" s="372"/>
      <c r="FO627" s="372"/>
      <c r="FP627" s="372"/>
      <c r="FQ627" s="372"/>
      <c r="FR627" s="372"/>
      <c r="FS627" s="372"/>
      <c r="FT627" s="372"/>
      <c r="FU627" s="372"/>
      <c r="FV627" s="372"/>
      <c r="FW627" s="372"/>
      <c r="FX627" s="372"/>
      <c r="FY627" s="372"/>
      <c r="FZ627" s="372"/>
      <c r="GA627" s="372"/>
      <c r="GB627" s="372"/>
      <c r="GC627" s="372"/>
      <c r="GD627" s="372"/>
      <c r="GE627" s="372"/>
      <c r="GF627" s="372"/>
      <c r="GG627" s="372"/>
      <c r="GH627" s="372"/>
      <c r="GI627" s="372"/>
      <c r="GJ627" s="372"/>
      <c r="GK627" s="372"/>
      <c r="GL627" s="372"/>
      <c r="GM627" s="372"/>
      <c r="GN627" s="372"/>
      <c r="GO627" s="372"/>
      <c r="GP627" s="372"/>
      <c r="GQ627" s="372"/>
      <c r="GR627" s="372"/>
      <c r="GS627" s="372"/>
      <c r="GT627" s="372"/>
      <c r="GU627" s="372"/>
      <c r="GV627" s="372"/>
      <c r="GW627" s="372"/>
      <c r="GX627" s="372"/>
      <c r="GY627" s="372"/>
      <c r="GZ627" s="372"/>
      <c r="HA627" s="372"/>
      <c r="HB627" s="372"/>
      <c r="HC627" s="372"/>
      <c r="HD627" s="372"/>
      <c r="HE627" s="372"/>
      <c r="HF627" s="372"/>
      <c r="HG627" s="372"/>
      <c r="HH627" s="372"/>
      <c r="HI627" s="372"/>
      <c r="HJ627" s="372"/>
      <c r="HK627" s="372"/>
      <c r="HL627" s="372"/>
      <c r="HM627" s="372"/>
      <c r="HN627" s="372"/>
      <c r="HO627" s="372"/>
      <c r="HP627" s="372"/>
      <c r="HQ627" s="372"/>
      <c r="HR627" s="372"/>
      <c r="HS627" s="372"/>
      <c r="HT627" s="372"/>
      <c r="HU627" s="372"/>
      <c r="HV627" s="372"/>
      <c r="HW627" s="372"/>
      <c r="HX627" s="372"/>
    </row>
    <row r="628" spans="1:232" s="481" customFormat="1" ht="25.5" hidden="1">
      <c r="A628" s="363"/>
      <c r="B628" s="378"/>
      <c r="C628" s="365"/>
      <c r="D628" s="366"/>
      <c r="E628" s="367"/>
      <c r="F628" s="368"/>
      <c r="G628" s="379"/>
      <c r="H628" s="423"/>
      <c r="I628" s="424"/>
      <c r="J628" s="425"/>
      <c r="K628" s="426"/>
      <c r="L628" s="427" t="s">
        <v>217</v>
      </c>
      <c r="M628" s="420">
        <v>4511</v>
      </c>
      <c r="N628" s="299">
        <f>+'havelvac 7.1'!N628+'havelvac 7.2'!N628+'havelvac 7.3'!N628+'havelvac 7.4'!N628+'havelvac 7.5'!N628+'havelvac 7.6'!N628+'havelvac 7.7'!N628+'havelvac 7.9'!N628+'havelvac 7.8'!N628+'havelvac 7.10'!N628+'havelvac 7.11'!N628+'havelvac 7.12'!N628+'havelvac 7.13'!N628</f>
        <v>0</v>
      </c>
      <c r="O628" s="299">
        <f>+'havelvac 7.1'!O628+'havelvac 7.2'!O628+'havelvac 7.3'!O628+'havelvac 7.4'!O628+'havelvac 7.5'!O628+'havelvac 7.6'!O628+'havelvac 7.7'!O628+'havelvac 7.9'!O628+'havelvac 7.8'!O628+'havelvac 7.10'!O628+'havelvac 7.11'!O628+'havelvac 7.12'!O628+'havelvac 7.13'!O628</f>
        <v>0</v>
      </c>
      <c r="P628" s="299">
        <f>+'havelvac 7.1'!P628+'havelvac 7.2'!P628+'havelvac 7.3'!P628+'havelvac 7.4'!P628+'havelvac 7.5'!P628+'havelvac 7.6'!P628+'havelvac 7.7'!P628+'havelvac 7.9'!P628+'havelvac 7.8'!P628+'havelvac 7.10'!P628+'havelvac 7.11'!P628+'havelvac 7.12'!P628+'havelvac 7.13'!P628</f>
        <v>0</v>
      </c>
      <c r="Q628" s="372"/>
      <c r="R628" s="372"/>
      <c r="S628" s="372"/>
      <c r="T628" s="372"/>
      <c r="U628" s="372"/>
      <c r="V628" s="372"/>
      <c r="W628" s="372"/>
      <c r="X628" s="372"/>
      <c r="Y628" s="372"/>
      <c r="Z628" s="372"/>
      <c r="AA628" s="372"/>
      <c r="AB628" s="372"/>
      <c r="AC628" s="372"/>
      <c r="AD628" s="372"/>
      <c r="AE628" s="372"/>
      <c r="AF628" s="372"/>
      <c r="AG628" s="372"/>
      <c r="AH628" s="372"/>
      <c r="AI628" s="372"/>
      <c r="AJ628" s="372"/>
      <c r="AK628" s="372"/>
      <c r="AL628" s="372"/>
      <c r="AM628" s="372"/>
      <c r="AN628" s="372"/>
      <c r="AO628" s="372"/>
      <c r="AP628" s="372"/>
      <c r="AQ628" s="372"/>
      <c r="AR628" s="372"/>
      <c r="AS628" s="372"/>
      <c r="AT628" s="372"/>
      <c r="AU628" s="372"/>
      <c r="AV628" s="372"/>
      <c r="AW628" s="372"/>
      <c r="AX628" s="372"/>
      <c r="AY628" s="372"/>
      <c r="AZ628" s="372"/>
      <c r="BA628" s="372"/>
      <c r="BB628" s="372"/>
      <c r="BC628" s="372"/>
      <c r="BD628" s="372"/>
      <c r="BE628" s="372"/>
      <c r="BF628" s="372"/>
      <c r="BG628" s="372"/>
      <c r="BH628" s="372"/>
      <c r="BI628" s="372"/>
      <c r="BJ628" s="372"/>
      <c r="BK628" s="372"/>
      <c r="BL628" s="372"/>
      <c r="BM628" s="372"/>
      <c r="BN628" s="372"/>
      <c r="BO628" s="372"/>
      <c r="BP628" s="372"/>
      <c r="BQ628" s="372"/>
      <c r="BR628" s="372"/>
      <c r="BS628" s="372"/>
      <c r="BT628" s="372"/>
      <c r="BU628" s="372"/>
      <c r="BV628" s="372"/>
      <c r="BW628" s="372"/>
      <c r="BX628" s="372"/>
      <c r="BY628" s="372"/>
      <c r="BZ628" s="372"/>
      <c r="CA628" s="372"/>
      <c r="CB628" s="372"/>
      <c r="CC628" s="372"/>
      <c r="CD628" s="372"/>
      <c r="CE628" s="372"/>
      <c r="CF628" s="372"/>
      <c r="CG628" s="372"/>
      <c r="CH628" s="372"/>
      <c r="CI628" s="372"/>
      <c r="CJ628" s="372"/>
      <c r="CK628" s="372"/>
      <c r="CL628" s="372"/>
      <c r="CM628" s="372"/>
      <c r="CN628" s="372"/>
      <c r="CO628" s="372"/>
      <c r="CP628" s="372"/>
      <c r="CQ628" s="372"/>
      <c r="CR628" s="372"/>
      <c r="CS628" s="372"/>
      <c r="CT628" s="372"/>
      <c r="CU628" s="372"/>
      <c r="CV628" s="372"/>
      <c r="CW628" s="372"/>
      <c r="CX628" s="372"/>
      <c r="CY628" s="372"/>
      <c r="CZ628" s="372"/>
      <c r="DA628" s="372"/>
      <c r="DB628" s="372"/>
      <c r="DC628" s="372"/>
      <c r="DD628" s="372"/>
      <c r="DE628" s="372"/>
      <c r="DF628" s="372"/>
      <c r="DG628" s="372"/>
      <c r="DH628" s="372"/>
      <c r="DI628" s="372"/>
      <c r="DJ628" s="372"/>
      <c r="DK628" s="372"/>
      <c r="DL628" s="372"/>
      <c r="DM628" s="372"/>
      <c r="DN628" s="372"/>
      <c r="DO628" s="372"/>
      <c r="DP628" s="372"/>
      <c r="DQ628" s="372"/>
      <c r="DR628" s="372"/>
      <c r="DS628" s="372"/>
      <c r="DT628" s="372"/>
      <c r="DU628" s="372"/>
      <c r="DV628" s="372"/>
      <c r="DW628" s="372"/>
      <c r="DX628" s="372"/>
      <c r="DY628" s="372"/>
      <c r="DZ628" s="372"/>
      <c r="EA628" s="372"/>
      <c r="EB628" s="372"/>
      <c r="EC628" s="372"/>
      <c r="ED628" s="372"/>
      <c r="EE628" s="372"/>
      <c r="EF628" s="372"/>
      <c r="EG628" s="372"/>
      <c r="EH628" s="372"/>
      <c r="EI628" s="372"/>
      <c r="EJ628" s="372"/>
      <c r="EK628" s="372"/>
      <c r="EL628" s="372"/>
      <c r="EM628" s="372"/>
      <c r="EN628" s="372"/>
      <c r="EO628" s="372"/>
      <c r="EP628" s="372"/>
      <c r="EQ628" s="372"/>
      <c r="ER628" s="372"/>
      <c r="ES628" s="372"/>
      <c r="ET628" s="372"/>
      <c r="EU628" s="372"/>
      <c r="EV628" s="372"/>
      <c r="EW628" s="372"/>
      <c r="EX628" s="372"/>
      <c r="EY628" s="372"/>
      <c r="EZ628" s="372"/>
      <c r="FA628" s="372"/>
      <c r="FB628" s="372"/>
      <c r="FC628" s="372"/>
      <c r="FD628" s="372"/>
      <c r="FE628" s="372"/>
      <c r="FF628" s="372"/>
      <c r="FG628" s="372"/>
      <c r="FH628" s="372"/>
      <c r="FI628" s="372"/>
      <c r="FJ628" s="372"/>
      <c r="FK628" s="372"/>
      <c r="FL628" s="372"/>
      <c r="FM628" s="372"/>
      <c r="FN628" s="372"/>
      <c r="FO628" s="372"/>
      <c r="FP628" s="372"/>
      <c r="FQ628" s="372"/>
      <c r="FR628" s="372"/>
      <c r="FS628" s="372"/>
      <c r="FT628" s="372"/>
      <c r="FU628" s="372"/>
      <c r="FV628" s="372"/>
      <c r="FW628" s="372"/>
      <c r="FX628" s="372"/>
      <c r="FY628" s="372"/>
      <c r="FZ628" s="372"/>
      <c r="GA628" s="372"/>
      <c r="GB628" s="372"/>
      <c r="GC628" s="372"/>
      <c r="GD628" s="372"/>
      <c r="GE628" s="372"/>
      <c r="GF628" s="372"/>
      <c r="GG628" s="372"/>
      <c r="GH628" s="372"/>
      <c r="GI628" s="372"/>
      <c r="GJ628" s="372"/>
      <c r="GK628" s="372"/>
      <c r="GL628" s="372"/>
      <c r="GM628" s="372"/>
      <c r="GN628" s="372"/>
      <c r="GO628" s="372"/>
      <c r="GP628" s="372"/>
      <c r="GQ628" s="372"/>
      <c r="GR628" s="372"/>
      <c r="GS628" s="372"/>
      <c r="GT628" s="372"/>
      <c r="GU628" s="372"/>
      <c r="GV628" s="372"/>
      <c r="GW628" s="372"/>
      <c r="GX628" s="372"/>
      <c r="GY628" s="372"/>
      <c r="GZ628" s="372"/>
      <c r="HA628" s="372"/>
      <c r="HB628" s="372"/>
      <c r="HC628" s="372"/>
      <c r="HD628" s="372"/>
      <c r="HE628" s="372"/>
      <c r="HF628" s="372"/>
      <c r="HG628" s="372"/>
      <c r="HH628" s="372"/>
      <c r="HI628" s="372"/>
      <c r="HJ628" s="372"/>
      <c r="HK628" s="372"/>
      <c r="HL628" s="372"/>
      <c r="HM628" s="372"/>
      <c r="HN628" s="372"/>
      <c r="HO628" s="372"/>
      <c r="HP628" s="372"/>
      <c r="HQ628" s="372"/>
      <c r="HR628" s="372"/>
      <c r="HS628" s="372"/>
      <c r="HT628" s="372"/>
      <c r="HU628" s="372"/>
      <c r="HV628" s="372"/>
      <c r="HW628" s="372"/>
      <c r="HX628" s="372"/>
    </row>
    <row r="629" spans="1:232" s="481" customFormat="1" ht="27" hidden="1">
      <c r="A629" s="363"/>
      <c r="B629" s="378"/>
      <c r="C629" s="365"/>
      <c r="D629" s="366"/>
      <c r="E629" s="367"/>
      <c r="F629" s="368"/>
      <c r="G629" s="379"/>
      <c r="H629" s="290"/>
      <c r="I629" s="414"/>
      <c r="J629" s="415"/>
      <c r="K629" s="415"/>
      <c r="L629" s="416" t="s">
        <v>335</v>
      </c>
      <c r="M629" s="411"/>
      <c r="N629" s="417">
        <f>SUM(N630)</f>
        <v>0</v>
      </c>
      <c r="O629" s="417">
        <f>SUM(O630)</f>
        <v>0</v>
      </c>
      <c r="P629" s="417">
        <f>SUM(P630)</f>
        <v>0</v>
      </c>
      <c r="Q629" s="372"/>
      <c r="R629" s="372"/>
      <c r="S629" s="372"/>
      <c r="T629" s="372"/>
      <c r="U629" s="372"/>
      <c r="V629" s="372"/>
      <c r="W629" s="372"/>
      <c r="X629" s="372"/>
      <c r="Y629" s="372"/>
      <c r="Z629" s="372"/>
      <c r="AA629" s="372"/>
      <c r="AB629" s="372"/>
      <c r="AC629" s="372"/>
      <c r="AD629" s="372"/>
      <c r="AE629" s="372"/>
      <c r="AF629" s="372"/>
      <c r="AG629" s="372"/>
      <c r="AH629" s="372"/>
      <c r="AI629" s="372"/>
      <c r="AJ629" s="372"/>
      <c r="AK629" s="372"/>
      <c r="AL629" s="372"/>
      <c r="AM629" s="372"/>
      <c r="AN629" s="372"/>
      <c r="AO629" s="372"/>
      <c r="AP629" s="372"/>
      <c r="AQ629" s="372"/>
      <c r="AR629" s="372"/>
      <c r="AS629" s="372"/>
      <c r="AT629" s="372"/>
      <c r="AU629" s="372"/>
      <c r="AV629" s="372"/>
      <c r="AW629" s="372"/>
      <c r="AX629" s="372"/>
      <c r="AY629" s="372"/>
      <c r="AZ629" s="372"/>
      <c r="BA629" s="372"/>
      <c r="BB629" s="372"/>
      <c r="BC629" s="372"/>
      <c r="BD629" s="372"/>
      <c r="BE629" s="372"/>
      <c r="BF629" s="372"/>
      <c r="BG629" s="372"/>
      <c r="BH629" s="372"/>
      <c r="BI629" s="372"/>
      <c r="BJ629" s="372"/>
      <c r="BK629" s="372"/>
      <c r="BL629" s="372"/>
      <c r="BM629" s="372"/>
      <c r="BN629" s="372"/>
      <c r="BO629" s="372"/>
      <c r="BP629" s="372"/>
      <c r="BQ629" s="372"/>
      <c r="BR629" s="372"/>
      <c r="BS629" s="372"/>
      <c r="BT629" s="372"/>
      <c r="BU629" s="372"/>
      <c r="BV629" s="372"/>
      <c r="BW629" s="372"/>
      <c r="BX629" s="372"/>
      <c r="BY629" s="372"/>
      <c r="BZ629" s="372"/>
      <c r="CA629" s="372"/>
      <c r="CB629" s="372"/>
      <c r="CC629" s="372"/>
      <c r="CD629" s="372"/>
      <c r="CE629" s="372"/>
      <c r="CF629" s="372"/>
      <c r="CG629" s="372"/>
      <c r="CH629" s="372"/>
      <c r="CI629" s="372"/>
      <c r="CJ629" s="372"/>
      <c r="CK629" s="372"/>
      <c r="CL629" s="372"/>
      <c r="CM629" s="372"/>
      <c r="CN629" s="372"/>
      <c r="CO629" s="372"/>
      <c r="CP629" s="372"/>
      <c r="CQ629" s="372"/>
      <c r="CR629" s="372"/>
      <c r="CS629" s="372"/>
      <c r="CT629" s="372"/>
      <c r="CU629" s="372"/>
      <c r="CV629" s="372"/>
      <c r="CW629" s="372"/>
      <c r="CX629" s="372"/>
      <c r="CY629" s="372"/>
      <c r="CZ629" s="372"/>
      <c r="DA629" s="372"/>
      <c r="DB629" s="372"/>
      <c r="DC629" s="372"/>
      <c r="DD629" s="372"/>
      <c r="DE629" s="372"/>
      <c r="DF629" s="372"/>
      <c r="DG629" s="372"/>
      <c r="DH629" s="372"/>
      <c r="DI629" s="372"/>
      <c r="DJ629" s="372"/>
      <c r="DK629" s="372"/>
      <c r="DL629" s="372"/>
      <c r="DM629" s="372"/>
      <c r="DN629" s="372"/>
      <c r="DO629" s="372"/>
      <c r="DP629" s="372"/>
      <c r="DQ629" s="372"/>
      <c r="DR629" s="372"/>
      <c r="DS629" s="372"/>
      <c r="DT629" s="372"/>
      <c r="DU629" s="372"/>
      <c r="DV629" s="372"/>
      <c r="DW629" s="372"/>
      <c r="DX629" s="372"/>
      <c r="DY629" s="372"/>
      <c r="DZ629" s="372"/>
      <c r="EA629" s="372"/>
      <c r="EB629" s="372"/>
      <c r="EC629" s="372"/>
      <c r="ED629" s="372"/>
      <c r="EE629" s="372"/>
      <c r="EF629" s="372"/>
      <c r="EG629" s="372"/>
      <c r="EH629" s="372"/>
      <c r="EI629" s="372"/>
      <c r="EJ629" s="372"/>
      <c r="EK629" s="372"/>
      <c r="EL629" s="372"/>
      <c r="EM629" s="372"/>
      <c r="EN629" s="372"/>
      <c r="EO629" s="372"/>
      <c r="EP629" s="372"/>
      <c r="EQ629" s="372"/>
      <c r="ER629" s="372"/>
      <c r="ES629" s="372"/>
      <c r="ET629" s="372"/>
      <c r="EU629" s="372"/>
      <c r="EV629" s="372"/>
      <c r="EW629" s="372"/>
      <c r="EX629" s="372"/>
      <c r="EY629" s="372"/>
      <c r="EZ629" s="372"/>
      <c r="FA629" s="372"/>
      <c r="FB629" s="372"/>
      <c r="FC629" s="372"/>
      <c r="FD629" s="372"/>
      <c r="FE629" s="372"/>
      <c r="FF629" s="372"/>
      <c r="FG629" s="372"/>
      <c r="FH629" s="372"/>
      <c r="FI629" s="372"/>
      <c r="FJ629" s="372"/>
      <c r="FK629" s="372"/>
      <c r="FL629" s="372"/>
      <c r="FM629" s="372"/>
      <c r="FN629" s="372"/>
      <c r="FO629" s="372"/>
      <c r="FP629" s="372"/>
      <c r="FQ629" s="372"/>
      <c r="FR629" s="372"/>
      <c r="FS629" s="372"/>
      <c r="FT629" s="372"/>
      <c r="FU629" s="372"/>
      <c r="FV629" s="372"/>
      <c r="FW629" s="372"/>
      <c r="FX629" s="372"/>
      <c r="FY629" s="372"/>
      <c r="FZ629" s="372"/>
      <c r="GA629" s="372"/>
      <c r="GB629" s="372"/>
      <c r="GC629" s="372"/>
      <c r="GD629" s="372"/>
      <c r="GE629" s="372"/>
      <c r="GF629" s="372"/>
      <c r="GG629" s="372"/>
      <c r="GH629" s="372"/>
      <c r="GI629" s="372"/>
      <c r="GJ629" s="372"/>
      <c r="GK629" s="372"/>
      <c r="GL629" s="372"/>
      <c r="GM629" s="372"/>
      <c r="GN629" s="372"/>
      <c r="GO629" s="372"/>
      <c r="GP629" s="372"/>
      <c r="GQ629" s="372"/>
      <c r="GR629" s="372"/>
      <c r="GS629" s="372"/>
      <c r="GT629" s="372"/>
      <c r="GU629" s="372"/>
      <c r="GV629" s="372"/>
      <c r="GW629" s="372"/>
      <c r="GX629" s="372"/>
      <c r="GY629" s="372"/>
      <c r="GZ629" s="372"/>
      <c r="HA629" s="372"/>
      <c r="HB629" s="372"/>
      <c r="HC629" s="372"/>
      <c r="HD629" s="372"/>
      <c r="HE629" s="372"/>
      <c r="HF629" s="372"/>
      <c r="HG629" s="372"/>
      <c r="HH629" s="372"/>
      <c r="HI629" s="372"/>
      <c r="HJ629" s="372"/>
      <c r="HK629" s="372"/>
      <c r="HL629" s="372"/>
      <c r="HM629" s="372"/>
      <c r="HN629" s="372"/>
      <c r="HO629" s="372"/>
      <c r="HP629" s="372"/>
      <c r="HQ629" s="372"/>
      <c r="HR629" s="372"/>
      <c r="HS629" s="372"/>
      <c r="HT629" s="372"/>
      <c r="HU629" s="372"/>
      <c r="HV629" s="372"/>
      <c r="HW629" s="372"/>
      <c r="HX629" s="372"/>
    </row>
    <row r="630" spans="1:232" s="481" customFormat="1" ht="25.5" hidden="1">
      <c r="A630" s="363"/>
      <c r="B630" s="378"/>
      <c r="C630" s="365"/>
      <c r="D630" s="366"/>
      <c r="E630" s="367"/>
      <c r="F630" s="368"/>
      <c r="G630" s="379"/>
      <c r="H630" s="318"/>
      <c r="I630" s="319"/>
      <c r="J630" s="320"/>
      <c r="K630" s="320"/>
      <c r="L630" s="427" t="s">
        <v>217</v>
      </c>
      <c r="M630" s="420">
        <v>4511</v>
      </c>
      <c r="N630" s="299">
        <f>+'havelvac 7.1'!N630+'havelvac 7.2'!N630+'havelvac 7.3'!N630+'havelvac 7.4'!N630+'havelvac 7.5'!N630+'havelvac 7.6'!N630+'havelvac 7.7'!N630+'havelvac 7.9'!N630+'havelvac 7.8'!N630+'havelvac 7.10'!N630+'havelvac 7.11'!N630+'havelvac 7.12'!N630+'havelvac 7.13'!N630</f>
        <v>0</v>
      </c>
      <c r="O630" s="299">
        <f>+'havelvac 7.1'!O630+'havelvac 7.2'!O630+'havelvac 7.3'!O630+'havelvac 7.4'!O630+'havelvac 7.5'!O630+'havelvac 7.6'!O630+'havelvac 7.7'!O630+'havelvac 7.9'!O630+'havelvac 7.8'!O630+'havelvac 7.10'!O630+'havelvac 7.11'!O630+'havelvac 7.12'!O630+'havelvac 7.13'!O630</f>
        <v>0</v>
      </c>
      <c r="P630" s="299">
        <f>+'havelvac 7.1'!P630+'havelvac 7.2'!P630+'havelvac 7.3'!P630+'havelvac 7.4'!P630+'havelvac 7.5'!P630+'havelvac 7.6'!P630+'havelvac 7.7'!P630+'havelvac 7.9'!P630+'havelvac 7.8'!P630+'havelvac 7.10'!P630+'havelvac 7.11'!P630+'havelvac 7.12'!P630+'havelvac 7.13'!P630</f>
        <v>0</v>
      </c>
      <c r="Q630" s="372"/>
      <c r="R630" s="372"/>
      <c r="S630" s="372"/>
      <c r="T630" s="372"/>
      <c r="U630" s="372"/>
      <c r="V630" s="372"/>
      <c r="W630" s="372"/>
      <c r="X630" s="372"/>
      <c r="Y630" s="372"/>
      <c r="Z630" s="372"/>
      <c r="AA630" s="372"/>
      <c r="AB630" s="372"/>
      <c r="AC630" s="372"/>
      <c r="AD630" s="372"/>
      <c r="AE630" s="372"/>
      <c r="AF630" s="372"/>
      <c r="AG630" s="372"/>
      <c r="AH630" s="372"/>
      <c r="AI630" s="372"/>
      <c r="AJ630" s="372"/>
      <c r="AK630" s="372"/>
      <c r="AL630" s="372"/>
      <c r="AM630" s="372"/>
      <c r="AN630" s="372"/>
      <c r="AO630" s="372"/>
      <c r="AP630" s="372"/>
      <c r="AQ630" s="372"/>
      <c r="AR630" s="372"/>
      <c r="AS630" s="372"/>
      <c r="AT630" s="372"/>
      <c r="AU630" s="372"/>
      <c r="AV630" s="372"/>
      <c r="AW630" s="372"/>
      <c r="AX630" s="372"/>
      <c r="AY630" s="372"/>
      <c r="AZ630" s="372"/>
      <c r="BA630" s="372"/>
      <c r="BB630" s="372"/>
      <c r="BC630" s="372"/>
      <c r="BD630" s="372"/>
      <c r="BE630" s="372"/>
      <c r="BF630" s="372"/>
      <c r="BG630" s="372"/>
      <c r="BH630" s="372"/>
      <c r="BI630" s="372"/>
      <c r="BJ630" s="372"/>
      <c r="BK630" s="372"/>
      <c r="BL630" s="372"/>
      <c r="BM630" s="372"/>
      <c r="BN630" s="372"/>
      <c r="BO630" s="372"/>
      <c r="BP630" s="372"/>
      <c r="BQ630" s="372"/>
      <c r="BR630" s="372"/>
      <c r="BS630" s="372"/>
      <c r="BT630" s="372"/>
      <c r="BU630" s="372"/>
      <c r="BV630" s="372"/>
      <c r="BW630" s="372"/>
      <c r="BX630" s="372"/>
      <c r="BY630" s="372"/>
      <c r="BZ630" s="372"/>
      <c r="CA630" s="372"/>
      <c r="CB630" s="372"/>
      <c r="CC630" s="372"/>
      <c r="CD630" s="372"/>
      <c r="CE630" s="372"/>
      <c r="CF630" s="372"/>
      <c r="CG630" s="372"/>
      <c r="CH630" s="372"/>
      <c r="CI630" s="372"/>
      <c r="CJ630" s="372"/>
      <c r="CK630" s="372"/>
      <c r="CL630" s="372"/>
      <c r="CM630" s="372"/>
      <c r="CN630" s="372"/>
      <c r="CO630" s="372"/>
      <c r="CP630" s="372"/>
      <c r="CQ630" s="372"/>
      <c r="CR630" s="372"/>
      <c r="CS630" s="372"/>
      <c r="CT630" s="372"/>
      <c r="CU630" s="372"/>
      <c r="CV630" s="372"/>
      <c r="CW630" s="372"/>
      <c r="CX630" s="372"/>
      <c r="CY630" s="372"/>
      <c r="CZ630" s="372"/>
      <c r="DA630" s="372"/>
      <c r="DB630" s="372"/>
      <c r="DC630" s="372"/>
      <c r="DD630" s="372"/>
      <c r="DE630" s="372"/>
      <c r="DF630" s="372"/>
      <c r="DG630" s="372"/>
      <c r="DH630" s="372"/>
      <c r="DI630" s="372"/>
      <c r="DJ630" s="372"/>
      <c r="DK630" s="372"/>
      <c r="DL630" s="372"/>
      <c r="DM630" s="372"/>
      <c r="DN630" s="372"/>
      <c r="DO630" s="372"/>
      <c r="DP630" s="372"/>
      <c r="DQ630" s="372"/>
      <c r="DR630" s="372"/>
      <c r="DS630" s="372"/>
      <c r="DT630" s="372"/>
      <c r="DU630" s="372"/>
      <c r="DV630" s="372"/>
      <c r="DW630" s="372"/>
      <c r="DX630" s="372"/>
      <c r="DY630" s="372"/>
      <c r="DZ630" s="372"/>
      <c r="EA630" s="372"/>
      <c r="EB630" s="372"/>
      <c r="EC630" s="372"/>
      <c r="ED630" s="372"/>
      <c r="EE630" s="372"/>
      <c r="EF630" s="372"/>
      <c r="EG630" s="372"/>
      <c r="EH630" s="372"/>
      <c r="EI630" s="372"/>
      <c r="EJ630" s="372"/>
      <c r="EK630" s="372"/>
      <c r="EL630" s="372"/>
      <c r="EM630" s="372"/>
      <c r="EN630" s="372"/>
      <c r="EO630" s="372"/>
      <c r="EP630" s="372"/>
      <c r="EQ630" s="372"/>
      <c r="ER630" s="372"/>
      <c r="ES630" s="372"/>
      <c r="ET630" s="372"/>
      <c r="EU630" s="372"/>
      <c r="EV630" s="372"/>
      <c r="EW630" s="372"/>
      <c r="EX630" s="372"/>
      <c r="EY630" s="372"/>
      <c r="EZ630" s="372"/>
      <c r="FA630" s="372"/>
      <c r="FB630" s="372"/>
      <c r="FC630" s="372"/>
      <c r="FD630" s="372"/>
      <c r="FE630" s="372"/>
      <c r="FF630" s="372"/>
      <c r="FG630" s="372"/>
      <c r="FH630" s="372"/>
      <c r="FI630" s="372"/>
      <c r="FJ630" s="372"/>
      <c r="FK630" s="372"/>
      <c r="FL630" s="372"/>
      <c r="FM630" s="372"/>
      <c r="FN630" s="372"/>
      <c r="FO630" s="372"/>
      <c r="FP630" s="372"/>
      <c r="FQ630" s="372"/>
      <c r="FR630" s="372"/>
      <c r="FS630" s="372"/>
      <c r="FT630" s="372"/>
      <c r="FU630" s="372"/>
      <c r="FV630" s="372"/>
      <c r="FW630" s="372"/>
      <c r="FX630" s="372"/>
      <c r="FY630" s="372"/>
      <c r="FZ630" s="372"/>
      <c r="GA630" s="372"/>
      <c r="GB630" s="372"/>
      <c r="GC630" s="372"/>
      <c r="GD630" s="372"/>
      <c r="GE630" s="372"/>
      <c r="GF630" s="372"/>
      <c r="GG630" s="372"/>
      <c r="GH630" s="372"/>
      <c r="GI630" s="372"/>
      <c r="GJ630" s="372"/>
      <c r="GK630" s="372"/>
      <c r="GL630" s="372"/>
      <c r="GM630" s="372"/>
      <c r="GN630" s="372"/>
      <c r="GO630" s="372"/>
      <c r="GP630" s="372"/>
      <c r="GQ630" s="372"/>
      <c r="GR630" s="372"/>
      <c r="GS630" s="372"/>
      <c r="GT630" s="372"/>
      <c r="GU630" s="372"/>
      <c r="GV630" s="372"/>
      <c r="GW630" s="372"/>
      <c r="GX630" s="372"/>
      <c r="GY630" s="372"/>
      <c r="GZ630" s="372"/>
      <c r="HA630" s="372"/>
      <c r="HB630" s="372"/>
      <c r="HC630" s="372"/>
      <c r="HD630" s="372"/>
      <c r="HE630" s="372"/>
      <c r="HF630" s="372"/>
      <c r="HG630" s="372"/>
      <c r="HH630" s="372"/>
      <c r="HI630" s="372"/>
      <c r="HJ630" s="372"/>
      <c r="HK630" s="372"/>
      <c r="HL630" s="372"/>
      <c r="HM630" s="372"/>
      <c r="HN630" s="372"/>
      <c r="HO630" s="372"/>
      <c r="HP630" s="372"/>
      <c r="HQ630" s="372"/>
      <c r="HR630" s="372"/>
      <c r="HS630" s="372"/>
      <c r="HT630" s="372"/>
      <c r="HU630" s="372"/>
      <c r="HV630" s="372"/>
      <c r="HW630" s="372"/>
      <c r="HX630" s="372"/>
    </row>
    <row r="631" spans="1:232" s="481" customFormat="1" ht="54" hidden="1">
      <c r="A631" s="363"/>
      <c r="B631" s="378"/>
      <c r="C631" s="365"/>
      <c r="D631" s="366"/>
      <c r="E631" s="367"/>
      <c r="F631" s="368"/>
      <c r="G631" s="379"/>
      <c r="H631" s="290"/>
      <c r="I631" s="414"/>
      <c r="J631" s="415"/>
      <c r="K631" s="415"/>
      <c r="L631" s="416" t="s">
        <v>845</v>
      </c>
      <c r="M631" s="411"/>
      <c r="N631" s="417">
        <f>SUM(N632:N635)</f>
        <v>0</v>
      </c>
      <c r="O631" s="417">
        <f>SUM(O632:O635)</f>
        <v>0</v>
      </c>
      <c r="P631" s="417">
        <f>SUM(P632:P635)</f>
        <v>0</v>
      </c>
      <c r="Q631" s="372"/>
      <c r="R631" s="372"/>
      <c r="S631" s="372"/>
      <c r="T631" s="372"/>
      <c r="U631" s="372"/>
      <c r="V631" s="372"/>
      <c r="W631" s="372"/>
      <c r="X631" s="372"/>
      <c r="Y631" s="372"/>
      <c r="Z631" s="372"/>
      <c r="AA631" s="372"/>
      <c r="AB631" s="372"/>
      <c r="AC631" s="372"/>
      <c r="AD631" s="372"/>
      <c r="AE631" s="372"/>
      <c r="AF631" s="372"/>
      <c r="AG631" s="372"/>
      <c r="AH631" s="372"/>
      <c r="AI631" s="372"/>
      <c r="AJ631" s="372"/>
      <c r="AK631" s="372"/>
      <c r="AL631" s="372"/>
      <c r="AM631" s="372"/>
      <c r="AN631" s="372"/>
      <c r="AO631" s="372"/>
      <c r="AP631" s="372"/>
      <c r="AQ631" s="372"/>
      <c r="AR631" s="372"/>
      <c r="AS631" s="372"/>
      <c r="AT631" s="372"/>
      <c r="AU631" s="372"/>
      <c r="AV631" s="372"/>
      <c r="AW631" s="372"/>
      <c r="AX631" s="372"/>
      <c r="AY631" s="372"/>
      <c r="AZ631" s="372"/>
      <c r="BA631" s="372"/>
      <c r="BB631" s="372"/>
      <c r="BC631" s="372"/>
      <c r="BD631" s="372"/>
      <c r="BE631" s="372"/>
      <c r="BF631" s="372"/>
      <c r="BG631" s="372"/>
      <c r="BH631" s="372"/>
      <c r="BI631" s="372"/>
      <c r="BJ631" s="372"/>
      <c r="BK631" s="372"/>
      <c r="BL631" s="372"/>
      <c r="BM631" s="372"/>
      <c r="BN631" s="372"/>
      <c r="BO631" s="372"/>
      <c r="BP631" s="372"/>
      <c r="BQ631" s="372"/>
      <c r="BR631" s="372"/>
      <c r="BS631" s="372"/>
      <c r="BT631" s="372"/>
      <c r="BU631" s="372"/>
      <c r="BV631" s="372"/>
      <c r="BW631" s="372"/>
      <c r="BX631" s="372"/>
      <c r="BY631" s="372"/>
      <c r="BZ631" s="372"/>
      <c r="CA631" s="372"/>
      <c r="CB631" s="372"/>
      <c r="CC631" s="372"/>
      <c r="CD631" s="372"/>
      <c r="CE631" s="372"/>
      <c r="CF631" s="372"/>
      <c r="CG631" s="372"/>
      <c r="CH631" s="372"/>
      <c r="CI631" s="372"/>
      <c r="CJ631" s="372"/>
      <c r="CK631" s="372"/>
      <c r="CL631" s="372"/>
      <c r="CM631" s="372"/>
      <c r="CN631" s="372"/>
      <c r="CO631" s="372"/>
      <c r="CP631" s="372"/>
      <c r="CQ631" s="372"/>
      <c r="CR631" s="372"/>
      <c r="CS631" s="372"/>
      <c r="CT631" s="372"/>
      <c r="CU631" s="372"/>
      <c r="CV631" s="372"/>
      <c r="CW631" s="372"/>
      <c r="CX631" s="372"/>
      <c r="CY631" s="372"/>
      <c r="CZ631" s="372"/>
      <c r="DA631" s="372"/>
      <c r="DB631" s="372"/>
      <c r="DC631" s="372"/>
      <c r="DD631" s="372"/>
      <c r="DE631" s="372"/>
      <c r="DF631" s="372"/>
      <c r="DG631" s="372"/>
      <c r="DH631" s="372"/>
      <c r="DI631" s="372"/>
      <c r="DJ631" s="372"/>
      <c r="DK631" s="372"/>
      <c r="DL631" s="372"/>
      <c r="DM631" s="372"/>
      <c r="DN631" s="372"/>
      <c r="DO631" s="372"/>
      <c r="DP631" s="372"/>
      <c r="DQ631" s="372"/>
      <c r="DR631" s="372"/>
      <c r="DS631" s="372"/>
      <c r="DT631" s="372"/>
      <c r="DU631" s="372"/>
      <c r="DV631" s="372"/>
      <c r="DW631" s="372"/>
      <c r="DX631" s="372"/>
      <c r="DY631" s="372"/>
      <c r="DZ631" s="372"/>
      <c r="EA631" s="372"/>
      <c r="EB631" s="372"/>
      <c r="EC631" s="372"/>
      <c r="ED631" s="372"/>
      <c r="EE631" s="372"/>
      <c r="EF631" s="372"/>
      <c r="EG631" s="372"/>
      <c r="EH631" s="372"/>
      <c r="EI631" s="372"/>
      <c r="EJ631" s="372"/>
      <c r="EK631" s="372"/>
      <c r="EL631" s="372"/>
      <c r="EM631" s="372"/>
      <c r="EN631" s="372"/>
      <c r="EO631" s="372"/>
      <c r="EP631" s="372"/>
      <c r="EQ631" s="372"/>
      <c r="ER631" s="372"/>
      <c r="ES631" s="372"/>
      <c r="ET631" s="372"/>
      <c r="EU631" s="372"/>
      <c r="EV631" s="372"/>
      <c r="EW631" s="372"/>
      <c r="EX631" s="372"/>
      <c r="EY631" s="372"/>
      <c r="EZ631" s="372"/>
      <c r="FA631" s="372"/>
      <c r="FB631" s="372"/>
      <c r="FC631" s="372"/>
      <c r="FD631" s="372"/>
      <c r="FE631" s="372"/>
      <c r="FF631" s="372"/>
      <c r="FG631" s="372"/>
      <c r="FH631" s="372"/>
      <c r="FI631" s="372"/>
      <c r="FJ631" s="372"/>
      <c r="FK631" s="372"/>
      <c r="FL631" s="372"/>
      <c r="FM631" s="372"/>
      <c r="FN631" s="372"/>
      <c r="FO631" s="372"/>
      <c r="FP631" s="372"/>
      <c r="FQ631" s="372"/>
      <c r="FR631" s="372"/>
      <c r="FS631" s="372"/>
      <c r="FT631" s="372"/>
      <c r="FU631" s="372"/>
      <c r="FV631" s="372"/>
      <c r="FW631" s="372"/>
      <c r="FX631" s="372"/>
      <c r="FY631" s="372"/>
      <c r="FZ631" s="372"/>
      <c r="GA631" s="372"/>
      <c r="GB631" s="372"/>
      <c r="GC631" s="372"/>
      <c r="GD631" s="372"/>
      <c r="GE631" s="372"/>
      <c r="GF631" s="372"/>
      <c r="GG631" s="372"/>
      <c r="GH631" s="372"/>
      <c r="GI631" s="372"/>
      <c r="GJ631" s="372"/>
      <c r="GK631" s="372"/>
      <c r="GL631" s="372"/>
      <c r="GM631" s="372"/>
      <c r="GN631" s="372"/>
      <c r="GO631" s="372"/>
      <c r="GP631" s="372"/>
      <c r="GQ631" s="372"/>
      <c r="GR631" s="372"/>
      <c r="GS631" s="372"/>
      <c r="GT631" s="372"/>
      <c r="GU631" s="372"/>
      <c r="GV631" s="372"/>
      <c r="GW631" s="372"/>
      <c r="GX631" s="372"/>
      <c r="GY631" s="372"/>
      <c r="GZ631" s="372"/>
      <c r="HA631" s="372"/>
      <c r="HB631" s="372"/>
      <c r="HC631" s="372"/>
      <c r="HD631" s="372"/>
      <c r="HE631" s="372"/>
      <c r="HF631" s="372"/>
      <c r="HG631" s="372"/>
      <c r="HH631" s="372"/>
      <c r="HI631" s="372"/>
      <c r="HJ631" s="372"/>
      <c r="HK631" s="372"/>
      <c r="HL631" s="372"/>
      <c r="HM631" s="372"/>
      <c r="HN631" s="372"/>
      <c r="HO631" s="372"/>
      <c r="HP631" s="372"/>
      <c r="HQ631" s="372"/>
      <c r="HR631" s="372"/>
      <c r="HS631" s="372"/>
      <c r="HT631" s="372"/>
      <c r="HU631" s="372"/>
      <c r="HV631" s="372"/>
      <c r="HW631" s="372"/>
      <c r="HX631" s="372"/>
    </row>
    <row r="632" spans="1:232" s="481" customFormat="1" hidden="1">
      <c r="A632" s="363"/>
      <c r="B632" s="378"/>
      <c r="C632" s="365"/>
      <c r="D632" s="366"/>
      <c r="E632" s="367"/>
      <c r="F632" s="368"/>
      <c r="G632" s="379"/>
      <c r="H632" s="318"/>
      <c r="I632" s="319"/>
      <c r="J632" s="320"/>
      <c r="K632" s="320"/>
      <c r="L632" s="321" t="s">
        <v>348</v>
      </c>
      <c r="M632" s="316">
        <v>4729</v>
      </c>
      <c r="N632" s="299">
        <f>+'havelvac 7.1'!N632+'havelvac 7.2'!N632+'havelvac 7.3'!N632+'havelvac 7.4'!N632+'havelvac 7.5'!N632+'havelvac 7.6'!N632+'havelvac 7.7'!N632+'havelvac 7.9'!N632+'havelvac 7.8'!N632+'havelvac 7.10'!N632+'havelvac 7.11'!N632+'havelvac 7.12'!N632+'havelvac 7.13'!N632</f>
        <v>0</v>
      </c>
      <c r="O632" s="299">
        <f>+'havelvac 7.1'!O632+'havelvac 7.2'!O632+'havelvac 7.3'!O632+'havelvac 7.4'!O632+'havelvac 7.5'!O632+'havelvac 7.6'!O632+'havelvac 7.7'!O632+'havelvac 7.9'!O632+'havelvac 7.8'!O632+'havelvac 7.10'!O632+'havelvac 7.11'!O632+'havelvac 7.12'!O632+'havelvac 7.13'!O632</f>
        <v>0</v>
      </c>
      <c r="P632" s="299">
        <f>+'havelvac 7.1'!P632+'havelvac 7.2'!P632+'havelvac 7.3'!P632+'havelvac 7.4'!P632+'havelvac 7.5'!P632+'havelvac 7.6'!P632+'havelvac 7.7'!P632+'havelvac 7.9'!P632+'havelvac 7.8'!P632+'havelvac 7.10'!P632+'havelvac 7.11'!P632+'havelvac 7.12'!P632+'havelvac 7.13'!P632</f>
        <v>0</v>
      </c>
      <c r="Q632" s="372"/>
      <c r="R632" s="372"/>
      <c r="S632" s="372"/>
      <c r="T632" s="372"/>
      <c r="U632" s="372"/>
      <c r="V632" s="372"/>
      <c r="W632" s="372"/>
      <c r="X632" s="372"/>
      <c r="Y632" s="372"/>
      <c r="Z632" s="372"/>
      <c r="AA632" s="372"/>
      <c r="AB632" s="372"/>
      <c r="AC632" s="372"/>
      <c r="AD632" s="372"/>
      <c r="AE632" s="372"/>
      <c r="AF632" s="372"/>
      <c r="AG632" s="372"/>
      <c r="AH632" s="372"/>
      <c r="AI632" s="372"/>
      <c r="AJ632" s="372"/>
      <c r="AK632" s="372"/>
      <c r="AL632" s="372"/>
      <c r="AM632" s="372"/>
      <c r="AN632" s="372"/>
      <c r="AO632" s="372"/>
      <c r="AP632" s="372"/>
      <c r="AQ632" s="372"/>
      <c r="AR632" s="372"/>
      <c r="AS632" s="372"/>
      <c r="AT632" s="372"/>
      <c r="AU632" s="372"/>
      <c r="AV632" s="372"/>
      <c r="AW632" s="372"/>
      <c r="AX632" s="372"/>
      <c r="AY632" s="372"/>
      <c r="AZ632" s="372"/>
      <c r="BA632" s="372"/>
      <c r="BB632" s="372"/>
      <c r="BC632" s="372"/>
      <c r="BD632" s="372"/>
      <c r="BE632" s="372"/>
      <c r="BF632" s="372"/>
      <c r="BG632" s="372"/>
      <c r="BH632" s="372"/>
      <c r="BI632" s="372"/>
      <c r="BJ632" s="372"/>
      <c r="BK632" s="372"/>
      <c r="BL632" s="372"/>
      <c r="BM632" s="372"/>
      <c r="BN632" s="372"/>
      <c r="BO632" s="372"/>
      <c r="BP632" s="372"/>
      <c r="BQ632" s="372"/>
      <c r="BR632" s="372"/>
      <c r="BS632" s="372"/>
      <c r="BT632" s="372"/>
      <c r="BU632" s="372"/>
      <c r="BV632" s="372"/>
      <c r="BW632" s="372"/>
      <c r="BX632" s="372"/>
      <c r="BY632" s="372"/>
      <c r="BZ632" s="372"/>
      <c r="CA632" s="372"/>
      <c r="CB632" s="372"/>
      <c r="CC632" s="372"/>
      <c r="CD632" s="372"/>
      <c r="CE632" s="372"/>
      <c r="CF632" s="372"/>
      <c r="CG632" s="372"/>
      <c r="CH632" s="372"/>
      <c r="CI632" s="372"/>
      <c r="CJ632" s="372"/>
      <c r="CK632" s="372"/>
      <c r="CL632" s="372"/>
      <c r="CM632" s="372"/>
      <c r="CN632" s="372"/>
      <c r="CO632" s="372"/>
      <c r="CP632" s="372"/>
      <c r="CQ632" s="372"/>
      <c r="CR632" s="372"/>
      <c r="CS632" s="372"/>
      <c r="CT632" s="372"/>
      <c r="CU632" s="372"/>
      <c r="CV632" s="372"/>
      <c r="CW632" s="372"/>
      <c r="CX632" s="372"/>
      <c r="CY632" s="372"/>
      <c r="CZ632" s="372"/>
      <c r="DA632" s="372"/>
      <c r="DB632" s="372"/>
      <c r="DC632" s="372"/>
      <c r="DD632" s="372"/>
      <c r="DE632" s="372"/>
      <c r="DF632" s="372"/>
      <c r="DG632" s="372"/>
      <c r="DH632" s="372"/>
      <c r="DI632" s="372"/>
      <c r="DJ632" s="372"/>
      <c r="DK632" s="372"/>
      <c r="DL632" s="372"/>
      <c r="DM632" s="372"/>
      <c r="DN632" s="372"/>
      <c r="DO632" s="372"/>
      <c r="DP632" s="372"/>
      <c r="DQ632" s="372"/>
      <c r="DR632" s="372"/>
      <c r="DS632" s="372"/>
      <c r="DT632" s="372"/>
      <c r="DU632" s="372"/>
      <c r="DV632" s="372"/>
      <c r="DW632" s="372"/>
      <c r="DX632" s="372"/>
      <c r="DY632" s="372"/>
      <c r="DZ632" s="372"/>
      <c r="EA632" s="372"/>
      <c r="EB632" s="372"/>
      <c r="EC632" s="372"/>
      <c r="ED632" s="372"/>
      <c r="EE632" s="372"/>
      <c r="EF632" s="372"/>
      <c r="EG632" s="372"/>
      <c r="EH632" s="372"/>
      <c r="EI632" s="372"/>
      <c r="EJ632" s="372"/>
      <c r="EK632" s="372"/>
      <c r="EL632" s="372"/>
      <c r="EM632" s="372"/>
      <c r="EN632" s="372"/>
      <c r="EO632" s="372"/>
      <c r="EP632" s="372"/>
      <c r="EQ632" s="372"/>
      <c r="ER632" s="372"/>
      <c r="ES632" s="372"/>
      <c r="ET632" s="372"/>
      <c r="EU632" s="372"/>
      <c r="EV632" s="372"/>
      <c r="EW632" s="372"/>
      <c r="EX632" s="372"/>
      <c r="EY632" s="372"/>
      <c r="EZ632" s="372"/>
      <c r="FA632" s="372"/>
      <c r="FB632" s="372"/>
      <c r="FC632" s="372"/>
      <c r="FD632" s="372"/>
      <c r="FE632" s="372"/>
      <c r="FF632" s="372"/>
      <c r="FG632" s="372"/>
      <c r="FH632" s="372"/>
      <c r="FI632" s="372"/>
      <c r="FJ632" s="372"/>
      <c r="FK632" s="372"/>
      <c r="FL632" s="372"/>
      <c r="FM632" s="372"/>
      <c r="FN632" s="372"/>
      <c r="FO632" s="372"/>
      <c r="FP632" s="372"/>
      <c r="FQ632" s="372"/>
      <c r="FR632" s="372"/>
      <c r="FS632" s="372"/>
      <c r="FT632" s="372"/>
      <c r="FU632" s="372"/>
      <c r="FV632" s="372"/>
      <c r="FW632" s="372"/>
      <c r="FX632" s="372"/>
      <c r="FY632" s="372"/>
      <c r="FZ632" s="372"/>
      <c r="GA632" s="372"/>
      <c r="GB632" s="372"/>
      <c r="GC632" s="372"/>
      <c r="GD632" s="372"/>
      <c r="GE632" s="372"/>
      <c r="GF632" s="372"/>
      <c r="GG632" s="372"/>
      <c r="GH632" s="372"/>
      <c r="GI632" s="372"/>
      <c r="GJ632" s="372"/>
      <c r="GK632" s="372"/>
      <c r="GL632" s="372"/>
      <c r="GM632" s="372"/>
      <c r="GN632" s="372"/>
      <c r="GO632" s="372"/>
      <c r="GP632" s="372"/>
      <c r="GQ632" s="372"/>
      <c r="GR632" s="372"/>
      <c r="GS632" s="372"/>
      <c r="GT632" s="372"/>
      <c r="GU632" s="372"/>
      <c r="GV632" s="372"/>
      <c r="GW632" s="372"/>
      <c r="GX632" s="372"/>
      <c r="GY632" s="372"/>
      <c r="GZ632" s="372"/>
      <c r="HA632" s="372"/>
      <c r="HB632" s="372"/>
      <c r="HC632" s="372"/>
      <c r="HD632" s="372"/>
      <c r="HE632" s="372"/>
      <c r="HF632" s="372"/>
      <c r="HG632" s="372"/>
      <c r="HH632" s="372"/>
      <c r="HI632" s="372"/>
      <c r="HJ632" s="372"/>
      <c r="HK632" s="372"/>
      <c r="HL632" s="372"/>
      <c r="HM632" s="372"/>
      <c r="HN632" s="372"/>
      <c r="HO632" s="372"/>
      <c r="HP632" s="372"/>
      <c r="HQ632" s="372"/>
      <c r="HR632" s="372"/>
      <c r="HS632" s="372"/>
      <c r="HT632" s="372"/>
      <c r="HU632" s="372"/>
      <c r="HV632" s="372"/>
      <c r="HW632" s="372"/>
      <c r="HX632" s="372"/>
    </row>
    <row r="633" spans="1:232" s="481" customFormat="1" hidden="1">
      <c r="A633" s="363"/>
      <c r="B633" s="378"/>
      <c r="C633" s="365"/>
      <c r="D633" s="366"/>
      <c r="E633" s="367"/>
      <c r="F633" s="368"/>
      <c r="G633" s="379"/>
      <c r="H633" s="318"/>
      <c r="I633" s="319"/>
      <c r="J633" s="320"/>
      <c r="K633" s="320"/>
      <c r="L633" s="330" t="s">
        <v>173</v>
      </c>
      <c r="M633" s="288">
        <v>5112</v>
      </c>
      <c r="N633" s="299">
        <f>+'havelvac 7.1'!N633+'havelvac 7.2'!N633+'havelvac 7.3'!N633+'havelvac 7.4'!N633+'havelvac 7.5'!N633+'havelvac 7.6'!N633+'havelvac 7.7'!N633+'havelvac 7.9'!N633+'havelvac 7.8'!N633+'havelvac 7.10'!N633+'havelvac 7.11'!N633+'havelvac 7.12'!N633+'havelvac 7.13'!N633</f>
        <v>0</v>
      </c>
      <c r="O633" s="299">
        <f>+'havelvac 7.1'!O633+'havelvac 7.2'!O633+'havelvac 7.3'!O633+'havelvac 7.4'!O633+'havelvac 7.5'!O633+'havelvac 7.6'!O633+'havelvac 7.7'!O633+'havelvac 7.9'!O633+'havelvac 7.8'!O633+'havelvac 7.10'!O633+'havelvac 7.11'!O633+'havelvac 7.12'!O633+'havelvac 7.13'!O633</f>
        <v>0</v>
      </c>
      <c r="P633" s="299">
        <f>+'havelvac 7.1'!P633+'havelvac 7.2'!P633+'havelvac 7.3'!P633+'havelvac 7.4'!P633+'havelvac 7.5'!P633+'havelvac 7.6'!P633+'havelvac 7.7'!P633+'havelvac 7.9'!P633+'havelvac 7.8'!P633+'havelvac 7.10'!P633+'havelvac 7.11'!P633+'havelvac 7.12'!P633+'havelvac 7.13'!P633</f>
        <v>0</v>
      </c>
      <c r="Q633" s="372"/>
      <c r="R633" s="372"/>
      <c r="S633" s="372"/>
      <c r="T633" s="372"/>
      <c r="U633" s="372"/>
      <c r="V633" s="372"/>
      <c r="W633" s="372"/>
      <c r="X633" s="372"/>
      <c r="Y633" s="372"/>
      <c r="Z633" s="372"/>
      <c r="AA633" s="372"/>
      <c r="AB633" s="372"/>
      <c r="AC633" s="372"/>
      <c r="AD633" s="372"/>
      <c r="AE633" s="372"/>
      <c r="AF633" s="372"/>
      <c r="AG633" s="372"/>
      <c r="AH633" s="372"/>
      <c r="AI633" s="372"/>
      <c r="AJ633" s="372"/>
      <c r="AK633" s="372"/>
      <c r="AL633" s="372"/>
      <c r="AM633" s="372"/>
      <c r="AN633" s="372"/>
      <c r="AO633" s="372"/>
      <c r="AP633" s="372"/>
      <c r="AQ633" s="372"/>
      <c r="AR633" s="372"/>
      <c r="AS633" s="372"/>
      <c r="AT633" s="372"/>
      <c r="AU633" s="372"/>
      <c r="AV633" s="372"/>
      <c r="AW633" s="372"/>
      <c r="AX633" s="372"/>
      <c r="AY633" s="372"/>
      <c r="AZ633" s="372"/>
      <c r="BA633" s="372"/>
      <c r="BB633" s="372"/>
      <c r="BC633" s="372"/>
      <c r="BD633" s="372"/>
      <c r="BE633" s="372"/>
      <c r="BF633" s="372"/>
      <c r="BG633" s="372"/>
      <c r="BH633" s="372"/>
      <c r="BI633" s="372"/>
      <c r="BJ633" s="372"/>
      <c r="BK633" s="372"/>
      <c r="BL633" s="372"/>
      <c r="BM633" s="372"/>
      <c r="BN633" s="372"/>
      <c r="BO633" s="372"/>
      <c r="BP633" s="372"/>
      <c r="BQ633" s="372"/>
      <c r="BR633" s="372"/>
      <c r="BS633" s="372"/>
      <c r="BT633" s="372"/>
      <c r="BU633" s="372"/>
      <c r="BV633" s="372"/>
      <c r="BW633" s="372"/>
      <c r="BX633" s="372"/>
      <c r="BY633" s="372"/>
      <c r="BZ633" s="372"/>
      <c r="CA633" s="372"/>
      <c r="CB633" s="372"/>
      <c r="CC633" s="372"/>
      <c r="CD633" s="372"/>
      <c r="CE633" s="372"/>
      <c r="CF633" s="372"/>
      <c r="CG633" s="372"/>
      <c r="CH633" s="372"/>
      <c r="CI633" s="372"/>
      <c r="CJ633" s="372"/>
      <c r="CK633" s="372"/>
      <c r="CL633" s="372"/>
      <c r="CM633" s="372"/>
      <c r="CN633" s="372"/>
      <c r="CO633" s="372"/>
      <c r="CP633" s="372"/>
      <c r="CQ633" s="372"/>
      <c r="CR633" s="372"/>
      <c r="CS633" s="372"/>
      <c r="CT633" s="372"/>
      <c r="CU633" s="372"/>
      <c r="CV633" s="372"/>
      <c r="CW633" s="372"/>
      <c r="CX633" s="372"/>
      <c r="CY633" s="372"/>
      <c r="CZ633" s="372"/>
      <c r="DA633" s="372"/>
      <c r="DB633" s="372"/>
      <c r="DC633" s="372"/>
      <c r="DD633" s="372"/>
      <c r="DE633" s="372"/>
      <c r="DF633" s="372"/>
      <c r="DG633" s="372"/>
      <c r="DH633" s="372"/>
      <c r="DI633" s="372"/>
      <c r="DJ633" s="372"/>
      <c r="DK633" s="372"/>
      <c r="DL633" s="372"/>
      <c r="DM633" s="372"/>
      <c r="DN633" s="372"/>
      <c r="DO633" s="372"/>
      <c r="DP633" s="372"/>
      <c r="DQ633" s="372"/>
      <c r="DR633" s="372"/>
      <c r="DS633" s="372"/>
      <c r="DT633" s="372"/>
      <c r="DU633" s="372"/>
      <c r="DV633" s="372"/>
      <c r="DW633" s="372"/>
      <c r="DX633" s="372"/>
      <c r="DY633" s="372"/>
      <c r="DZ633" s="372"/>
      <c r="EA633" s="372"/>
      <c r="EB633" s="372"/>
      <c r="EC633" s="372"/>
      <c r="ED633" s="372"/>
      <c r="EE633" s="372"/>
      <c r="EF633" s="372"/>
      <c r="EG633" s="372"/>
      <c r="EH633" s="372"/>
      <c r="EI633" s="372"/>
      <c r="EJ633" s="372"/>
      <c r="EK633" s="372"/>
      <c r="EL633" s="372"/>
      <c r="EM633" s="372"/>
      <c r="EN633" s="372"/>
      <c r="EO633" s="372"/>
      <c r="EP633" s="372"/>
      <c r="EQ633" s="372"/>
      <c r="ER633" s="372"/>
      <c r="ES633" s="372"/>
      <c r="ET633" s="372"/>
      <c r="EU633" s="372"/>
      <c r="EV633" s="372"/>
      <c r="EW633" s="372"/>
      <c r="EX633" s="372"/>
      <c r="EY633" s="372"/>
      <c r="EZ633" s="372"/>
      <c r="FA633" s="372"/>
      <c r="FB633" s="372"/>
      <c r="FC633" s="372"/>
      <c r="FD633" s="372"/>
      <c r="FE633" s="372"/>
      <c r="FF633" s="372"/>
      <c r="FG633" s="372"/>
      <c r="FH633" s="372"/>
      <c r="FI633" s="372"/>
      <c r="FJ633" s="372"/>
      <c r="FK633" s="372"/>
      <c r="FL633" s="372"/>
      <c r="FM633" s="372"/>
      <c r="FN633" s="372"/>
      <c r="FO633" s="372"/>
      <c r="FP633" s="372"/>
      <c r="FQ633" s="372"/>
      <c r="FR633" s="372"/>
      <c r="FS633" s="372"/>
      <c r="FT633" s="372"/>
      <c r="FU633" s="372"/>
      <c r="FV633" s="372"/>
      <c r="FW633" s="372"/>
      <c r="FX633" s="372"/>
      <c r="FY633" s="372"/>
      <c r="FZ633" s="372"/>
      <c r="GA633" s="372"/>
      <c r="GB633" s="372"/>
      <c r="GC633" s="372"/>
      <c r="GD633" s="372"/>
      <c r="GE633" s="372"/>
      <c r="GF633" s="372"/>
      <c r="GG633" s="372"/>
      <c r="GH633" s="372"/>
      <c r="GI633" s="372"/>
      <c r="GJ633" s="372"/>
      <c r="GK633" s="372"/>
      <c r="GL633" s="372"/>
      <c r="GM633" s="372"/>
      <c r="GN633" s="372"/>
      <c r="GO633" s="372"/>
      <c r="GP633" s="372"/>
      <c r="GQ633" s="372"/>
      <c r="GR633" s="372"/>
      <c r="GS633" s="372"/>
      <c r="GT633" s="372"/>
      <c r="GU633" s="372"/>
      <c r="GV633" s="372"/>
      <c r="GW633" s="372"/>
      <c r="GX633" s="372"/>
      <c r="GY633" s="372"/>
      <c r="GZ633" s="372"/>
      <c r="HA633" s="372"/>
      <c r="HB633" s="372"/>
      <c r="HC633" s="372"/>
      <c r="HD633" s="372"/>
      <c r="HE633" s="372"/>
      <c r="HF633" s="372"/>
      <c r="HG633" s="372"/>
      <c r="HH633" s="372"/>
      <c r="HI633" s="372"/>
      <c r="HJ633" s="372"/>
      <c r="HK633" s="372"/>
      <c r="HL633" s="372"/>
      <c r="HM633" s="372"/>
      <c r="HN633" s="372"/>
      <c r="HO633" s="372"/>
      <c r="HP633" s="372"/>
      <c r="HQ633" s="372"/>
      <c r="HR633" s="372"/>
      <c r="HS633" s="372"/>
      <c r="HT633" s="372"/>
      <c r="HU633" s="372"/>
      <c r="HV633" s="372"/>
      <c r="HW633" s="372"/>
      <c r="HX633" s="372"/>
    </row>
    <row r="634" spans="1:232" s="481" customFormat="1" hidden="1">
      <c r="A634" s="363"/>
      <c r="B634" s="378"/>
      <c r="C634" s="365"/>
      <c r="D634" s="366"/>
      <c r="E634" s="367"/>
      <c r="F634" s="368"/>
      <c r="G634" s="379"/>
      <c r="H634" s="318"/>
      <c r="I634" s="319"/>
      <c r="J634" s="320"/>
      <c r="K634" s="320"/>
      <c r="L634" s="336" t="s">
        <v>143</v>
      </c>
      <c r="M634" s="289">
        <v>5113</v>
      </c>
      <c r="N634" s="299">
        <f>+'havelvac 7.1'!N634+'havelvac 7.2'!N634+'havelvac 7.3'!N634+'havelvac 7.4'!N634+'havelvac 7.5'!N634+'havelvac 7.6'!N634+'havelvac 7.7'!N634+'havelvac 7.9'!N634+'havelvac 7.8'!N634+'havelvac 7.10'!N634+'havelvac 7.11'!N634+'havelvac 7.12'!N634+'havelvac 7.13'!N634</f>
        <v>0</v>
      </c>
      <c r="O634" s="299">
        <f>+'havelvac 7.1'!O634+'havelvac 7.2'!O634+'havelvac 7.3'!O634+'havelvac 7.4'!O634+'havelvac 7.5'!O634+'havelvac 7.6'!O634+'havelvac 7.7'!O634+'havelvac 7.9'!O634+'havelvac 7.8'!O634+'havelvac 7.10'!O634+'havelvac 7.11'!O634+'havelvac 7.12'!O634+'havelvac 7.13'!O634</f>
        <v>0</v>
      </c>
      <c r="P634" s="299">
        <f>+'havelvac 7.1'!P634+'havelvac 7.2'!P634+'havelvac 7.3'!P634+'havelvac 7.4'!P634+'havelvac 7.5'!P634+'havelvac 7.6'!P634+'havelvac 7.7'!P634+'havelvac 7.9'!P634+'havelvac 7.8'!P634+'havelvac 7.10'!P634+'havelvac 7.11'!P634+'havelvac 7.12'!P634+'havelvac 7.13'!P634</f>
        <v>0</v>
      </c>
      <c r="Q634" s="372"/>
      <c r="R634" s="372"/>
      <c r="S634" s="372"/>
      <c r="T634" s="372"/>
      <c r="U634" s="372"/>
      <c r="V634" s="372"/>
      <c r="W634" s="372"/>
      <c r="X634" s="372"/>
      <c r="Y634" s="372"/>
      <c r="Z634" s="372"/>
      <c r="AA634" s="372"/>
      <c r="AB634" s="372"/>
      <c r="AC634" s="372"/>
      <c r="AD634" s="372"/>
      <c r="AE634" s="372"/>
      <c r="AF634" s="372"/>
      <c r="AG634" s="372"/>
      <c r="AH634" s="372"/>
      <c r="AI634" s="372"/>
      <c r="AJ634" s="372"/>
      <c r="AK634" s="372"/>
      <c r="AL634" s="372"/>
      <c r="AM634" s="372"/>
      <c r="AN634" s="372"/>
      <c r="AO634" s="372"/>
      <c r="AP634" s="372"/>
      <c r="AQ634" s="372"/>
      <c r="AR634" s="372"/>
      <c r="AS634" s="372"/>
      <c r="AT634" s="372"/>
      <c r="AU634" s="372"/>
      <c r="AV634" s="372"/>
      <c r="AW634" s="372"/>
      <c r="AX634" s="372"/>
      <c r="AY634" s="372"/>
      <c r="AZ634" s="372"/>
      <c r="BA634" s="372"/>
      <c r="BB634" s="372"/>
      <c r="BC634" s="372"/>
      <c r="BD634" s="372"/>
      <c r="BE634" s="372"/>
      <c r="BF634" s="372"/>
      <c r="BG634" s="372"/>
      <c r="BH634" s="372"/>
      <c r="BI634" s="372"/>
      <c r="BJ634" s="372"/>
      <c r="BK634" s="372"/>
      <c r="BL634" s="372"/>
      <c r="BM634" s="372"/>
      <c r="BN634" s="372"/>
      <c r="BO634" s="372"/>
      <c r="BP634" s="372"/>
      <c r="BQ634" s="372"/>
      <c r="BR634" s="372"/>
      <c r="BS634" s="372"/>
      <c r="BT634" s="372"/>
      <c r="BU634" s="372"/>
      <c r="BV634" s="372"/>
      <c r="BW634" s="372"/>
      <c r="BX634" s="372"/>
      <c r="BY634" s="372"/>
      <c r="BZ634" s="372"/>
      <c r="CA634" s="372"/>
      <c r="CB634" s="372"/>
      <c r="CC634" s="372"/>
      <c r="CD634" s="372"/>
      <c r="CE634" s="372"/>
      <c r="CF634" s="372"/>
      <c r="CG634" s="372"/>
      <c r="CH634" s="372"/>
      <c r="CI634" s="372"/>
      <c r="CJ634" s="372"/>
      <c r="CK634" s="372"/>
      <c r="CL634" s="372"/>
      <c r="CM634" s="372"/>
      <c r="CN634" s="372"/>
      <c r="CO634" s="372"/>
      <c r="CP634" s="372"/>
      <c r="CQ634" s="372"/>
      <c r="CR634" s="372"/>
      <c r="CS634" s="372"/>
      <c r="CT634" s="372"/>
      <c r="CU634" s="372"/>
      <c r="CV634" s="372"/>
      <c r="CW634" s="372"/>
      <c r="CX634" s="372"/>
      <c r="CY634" s="372"/>
      <c r="CZ634" s="372"/>
      <c r="DA634" s="372"/>
      <c r="DB634" s="372"/>
      <c r="DC634" s="372"/>
      <c r="DD634" s="372"/>
      <c r="DE634" s="372"/>
      <c r="DF634" s="372"/>
      <c r="DG634" s="372"/>
      <c r="DH634" s="372"/>
      <c r="DI634" s="372"/>
      <c r="DJ634" s="372"/>
      <c r="DK634" s="372"/>
      <c r="DL634" s="372"/>
      <c r="DM634" s="372"/>
      <c r="DN634" s="372"/>
      <c r="DO634" s="372"/>
      <c r="DP634" s="372"/>
      <c r="DQ634" s="372"/>
      <c r="DR634" s="372"/>
      <c r="DS634" s="372"/>
      <c r="DT634" s="372"/>
      <c r="DU634" s="372"/>
      <c r="DV634" s="372"/>
      <c r="DW634" s="372"/>
      <c r="DX634" s="372"/>
      <c r="DY634" s="372"/>
      <c r="DZ634" s="372"/>
      <c r="EA634" s="372"/>
      <c r="EB634" s="372"/>
      <c r="EC634" s="372"/>
      <c r="ED634" s="372"/>
      <c r="EE634" s="372"/>
      <c r="EF634" s="372"/>
      <c r="EG634" s="372"/>
      <c r="EH634" s="372"/>
      <c r="EI634" s="372"/>
      <c r="EJ634" s="372"/>
      <c r="EK634" s="372"/>
      <c r="EL634" s="372"/>
      <c r="EM634" s="372"/>
      <c r="EN634" s="372"/>
      <c r="EO634" s="372"/>
      <c r="EP634" s="372"/>
      <c r="EQ634" s="372"/>
      <c r="ER634" s="372"/>
      <c r="ES634" s="372"/>
      <c r="ET634" s="372"/>
      <c r="EU634" s="372"/>
      <c r="EV634" s="372"/>
      <c r="EW634" s="372"/>
      <c r="EX634" s="372"/>
      <c r="EY634" s="372"/>
      <c r="EZ634" s="372"/>
      <c r="FA634" s="372"/>
      <c r="FB634" s="372"/>
      <c r="FC634" s="372"/>
      <c r="FD634" s="372"/>
      <c r="FE634" s="372"/>
      <c r="FF634" s="372"/>
      <c r="FG634" s="372"/>
      <c r="FH634" s="372"/>
      <c r="FI634" s="372"/>
      <c r="FJ634" s="372"/>
      <c r="FK634" s="372"/>
      <c r="FL634" s="372"/>
      <c r="FM634" s="372"/>
      <c r="FN634" s="372"/>
      <c r="FO634" s="372"/>
      <c r="FP634" s="372"/>
      <c r="FQ634" s="372"/>
      <c r="FR634" s="372"/>
      <c r="FS634" s="372"/>
      <c r="FT634" s="372"/>
      <c r="FU634" s="372"/>
      <c r="FV634" s="372"/>
      <c r="FW634" s="372"/>
      <c r="FX634" s="372"/>
      <c r="FY634" s="372"/>
      <c r="FZ634" s="372"/>
      <c r="GA634" s="372"/>
      <c r="GB634" s="372"/>
      <c r="GC634" s="372"/>
      <c r="GD634" s="372"/>
      <c r="GE634" s="372"/>
      <c r="GF634" s="372"/>
      <c r="GG634" s="372"/>
      <c r="GH634" s="372"/>
      <c r="GI634" s="372"/>
      <c r="GJ634" s="372"/>
      <c r="GK634" s="372"/>
      <c r="GL634" s="372"/>
      <c r="GM634" s="372"/>
      <c r="GN634" s="372"/>
      <c r="GO634" s="372"/>
      <c r="GP634" s="372"/>
      <c r="GQ634" s="372"/>
      <c r="GR634" s="372"/>
      <c r="GS634" s="372"/>
      <c r="GT634" s="372"/>
      <c r="GU634" s="372"/>
      <c r="GV634" s="372"/>
      <c r="GW634" s="372"/>
      <c r="GX634" s="372"/>
      <c r="GY634" s="372"/>
      <c r="GZ634" s="372"/>
      <c r="HA634" s="372"/>
      <c r="HB634" s="372"/>
      <c r="HC634" s="372"/>
      <c r="HD634" s="372"/>
      <c r="HE634" s="372"/>
      <c r="HF634" s="372"/>
      <c r="HG634" s="372"/>
      <c r="HH634" s="372"/>
      <c r="HI634" s="372"/>
      <c r="HJ634" s="372"/>
      <c r="HK634" s="372"/>
      <c r="HL634" s="372"/>
      <c r="HM634" s="372"/>
      <c r="HN634" s="372"/>
      <c r="HO634" s="372"/>
      <c r="HP634" s="372"/>
      <c r="HQ634" s="372"/>
      <c r="HR634" s="372"/>
      <c r="HS634" s="372"/>
      <c r="HT634" s="372"/>
      <c r="HU634" s="372"/>
      <c r="HV634" s="372"/>
      <c r="HW634" s="372"/>
      <c r="HX634" s="372"/>
    </row>
    <row r="635" spans="1:232" s="481" customFormat="1" hidden="1">
      <c r="A635" s="363"/>
      <c r="B635" s="378"/>
      <c r="C635" s="365"/>
      <c r="D635" s="366"/>
      <c r="E635" s="367"/>
      <c r="F635" s="368"/>
      <c r="G635" s="379"/>
      <c r="H635" s="318"/>
      <c r="I635" s="319"/>
      <c r="J635" s="320"/>
      <c r="K635" s="320"/>
      <c r="L635" s="330" t="s">
        <v>268</v>
      </c>
      <c r="M635" s="323">
        <v>5129</v>
      </c>
      <c r="N635" s="299">
        <f>+'havelvac 7.1'!N635+'havelvac 7.2'!N635+'havelvac 7.3'!N635+'havelvac 7.4'!N635+'havelvac 7.5'!N635+'havelvac 7.6'!N635+'havelvac 7.7'!N635+'havelvac 7.9'!N635+'havelvac 7.8'!N635+'havelvac 7.10'!N635+'havelvac 7.11'!N635+'havelvac 7.12'!N635+'havelvac 7.13'!N635</f>
        <v>0</v>
      </c>
      <c r="O635" s="299">
        <f>+'havelvac 7.1'!O635+'havelvac 7.2'!O635+'havelvac 7.3'!O635+'havelvac 7.4'!O635+'havelvac 7.5'!O635+'havelvac 7.6'!O635+'havelvac 7.7'!O635+'havelvac 7.9'!O635+'havelvac 7.8'!O635+'havelvac 7.10'!O635+'havelvac 7.11'!O635+'havelvac 7.12'!O635+'havelvac 7.13'!O635</f>
        <v>0</v>
      </c>
      <c r="P635" s="299">
        <f>+'havelvac 7.1'!P635+'havelvac 7.2'!P635+'havelvac 7.3'!P635+'havelvac 7.4'!P635+'havelvac 7.5'!P635+'havelvac 7.6'!P635+'havelvac 7.7'!P635+'havelvac 7.9'!P635+'havelvac 7.8'!P635+'havelvac 7.10'!P635+'havelvac 7.11'!P635+'havelvac 7.12'!P635+'havelvac 7.13'!P635</f>
        <v>0</v>
      </c>
      <c r="Q635" s="372"/>
      <c r="R635" s="372"/>
      <c r="S635" s="372"/>
      <c r="T635" s="372"/>
      <c r="U635" s="372"/>
      <c r="V635" s="372"/>
      <c r="W635" s="372"/>
      <c r="X635" s="372"/>
      <c r="Y635" s="372"/>
      <c r="Z635" s="372"/>
      <c r="AA635" s="372"/>
      <c r="AB635" s="372"/>
      <c r="AC635" s="372"/>
      <c r="AD635" s="372"/>
      <c r="AE635" s="372"/>
      <c r="AF635" s="372"/>
      <c r="AG635" s="372"/>
      <c r="AH635" s="372"/>
      <c r="AI635" s="372"/>
      <c r="AJ635" s="372"/>
      <c r="AK635" s="372"/>
      <c r="AL635" s="372"/>
      <c r="AM635" s="372"/>
      <c r="AN635" s="372"/>
      <c r="AO635" s="372"/>
      <c r="AP635" s="372"/>
      <c r="AQ635" s="372"/>
      <c r="AR635" s="372"/>
      <c r="AS635" s="372"/>
      <c r="AT635" s="372"/>
      <c r="AU635" s="372"/>
      <c r="AV635" s="372"/>
      <c r="AW635" s="372"/>
      <c r="AX635" s="372"/>
      <c r="AY635" s="372"/>
      <c r="AZ635" s="372"/>
      <c r="BA635" s="372"/>
      <c r="BB635" s="372"/>
      <c r="BC635" s="372"/>
      <c r="BD635" s="372"/>
      <c r="BE635" s="372"/>
      <c r="BF635" s="372"/>
      <c r="BG635" s="372"/>
      <c r="BH635" s="372"/>
      <c r="BI635" s="372"/>
      <c r="BJ635" s="372"/>
      <c r="BK635" s="372"/>
      <c r="BL635" s="372"/>
      <c r="BM635" s="372"/>
      <c r="BN635" s="372"/>
      <c r="BO635" s="372"/>
      <c r="BP635" s="372"/>
      <c r="BQ635" s="372"/>
      <c r="BR635" s="372"/>
      <c r="BS635" s="372"/>
      <c r="BT635" s="372"/>
      <c r="BU635" s="372"/>
      <c r="BV635" s="372"/>
      <c r="BW635" s="372"/>
      <c r="BX635" s="372"/>
      <c r="BY635" s="372"/>
      <c r="BZ635" s="372"/>
      <c r="CA635" s="372"/>
      <c r="CB635" s="372"/>
      <c r="CC635" s="372"/>
      <c r="CD635" s="372"/>
      <c r="CE635" s="372"/>
      <c r="CF635" s="372"/>
      <c r="CG635" s="372"/>
      <c r="CH635" s="372"/>
      <c r="CI635" s="372"/>
      <c r="CJ635" s="372"/>
      <c r="CK635" s="372"/>
      <c r="CL635" s="372"/>
      <c r="CM635" s="372"/>
      <c r="CN635" s="372"/>
      <c r="CO635" s="372"/>
      <c r="CP635" s="372"/>
      <c r="CQ635" s="372"/>
      <c r="CR635" s="372"/>
      <c r="CS635" s="372"/>
      <c r="CT635" s="372"/>
      <c r="CU635" s="372"/>
      <c r="CV635" s="372"/>
      <c r="CW635" s="372"/>
      <c r="CX635" s="372"/>
      <c r="CY635" s="372"/>
      <c r="CZ635" s="372"/>
      <c r="DA635" s="372"/>
      <c r="DB635" s="372"/>
      <c r="DC635" s="372"/>
      <c r="DD635" s="372"/>
      <c r="DE635" s="372"/>
      <c r="DF635" s="372"/>
      <c r="DG635" s="372"/>
      <c r="DH635" s="372"/>
      <c r="DI635" s="372"/>
      <c r="DJ635" s="372"/>
      <c r="DK635" s="372"/>
      <c r="DL635" s="372"/>
      <c r="DM635" s="372"/>
      <c r="DN635" s="372"/>
      <c r="DO635" s="372"/>
      <c r="DP635" s="372"/>
      <c r="DQ635" s="372"/>
      <c r="DR635" s="372"/>
      <c r="DS635" s="372"/>
      <c r="DT635" s="372"/>
      <c r="DU635" s="372"/>
      <c r="DV635" s="372"/>
      <c r="DW635" s="372"/>
      <c r="DX635" s="372"/>
      <c r="DY635" s="372"/>
      <c r="DZ635" s="372"/>
      <c r="EA635" s="372"/>
      <c r="EB635" s="372"/>
      <c r="EC635" s="372"/>
      <c r="ED635" s="372"/>
      <c r="EE635" s="372"/>
      <c r="EF635" s="372"/>
      <c r="EG635" s="372"/>
      <c r="EH635" s="372"/>
      <c r="EI635" s="372"/>
      <c r="EJ635" s="372"/>
      <c r="EK635" s="372"/>
      <c r="EL635" s="372"/>
      <c r="EM635" s="372"/>
      <c r="EN635" s="372"/>
      <c r="EO635" s="372"/>
      <c r="EP635" s="372"/>
      <c r="EQ635" s="372"/>
      <c r="ER635" s="372"/>
      <c r="ES635" s="372"/>
      <c r="ET635" s="372"/>
      <c r="EU635" s="372"/>
      <c r="EV635" s="372"/>
      <c r="EW635" s="372"/>
      <c r="EX635" s="372"/>
      <c r="EY635" s="372"/>
      <c r="EZ635" s="372"/>
      <c r="FA635" s="372"/>
      <c r="FB635" s="372"/>
      <c r="FC635" s="372"/>
      <c r="FD635" s="372"/>
      <c r="FE635" s="372"/>
      <c r="FF635" s="372"/>
      <c r="FG635" s="372"/>
      <c r="FH635" s="372"/>
      <c r="FI635" s="372"/>
      <c r="FJ635" s="372"/>
      <c r="FK635" s="372"/>
      <c r="FL635" s="372"/>
      <c r="FM635" s="372"/>
      <c r="FN635" s="372"/>
      <c r="FO635" s="372"/>
      <c r="FP635" s="372"/>
      <c r="FQ635" s="372"/>
      <c r="FR635" s="372"/>
      <c r="FS635" s="372"/>
      <c r="FT635" s="372"/>
      <c r="FU635" s="372"/>
      <c r="FV635" s="372"/>
      <c r="FW635" s="372"/>
      <c r="FX635" s="372"/>
      <c r="FY635" s="372"/>
      <c r="FZ635" s="372"/>
      <c r="GA635" s="372"/>
      <c r="GB635" s="372"/>
      <c r="GC635" s="372"/>
      <c r="GD635" s="372"/>
      <c r="GE635" s="372"/>
      <c r="GF635" s="372"/>
      <c r="GG635" s="372"/>
      <c r="GH635" s="372"/>
      <c r="GI635" s="372"/>
      <c r="GJ635" s="372"/>
      <c r="GK635" s="372"/>
      <c r="GL635" s="372"/>
      <c r="GM635" s="372"/>
      <c r="GN635" s="372"/>
      <c r="GO635" s="372"/>
      <c r="GP635" s="372"/>
      <c r="GQ635" s="372"/>
      <c r="GR635" s="372"/>
      <c r="GS635" s="372"/>
      <c r="GT635" s="372"/>
      <c r="GU635" s="372"/>
      <c r="GV635" s="372"/>
      <c r="GW635" s="372"/>
      <c r="GX635" s="372"/>
      <c r="GY635" s="372"/>
      <c r="GZ635" s="372"/>
      <c r="HA635" s="372"/>
      <c r="HB635" s="372"/>
      <c r="HC635" s="372"/>
      <c r="HD635" s="372"/>
      <c r="HE635" s="372"/>
      <c r="HF635" s="372"/>
      <c r="HG635" s="372"/>
      <c r="HH635" s="372"/>
      <c r="HI635" s="372"/>
      <c r="HJ635" s="372"/>
      <c r="HK635" s="372"/>
      <c r="HL635" s="372"/>
      <c r="HM635" s="372"/>
      <c r="HN635" s="372"/>
      <c r="HO635" s="372"/>
      <c r="HP635" s="372"/>
      <c r="HQ635" s="372"/>
      <c r="HR635" s="372"/>
      <c r="HS635" s="372"/>
      <c r="HT635" s="372"/>
      <c r="HU635" s="372"/>
      <c r="HV635" s="372"/>
      <c r="HW635" s="372"/>
      <c r="HX635" s="372"/>
    </row>
    <row r="636" spans="1:232" s="481" customFormat="1" ht="27" hidden="1">
      <c r="A636" s="363"/>
      <c r="B636" s="378"/>
      <c r="C636" s="365"/>
      <c r="D636" s="366"/>
      <c r="E636" s="367"/>
      <c r="F636" s="368"/>
      <c r="G636" s="379"/>
      <c r="H636" s="290"/>
      <c r="I636" s="414"/>
      <c r="J636" s="415"/>
      <c r="K636" s="415"/>
      <c r="L636" s="416" t="s">
        <v>852</v>
      </c>
      <c r="M636" s="411"/>
      <c r="N636" s="417">
        <f>SUM(N637:N638)</f>
        <v>0</v>
      </c>
      <c r="O636" s="417">
        <f>SUM(O637:O638)</f>
        <v>0</v>
      </c>
      <c r="P636" s="417">
        <f>SUM(P637:P638)</f>
        <v>0</v>
      </c>
      <c r="Q636" s="372"/>
      <c r="R636" s="372"/>
      <c r="S636" s="372"/>
      <c r="T636" s="372"/>
      <c r="U636" s="372"/>
      <c r="V636" s="372"/>
      <c r="W636" s="372"/>
      <c r="X636" s="372"/>
      <c r="Y636" s="372"/>
      <c r="Z636" s="372"/>
      <c r="AA636" s="372"/>
      <c r="AB636" s="372"/>
      <c r="AC636" s="372"/>
      <c r="AD636" s="372"/>
      <c r="AE636" s="372"/>
      <c r="AF636" s="372"/>
      <c r="AG636" s="372"/>
      <c r="AH636" s="372"/>
      <c r="AI636" s="372"/>
      <c r="AJ636" s="372"/>
      <c r="AK636" s="372"/>
      <c r="AL636" s="372"/>
      <c r="AM636" s="372"/>
      <c r="AN636" s="372"/>
      <c r="AO636" s="372"/>
      <c r="AP636" s="372"/>
      <c r="AQ636" s="372"/>
      <c r="AR636" s="372"/>
      <c r="AS636" s="372"/>
      <c r="AT636" s="372"/>
      <c r="AU636" s="372"/>
      <c r="AV636" s="372"/>
      <c r="AW636" s="372"/>
      <c r="AX636" s="372"/>
      <c r="AY636" s="372"/>
      <c r="AZ636" s="372"/>
      <c r="BA636" s="372"/>
      <c r="BB636" s="372"/>
      <c r="BC636" s="372"/>
      <c r="BD636" s="372"/>
      <c r="BE636" s="372"/>
      <c r="BF636" s="372"/>
      <c r="BG636" s="372"/>
      <c r="BH636" s="372"/>
      <c r="BI636" s="372"/>
      <c r="BJ636" s="372"/>
      <c r="BK636" s="372"/>
      <c r="BL636" s="372"/>
      <c r="BM636" s="372"/>
      <c r="BN636" s="372"/>
      <c r="BO636" s="372"/>
      <c r="BP636" s="372"/>
      <c r="BQ636" s="372"/>
      <c r="BR636" s="372"/>
      <c r="BS636" s="372"/>
      <c r="BT636" s="372"/>
      <c r="BU636" s="372"/>
      <c r="BV636" s="372"/>
      <c r="BW636" s="372"/>
      <c r="BX636" s="372"/>
      <c r="BY636" s="372"/>
      <c r="BZ636" s="372"/>
      <c r="CA636" s="372"/>
      <c r="CB636" s="372"/>
      <c r="CC636" s="372"/>
      <c r="CD636" s="372"/>
      <c r="CE636" s="372"/>
      <c r="CF636" s="372"/>
      <c r="CG636" s="372"/>
      <c r="CH636" s="372"/>
      <c r="CI636" s="372"/>
      <c r="CJ636" s="372"/>
      <c r="CK636" s="372"/>
      <c r="CL636" s="372"/>
      <c r="CM636" s="372"/>
      <c r="CN636" s="372"/>
      <c r="CO636" s="372"/>
      <c r="CP636" s="372"/>
      <c r="CQ636" s="372"/>
      <c r="CR636" s="372"/>
      <c r="CS636" s="372"/>
      <c r="CT636" s="372"/>
      <c r="CU636" s="372"/>
      <c r="CV636" s="372"/>
      <c r="CW636" s="372"/>
      <c r="CX636" s="372"/>
      <c r="CY636" s="372"/>
      <c r="CZ636" s="372"/>
      <c r="DA636" s="372"/>
      <c r="DB636" s="372"/>
      <c r="DC636" s="372"/>
      <c r="DD636" s="372"/>
      <c r="DE636" s="372"/>
      <c r="DF636" s="372"/>
      <c r="DG636" s="372"/>
      <c r="DH636" s="372"/>
      <c r="DI636" s="372"/>
      <c r="DJ636" s="372"/>
      <c r="DK636" s="372"/>
      <c r="DL636" s="372"/>
      <c r="DM636" s="372"/>
      <c r="DN636" s="372"/>
      <c r="DO636" s="372"/>
      <c r="DP636" s="372"/>
      <c r="DQ636" s="372"/>
      <c r="DR636" s="372"/>
      <c r="DS636" s="372"/>
      <c r="DT636" s="372"/>
      <c r="DU636" s="372"/>
      <c r="DV636" s="372"/>
      <c r="DW636" s="372"/>
      <c r="DX636" s="372"/>
      <c r="DY636" s="372"/>
      <c r="DZ636" s="372"/>
      <c r="EA636" s="372"/>
      <c r="EB636" s="372"/>
      <c r="EC636" s="372"/>
      <c r="ED636" s="372"/>
      <c r="EE636" s="372"/>
      <c r="EF636" s="372"/>
      <c r="EG636" s="372"/>
      <c r="EH636" s="372"/>
      <c r="EI636" s="372"/>
      <c r="EJ636" s="372"/>
      <c r="EK636" s="372"/>
      <c r="EL636" s="372"/>
      <c r="EM636" s="372"/>
      <c r="EN636" s="372"/>
      <c r="EO636" s="372"/>
      <c r="EP636" s="372"/>
      <c r="EQ636" s="372"/>
      <c r="ER636" s="372"/>
      <c r="ES636" s="372"/>
      <c r="ET636" s="372"/>
      <c r="EU636" s="372"/>
      <c r="EV636" s="372"/>
      <c r="EW636" s="372"/>
      <c r="EX636" s="372"/>
      <c r="EY636" s="372"/>
      <c r="EZ636" s="372"/>
      <c r="FA636" s="372"/>
      <c r="FB636" s="372"/>
      <c r="FC636" s="372"/>
      <c r="FD636" s="372"/>
      <c r="FE636" s="372"/>
      <c r="FF636" s="372"/>
      <c r="FG636" s="372"/>
      <c r="FH636" s="372"/>
      <c r="FI636" s="372"/>
      <c r="FJ636" s="372"/>
      <c r="FK636" s="372"/>
      <c r="FL636" s="372"/>
      <c r="FM636" s="372"/>
      <c r="FN636" s="372"/>
      <c r="FO636" s="372"/>
      <c r="FP636" s="372"/>
      <c r="FQ636" s="372"/>
      <c r="FR636" s="372"/>
      <c r="FS636" s="372"/>
      <c r="FT636" s="372"/>
      <c r="FU636" s="372"/>
      <c r="FV636" s="372"/>
      <c r="FW636" s="372"/>
      <c r="FX636" s="372"/>
      <c r="FY636" s="372"/>
      <c r="FZ636" s="372"/>
      <c r="GA636" s="372"/>
      <c r="GB636" s="372"/>
      <c r="GC636" s="372"/>
      <c r="GD636" s="372"/>
      <c r="GE636" s="372"/>
      <c r="GF636" s="372"/>
      <c r="GG636" s="372"/>
      <c r="GH636" s="372"/>
      <c r="GI636" s="372"/>
      <c r="GJ636" s="372"/>
      <c r="GK636" s="372"/>
      <c r="GL636" s="372"/>
      <c r="GM636" s="372"/>
      <c r="GN636" s="372"/>
      <c r="GO636" s="372"/>
      <c r="GP636" s="372"/>
      <c r="GQ636" s="372"/>
      <c r="GR636" s="372"/>
      <c r="GS636" s="372"/>
      <c r="GT636" s="372"/>
      <c r="GU636" s="372"/>
      <c r="GV636" s="372"/>
      <c r="GW636" s="372"/>
      <c r="GX636" s="372"/>
      <c r="GY636" s="372"/>
      <c r="GZ636" s="372"/>
      <c r="HA636" s="372"/>
      <c r="HB636" s="372"/>
      <c r="HC636" s="372"/>
      <c r="HD636" s="372"/>
      <c r="HE636" s="372"/>
      <c r="HF636" s="372"/>
      <c r="HG636" s="372"/>
      <c r="HH636" s="372"/>
      <c r="HI636" s="372"/>
      <c r="HJ636" s="372"/>
      <c r="HK636" s="372"/>
      <c r="HL636" s="372"/>
      <c r="HM636" s="372"/>
      <c r="HN636" s="372"/>
      <c r="HO636" s="372"/>
      <c r="HP636" s="372"/>
      <c r="HQ636" s="372"/>
      <c r="HR636" s="372"/>
      <c r="HS636" s="372"/>
      <c r="HT636" s="372"/>
      <c r="HU636" s="372"/>
      <c r="HV636" s="372"/>
      <c r="HW636" s="372"/>
      <c r="HX636" s="372"/>
    </row>
    <row r="637" spans="1:232" hidden="1">
      <c r="H637" s="318"/>
      <c r="I637" s="319"/>
      <c r="J637" s="320"/>
      <c r="K637" s="320"/>
      <c r="L637" s="330" t="s">
        <v>173</v>
      </c>
      <c r="M637" s="288">
        <v>5112</v>
      </c>
      <c r="N637" s="299">
        <f>+'havelvac 7.1'!N637+'havelvac 7.2'!N637+'havelvac 7.3'!N637+'havelvac 7.4'!N637+'havelvac 7.5'!N637+'havelvac 7.6'!N637+'havelvac 7.7'!N637+'havelvac 7.9'!N637+'havelvac 7.8'!N637+'havelvac 7.10'!N637+'havelvac 7.11'!N637+'havelvac 7.12'!N637+'havelvac 7.13'!N637</f>
        <v>0</v>
      </c>
      <c r="O637" s="299">
        <f>+'havelvac 7.1'!O637+'havelvac 7.2'!O637+'havelvac 7.3'!O637+'havelvac 7.4'!O637+'havelvac 7.5'!O637+'havelvac 7.6'!O637+'havelvac 7.7'!O637+'havelvac 7.9'!O637+'havelvac 7.8'!O637+'havelvac 7.10'!O637+'havelvac 7.11'!O637+'havelvac 7.12'!O637+'havelvac 7.13'!O637</f>
        <v>0</v>
      </c>
      <c r="P637" s="299">
        <f>+'havelvac 7.1'!P637+'havelvac 7.2'!P637+'havelvac 7.3'!P637+'havelvac 7.4'!P637+'havelvac 7.5'!P637+'havelvac 7.6'!P637+'havelvac 7.7'!P637+'havelvac 7.9'!P637+'havelvac 7.8'!P637+'havelvac 7.10'!P637+'havelvac 7.11'!P637+'havelvac 7.12'!P637+'havelvac 7.13'!P637</f>
        <v>0</v>
      </c>
    </row>
    <row r="638" spans="1:232" hidden="1">
      <c r="H638" s="318"/>
      <c r="I638" s="319"/>
      <c r="J638" s="320"/>
      <c r="K638" s="320"/>
      <c r="L638" s="336" t="s">
        <v>143</v>
      </c>
      <c r="M638" s="289">
        <v>5113</v>
      </c>
      <c r="N638" s="299">
        <f>+'havelvac 7.1'!N638+'havelvac 7.2'!N638+'havelvac 7.3'!N638+'havelvac 7.4'!N638+'havelvac 7.5'!N638+'havelvac 7.6'!N638+'havelvac 7.7'!N638+'havelvac 7.9'!N638+'havelvac 7.8'!N638+'havelvac 7.10'!N638+'havelvac 7.11'!N638+'havelvac 7.12'!N638+'havelvac 7.13'!N638</f>
        <v>0</v>
      </c>
      <c r="O638" s="299">
        <f>+'havelvac 7.1'!O638+'havelvac 7.2'!O638+'havelvac 7.3'!O638+'havelvac 7.4'!O638+'havelvac 7.5'!O638+'havelvac 7.6'!O638+'havelvac 7.7'!O638+'havelvac 7.9'!O638+'havelvac 7.8'!O638+'havelvac 7.10'!O638+'havelvac 7.11'!O638+'havelvac 7.12'!O638+'havelvac 7.13'!O638</f>
        <v>0</v>
      </c>
      <c r="P638" s="299">
        <f>+'havelvac 7.1'!P638+'havelvac 7.2'!P638+'havelvac 7.3'!P638+'havelvac 7.4'!P638+'havelvac 7.5'!P638+'havelvac 7.6'!P638+'havelvac 7.7'!P638+'havelvac 7.9'!P638+'havelvac 7.8'!P638+'havelvac 7.10'!P638+'havelvac 7.11'!P638+'havelvac 7.12'!P638+'havelvac 7.13'!P638</f>
        <v>0</v>
      </c>
    </row>
    <row r="639" spans="1:232" s="481" customFormat="1">
      <c r="A639" s="363"/>
      <c r="B639" s="378"/>
      <c r="C639" s="365"/>
      <c r="D639" s="366"/>
      <c r="E639" s="367"/>
      <c r="F639" s="368"/>
      <c r="G639" s="379"/>
      <c r="H639" s="290">
        <v>2960</v>
      </c>
      <c r="I639" s="319" t="s">
        <v>187</v>
      </c>
      <c r="J639" s="320">
        <v>6</v>
      </c>
      <c r="K639" s="320">
        <v>0</v>
      </c>
      <c r="L639" s="410" t="s">
        <v>337</v>
      </c>
      <c r="M639" s="411"/>
      <c r="N639" s="412">
        <f>+N641</f>
        <v>35861.9</v>
      </c>
      <c r="O639" s="412">
        <f>+O641</f>
        <v>35861.9</v>
      </c>
      <c r="P639" s="412">
        <f>+P641</f>
        <v>0</v>
      </c>
      <c r="Q639" s="372"/>
      <c r="R639" s="372"/>
      <c r="S639" s="372"/>
      <c r="T639" s="372"/>
      <c r="U639" s="372"/>
      <c r="V639" s="372"/>
      <c r="W639" s="372"/>
      <c r="X639" s="372"/>
      <c r="Y639" s="372"/>
      <c r="Z639" s="372"/>
      <c r="AA639" s="372"/>
      <c r="AB639" s="372"/>
      <c r="AC639" s="372"/>
      <c r="AD639" s="372"/>
      <c r="AE639" s="372"/>
      <c r="AF639" s="372"/>
      <c r="AG639" s="372"/>
      <c r="AH639" s="372"/>
      <c r="AI639" s="372"/>
      <c r="AJ639" s="372"/>
      <c r="AK639" s="372"/>
      <c r="AL639" s="372"/>
      <c r="AM639" s="372"/>
      <c r="AN639" s="372"/>
      <c r="AO639" s="372"/>
      <c r="AP639" s="372"/>
      <c r="AQ639" s="372"/>
      <c r="AR639" s="372"/>
      <c r="AS639" s="372"/>
      <c r="AT639" s="372"/>
      <c r="AU639" s="372"/>
      <c r="AV639" s="372"/>
      <c r="AW639" s="372"/>
      <c r="AX639" s="372"/>
      <c r="AY639" s="372"/>
      <c r="AZ639" s="372"/>
      <c r="BA639" s="372"/>
      <c r="BB639" s="372"/>
      <c r="BC639" s="372"/>
      <c r="BD639" s="372"/>
      <c r="BE639" s="372"/>
      <c r="BF639" s="372"/>
      <c r="BG639" s="372"/>
      <c r="BH639" s="372"/>
      <c r="BI639" s="372"/>
      <c r="BJ639" s="372"/>
      <c r="BK639" s="372"/>
      <c r="BL639" s="372"/>
      <c r="BM639" s="372"/>
      <c r="BN639" s="372"/>
      <c r="BO639" s="372"/>
      <c r="BP639" s="372"/>
      <c r="BQ639" s="372"/>
      <c r="BR639" s="372"/>
      <c r="BS639" s="372"/>
      <c r="BT639" s="372"/>
      <c r="BU639" s="372"/>
      <c r="BV639" s="372"/>
      <c r="BW639" s="372"/>
      <c r="BX639" s="372"/>
      <c r="BY639" s="372"/>
      <c r="BZ639" s="372"/>
      <c r="CA639" s="372"/>
      <c r="CB639" s="372"/>
      <c r="CC639" s="372"/>
      <c r="CD639" s="372"/>
      <c r="CE639" s="372"/>
      <c r="CF639" s="372"/>
      <c r="CG639" s="372"/>
      <c r="CH639" s="372"/>
      <c r="CI639" s="372"/>
      <c r="CJ639" s="372"/>
      <c r="CK639" s="372"/>
      <c r="CL639" s="372"/>
      <c r="CM639" s="372"/>
      <c r="CN639" s="372"/>
      <c r="CO639" s="372"/>
      <c r="CP639" s="372"/>
      <c r="CQ639" s="372"/>
      <c r="CR639" s="372"/>
      <c r="CS639" s="372"/>
      <c r="CT639" s="372"/>
      <c r="CU639" s="372"/>
      <c r="CV639" s="372"/>
      <c r="CW639" s="372"/>
      <c r="CX639" s="372"/>
      <c r="CY639" s="372"/>
      <c r="CZ639" s="372"/>
      <c r="DA639" s="372"/>
      <c r="DB639" s="372"/>
      <c r="DC639" s="372"/>
      <c r="DD639" s="372"/>
      <c r="DE639" s="372"/>
      <c r="DF639" s="372"/>
      <c r="DG639" s="372"/>
      <c r="DH639" s="372"/>
      <c r="DI639" s="372"/>
      <c r="DJ639" s="372"/>
      <c r="DK639" s="372"/>
      <c r="DL639" s="372"/>
      <c r="DM639" s="372"/>
      <c r="DN639" s="372"/>
      <c r="DO639" s="372"/>
      <c r="DP639" s="372"/>
      <c r="DQ639" s="372"/>
      <c r="DR639" s="372"/>
      <c r="DS639" s="372"/>
      <c r="DT639" s="372"/>
      <c r="DU639" s="372"/>
      <c r="DV639" s="372"/>
      <c r="DW639" s="372"/>
      <c r="DX639" s="372"/>
      <c r="DY639" s="372"/>
      <c r="DZ639" s="372"/>
      <c r="EA639" s="372"/>
      <c r="EB639" s="372"/>
      <c r="EC639" s="372"/>
      <c r="ED639" s="372"/>
      <c r="EE639" s="372"/>
      <c r="EF639" s="372"/>
      <c r="EG639" s="372"/>
      <c r="EH639" s="372"/>
      <c r="EI639" s="372"/>
      <c r="EJ639" s="372"/>
      <c r="EK639" s="372"/>
      <c r="EL639" s="372"/>
      <c r="EM639" s="372"/>
      <c r="EN639" s="372"/>
      <c r="EO639" s="372"/>
      <c r="EP639" s="372"/>
      <c r="EQ639" s="372"/>
      <c r="ER639" s="372"/>
      <c r="ES639" s="372"/>
      <c r="ET639" s="372"/>
      <c r="EU639" s="372"/>
      <c r="EV639" s="372"/>
      <c r="EW639" s="372"/>
      <c r="EX639" s="372"/>
      <c r="EY639" s="372"/>
      <c r="EZ639" s="372"/>
      <c r="FA639" s="372"/>
      <c r="FB639" s="372"/>
      <c r="FC639" s="372"/>
      <c r="FD639" s="372"/>
      <c r="FE639" s="372"/>
      <c r="FF639" s="372"/>
      <c r="FG639" s="372"/>
      <c r="FH639" s="372"/>
      <c r="FI639" s="372"/>
      <c r="FJ639" s="372"/>
      <c r="FK639" s="372"/>
      <c r="FL639" s="372"/>
      <c r="FM639" s="372"/>
      <c r="FN639" s="372"/>
      <c r="FO639" s="372"/>
      <c r="FP639" s="372"/>
      <c r="FQ639" s="372"/>
      <c r="FR639" s="372"/>
      <c r="FS639" s="372"/>
      <c r="FT639" s="372"/>
      <c r="FU639" s="372"/>
      <c r="FV639" s="372"/>
      <c r="FW639" s="372"/>
      <c r="FX639" s="372"/>
      <c r="FY639" s="372"/>
      <c r="FZ639" s="372"/>
      <c r="GA639" s="372"/>
      <c r="GB639" s="372"/>
      <c r="GC639" s="372"/>
      <c r="GD639" s="372"/>
      <c r="GE639" s="372"/>
      <c r="GF639" s="372"/>
      <c r="GG639" s="372"/>
      <c r="GH639" s="372"/>
      <c r="GI639" s="372"/>
      <c r="GJ639" s="372"/>
      <c r="GK639" s="372"/>
      <c r="GL639" s="372"/>
      <c r="GM639" s="372"/>
      <c r="GN639" s="372"/>
      <c r="GO639" s="372"/>
      <c r="GP639" s="372"/>
      <c r="GQ639" s="372"/>
      <c r="GR639" s="372"/>
      <c r="GS639" s="372"/>
      <c r="GT639" s="372"/>
      <c r="GU639" s="372"/>
      <c r="GV639" s="372"/>
      <c r="GW639" s="372"/>
      <c r="GX639" s="372"/>
      <c r="GY639" s="372"/>
      <c r="GZ639" s="372"/>
      <c r="HA639" s="372"/>
      <c r="HB639" s="372"/>
      <c r="HC639" s="372"/>
      <c r="HD639" s="372"/>
      <c r="HE639" s="372"/>
      <c r="HF639" s="372"/>
      <c r="HG639" s="372"/>
      <c r="HH639" s="372"/>
      <c r="HI639" s="372"/>
      <c r="HJ639" s="372"/>
      <c r="HK639" s="372"/>
      <c r="HL639" s="372"/>
      <c r="HM639" s="372"/>
      <c r="HN639" s="372"/>
      <c r="HO639" s="372"/>
      <c r="HP639" s="372"/>
      <c r="HQ639" s="372"/>
      <c r="HR639" s="372"/>
      <c r="HS639" s="372"/>
      <c r="HT639" s="372"/>
      <c r="HU639" s="372"/>
      <c r="HV639" s="372"/>
      <c r="HW639" s="372"/>
      <c r="HX639" s="372"/>
    </row>
    <row r="640" spans="1:232" s="481" customFormat="1">
      <c r="A640" s="363"/>
      <c r="B640" s="378"/>
      <c r="C640" s="365"/>
      <c r="D640" s="366"/>
      <c r="E640" s="367"/>
      <c r="F640" s="368"/>
      <c r="G640" s="379"/>
      <c r="H640" s="318"/>
      <c r="I640" s="319"/>
      <c r="J640" s="320"/>
      <c r="K640" s="320"/>
      <c r="L640" s="330" t="s">
        <v>110</v>
      </c>
      <c r="M640" s="288"/>
      <c r="N640" s="331"/>
      <c r="O640" s="331"/>
      <c r="P640" s="331"/>
      <c r="Q640" s="372"/>
      <c r="R640" s="372"/>
      <c r="S640" s="372"/>
      <c r="T640" s="372"/>
      <c r="U640" s="372"/>
      <c r="V640" s="372"/>
      <c r="W640" s="372"/>
      <c r="X640" s="372"/>
      <c r="Y640" s="372"/>
      <c r="Z640" s="372"/>
      <c r="AA640" s="372"/>
      <c r="AB640" s="372"/>
      <c r="AC640" s="372"/>
      <c r="AD640" s="372"/>
      <c r="AE640" s="372"/>
      <c r="AF640" s="372"/>
      <c r="AG640" s="372"/>
      <c r="AH640" s="372"/>
      <c r="AI640" s="372"/>
      <c r="AJ640" s="372"/>
      <c r="AK640" s="372"/>
      <c r="AL640" s="372"/>
      <c r="AM640" s="372"/>
      <c r="AN640" s="372"/>
      <c r="AO640" s="372"/>
      <c r="AP640" s="372"/>
      <c r="AQ640" s="372"/>
      <c r="AR640" s="372"/>
      <c r="AS640" s="372"/>
      <c r="AT640" s="372"/>
      <c r="AU640" s="372"/>
      <c r="AV640" s="372"/>
      <c r="AW640" s="372"/>
      <c r="AX640" s="372"/>
      <c r="AY640" s="372"/>
      <c r="AZ640" s="372"/>
      <c r="BA640" s="372"/>
      <c r="BB640" s="372"/>
      <c r="BC640" s="372"/>
      <c r="BD640" s="372"/>
      <c r="BE640" s="372"/>
      <c r="BF640" s="372"/>
      <c r="BG640" s="372"/>
      <c r="BH640" s="372"/>
      <c r="BI640" s="372"/>
      <c r="BJ640" s="372"/>
      <c r="BK640" s="372"/>
      <c r="BL640" s="372"/>
      <c r="BM640" s="372"/>
      <c r="BN640" s="372"/>
      <c r="BO640" s="372"/>
      <c r="BP640" s="372"/>
      <c r="BQ640" s="372"/>
      <c r="BR640" s="372"/>
      <c r="BS640" s="372"/>
      <c r="BT640" s="372"/>
      <c r="BU640" s="372"/>
      <c r="BV640" s="372"/>
      <c r="BW640" s="372"/>
      <c r="BX640" s="372"/>
      <c r="BY640" s="372"/>
      <c r="BZ640" s="372"/>
      <c r="CA640" s="372"/>
      <c r="CB640" s="372"/>
      <c r="CC640" s="372"/>
      <c r="CD640" s="372"/>
      <c r="CE640" s="372"/>
      <c r="CF640" s="372"/>
      <c r="CG640" s="372"/>
      <c r="CH640" s="372"/>
      <c r="CI640" s="372"/>
      <c r="CJ640" s="372"/>
      <c r="CK640" s="372"/>
      <c r="CL640" s="372"/>
      <c r="CM640" s="372"/>
      <c r="CN640" s="372"/>
      <c r="CO640" s="372"/>
      <c r="CP640" s="372"/>
      <c r="CQ640" s="372"/>
      <c r="CR640" s="372"/>
      <c r="CS640" s="372"/>
      <c r="CT640" s="372"/>
      <c r="CU640" s="372"/>
      <c r="CV640" s="372"/>
      <c r="CW640" s="372"/>
      <c r="CX640" s="372"/>
      <c r="CY640" s="372"/>
      <c r="CZ640" s="372"/>
      <c r="DA640" s="372"/>
      <c r="DB640" s="372"/>
      <c r="DC640" s="372"/>
      <c r="DD640" s="372"/>
      <c r="DE640" s="372"/>
      <c r="DF640" s="372"/>
      <c r="DG640" s="372"/>
      <c r="DH640" s="372"/>
      <c r="DI640" s="372"/>
      <c r="DJ640" s="372"/>
      <c r="DK640" s="372"/>
      <c r="DL640" s="372"/>
      <c r="DM640" s="372"/>
      <c r="DN640" s="372"/>
      <c r="DO640" s="372"/>
      <c r="DP640" s="372"/>
      <c r="DQ640" s="372"/>
      <c r="DR640" s="372"/>
      <c r="DS640" s="372"/>
      <c r="DT640" s="372"/>
      <c r="DU640" s="372"/>
      <c r="DV640" s="372"/>
      <c r="DW640" s="372"/>
      <c r="DX640" s="372"/>
      <c r="DY640" s="372"/>
      <c r="DZ640" s="372"/>
      <c r="EA640" s="372"/>
      <c r="EB640" s="372"/>
      <c r="EC640" s="372"/>
      <c r="ED640" s="372"/>
      <c r="EE640" s="372"/>
      <c r="EF640" s="372"/>
      <c r="EG640" s="372"/>
      <c r="EH640" s="372"/>
      <c r="EI640" s="372"/>
      <c r="EJ640" s="372"/>
      <c r="EK640" s="372"/>
      <c r="EL640" s="372"/>
      <c r="EM640" s="372"/>
      <c r="EN640" s="372"/>
      <c r="EO640" s="372"/>
      <c r="EP640" s="372"/>
      <c r="EQ640" s="372"/>
      <c r="ER640" s="372"/>
      <c r="ES640" s="372"/>
      <c r="ET640" s="372"/>
      <c r="EU640" s="372"/>
      <c r="EV640" s="372"/>
      <c r="EW640" s="372"/>
      <c r="EX640" s="372"/>
      <c r="EY640" s="372"/>
      <c r="EZ640" s="372"/>
      <c r="FA640" s="372"/>
      <c r="FB640" s="372"/>
      <c r="FC640" s="372"/>
      <c r="FD640" s="372"/>
      <c r="FE640" s="372"/>
      <c r="FF640" s="372"/>
      <c r="FG640" s="372"/>
      <c r="FH640" s="372"/>
      <c r="FI640" s="372"/>
      <c r="FJ640" s="372"/>
      <c r="FK640" s="372"/>
      <c r="FL640" s="372"/>
      <c r="FM640" s="372"/>
      <c r="FN640" s="372"/>
      <c r="FO640" s="372"/>
      <c r="FP640" s="372"/>
      <c r="FQ640" s="372"/>
      <c r="FR640" s="372"/>
      <c r="FS640" s="372"/>
      <c r="FT640" s="372"/>
      <c r="FU640" s="372"/>
      <c r="FV640" s="372"/>
      <c r="FW640" s="372"/>
      <c r="FX640" s="372"/>
      <c r="FY640" s="372"/>
      <c r="FZ640" s="372"/>
      <c r="GA640" s="372"/>
      <c r="GB640" s="372"/>
      <c r="GC640" s="372"/>
      <c r="GD640" s="372"/>
      <c r="GE640" s="372"/>
      <c r="GF640" s="372"/>
      <c r="GG640" s="372"/>
      <c r="GH640" s="372"/>
      <c r="GI640" s="372"/>
      <c r="GJ640" s="372"/>
      <c r="GK640" s="372"/>
      <c r="GL640" s="372"/>
      <c r="GM640" s="372"/>
      <c r="GN640" s="372"/>
      <c r="GO640" s="372"/>
      <c r="GP640" s="372"/>
      <c r="GQ640" s="372"/>
      <c r="GR640" s="372"/>
      <c r="GS640" s="372"/>
      <c r="GT640" s="372"/>
      <c r="GU640" s="372"/>
      <c r="GV640" s="372"/>
      <c r="GW640" s="372"/>
      <c r="GX640" s="372"/>
      <c r="GY640" s="372"/>
      <c r="GZ640" s="372"/>
      <c r="HA640" s="372"/>
      <c r="HB640" s="372"/>
      <c r="HC640" s="372"/>
      <c r="HD640" s="372"/>
      <c r="HE640" s="372"/>
      <c r="HF640" s="372"/>
      <c r="HG640" s="372"/>
      <c r="HH640" s="372"/>
      <c r="HI640" s="372"/>
      <c r="HJ640" s="372"/>
      <c r="HK640" s="372"/>
      <c r="HL640" s="372"/>
      <c r="HM640" s="372"/>
      <c r="HN640" s="372"/>
      <c r="HO640" s="372"/>
      <c r="HP640" s="372"/>
      <c r="HQ640" s="372"/>
      <c r="HR640" s="372"/>
      <c r="HS640" s="372"/>
      <c r="HT640" s="372"/>
      <c r="HU640" s="372"/>
      <c r="HV640" s="372"/>
      <c r="HW640" s="372"/>
      <c r="HX640" s="372"/>
    </row>
    <row r="641" spans="1:232" s="481" customFormat="1">
      <c r="A641" s="363"/>
      <c r="B641" s="378"/>
      <c r="C641" s="365"/>
      <c r="D641" s="366"/>
      <c r="E641" s="367"/>
      <c r="F641" s="368"/>
      <c r="G641" s="379"/>
      <c r="H641" s="290">
        <v>2961</v>
      </c>
      <c r="I641" s="318" t="s">
        <v>187</v>
      </c>
      <c r="J641" s="322">
        <v>6</v>
      </c>
      <c r="K641" s="322">
        <v>1</v>
      </c>
      <c r="L641" s="409" t="s">
        <v>337</v>
      </c>
      <c r="M641" s="323"/>
      <c r="N641" s="331">
        <f>+N643+N648+N650+N652+N654+N657+N659</f>
        <v>35861.9</v>
      </c>
      <c r="O641" s="331">
        <f t="shared" ref="O641:P641" si="61">+O643+O648+O650+O652+O654+O657+O659</f>
        <v>35861.9</v>
      </c>
      <c r="P641" s="331">
        <f t="shared" si="61"/>
        <v>0</v>
      </c>
      <c r="Q641" s="372"/>
      <c r="R641" s="372"/>
      <c r="S641" s="372"/>
      <c r="T641" s="372"/>
      <c r="U641" s="372"/>
      <c r="V641" s="372"/>
      <c r="W641" s="372"/>
      <c r="X641" s="372"/>
      <c r="Y641" s="372"/>
      <c r="Z641" s="372"/>
      <c r="AA641" s="372"/>
      <c r="AB641" s="372"/>
      <c r="AC641" s="372"/>
      <c r="AD641" s="372"/>
      <c r="AE641" s="372"/>
      <c r="AF641" s="372"/>
      <c r="AG641" s="372"/>
      <c r="AH641" s="372"/>
      <c r="AI641" s="372"/>
      <c r="AJ641" s="372"/>
      <c r="AK641" s="372"/>
      <c r="AL641" s="372"/>
      <c r="AM641" s="372"/>
      <c r="AN641" s="372"/>
      <c r="AO641" s="372"/>
      <c r="AP641" s="372"/>
      <c r="AQ641" s="372"/>
      <c r="AR641" s="372"/>
      <c r="AS641" s="372"/>
      <c r="AT641" s="372"/>
      <c r="AU641" s="372"/>
      <c r="AV641" s="372"/>
      <c r="AW641" s="372"/>
      <c r="AX641" s="372"/>
      <c r="AY641" s="372"/>
      <c r="AZ641" s="372"/>
      <c r="BA641" s="372"/>
      <c r="BB641" s="372"/>
      <c r="BC641" s="372"/>
      <c r="BD641" s="372"/>
      <c r="BE641" s="372"/>
      <c r="BF641" s="372"/>
      <c r="BG641" s="372"/>
      <c r="BH641" s="372"/>
      <c r="BI641" s="372"/>
      <c r="BJ641" s="372"/>
      <c r="BK641" s="372"/>
      <c r="BL641" s="372"/>
      <c r="BM641" s="372"/>
      <c r="BN641" s="372"/>
      <c r="BO641" s="372"/>
      <c r="BP641" s="372"/>
      <c r="BQ641" s="372"/>
      <c r="BR641" s="372"/>
      <c r="BS641" s="372"/>
      <c r="BT641" s="372"/>
      <c r="BU641" s="372"/>
      <c r="BV641" s="372"/>
      <c r="BW641" s="372"/>
      <c r="BX641" s="372"/>
      <c r="BY641" s="372"/>
      <c r="BZ641" s="372"/>
      <c r="CA641" s="372"/>
      <c r="CB641" s="372"/>
      <c r="CC641" s="372"/>
      <c r="CD641" s="372"/>
      <c r="CE641" s="372"/>
      <c r="CF641" s="372"/>
      <c r="CG641" s="372"/>
      <c r="CH641" s="372"/>
      <c r="CI641" s="372"/>
      <c r="CJ641" s="372"/>
      <c r="CK641" s="372"/>
      <c r="CL641" s="372"/>
      <c r="CM641" s="372"/>
      <c r="CN641" s="372"/>
      <c r="CO641" s="372"/>
      <c r="CP641" s="372"/>
      <c r="CQ641" s="372"/>
      <c r="CR641" s="372"/>
      <c r="CS641" s="372"/>
      <c r="CT641" s="372"/>
      <c r="CU641" s="372"/>
      <c r="CV641" s="372"/>
      <c r="CW641" s="372"/>
      <c r="CX641" s="372"/>
      <c r="CY641" s="372"/>
      <c r="CZ641" s="372"/>
      <c r="DA641" s="372"/>
      <c r="DB641" s="372"/>
      <c r="DC641" s="372"/>
      <c r="DD641" s="372"/>
      <c r="DE641" s="372"/>
      <c r="DF641" s="372"/>
      <c r="DG641" s="372"/>
      <c r="DH641" s="372"/>
      <c r="DI641" s="372"/>
      <c r="DJ641" s="372"/>
      <c r="DK641" s="372"/>
      <c r="DL641" s="372"/>
      <c r="DM641" s="372"/>
      <c r="DN641" s="372"/>
      <c r="DO641" s="372"/>
      <c r="DP641" s="372"/>
      <c r="DQ641" s="372"/>
      <c r="DR641" s="372"/>
      <c r="DS641" s="372"/>
      <c r="DT641" s="372"/>
      <c r="DU641" s="372"/>
      <c r="DV641" s="372"/>
      <c r="DW641" s="372"/>
      <c r="DX641" s="372"/>
      <c r="DY641" s="372"/>
      <c r="DZ641" s="372"/>
      <c r="EA641" s="372"/>
      <c r="EB641" s="372"/>
      <c r="EC641" s="372"/>
      <c r="ED641" s="372"/>
      <c r="EE641" s="372"/>
      <c r="EF641" s="372"/>
      <c r="EG641" s="372"/>
      <c r="EH641" s="372"/>
      <c r="EI641" s="372"/>
      <c r="EJ641" s="372"/>
      <c r="EK641" s="372"/>
      <c r="EL641" s="372"/>
      <c r="EM641" s="372"/>
      <c r="EN641" s="372"/>
      <c r="EO641" s="372"/>
      <c r="EP641" s="372"/>
      <c r="EQ641" s="372"/>
      <c r="ER641" s="372"/>
      <c r="ES641" s="372"/>
      <c r="ET641" s="372"/>
      <c r="EU641" s="372"/>
      <c r="EV641" s="372"/>
      <c r="EW641" s="372"/>
      <c r="EX641" s="372"/>
      <c r="EY641" s="372"/>
      <c r="EZ641" s="372"/>
      <c r="FA641" s="372"/>
      <c r="FB641" s="372"/>
      <c r="FC641" s="372"/>
      <c r="FD641" s="372"/>
      <c r="FE641" s="372"/>
      <c r="FF641" s="372"/>
      <c r="FG641" s="372"/>
      <c r="FH641" s="372"/>
      <c r="FI641" s="372"/>
      <c r="FJ641" s="372"/>
      <c r="FK641" s="372"/>
      <c r="FL641" s="372"/>
      <c r="FM641" s="372"/>
      <c r="FN641" s="372"/>
      <c r="FO641" s="372"/>
      <c r="FP641" s="372"/>
      <c r="FQ641" s="372"/>
      <c r="FR641" s="372"/>
      <c r="FS641" s="372"/>
      <c r="FT641" s="372"/>
      <c r="FU641" s="372"/>
      <c r="FV641" s="372"/>
      <c r="FW641" s="372"/>
      <c r="FX641" s="372"/>
      <c r="FY641" s="372"/>
      <c r="FZ641" s="372"/>
      <c r="GA641" s="372"/>
      <c r="GB641" s="372"/>
      <c r="GC641" s="372"/>
      <c r="GD641" s="372"/>
      <c r="GE641" s="372"/>
      <c r="GF641" s="372"/>
      <c r="GG641" s="372"/>
      <c r="GH641" s="372"/>
      <c r="GI641" s="372"/>
      <c r="GJ641" s="372"/>
      <c r="GK641" s="372"/>
      <c r="GL641" s="372"/>
      <c r="GM641" s="372"/>
      <c r="GN641" s="372"/>
      <c r="GO641" s="372"/>
      <c r="GP641" s="372"/>
      <c r="GQ641" s="372"/>
      <c r="GR641" s="372"/>
      <c r="GS641" s="372"/>
      <c r="GT641" s="372"/>
      <c r="GU641" s="372"/>
      <c r="GV641" s="372"/>
      <c r="GW641" s="372"/>
      <c r="GX641" s="372"/>
      <c r="GY641" s="372"/>
      <c r="GZ641" s="372"/>
      <c r="HA641" s="372"/>
      <c r="HB641" s="372"/>
      <c r="HC641" s="372"/>
      <c r="HD641" s="372"/>
      <c r="HE641" s="372"/>
      <c r="HF641" s="372"/>
      <c r="HG641" s="372"/>
      <c r="HH641" s="372"/>
      <c r="HI641" s="372"/>
      <c r="HJ641" s="372"/>
      <c r="HK641" s="372"/>
      <c r="HL641" s="372"/>
      <c r="HM641" s="372"/>
      <c r="HN641" s="372"/>
      <c r="HO641" s="372"/>
      <c r="HP641" s="372"/>
      <c r="HQ641" s="372"/>
      <c r="HR641" s="372"/>
      <c r="HS641" s="372"/>
      <c r="HT641" s="372"/>
      <c r="HU641" s="372"/>
      <c r="HV641" s="372"/>
      <c r="HW641" s="372"/>
      <c r="HX641" s="372"/>
    </row>
    <row r="642" spans="1:232">
      <c r="H642" s="318"/>
      <c r="I642" s="318"/>
      <c r="J642" s="322"/>
      <c r="K642" s="322"/>
      <c r="L642" s="330" t="s">
        <v>108</v>
      </c>
      <c r="M642" s="288"/>
      <c r="N642" s="331"/>
      <c r="O642" s="331"/>
      <c r="P642" s="331"/>
    </row>
    <row r="643" spans="1:232" s="481" customFormat="1" ht="27" hidden="1">
      <c r="A643" s="363"/>
      <c r="B643" s="378"/>
      <c r="C643" s="365"/>
      <c r="D643" s="366"/>
      <c r="E643" s="367"/>
      <c r="F643" s="368"/>
      <c r="G643" s="379"/>
      <c r="H643" s="290"/>
      <c r="I643" s="414"/>
      <c r="J643" s="415"/>
      <c r="K643" s="415"/>
      <c r="L643" s="416" t="s">
        <v>833</v>
      </c>
      <c r="M643" s="411"/>
      <c r="N643" s="417">
        <f>SUM(N644:N647)</f>
        <v>0</v>
      </c>
      <c r="O643" s="417">
        <f>SUM(O644:O647)</f>
        <v>0</v>
      </c>
      <c r="P643" s="417">
        <f>SUM(P644:P647)</f>
        <v>0</v>
      </c>
      <c r="Q643" s="372"/>
      <c r="R643" s="372"/>
      <c r="S643" s="372"/>
      <c r="T643" s="372"/>
      <c r="U643" s="372"/>
      <c r="V643" s="372"/>
      <c r="W643" s="372"/>
      <c r="X643" s="372"/>
      <c r="Y643" s="372"/>
      <c r="Z643" s="372"/>
      <c r="AA643" s="372"/>
      <c r="AB643" s="372"/>
      <c r="AC643" s="372"/>
      <c r="AD643" s="372"/>
      <c r="AE643" s="372"/>
      <c r="AF643" s="372"/>
      <c r="AG643" s="372"/>
      <c r="AH643" s="372"/>
      <c r="AI643" s="372"/>
      <c r="AJ643" s="372"/>
      <c r="AK643" s="372"/>
      <c r="AL643" s="372"/>
      <c r="AM643" s="372"/>
      <c r="AN643" s="372"/>
      <c r="AO643" s="372"/>
      <c r="AP643" s="372"/>
      <c r="AQ643" s="372"/>
      <c r="AR643" s="372"/>
      <c r="AS643" s="372"/>
      <c r="AT643" s="372"/>
      <c r="AU643" s="372"/>
      <c r="AV643" s="372"/>
      <c r="AW643" s="372"/>
      <c r="AX643" s="372"/>
      <c r="AY643" s="372"/>
      <c r="AZ643" s="372"/>
      <c r="BA643" s="372"/>
      <c r="BB643" s="372"/>
      <c r="BC643" s="372"/>
      <c r="BD643" s="372"/>
      <c r="BE643" s="372"/>
      <c r="BF643" s="372"/>
      <c r="BG643" s="372"/>
      <c r="BH643" s="372"/>
      <c r="BI643" s="372"/>
      <c r="BJ643" s="372"/>
      <c r="BK643" s="372"/>
      <c r="BL643" s="372"/>
      <c r="BM643" s="372"/>
      <c r="BN643" s="372"/>
      <c r="BO643" s="372"/>
      <c r="BP643" s="372"/>
      <c r="BQ643" s="372"/>
      <c r="BR643" s="372"/>
      <c r="BS643" s="372"/>
      <c r="BT643" s="372"/>
      <c r="BU643" s="372"/>
      <c r="BV643" s="372"/>
      <c r="BW643" s="372"/>
      <c r="BX643" s="372"/>
      <c r="BY643" s="372"/>
      <c r="BZ643" s="372"/>
      <c r="CA643" s="372"/>
      <c r="CB643" s="372"/>
      <c r="CC643" s="372"/>
      <c r="CD643" s="372"/>
      <c r="CE643" s="372"/>
      <c r="CF643" s="372"/>
      <c r="CG643" s="372"/>
      <c r="CH643" s="372"/>
      <c r="CI643" s="372"/>
      <c r="CJ643" s="372"/>
      <c r="CK643" s="372"/>
      <c r="CL643" s="372"/>
      <c r="CM643" s="372"/>
      <c r="CN643" s="372"/>
      <c r="CO643" s="372"/>
      <c r="CP643" s="372"/>
      <c r="CQ643" s="372"/>
      <c r="CR643" s="372"/>
      <c r="CS643" s="372"/>
      <c r="CT643" s="372"/>
      <c r="CU643" s="372"/>
      <c r="CV643" s="372"/>
      <c r="CW643" s="372"/>
      <c r="CX643" s="372"/>
      <c r="CY643" s="372"/>
      <c r="CZ643" s="372"/>
      <c r="DA643" s="372"/>
      <c r="DB643" s="372"/>
      <c r="DC643" s="372"/>
      <c r="DD643" s="372"/>
      <c r="DE643" s="372"/>
      <c r="DF643" s="372"/>
      <c r="DG643" s="372"/>
      <c r="DH643" s="372"/>
      <c r="DI643" s="372"/>
      <c r="DJ643" s="372"/>
      <c r="DK643" s="372"/>
      <c r="DL643" s="372"/>
      <c r="DM643" s="372"/>
      <c r="DN643" s="372"/>
      <c r="DO643" s="372"/>
      <c r="DP643" s="372"/>
      <c r="DQ643" s="372"/>
      <c r="DR643" s="372"/>
      <c r="DS643" s="372"/>
      <c r="DT643" s="372"/>
      <c r="DU643" s="372"/>
      <c r="DV643" s="372"/>
      <c r="DW643" s="372"/>
      <c r="DX643" s="372"/>
      <c r="DY643" s="372"/>
      <c r="DZ643" s="372"/>
      <c r="EA643" s="372"/>
      <c r="EB643" s="372"/>
      <c r="EC643" s="372"/>
      <c r="ED643" s="372"/>
      <c r="EE643" s="372"/>
      <c r="EF643" s="372"/>
      <c r="EG643" s="372"/>
      <c r="EH643" s="372"/>
      <c r="EI643" s="372"/>
      <c r="EJ643" s="372"/>
      <c r="EK643" s="372"/>
      <c r="EL643" s="372"/>
      <c r="EM643" s="372"/>
      <c r="EN643" s="372"/>
      <c r="EO643" s="372"/>
      <c r="EP643" s="372"/>
      <c r="EQ643" s="372"/>
      <c r="ER643" s="372"/>
      <c r="ES643" s="372"/>
      <c r="ET643" s="372"/>
      <c r="EU643" s="372"/>
      <c r="EV643" s="372"/>
      <c r="EW643" s="372"/>
      <c r="EX643" s="372"/>
      <c r="EY643" s="372"/>
      <c r="EZ643" s="372"/>
      <c r="FA643" s="372"/>
      <c r="FB643" s="372"/>
      <c r="FC643" s="372"/>
      <c r="FD643" s="372"/>
      <c r="FE643" s="372"/>
      <c r="FF643" s="372"/>
      <c r="FG643" s="372"/>
      <c r="FH643" s="372"/>
      <c r="FI643" s="372"/>
      <c r="FJ643" s="372"/>
      <c r="FK643" s="372"/>
      <c r="FL643" s="372"/>
      <c r="FM643" s="372"/>
      <c r="FN643" s="372"/>
      <c r="FO643" s="372"/>
      <c r="FP643" s="372"/>
      <c r="FQ643" s="372"/>
      <c r="FR643" s="372"/>
      <c r="FS643" s="372"/>
      <c r="FT643" s="372"/>
      <c r="FU643" s="372"/>
      <c r="FV643" s="372"/>
      <c r="FW643" s="372"/>
      <c r="FX643" s="372"/>
      <c r="FY643" s="372"/>
      <c r="FZ643" s="372"/>
      <c r="GA643" s="372"/>
      <c r="GB643" s="372"/>
      <c r="GC643" s="372"/>
      <c r="GD643" s="372"/>
      <c r="GE643" s="372"/>
      <c r="GF643" s="372"/>
      <c r="GG643" s="372"/>
      <c r="GH643" s="372"/>
      <c r="GI643" s="372"/>
      <c r="GJ643" s="372"/>
      <c r="GK643" s="372"/>
      <c r="GL643" s="372"/>
      <c r="GM643" s="372"/>
      <c r="GN643" s="372"/>
      <c r="GO643" s="372"/>
      <c r="GP643" s="372"/>
      <c r="GQ643" s="372"/>
      <c r="GR643" s="372"/>
      <c r="GS643" s="372"/>
      <c r="GT643" s="372"/>
      <c r="GU643" s="372"/>
      <c r="GV643" s="372"/>
      <c r="GW643" s="372"/>
      <c r="GX643" s="372"/>
      <c r="GY643" s="372"/>
      <c r="GZ643" s="372"/>
      <c r="HA643" s="372"/>
      <c r="HB643" s="372"/>
      <c r="HC643" s="372"/>
      <c r="HD643" s="372"/>
      <c r="HE643" s="372"/>
      <c r="HF643" s="372"/>
      <c r="HG643" s="372"/>
      <c r="HH643" s="372"/>
      <c r="HI643" s="372"/>
      <c r="HJ643" s="372"/>
      <c r="HK643" s="372"/>
      <c r="HL643" s="372"/>
      <c r="HM643" s="372"/>
      <c r="HN643" s="372"/>
      <c r="HO643" s="372"/>
      <c r="HP643" s="372"/>
      <c r="HQ643" s="372"/>
      <c r="HR643" s="372"/>
      <c r="HS643" s="372"/>
      <c r="HT643" s="372"/>
      <c r="HU643" s="372"/>
      <c r="HV643" s="372"/>
      <c r="HW643" s="372"/>
      <c r="HX643" s="372"/>
    </row>
    <row r="644" spans="1:232" s="481" customFormat="1" ht="24" hidden="1" customHeight="1">
      <c r="A644" s="363"/>
      <c r="B644" s="378"/>
      <c r="C644" s="365"/>
      <c r="D644" s="366"/>
      <c r="E644" s="367"/>
      <c r="F644" s="368"/>
      <c r="G644" s="379"/>
      <c r="H644" s="290"/>
      <c r="I644" s="318"/>
      <c r="J644" s="322"/>
      <c r="K644" s="322"/>
      <c r="L644" s="330" t="s">
        <v>142</v>
      </c>
      <c r="M644" s="420">
        <v>4251</v>
      </c>
      <c r="N644" s="299">
        <f>+'havelvac 7.1'!N644+'havelvac 7.2'!N644+'havelvac 7.3'!N644+'havelvac 7.4'!N644+'havelvac 7.5'!N644+'havelvac 7.6'!N644+'havelvac 7.7'!N644+'havelvac 7.9'!N644+'havelvac 7.8'!N644+'havelvac 7.10'!N644+'havelvac 7.11'!N644+'havelvac 7.12'!N644+'havelvac 7.13'!N644</f>
        <v>0</v>
      </c>
      <c r="O644" s="299">
        <f>+'havelvac 7.1'!O644+'havelvac 7.2'!O644+'havelvac 7.3'!O644+'havelvac 7.4'!O644+'havelvac 7.5'!O644+'havelvac 7.6'!O644+'havelvac 7.7'!O644+'havelvac 7.9'!O644+'havelvac 7.8'!O644+'havelvac 7.10'!O644+'havelvac 7.11'!O644+'havelvac 7.12'!O644+'havelvac 7.13'!O644</f>
        <v>0</v>
      </c>
      <c r="P644" s="299">
        <f>+'havelvac 7.1'!P644+'havelvac 7.2'!P644+'havelvac 7.3'!P644+'havelvac 7.4'!P644+'havelvac 7.5'!P644+'havelvac 7.6'!P644+'havelvac 7.7'!P644+'havelvac 7.9'!P644+'havelvac 7.8'!P644+'havelvac 7.10'!P644+'havelvac 7.11'!P644+'havelvac 7.12'!P644+'havelvac 7.13'!P644</f>
        <v>0</v>
      </c>
      <c r="Q644" s="372"/>
      <c r="R644" s="372"/>
      <c r="S644" s="372"/>
      <c r="T644" s="372"/>
      <c r="U644" s="372"/>
      <c r="V644" s="372"/>
      <c r="W644" s="372"/>
      <c r="X644" s="372"/>
      <c r="Y644" s="372"/>
      <c r="Z644" s="372"/>
      <c r="AA644" s="372"/>
      <c r="AB644" s="372"/>
      <c r="AC644" s="372"/>
      <c r="AD644" s="372"/>
      <c r="AE644" s="372"/>
      <c r="AF644" s="372"/>
      <c r="AG644" s="372"/>
      <c r="AH644" s="372"/>
      <c r="AI644" s="372"/>
      <c r="AJ644" s="372"/>
      <c r="AK644" s="372"/>
      <c r="AL644" s="372"/>
      <c r="AM644" s="372"/>
      <c r="AN644" s="372"/>
      <c r="AO644" s="372"/>
      <c r="AP644" s="372"/>
      <c r="AQ644" s="372"/>
      <c r="AR644" s="372"/>
      <c r="AS644" s="372"/>
      <c r="AT644" s="372"/>
      <c r="AU644" s="372"/>
      <c r="AV644" s="372"/>
      <c r="AW644" s="372"/>
      <c r="AX644" s="372"/>
      <c r="AY644" s="372"/>
      <c r="AZ644" s="372"/>
      <c r="BA644" s="372"/>
      <c r="BB644" s="372"/>
      <c r="BC644" s="372"/>
      <c r="BD644" s="372"/>
      <c r="BE644" s="372"/>
      <c r="BF644" s="372"/>
      <c r="BG644" s="372"/>
      <c r="BH644" s="372"/>
      <c r="BI644" s="372"/>
      <c r="BJ644" s="372"/>
      <c r="BK644" s="372"/>
      <c r="BL644" s="372"/>
      <c r="BM644" s="372"/>
      <c r="BN644" s="372"/>
      <c r="BO644" s="372"/>
      <c r="BP644" s="372"/>
      <c r="BQ644" s="372"/>
      <c r="BR644" s="372"/>
      <c r="BS644" s="372"/>
      <c r="BT644" s="372"/>
      <c r="BU644" s="372"/>
      <c r="BV644" s="372"/>
      <c r="BW644" s="372"/>
      <c r="BX644" s="372"/>
      <c r="BY644" s="372"/>
      <c r="BZ644" s="372"/>
      <c r="CA644" s="372"/>
      <c r="CB644" s="372"/>
      <c r="CC644" s="372"/>
      <c r="CD644" s="372"/>
      <c r="CE644" s="372"/>
      <c r="CF644" s="372"/>
      <c r="CG644" s="372"/>
      <c r="CH644" s="372"/>
      <c r="CI644" s="372"/>
      <c r="CJ644" s="372"/>
      <c r="CK644" s="372"/>
      <c r="CL644" s="372"/>
      <c r="CM644" s="372"/>
      <c r="CN644" s="372"/>
      <c r="CO644" s="372"/>
      <c r="CP644" s="372"/>
      <c r="CQ644" s="372"/>
      <c r="CR644" s="372"/>
      <c r="CS644" s="372"/>
      <c r="CT644" s="372"/>
      <c r="CU644" s="372"/>
      <c r="CV644" s="372"/>
      <c r="CW644" s="372"/>
      <c r="CX644" s="372"/>
      <c r="CY644" s="372"/>
      <c r="CZ644" s="372"/>
      <c r="DA644" s="372"/>
      <c r="DB644" s="372"/>
      <c r="DC644" s="372"/>
      <c r="DD644" s="372"/>
      <c r="DE644" s="372"/>
      <c r="DF644" s="372"/>
      <c r="DG644" s="372"/>
      <c r="DH644" s="372"/>
      <c r="DI644" s="372"/>
      <c r="DJ644" s="372"/>
      <c r="DK644" s="372"/>
      <c r="DL644" s="372"/>
      <c r="DM644" s="372"/>
      <c r="DN644" s="372"/>
      <c r="DO644" s="372"/>
      <c r="DP644" s="372"/>
      <c r="DQ644" s="372"/>
      <c r="DR644" s="372"/>
      <c r="DS644" s="372"/>
      <c r="DT644" s="372"/>
      <c r="DU644" s="372"/>
      <c r="DV644" s="372"/>
      <c r="DW644" s="372"/>
      <c r="DX644" s="372"/>
      <c r="DY644" s="372"/>
      <c r="DZ644" s="372"/>
      <c r="EA644" s="372"/>
      <c r="EB644" s="372"/>
      <c r="EC644" s="372"/>
      <c r="ED644" s="372"/>
      <c r="EE644" s="372"/>
      <c r="EF644" s="372"/>
      <c r="EG644" s="372"/>
      <c r="EH644" s="372"/>
      <c r="EI644" s="372"/>
      <c r="EJ644" s="372"/>
      <c r="EK644" s="372"/>
      <c r="EL644" s="372"/>
      <c r="EM644" s="372"/>
      <c r="EN644" s="372"/>
      <c r="EO644" s="372"/>
      <c r="EP644" s="372"/>
      <c r="EQ644" s="372"/>
      <c r="ER644" s="372"/>
      <c r="ES644" s="372"/>
      <c r="ET644" s="372"/>
      <c r="EU644" s="372"/>
      <c r="EV644" s="372"/>
      <c r="EW644" s="372"/>
      <c r="EX644" s="372"/>
      <c r="EY644" s="372"/>
      <c r="EZ644" s="372"/>
      <c r="FA644" s="372"/>
      <c r="FB644" s="372"/>
      <c r="FC644" s="372"/>
      <c r="FD644" s="372"/>
      <c r="FE644" s="372"/>
      <c r="FF644" s="372"/>
      <c r="FG644" s="372"/>
      <c r="FH644" s="372"/>
      <c r="FI644" s="372"/>
      <c r="FJ644" s="372"/>
      <c r="FK644" s="372"/>
      <c r="FL644" s="372"/>
      <c r="FM644" s="372"/>
      <c r="FN644" s="372"/>
      <c r="FO644" s="372"/>
      <c r="FP644" s="372"/>
      <c r="FQ644" s="372"/>
      <c r="FR644" s="372"/>
      <c r="FS644" s="372"/>
      <c r="FT644" s="372"/>
      <c r="FU644" s="372"/>
      <c r="FV644" s="372"/>
      <c r="FW644" s="372"/>
      <c r="FX644" s="372"/>
      <c r="FY644" s="372"/>
      <c r="FZ644" s="372"/>
      <c r="GA644" s="372"/>
      <c r="GB644" s="372"/>
      <c r="GC644" s="372"/>
      <c r="GD644" s="372"/>
      <c r="GE644" s="372"/>
      <c r="GF644" s="372"/>
      <c r="GG644" s="372"/>
      <c r="GH644" s="372"/>
      <c r="GI644" s="372"/>
      <c r="GJ644" s="372"/>
      <c r="GK644" s="372"/>
      <c r="GL644" s="372"/>
      <c r="GM644" s="372"/>
      <c r="GN644" s="372"/>
      <c r="GO644" s="372"/>
      <c r="GP644" s="372"/>
      <c r="GQ644" s="372"/>
      <c r="GR644" s="372"/>
      <c r="GS644" s="372"/>
      <c r="GT644" s="372"/>
      <c r="GU644" s="372"/>
      <c r="GV644" s="372"/>
      <c r="GW644" s="372"/>
      <c r="GX644" s="372"/>
      <c r="GY644" s="372"/>
      <c r="GZ644" s="372"/>
      <c r="HA644" s="372"/>
      <c r="HB644" s="372"/>
      <c r="HC644" s="372"/>
      <c r="HD644" s="372"/>
      <c r="HE644" s="372"/>
      <c r="HF644" s="372"/>
      <c r="HG644" s="372"/>
      <c r="HH644" s="372"/>
      <c r="HI644" s="372"/>
      <c r="HJ644" s="372"/>
      <c r="HK644" s="372"/>
      <c r="HL644" s="372"/>
      <c r="HM644" s="372"/>
      <c r="HN644" s="372"/>
      <c r="HO644" s="372"/>
      <c r="HP644" s="372"/>
      <c r="HQ644" s="372"/>
      <c r="HR644" s="372"/>
      <c r="HS644" s="372"/>
      <c r="HT644" s="372"/>
      <c r="HU644" s="372"/>
      <c r="HV644" s="372"/>
      <c r="HW644" s="372"/>
      <c r="HX644" s="372"/>
    </row>
    <row r="645" spans="1:232" hidden="1">
      <c r="H645" s="290"/>
      <c r="I645" s="318"/>
      <c r="J645" s="322"/>
      <c r="K645" s="322"/>
      <c r="L645" s="321" t="s">
        <v>167</v>
      </c>
      <c r="M645" s="316">
        <v>4639</v>
      </c>
      <c r="N645" s="299">
        <f>+'havelvac 7.1'!N645+'havelvac 7.2'!N645+'havelvac 7.3'!N645+'havelvac 7.4'!N645+'havelvac 7.5'!N645+'havelvac 7.6'!N645+'havelvac 7.7'!N645+'havelvac 7.9'!N645+'havelvac 7.8'!N645+'havelvac 7.10'!N645+'havelvac 7.11'!N645+'havelvac 7.12'!N645+'havelvac 7.13'!N645</f>
        <v>0</v>
      </c>
      <c r="O645" s="299">
        <f>+'havelvac 7.1'!O645+'havelvac 7.2'!O645+'havelvac 7.3'!O645+'havelvac 7.4'!O645+'havelvac 7.5'!O645+'havelvac 7.6'!O645+'havelvac 7.7'!O645+'havelvac 7.9'!O645+'havelvac 7.8'!O645+'havelvac 7.10'!O645+'havelvac 7.11'!O645+'havelvac 7.12'!O645+'havelvac 7.13'!O645</f>
        <v>0</v>
      </c>
      <c r="P645" s="299">
        <f>+'havelvac 7.1'!P645+'havelvac 7.2'!P645+'havelvac 7.3'!P645+'havelvac 7.4'!P645+'havelvac 7.5'!P645+'havelvac 7.6'!P645+'havelvac 7.7'!P645+'havelvac 7.9'!P645+'havelvac 7.8'!P645+'havelvac 7.10'!P645+'havelvac 7.11'!P645+'havelvac 7.12'!P645+'havelvac 7.13'!P645</f>
        <v>0</v>
      </c>
    </row>
    <row r="646" spans="1:232" s="481" customFormat="1" hidden="1">
      <c r="A646" s="363"/>
      <c r="B646" s="378"/>
      <c r="C646" s="365"/>
      <c r="D646" s="366"/>
      <c r="E646" s="367"/>
      <c r="F646" s="368"/>
      <c r="G646" s="379"/>
      <c r="H646" s="290"/>
      <c r="I646" s="318"/>
      <c r="J646" s="322"/>
      <c r="K646" s="322"/>
      <c r="L646" s="330" t="s">
        <v>173</v>
      </c>
      <c r="M646" s="288">
        <v>5112</v>
      </c>
      <c r="N646" s="299">
        <f>+'havelvac 7.1'!N646+'havelvac 7.2'!N646+'havelvac 7.3'!N646+'havelvac 7.4'!N646+'havelvac 7.5'!N646+'havelvac 7.6'!N646+'havelvac 7.7'!N646+'havelvac 7.9'!N646+'havelvac 7.8'!N646+'havelvac 7.10'!N646+'havelvac 7.11'!N646+'havelvac 7.12'!N646+'havelvac 7.13'!N646</f>
        <v>0</v>
      </c>
      <c r="O646" s="299">
        <f>+'havelvac 7.1'!O646+'havelvac 7.2'!O646+'havelvac 7.3'!O646+'havelvac 7.4'!O646+'havelvac 7.5'!O646+'havelvac 7.6'!O646+'havelvac 7.7'!O646+'havelvac 7.9'!O646+'havelvac 7.8'!O646+'havelvac 7.10'!O646+'havelvac 7.11'!O646+'havelvac 7.12'!O646+'havelvac 7.13'!O646</f>
        <v>0</v>
      </c>
      <c r="P646" s="299">
        <f>+'havelvac 7.1'!P646+'havelvac 7.2'!P646+'havelvac 7.3'!P646+'havelvac 7.4'!P646+'havelvac 7.5'!P646+'havelvac 7.6'!P646+'havelvac 7.7'!P646+'havelvac 7.9'!P646+'havelvac 7.8'!P646+'havelvac 7.10'!P646+'havelvac 7.11'!P646+'havelvac 7.12'!P646+'havelvac 7.13'!P646</f>
        <v>0</v>
      </c>
      <c r="Q646" s="372"/>
      <c r="R646" s="372"/>
      <c r="S646" s="372"/>
      <c r="T646" s="372"/>
      <c r="U646" s="372"/>
      <c r="V646" s="372"/>
      <c r="W646" s="372"/>
      <c r="X646" s="372"/>
      <c r="Y646" s="372"/>
      <c r="Z646" s="372"/>
      <c r="AA646" s="372"/>
      <c r="AB646" s="372"/>
      <c r="AC646" s="372"/>
      <c r="AD646" s="372"/>
      <c r="AE646" s="372"/>
      <c r="AF646" s="372"/>
      <c r="AG646" s="372"/>
      <c r="AH646" s="372"/>
      <c r="AI646" s="372"/>
      <c r="AJ646" s="372"/>
      <c r="AK646" s="372"/>
      <c r="AL646" s="372"/>
      <c r="AM646" s="372"/>
      <c r="AN646" s="372"/>
      <c r="AO646" s="372"/>
      <c r="AP646" s="372"/>
      <c r="AQ646" s="372"/>
      <c r="AR646" s="372"/>
      <c r="AS646" s="372"/>
      <c r="AT646" s="372"/>
      <c r="AU646" s="372"/>
      <c r="AV646" s="372"/>
      <c r="AW646" s="372"/>
      <c r="AX646" s="372"/>
      <c r="AY646" s="372"/>
      <c r="AZ646" s="372"/>
      <c r="BA646" s="372"/>
      <c r="BB646" s="372"/>
      <c r="BC646" s="372"/>
      <c r="BD646" s="372"/>
      <c r="BE646" s="372"/>
      <c r="BF646" s="372"/>
      <c r="BG646" s="372"/>
      <c r="BH646" s="372"/>
      <c r="BI646" s="372"/>
      <c r="BJ646" s="372"/>
      <c r="BK646" s="372"/>
      <c r="BL646" s="372"/>
      <c r="BM646" s="372"/>
      <c r="BN646" s="372"/>
      <c r="BO646" s="372"/>
      <c r="BP646" s="372"/>
      <c r="BQ646" s="372"/>
      <c r="BR646" s="372"/>
      <c r="BS646" s="372"/>
      <c r="BT646" s="372"/>
      <c r="BU646" s="372"/>
      <c r="BV646" s="372"/>
      <c r="BW646" s="372"/>
      <c r="BX646" s="372"/>
      <c r="BY646" s="372"/>
      <c r="BZ646" s="372"/>
      <c r="CA646" s="372"/>
      <c r="CB646" s="372"/>
      <c r="CC646" s="372"/>
      <c r="CD646" s="372"/>
      <c r="CE646" s="372"/>
      <c r="CF646" s="372"/>
      <c r="CG646" s="372"/>
      <c r="CH646" s="372"/>
      <c r="CI646" s="372"/>
      <c r="CJ646" s="372"/>
      <c r="CK646" s="372"/>
      <c r="CL646" s="372"/>
      <c r="CM646" s="372"/>
      <c r="CN646" s="372"/>
      <c r="CO646" s="372"/>
      <c r="CP646" s="372"/>
      <c r="CQ646" s="372"/>
      <c r="CR646" s="372"/>
      <c r="CS646" s="372"/>
      <c r="CT646" s="372"/>
      <c r="CU646" s="372"/>
      <c r="CV646" s="372"/>
      <c r="CW646" s="372"/>
      <c r="CX646" s="372"/>
      <c r="CY646" s="372"/>
      <c r="CZ646" s="372"/>
      <c r="DA646" s="372"/>
      <c r="DB646" s="372"/>
      <c r="DC646" s="372"/>
      <c r="DD646" s="372"/>
      <c r="DE646" s="372"/>
      <c r="DF646" s="372"/>
      <c r="DG646" s="372"/>
      <c r="DH646" s="372"/>
      <c r="DI646" s="372"/>
      <c r="DJ646" s="372"/>
      <c r="DK646" s="372"/>
      <c r="DL646" s="372"/>
      <c r="DM646" s="372"/>
      <c r="DN646" s="372"/>
      <c r="DO646" s="372"/>
      <c r="DP646" s="372"/>
      <c r="DQ646" s="372"/>
      <c r="DR646" s="372"/>
      <c r="DS646" s="372"/>
      <c r="DT646" s="372"/>
      <c r="DU646" s="372"/>
      <c r="DV646" s="372"/>
      <c r="DW646" s="372"/>
      <c r="DX646" s="372"/>
      <c r="DY646" s="372"/>
      <c r="DZ646" s="372"/>
      <c r="EA646" s="372"/>
      <c r="EB646" s="372"/>
      <c r="EC646" s="372"/>
      <c r="ED646" s="372"/>
      <c r="EE646" s="372"/>
      <c r="EF646" s="372"/>
      <c r="EG646" s="372"/>
      <c r="EH646" s="372"/>
      <c r="EI646" s="372"/>
      <c r="EJ646" s="372"/>
      <c r="EK646" s="372"/>
      <c r="EL646" s="372"/>
      <c r="EM646" s="372"/>
      <c r="EN646" s="372"/>
      <c r="EO646" s="372"/>
      <c r="EP646" s="372"/>
      <c r="EQ646" s="372"/>
      <c r="ER646" s="372"/>
      <c r="ES646" s="372"/>
      <c r="ET646" s="372"/>
      <c r="EU646" s="372"/>
      <c r="EV646" s="372"/>
      <c r="EW646" s="372"/>
      <c r="EX646" s="372"/>
      <c r="EY646" s="372"/>
      <c r="EZ646" s="372"/>
      <c r="FA646" s="372"/>
      <c r="FB646" s="372"/>
      <c r="FC646" s="372"/>
      <c r="FD646" s="372"/>
      <c r="FE646" s="372"/>
      <c r="FF646" s="372"/>
      <c r="FG646" s="372"/>
      <c r="FH646" s="372"/>
      <c r="FI646" s="372"/>
      <c r="FJ646" s="372"/>
      <c r="FK646" s="372"/>
      <c r="FL646" s="372"/>
      <c r="FM646" s="372"/>
      <c r="FN646" s="372"/>
      <c r="FO646" s="372"/>
      <c r="FP646" s="372"/>
      <c r="FQ646" s="372"/>
      <c r="FR646" s="372"/>
      <c r="FS646" s="372"/>
      <c r="FT646" s="372"/>
      <c r="FU646" s="372"/>
      <c r="FV646" s="372"/>
      <c r="FW646" s="372"/>
      <c r="FX646" s="372"/>
      <c r="FY646" s="372"/>
      <c r="FZ646" s="372"/>
      <c r="GA646" s="372"/>
      <c r="GB646" s="372"/>
      <c r="GC646" s="372"/>
      <c r="GD646" s="372"/>
      <c r="GE646" s="372"/>
      <c r="GF646" s="372"/>
      <c r="GG646" s="372"/>
      <c r="GH646" s="372"/>
      <c r="GI646" s="372"/>
      <c r="GJ646" s="372"/>
      <c r="GK646" s="372"/>
      <c r="GL646" s="372"/>
      <c r="GM646" s="372"/>
      <c r="GN646" s="372"/>
      <c r="GO646" s="372"/>
      <c r="GP646" s="372"/>
      <c r="GQ646" s="372"/>
      <c r="GR646" s="372"/>
      <c r="GS646" s="372"/>
      <c r="GT646" s="372"/>
      <c r="GU646" s="372"/>
      <c r="GV646" s="372"/>
      <c r="GW646" s="372"/>
      <c r="GX646" s="372"/>
      <c r="GY646" s="372"/>
      <c r="GZ646" s="372"/>
      <c r="HA646" s="372"/>
      <c r="HB646" s="372"/>
      <c r="HC646" s="372"/>
      <c r="HD646" s="372"/>
      <c r="HE646" s="372"/>
      <c r="HF646" s="372"/>
      <c r="HG646" s="372"/>
      <c r="HH646" s="372"/>
      <c r="HI646" s="372"/>
      <c r="HJ646" s="372"/>
      <c r="HK646" s="372"/>
      <c r="HL646" s="372"/>
      <c r="HM646" s="372"/>
      <c r="HN646" s="372"/>
      <c r="HO646" s="372"/>
      <c r="HP646" s="372"/>
      <c r="HQ646" s="372"/>
      <c r="HR646" s="372"/>
      <c r="HS646" s="372"/>
      <c r="HT646" s="372"/>
      <c r="HU646" s="372"/>
      <c r="HV646" s="372"/>
      <c r="HW646" s="372"/>
      <c r="HX646" s="372"/>
    </row>
    <row r="647" spans="1:232" s="481" customFormat="1" hidden="1">
      <c r="A647" s="363"/>
      <c r="B647" s="378"/>
      <c r="C647" s="365"/>
      <c r="D647" s="366"/>
      <c r="E647" s="367"/>
      <c r="F647" s="368"/>
      <c r="G647" s="379"/>
      <c r="H647" s="318"/>
      <c r="I647" s="318"/>
      <c r="J647" s="322"/>
      <c r="K647" s="322"/>
      <c r="L647" s="336" t="s">
        <v>143</v>
      </c>
      <c r="M647" s="289">
        <v>5113</v>
      </c>
      <c r="N647" s="299">
        <f>+'havelvac 7.1'!N647+'havelvac 7.2'!N647+'havelvac 7.3'!N647+'havelvac 7.4'!N647+'havelvac 7.5'!N647+'havelvac 7.6'!N647+'havelvac 7.7'!N647+'havelvac 7.9'!N647+'havelvac 7.8'!N647+'havelvac 7.10'!N647+'havelvac 7.11'!N647+'havelvac 7.12'!N647+'havelvac 7.13'!N647</f>
        <v>0</v>
      </c>
      <c r="O647" s="299">
        <f>+'havelvac 7.1'!O647+'havelvac 7.2'!O647+'havelvac 7.3'!O647+'havelvac 7.4'!O647+'havelvac 7.5'!O647+'havelvac 7.6'!O647+'havelvac 7.7'!O647+'havelvac 7.9'!O647+'havelvac 7.8'!O647+'havelvac 7.10'!O647+'havelvac 7.11'!O647+'havelvac 7.12'!O647+'havelvac 7.13'!O647</f>
        <v>0</v>
      </c>
      <c r="P647" s="299">
        <f>+'havelvac 7.1'!P647+'havelvac 7.2'!P647+'havelvac 7.3'!P647+'havelvac 7.4'!P647+'havelvac 7.5'!P647+'havelvac 7.6'!P647+'havelvac 7.7'!P647+'havelvac 7.9'!P647+'havelvac 7.8'!P647+'havelvac 7.10'!P647+'havelvac 7.11'!P647+'havelvac 7.12'!P647+'havelvac 7.13'!P647</f>
        <v>0</v>
      </c>
      <c r="Q647" s="372"/>
      <c r="R647" s="372"/>
      <c r="S647" s="372"/>
      <c r="T647" s="372"/>
      <c r="U647" s="372"/>
      <c r="V647" s="372"/>
      <c r="W647" s="372"/>
      <c r="X647" s="372"/>
      <c r="Y647" s="372"/>
      <c r="Z647" s="372"/>
      <c r="AA647" s="372"/>
      <c r="AB647" s="372"/>
      <c r="AC647" s="372"/>
      <c r="AD647" s="372"/>
      <c r="AE647" s="372"/>
      <c r="AF647" s="372"/>
      <c r="AG647" s="372"/>
      <c r="AH647" s="372"/>
      <c r="AI647" s="372"/>
      <c r="AJ647" s="372"/>
      <c r="AK647" s="372"/>
      <c r="AL647" s="372"/>
      <c r="AM647" s="372"/>
      <c r="AN647" s="372"/>
      <c r="AO647" s="372"/>
      <c r="AP647" s="372"/>
      <c r="AQ647" s="372"/>
      <c r="AR647" s="372"/>
      <c r="AS647" s="372"/>
      <c r="AT647" s="372"/>
      <c r="AU647" s="372"/>
      <c r="AV647" s="372"/>
      <c r="AW647" s="372"/>
      <c r="AX647" s="372"/>
      <c r="AY647" s="372"/>
      <c r="AZ647" s="372"/>
      <c r="BA647" s="372"/>
      <c r="BB647" s="372"/>
      <c r="BC647" s="372"/>
      <c r="BD647" s="372"/>
      <c r="BE647" s="372"/>
      <c r="BF647" s="372"/>
      <c r="BG647" s="372"/>
      <c r="BH647" s="372"/>
      <c r="BI647" s="372"/>
      <c r="BJ647" s="372"/>
      <c r="BK647" s="372"/>
      <c r="BL647" s="372"/>
      <c r="BM647" s="372"/>
      <c r="BN647" s="372"/>
      <c r="BO647" s="372"/>
      <c r="BP647" s="372"/>
      <c r="BQ647" s="372"/>
      <c r="BR647" s="372"/>
      <c r="BS647" s="372"/>
      <c r="BT647" s="372"/>
      <c r="BU647" s="372"/>
      <c r="BV647" s="372"/>
      <c r="BW647" s="372"/>
      <c r="BX647" s="372"/>
      <c r="BY647" s="372"/>
      <c r="BZ647" s="372"/>
      <c r="CA647" s="372"/>
      <c r="CB647" s="372"/>
      <c r="CC647" s="372"/>
      <c r="CD647" s="372"/>
      <c r="CE647" s="372"/>
      <c r="CF647" s="372"/>
      <c r="CG647" s="372"/>
      <c r="CH647" s="372"/>
      <c r="CI647" s="372"/>
      <c r="CJ647" s="372"/>
      <c r="CK647" s="372"/>
      <c r="CL647" s="372"/>
      <c r="CM647" s="372"/>
      <c r="CN647" s="372"/>
      <c r="CO647" s="372"/>
      <c r="CP647" s="372"/>
      <c r="CQ647" s="372"/>
      <c r="CR647" s="372"/>
      <c r="CS647" s="372"/>
      <c r="CT647" s="372"/>
      <c r="CU647" s="372"/>
      <c r="CV647" s="372"/>
      <c r="CW647" s="372"/>
      <c r="CX647" s="372"/>
      <c r="CY647" s="372"/>
      <c r="CZ647" s="372"/>
      <c r="DA647" s="372"/>
      <c r="DB647" s="372"/>
      <c r="DC647" s="372"/>
      <c r="DD647" s="372"/>
      <c r="DE647" s="372"/>
      <c r="DF647" s="372"/>
      <c r="DG647" s="372"/>
      <c r="DH647" s="372"/>
      <c r="DI647" s="372"/>
      <c r="DJ647" s="372"/>
      <c r="DK647" s="372"/>
      <c r="DL647" s="372"/>
      <c r="DM647" s="372"/>
      <c r="DN647" s="372"/>
      <c r="DO647" s="372"/>
      <c r="DP647" s="372"/>
      <c r="DQ647" s="372"/>
      <c r="DR647" s="372"/>
      <c r="DS647" s="372"/>
      <c r="DT647" s="372"/>
      <c r="DU647" s="372"/>
      <c r="DV647" s="372"/>
      <c r="DW647" s="372"/>
      <c r="DX647" s="372"/>
      <c r="DY647" s="372"/>
      <c r="DZ647" s="372"/>
      <c r="EA647" s="372"/>
      <c r="EB647" s="372"/>
      <c r="EC647" s="372"/>
      <c r="ED647" s="372"/>
      <c r="EE647" s="372"/>
      <c r="EF647" s="372"/>
      <c r="EG647" s="372"/>
      <c r="EH647" s="372"/>
      <c r="EI647" s="372"/>
      <c r="EJ647" s="372"/>
      <c r="EK647" s="372"/>
      <c r="EL647" s="372"/>
      <c r="EM647" s="372"/>
      <c r="EN647" s="372"/>
      <c r="EO647" s="372"/>
      <c r="EP647" s="372"/>
      <c r="EQ647" s="372"/>
      <c r="ER647" s="372"/>
      <c r="ES647" s="372"/>
      <c r="ET647" s="372"/>
      <c r="EU647" s="372"/>
      <c r="EV647" s="372"/>
      <c r="EW647" s="372"/>
      <c r="EX647" s="372"/>
      <c r="EY647" s="372"/>
      <c r="EZ647" s="372"/>
      <c r="FA647" s="372"/>
      <c r="FB647" s="372"/>
      <c r="FC647" s="372"/>
      <c r="FD647" s="372"/>
      <c r="FE647" s="372"/>
      <c r="FF647" s="372"/>
      <c r="FG647" s="372"/>
      <c r="FH647" s="372"/>
      <c r="FI647" s="372"/>
      <c r="FJ647" s="372"/>
      <c r="FK647" s="372"/>
      <c r="FL647" s="372"/>
      <c r="FM647" s="372"/>
      <c r="FN647" s="372"/>
      <c r="FO647" s="372"/>
      <c r="FP647" s="372"/>
      <c r="FQ647" s="372"/>
      <c r="FR647" s="372"/>
      <c r="FS647" s="372"/>
      <c r="FT647" s="372"/>
      <c r="FU647" s="372"/>
      <c r="FV647" s="372"/>
      <c r="FW647" s="372"/>
      <c r="FX647" s="372"/>
      <c r="FY647" s="372"/>
      <c r="FZ647" s="372"/>
      <c r="GA647" s="372"/>
      <c r="GB647" s="372"/>
      <c r="GC647" s="372"/>
      <c r="GD647" s="372"/>
      <c r="GE647" s="372"/>
      <c r="GF647" s="372"/>
      <c r="GG647" s="372"/>
      <c r="GH647" s="372"/>
      <c r="GI647" s="372"/>
      <c r="GJ647" s="372"/>
      <c r="GK647" s="372"/>
      <c r="GL647" s="372"/>
      <c r="GM647" s="372"/>
      <c r="GN647" s="372"/>
      <c r="GO647" s="372"/>
      <c r="GP647" s="372"/>
      <c r="GQ647" s="372"/>
      <c r="GR647" s="372"/>
      <c r="GS647" s="372"/>
      <c r="GT647" s="372"/>
      <c r="GU647" s="372"/>
      <c r="GV647" s="372"/>
      <c r="GW647" s="372"/>
      <c r="GX647" s="372"/>
      <c r="GY647" s="372"/>
      <c r="GZ647" s="372"/>
      <c r="HA647" s="372"/>
      <c r="HB647" s="372"/>
      <c r="HC647" s="372"/>
      <c r="HD647" s="372"/>
      <c r="HE647" s="372"/>
      <c r="HF647" s="372"/>
      <c r="HG647" s="372"/>
      <c r="HH647" s="372"/>
      <c r="HI647" s="372"/>
      <c r="HJ647" s="372"/>
      <c r="HK647" s="372"/>
      <c r="HL647" s="372"/>
      <c r="HM647" s="372"/>
      <c r="HN647" s="372"/>
      <c r="HO647" s="372"/>
      <c r="HP647" s="372"/>
      <c r="HQ647" s="372"/>
      <c r="HR647" s="372"/>
      <c r="HS647" s="372"/>
      <c r="HT647" s="372"/>
      <c r="HU647" s="372"/>
      <c r="HV647" s="372"/>
      <c r="HW647" s="372"/>
      <c r="HX647" s="372"/>
    </row>
    <row r="648" spans="1:232" ht="27" hidden="1">
      <c r="H648" s="290"/>
      <c r="I648" s="414"/>
      <c r="J648" s="415"/>
      <c r="K648" s="415"/>
      <c r="L648" s="416" t="s">
        <v>339</v>
      </c>
      <c r="M648" s="411"/>
      <c r="N648" s="417">
        <f>SUM(N649)</f>
        <v>0</v>
      </c>
      <c r="O648" s="417">
        <f>SUM(O649)</f>
        <v>0</v>
      </c>
      <c r="P648" s="417">
        <f>SUM(P649)</f>
        <v>0</v>
      </c>
    </row>
    <row r="649" spans="1:232" s="481" customFormat="1" hidden="1">
      <c r="A649" s="363"/>
      <c r="B649" s="378"/>
      <c r="C649" s="365"/>
      <c r="D649" s="366"/>
      <c r="E649" s="367"/>
      <c r="F649" s="368"/>
      <c r="G649" s="379"/>
      <c r="H649" s="318"/>
      <c r="I649" s="318"/>
      <c r="J649" s="322"/>
      <c r="K649" s="322"/>
      <c r="L649" s="321" t="s">
        <v>125</v>
      </c>
      <c r="M649" s="316">
        <v>4239</v>
      </c>
      <c r="N649" s="299">
        <f>+'havelvac 7.1'!N649+'havelvac 7.2'!N649+'havelvac 7.3'!N649+'havelvac 7.4'!N649+'havelvac 7.5'!N649+'havelvac 7.6'!N649+'havelvac 7.7'!N649+'havelvac 7.9'!N649+'havelvac 7.8'!N649+'havelvac 7.10'!N649+'havelvac 7.11'!N649+'havelvac 7.12'!N649+'havelvac 7.13'!N649</f>
        <v>0</v>
      </c>
      <c r="O649" s="299">
        <f>+'havelvac 7.1'!O649+'havelvac 7.2'!O649+'havelvac 7.3'!O649+'havelvac 7.4'!O649+'havelvac 7.5'!O649+'havelvac 7.6'!O649+'havelvac 7.7'!O649+'havelvac 7.9'!O649+'havelvac 7.8'!O649+'havelvac 7.10'!O649+'havelvac 7.11'!O649+'havelvac 7.12'!O649+'havelvac 7.13'!O649</f>
        <v>0</v>
      </c>
      <c r="P649" s="299">
        <f>+'havelvac 7.1'!P649+'havelvac 7.2'!P649+'havelvac 7.3'!P649+'havelvac 7.4'!P649+'havelvac 7.5'!P649+'havelvac 7.6'!P649+'havelvac 7.7'!P649+'havelvac 7.9'!P649+'havelvac 7.8'!P649+'havelvac 7.10'!P649+'havelvac 7.11'!P649+'havelvac 7.12'!P649+'havelvac 7.13'!P649</f>
        <v>0</v>
      </c>
      <c r="Q649" s="372"/>
      <c r="R649" s="372"/>
      <c r="S649" s="372"/>
      <c r="T649" s="372"/>
      <c r="U649" s="372"/>
      <c r="V649" s="372"/>
      <c r="W649" s="372"/>
      <c r="X649" s="372"/>
      <c r="Y649" s="372"/>
      <c r="Z649" s="372"/>
      <c r="AA649" s="372"/>
      <c r="AB649" s="372"/>
      <c r="AC649" s="372"/>
      <c r="AD649" s="372"/>
      <c r="AE649" s="372"/>
      <c r="AF649" s="372"/>
      <c r="AG649" s="372"/>
      <c r="AH649" s="372"/>
      <c r="AI649" s="372"/>
      <c r="AJ649" s="372"/>
      <c r="AK649" s="372"/>
      <c r="AL649" s="372"/>
      <c r="AM649" s="372"/>
      <c r="AN649" s="372"/>
      <c r="AO649" s="372"/>
      <c r="AP649" s="372"/>
      <c r="AQ649" s="372"/>
      <c r="AR649" s="372"/>
      <c r="AS649" s="372"/>
      <c r="AT649" s="372"/>
      <c r="AU649" s="372"/>
      <c r="AV649" s="372"/>
      <c r="AW649" s="372"/>
      <c r="AX649" s="372"/>
      <c r="AY649" s="372"/>
      <c r="AZ649" s="372"/>
      <c r="BA649" s="372"/>
      <c r="BB649" s="372"/>
      <c r="BC649" s="372"/>
      <c r="BD649" s="372"/>
      <c r="BE649" s="372"/>
      <c r="BF649" s="372"/>
      <c r="BG649" s="372"/>
      <c r="BH649" s="372"/>
      <c r="BI649" s="372"/>
      <c r="BJ649" s="372"/>
      <c r="BK649" s="372"/>
      <c r="BL649" s="372"/>
      <c r="BM649" s="372"/>
      <c r="BN649" s="372"/>
      <c r="BO649" s="372"/>
      <c r="BP649" s="372"/>
      <c r="BQ649" s="372"/>
      <c r="BR649" s="372"/>
      <c r="BS649" s="372"/>
      <c r="BT649" s="372"/>
      <c r="BU649" s="372"/>
      <c r="BV649" s="372"/>
      <c r="BW649" s="372"/>
      <c r="BX649" s="372"/>
      <c r="BY649" s="372"/>
      <c r="BZ649" s="372"/>
      <c r="CA649" s="372"/>
      <c r="CB649" s="372"/>
      <c r="CC649" s="372"/>
      <c r="CD649" s="372"/>
      <c r="CE649" s="372"/>
      <c r="CF649" s="372"/>
      <c r="CG649" s="372"/>
      <c r="CH649" s="372"/>
      <c r="CI649" s="372"/>
      <c r="CJ649" s="372"/>
      <c r="CK649" s="372"/>
      <c r="CL649" s="372"/>
      <c r="CM649" s="372"/>
      <c r="CN649" s="372"/>
      <c r="CO649" s="372"/>
      <c r="CP649" s="372"/>
      <c r="CQ649" s="372"/>
      <c r="CR649" s="372"/>
      <c r="CS649" s="372"/>
      <c r="CT649" s="372"/>
      <c r="CU649" s="372"/>
      <c r="CV649" s="372"/>
      <c r="CW649" s="372"/>
      <c r="CX649" s="372"/>
      <c r="CY649" s="372"/>
      <c r="CZ649" s="372"/>
      <c r="DA649" s="372"/>
      <c r="DB649" s="372"/>
      <c r="DC649" s="372"/>
      <c r="DD649" s="372"/>
      <c r="DE649" s="372"/>
      <c r="DF649" s="372"/>
      <c r="DG649" s="372"/>
      <c r="DH649" s="372"/>
      <c r="DI649" s="372"/>
      <c r="DJ649" s="372"/>
      <c r="DK649" s="372"/>
      <c r="DL649" s="372"/>
      <c r="DM649" s="372"/>
      <c r="DN649" s="372"/>
      <c r="DO649" s="372"/>
      <c r="DP649" s="372"/>
      <c r="DQ649" s="372"/>
      <c r="DR649" s="372"/>
      <c r="DS649" s="372"/>
      <c r="DT649" s="372"/>
      <c r="DU649" s="372"/>
      <c r="DV649" s="372"/>
      <c r="DW649" s="372"/>
      <c r="DX649" s="372"/>
      <c r="DY649" s="372"/>
      <c r="DZ649" s="372"/>
      <c r="EA649" s="372"/>
      <c r="EB649" s="372"/>
      <c r="EC649" s="372"/>
      <c r="ED649" s="372"/>
      <c r="EE649" s="372"/>
      <c r="EF649" s="372"/>
      <c r="EG649" s="372"/>
      <c r="EH649" s="372"/>
      <c r="EI649" s="372"/>
      <c r="EJ649" s="372"/>
      <c r="EK649" s="372"/>
      <c r="EL649" s="372"/>
      <c r="EM649" s="372"/>
      <c r="EN649" s="372"/>
      <c r="EO649" s="372"/>
      <c r="EP649" s="372"/>
      <c r="EQ649" s="372"/>
      <c r="ER649" s="372"/>
      <c r="ES649" s="372"/>
      <c r="ET649" s="372"/>
      <c r="EU649" s="372"/>
      <c r="EV649" s="372"/>
      <c r="EW649" s="372"/>
      <c r="EX649" s="372"/>
      <c r="EY649" s="372"/>
      <c r="EZ649" s="372"/>
      <c r="FA649" s="372"/>
      <c r="FB649" s="372"/>
      <c r="FC649" s="372"/>
      <c r="FD649" s="372"/>
      <c r="FE649" s="372"/>
      <c r="FF649" s="372"/>
      <c r="FG649" s="372"/>
      <c r="FH649" s="372"/>
      <c r="FI649" s="372"/>
      <c r="FJ649" s="372"/>
      <c r="FK649" s="372"/>
      <c r="FL649" s="372"/>
      <c r="FM649" s="372"/>
      <c r="FN649" s="372"/>
      <c r="FO649" s="372"/>
      <c r="FP649" s="372"/>
      <c r="FQ649" s="372"/>
      <c r="FR649" s="372"/>
      <c r="FS649" s="372"/>
      <c r="FT649" s="372"/>
      <c r="FU649" s="372"/>
      <c r="FV649" s="372"/>
      <c r="FW649" s="372"/>
      <c r="FX649" s="372"/>
      <c r="FY649" s="372"/>
      <c r="FZ649" s="372"/>
      <c r="GA649" s="372"/>
      <c r="GB649" s="372"/>
      <c r="GC649" s="372"/>
      <c r="GD649" s="372"/>
      <c r="GE649" s="372"/>
      <c r="GF649" s="372"/>
      <c r="GG649" s="372"/>
      <c r="GH649" s="372"/>
      <c r="GI649" s="372"/>
      <c r="GJ649" s="372"/>
      <c r="GK649" s="372"/>
      <c r="GL649" s="372"/>
      <c r="GM649" s="372"/>
      <c r="GN649" s="372"/>
      <c r="GO649" s="372"/>
      <c r="GP649" s="372"/>
      <c r="GQ649" s="372"/>
      <c r="GR649" s="372"/>
      <c r="GS649" s="372"/>
      <c r="GT649" s="372"/>
      <c r="GU649" s="372"/>
      <c r="GV649" s="372"/>
      <c r="GW649" s="372"/>
      <c r="GX649" s="372"/>
      <c r="GY649" s="372"/>
      <c r="GZ649" s="372"/>
      <c r="HA649" s="372"/>
      <c r="HB649" s="372"/>
      <c r="HC649" s="372"/>
      <c r="HD649" s="372"/>
      <c r="HE649" s="372"/>
      <c r="HF649" s="372"/>
      <c r="HG649" s="372"/>
      <c r="HH649" s="372"/>
      <c r="HI649" s="372"/>
      <c r="HJ649" s="372"/>
      <c r="HK649" s="372"/>
      <c r="HL649" s="372"/>
      <c r="HM649" s="372"/>
      <c r="HN649" s="372"/>
      <c r="HO649" s="372"/>
      <c r="HP649" s="372"/>
      <c r="HQ649" s="372"/>
      <c r="HR649" s="372"/>
      <c r="HS649" s="372"/>
      <c r="HT649" s="372"/>
      <c r="HU649" s="372"/>
      <c r="HV649" s="372"/>
      <c r="HW649" s="372"/>
      <c r="HX649" s="372"/>
    </row>
    <row r="650" spans="1:232" s="481" customFormat="1" ht="40.5" hidden="1">
      <c r="A650" s="363"/>
      <c r="B650" s="378"/>
      <c r="C650" s="365"/>
      <c r="D650" s="366"/>
      <c r="E650" s="367"/>
      <c r="F650" s="368"/>
      <c r="G650" s="379"/>
      <c r="H650" s="290"/>
      <c r="I650" s="414"/>
      <c r="J650" s="415"/>
      <c r="K650" s="415"/>
      <c r="L650" s="416" t="s">
        <v>771</v>
      </c>
      <c r="M650" s="411"/>
      <c r="N650" s="417">
        <f>SUM(N651)</f>
        <v>0</v>
      </c>
      <c r="O650" s="417">
        <f>SUM(O651)</f>
        <v>0</v>
      </c>
      <c r="P650" s="417">
        <f>SUM(P651)</f>
        <v>0</v>
      </c>
      <c r="Q650" s="372"/>
      <c r="R650" s="372"/>
      <c r="S650" s="372"/>
      <c r="T650" s="372"/>
      <c r="U650" s="372"/>
      <c r="V650" s="372"/>
      <c r="W650" s="372"/>
      <c r="X650" s="372"/>
      <c r="Y650" s="372"/>
      <c r="Z650" s="372"/>
      <c r="AA650" s="372"/>
      <c r="AB650" s="372"/>
      <c r="AC650" s="372"/>
      <c r="AD650" s="372"/>
      <c r="AE650" s="372"/>
      <c r="AF650" s="372"/>
      <c r="AG650" s="372"/>
      <c r="AH650" s="372"/>
      <c r="AI650" s="372"/>
      <c r="AJ650" s="372"/>
      <c r="AK650" s="372"/>
      <c r="AL650" s="372"/>
      <c r="AM650" s="372"/>
      <c r="AN650" s="372"/>
      <c r="AO650" s="372"/>
      <c r="AP650" s="372"/>
      <c r="AQ650" s="372"/>
      <c r="AR650" s="372"/>
      <c r="AS650" s="372"/>
      <c r="AT650" s="372"/>
      <c r="AU650" s="372"/>
      <c r="AV650" s="372"/>
      <c r="AW650" s="372"/>
      <c r="AX650" s="372"/>
      <c r="AY650" s="372"/>
      <c r="AZ650" s="372"/>
      <c r="BA650" s="372"/>
      <c r="BB650" s="372"/>
      <c r="BC650" s="372"/>
      <c r="BD650" s="372"/>
      <c r="BE650" s="372"/>
      <c r="BF650" s="372"/>
      <c r="BG650" s="372"/>
      <c r="BH650" s="372"/>
      <c r="BI650" s="372"/>
      <c r="BJ650" s="372"/>
      <c r="BK650" s="372"/>
      <c r="BL650" s="372"/>
      <c r="BM650" s="372"/>
      <c r="BN650" s="372"/>
      <c r="BO650" s="372"/>
      <c r="BP650" s="372"/>
      <c r="BQ650" s="372"/>
      <c r="BR650" s="372"/>
      <c r="BS650" s="372"/>
      <c r="BT650" s="372"/>
      <c r="BU650" s="372"/>
      <c r="BV650" s="372"/>
      <c r="BW650" s="372"/>
      <c r="BX650" s="372"/>
      <c r="BY650" s="372"/>
      <c r="BZ650" s="372"/>
      <c r="CA650" s="372"/>
      <c r="CB650" s="372"/>
      <c r="CC650" s="372"/>
      <c r="CD650" s="372"/>
      <c r="CE650" s="372"/>
      <c r="CF650" s="372"/>
      <c r="CG650" s="372"/>
      <c r="CH650" s="372"/>
      <c r="CI650" s="372"/>
      <c r="CJ650" s="372"/>
      <c r="CK650" s="372"/>
      <c r="CL650" s="372"/>
      <c r="CM650" s="372"/>
      <c r="CN650" s="372"/>
      <c r="CO650" s="372"/>
      <c r="CP650" s="372"/>
      <c r="CQ650" s="372"/>
      <c r="CR650" s="372"/>
      <c r="CS650" s="372"/>
      <c r="CT650" s="372"/>
      <c r="CU650" s="372"/>
      <c r="CV650" s="372"/>
      <c r="CW650" s="372"/>
      <c r="CX650" s="372"/>
      <c r="CY650" s="372"/>
      <c r="CZ650" s="372"/>
      <c r="DA650" s="372"/>
      <c r="DB650" s="372"/>
      <c r="DC650" s="372"/>
      <c r="DD650" s="372"/>
      <c r="DE650" s="372"/>
      <c r="DF650" s="372"/>
      <c r="DG650" s="372"/>
      <c r="DH650" s="372"/>
      <c r="DI650" s="372"/>
      <c r="DJ650" s="372"/>
      <c r="DK650" s="372"/>
      <c r="DL650" s="372"/>
      <c r="DM650" s="372"/>
      <c r="DN650" s="372"/>
      <c r="DO650" s="372"/>
      <c r="DP650" s="372"/>
      <c r="DQ650" s="372"/>
      <c r="DR650" s="372"/>
      <c r="DS650" s="372"/>
      <c r="DT650" s="372"/>
      <c r="DU650" s="372"/>
      <c r="DV650" s="372"/>
      <c r="DW650" s="372"/>
      <c r="DX650" s="372"/>
      <c r="DY650" s="372"/>
      <c r="DZ650" s="372"/>
      <c r="EA650" s="372"/>
      <c r="EB650" s="372"/>
      <c r="EC650" s="372"/>
      <c r="ED650" s="372"/>
      <c r="EE650" s="372"/>
      <c r="EF650" s="372"/>
      <c r="EG650" s="372"/>
      <c r="EH650" s="372"/>
      <c r="EI650" s="372"/>
      <c r="EJ650" s="372"/>
      <c r="EK650" s="372"/>
      <c r="EL650" s="372"/>
      <c r="EM650" s="372"/>
      <c r="EN650" s="372"/>
      <c r="EO650" s="372"/>
      <c r="EP650" s="372"/>
      <c r="EQ650" s="372"/>
      <c r="ER650" s="372"/>
      <c r="ES650" s="372"/>
      <c r="ET650" s="372"/>
      <c r="EU650" s="372"/>
      <c r="EV650" s="372"/>
      <c r="EW650" s="372"/>
      <c r="EX650" s="372"/>
      <c r="EY650" s="372"/>
      <c r="EZ650" s="372"/>
      <c r="FA650" s="372"/>
      <c r="FB650" s="372"/>
      <c r="FC650" s="372"/>
      <c r="FD650" s="372"/>
      <c r="FE650" s="372"/>
      <c r="FF650" s="372"/>
      <c r="FG650" s="372"/>
      <c r="FH650" s="372"/>
      <c r="FI650" s="372"/>
      <c r="FJ650" s="372"/>
      <c r="FK650" s="372"/>
      <c r="FL650" s="372"/>
      <c r="FM650" s="372"/>
      <c r="FN650" s="372"/>
      <c r="FO650" s="372"/>
      <c r="FP650" s="372"/>
      <c r="FQ650" s="372"/>
      <c r="FR650" s="372"/>
      <c r="FS650" s="372"/>
      <c r="FT650" s="372"/>
      <c r="FU650" s="372"/>
      <c r="FV650" s="372"/>
      <c r="FW650" s="372"/>
      <c r="FX650" s="372"/>
      <c r="FY650" s="372"/>
      <c r="FZ650" s="372"/>
      <c r="GA650" s="372"/>
      <c r="GB650" s="372"/>
      <c r="GC650" s="372"/>
      <c r="GD650" s="372"/>
      <c r="GE650" s="372"/>
      <c r="GF650" s="372"/>
      <c r="GG650" s="372"/>
      <c r="GH650" s="372"/>
      <c r="GI650" s="372"/>
      <c r="GJ650" s="372"/>
      <c r="GK650" s="372"/>
      <c r="GL650" s="372"/>
      <c r="GM650" s="372"/>
      <c r="GN650" s="372"/>
      <c r="GO650" s="372"/>
      <c r="GP650" s="372"/>
      <c r="GQ650" s="372"/>
      <c r="GR650" s="372"/>
      <c r="GS650" s="372"/>
      <c r="GT650" s="372"/>
      <c r="GU650" s="372"/>
      <c r="GV650" s="372"/>
      <c r="GW650" s="372"/>
      <c r="GX650" s="372"/>
      <c r="GY650" s="372"/>
      <c r="GZ650" s="372"/>
      <c r="HA650" s="372"/>
      <c r="HB650" s="372"/>
      <c r="HC650" s="372"/>
      <c r="HD650" s="372"/>
      <c r="HE650" s="372"/>
      <c r="HF650" s="372"/>
      <c r="HG650" s="372"/>
      <c r="HH650" s="372"/>
      <c r="HI650" s="372"/>
      <c r="HJ650" s="372"/>
      <c r="HK650" s="372"/>
      <c r="HL650" s="372"/>
      <c r="HM650" s="372"/>
      <c r="HN650" s="372"/>
      <c r="HO650" s="372"/>
      <c r="HP650" s="372"/>
      <c r="HQ650" s="372"/>
      <c r="HR650" s="372"/>
      <c r="HS650" s="372"/>
      <c r="HT650" s="372"/>
      <c r="HU650" s="372"/>
      <c r="HV650" s="372"/>
      <c r="HW650" s="372"/>
      <c r="HX650" s="372"/>
    </row>
    <row r="651" spans="1:232" s="481" customFormat="1" hidden="1">
      <c r="A651" s="363"/>
      <c r="B651" s="378"/>
      <c r="C651" s="365"/>
      <c r="D651" s="366"/>
      <c r="E651" s="367"/>
      <c r="F651" s="368"/>
      <c r="G651" s="379"/>
      <c r="H651" s="318"/>
      <c r="I651" s="318"/>
      <c r="J651" s="322"/>
      <c r="K651" s="322"/>
      <c r="L651" s="321" t="s">
        <v>348</v>
      </c>
      <c r="M651" s="316">
        <v>4729</v>
      </c>
      <c r="N651" s="299">
        <f>+'havelvac 7.1'!N651+'havelvac 7.2'!N651+'havelvac 7.3'!N651+'havelvac 7.4'!N651+'havelvac 7.5'!N651+'havelvac 7.6'!N651+'havelvac 7.7'!N651+'havelvac 7.9'!N651+'havelvac 7.8'!N651+'havelvac 7.10'!N651+'havelvac 7.11'!N651+'havelvac 7.12'!N651+'havelvac 7.13'!N651</f>
        <v>0</v>
      </c>
      <c r="O651" s="299">
        <f>+'havelvac 7.1'!O651+'havelvac 7.2'!O651+'havelvac 7.3'!O651+'havelvac 7.4'!O651+'havelvac 7.5'!O651+'havelvac 7.6'!O651+'havelvac 7.7'!O651+'havelvac 7.9'!O651+'havelvac 7.8'!O651+'havelvac 7.10'!O651+'havelvac 7.11'!O651+'havelvac 7.12'!O651+'havelvac 7.13'!O651</f>
        <v>0</v>
      </c>
      <c r="P651" s="299">
        <f>+'havelvac 7.1'!P651+'havelvac 7.2'!P651+'havelvac 7.3'!P651+'havelvac 7.4'!P651+'havelvac 7.5'!P651+'havelvac 7.6'!P651+'havelvac 7.7'!P651+'havelvac 7.9'!P651+'havelvac 7.8'!P651+'havelvac 7.10'!P651+'havelvac 7.11'!P651+'havelvac 7.12'!P651+'havelvac 7.13'!P651</f>
        <v>0</v>
      </c>
      <c r="Q651" s="372"/>
      <c r="R651" s="372"/>
      <c r="S651" s="372"/>
      <c r="T651" s="372"/>
      <c r="U651" s="372"/>
      <c r="V651" s="372"/>
      <c r="W651" s="372"/>
      <c r="X651" s="372"/>
      <c r="Y651" s="372"/>
      <c r="Z651" s="372"/>
      <c r="AA651" s="372"/>
      <c r="AB651" s="372"/>
      <c r="AC651" s="372"/>
      <c r="AD651" s="372"/>
      <c r="AE651" s="372"/>
      <c r="AF651" s="372"/>
      <c r="AG651" s="372"/>
      <c r="AH651" s="372"/>
      <c r="AI651" s="372"/>
      <c r="AJ651" s="372"/>
      <c r="AK651" s="372"/>
      <c r="AL651" s="372"/>
      <c r="AM651" s="372"/>
      <c r="AN651" s="372"/>
      <c r="AO651" s="372"/>
      <c r="AP651" s="372"/>
      <c r="AQ651" s="372"/>
      <c r="AR651" s="372"/>
      <c r="AS651" s="372"/>
      <c r="AT651" s="372"/>
      <c r="AU651" s="372"/>
      <c r="AV651" s="372"/>
      <c r="AW651" s="372"/>
      <c r="AX651" s="372"/>
      <c r="AY651" s="372"/>
      <c r="AZ651" s="372"/>
      <c r="BA651" s="372"/>
      <c r="BB651" s="372"/>
      <c r="BC651" s="372"/>
      <c r="BD651" s="372"/>
      <c r="BE651" s="372"/>
      <c r="BF651" s="372"/>
      <c r="BG651" s="372"/>
      <c r="BH651" s="372"/>
      <c r="BI651" s="372"/>
      <c r="BJ651" s="372"/>
      <c r="BK651" s="372"/>
      <c r="BL651" s="372"/>
      <c r="BM651" s="372"/>
      <c r="BN651" s="372"/>
      <c r="BO651" s="372"/>
      <c r="BP651" s="372"/>
      <c r="BQ651" s="372"/>
      <c r="BR651" s="372"/>
      <c r="BS651" s="372"/>
      <c r="BT651" s="372"/>
      <c r="BU651" s="372"/>
      <c r="BV651" s="372"/>
      <c r="BW651" s="372"/>
      <c r="BX651" s="372"/>
      <c r="BY651" s="372"/>
      <c r="BZ651" s="372"/>
      <c r="CA651" s="372"/>
      <c r="CB651" s="372"/>
      <c r="CC651" s="372"/>
      <c r="CD651" s="372"/>
      <c r="CE651" s="372"/>
      <c r="CF651" s="372"/>
      <c r="CG651" s="372"/>
      <c r="CH651" s="372"/>
      <c r="CI651" s="372"/>
      <c r="CJ651" s="372"/>
      <c r="CK651" s="372"/>
      <c r="CL651" s="372"/>
      <c r="CM651" s="372"/>
      <c r="CN651" s="372"/>
      <c r="CO651" s="372"/>
      <c r="CP651" s="372"/>
      <c r="CQ651" s="372"/>
      <c r="CR651" s="372"/>
      <c r="CS651" s="372"/>
      <c r="CT651" s="372"/>
      <c r="CU651" s="372"/>
      <c r="CV651" s="372"/>
      <c r="CW651" s="372"/>
      <c r="CX651" s="372"/>
      <c r="CY651" s="372"/>
      <c r="CZ651" s="372"/>
      <c r="DA651" s="372"/>
      <c r="DB651" s="372"/>
      <c r="DC651" s="372"/>
      <c r="DD651" s="372"/>
      <c r="DE651" s="372"/>
      <c r="DF651" s="372"/>
      <c r="DG651" s="372"/>
      <c r="DH651" s="372"/>
      <c r="DI651" s="372"/>
      <c r="DJ651" s="372"/>
      <c r="DK651" s="372"/>
      <c r="DL651" s="372"/>
      <c r="DM651" s="372"/>
      <c r="DN651" s="372"/>
      <c r="DO651" s="372"/>
      <c r="DP651" s="372"/>
      <c r="DQ651" s="372"/>
      <c r="DR651" s="372"/>
      <c r="DS651" s="372"/>
      <c r="DT651" s="372"/>
      <c r="DU651" s="372"/>
      <c r="DV651" s="372"/>
      <c r="DW651" s="372"/>
      <c r="DX651" s="372"/>
      <c r="DY651" s="372"/>
      <c r="DZ651" s="372"/>
      <c r="EA651" s="372"/>
      <c r="EB651" s="372"/>
      <c r="EC651" s="372"/>
      <c r="ED651" s="372"/>
      <c r="EE651" s="372"/>
      <c r="EF651" s="372"/>
      <c r="EG651" s="372"/>
      <c r="EH651" s="372"/>
      <c r="EI651" s="372"/>
      <c r="EJ651" s="372"/>
      <c r="EK651" s="372"/>
      <c r="EL651" s="372"/>
      <c r="EM651" s="372"/>
      <c r="EN651" s="372"/>
      <c r="EO651" s="372"/>
      <c r="EP651" s="372"/>
      <c r="EQ651" s="372"/>
      <c r="ER651" s="372"/>
      <c r="ES651" s="372"/>
      <c r="ET651" s="372"/>
      <c r="EU651" s="372"/>
      <c r="EV651" s="372"/>
      <c r="EW651" s="372"/>
      <c r="EX651" s="372"/>
      <c r="EY651" s="372"/>
      <c r="EZ651" s="372"/>
      <c r="FA651" s="372"/>
      <c r="FB651" s="372"/>
      <c r="FC651" s="372"/>
      <c r="FD651" s="372"/>
      <c r="FE651" s="372"/>
      <c r="FF651" s="372"/>
      <c r="FG651" s="372"/>
      <c r="FH651" s="372"/>
      <c r="FI651" s="372"/>
      <c r="FJ651" s="372"/>
      <c r="FK651" s="372"/>
      <c r="FL651" s="372"/>
      <c r="FM651" s="372"/>
      <c r="FN651" s="372"/>
      <c r="FO651" s="372"/>
      <c r="FP651" s="372"/>
      <c r="FQ651" s="372"/>
      <c r="FR651" s="372"/>
      <c r="FS651" s="372"/>
      <c r="FT651" s="372"/>
      <c r="FU651" s="372"/>
      <c r="FV651" s="372"/>
      <c r="FW651" s="372"/>
      <c r="FX651" s="372"/>
      <c r="FY651" s="372"/>
      <c r="FZ651" s="372"/>
      <c r="GA651" s="372"/>
      <c r="GB651" s="372"/>
      <c r="GC651" s="372"/>
      <c r="GD651" s="372"/>
      <c r="GE651" s="372"/>
      <c r="GF651" s="372"/>
      <c r="GG651" s="372"/>
      <c r="GH651" s="372"/>
      <c r="GI651" s="372"/>
      <c r="GJ651" s="372"/>
      <c r="GK651" s="372"/>
      <c r="GL651" s="372"/>
      <c r="GM651" s="372"/>
      <c r="GN651" s="372"/>
      <c r="GO651" s="372"/>
      <c r="GP651" s="372"/>
      <c r="GQ651" s="372"/>
      <c r="GR651" s="372"/>
      <c r="GS651" s="372"/>
      <c r="GT651" s="372"/>
      <c r="GU651" s="372"/>
      <c r="GV651" s="372"/>
      <c r="GW651" s="372"/>
      <c r="GX651" s="372"/>
      <c r="GY651" s="372"/>
      <c r="GZ651" s="372"/>
      <c r="HA651" s="372"/>
      <c r="HB651" s="372"/>
      <c r="HC651" s="372"/>
      <c r="HD651" s="372"/>
      <c r="HE651" s="372"/>
      <c r="HF651" s="372"/>
      <c r="HG651" s="372"/>
      <c r="HH651" s="372"/>
      <c r="HI651" s="372"/>
      <c r="HJ651" s="372"/>
      <c r="HK651" s="372"/>
      <c r="HL651" s="372"/>
      <c r="HM651" s="372"/>
      <c r="HN651" s="372"/>
      <c r="HO651" s="372"/>
      <c r="HP651" s="372"/>
      <c r="HQ651" s="372"/>
      <c r="HR651" s="372"/>
      <c r="HS651" s="372"/>
      <c r="HT651" s="372"/>
      <c r="HU651" s="372"/>
      <c r="HV651" s="372"/>
      <c r="HW651" s="372"/>
      <c r="HX651" s="372"/>
    </row>
    <row r="652" spans="1:232" ht="54">
      <c r="H652" s="318"/>
      <c r="I652" s="414"/>
      <c r="J652" s="415"/>
      <c r="K652" s="415"/>
      <c r="L652" s="416" t="s">
        <v>772</v>
      </c>
      <c r="M652" s="411"/>
      <c r="N652" s="417">
        <f>SUM(N653)</f>
        <v>-18504</v>
      </c>
      <c r="O652" s="417">
        <f>SUM(O653)</f>
        <v>-18504</v>
      </c>
      <c r="P652" s="417">
        <f>SUM(P653)</f>
        <v>0</v>
      </c>
    </row>
    <row r="653" spans="1:232" s="481" customFormat="1">
      <c r="A653" s="363"/>
      <c r="B653" s="378"/>
      <c r="C653" s="365"/>
      <c r="D653" s="366"/>
      <c r="E653" s="367"/>
      <c r="F653" s="368"/>
      <c r="G653" s="379"/>
      <c r="H653" s="318"/>
      <c r="I653" s="318"/>
      <c r="J653" s="322"/>
      <c r="K653" s="322"/>
      <c r="L653" s="321" t="s">
        <v>348</v>
      </c>
      <c r="M653" s="316">
        <v>4729</v>
      </c>
      <c r="N653" s="299">
        <f>+'havelvac 7.1'!N653+'havelvac 7.2'!N653+'havelvac 7.3'!N653+'havelvac 7.4'!N653+'havelvac 7.5'!N653+'havelvac 7.6'!N653+'havelvac 7.7'!N653+'havelvac 7.9'!N653+'havelvac 7.8'!N653+'havelvac 7.10'!N653+'havelvac 7.11'!N653+'havelvac 7.12'!N653+'havelvac 7.13'!N653</f>
        <v>-18504</v>
      </c>
      <c r="O653" s="299">
        <f>+'havelvac 7.1'!O653+'havelvac 7.2'!O653+'havelvac 7.3'!O653+'havelvac 7.4'!O653+'havelvac 7.5'!O653+'havelvac 7.6'!O653+'havelvac 7.7'!O653+'havelvac 7.9'!O653+'havelvac 7.8'!O653+'havelvac 7.10'!O653+'havelvac 7.11'!O653+'havelvac 7.12'!O653+'havelvac 7.13'!O653</f>
        <v>-18504</v>
      </c>
      <c r="P653" s="299">
        <f>+'havelvac 7.1'!P653+'havelvac 7.2'!P653+'havelvac 7.3'!P653+'havelvac 7.4'!P653+'havelvac 7.5'!P653+'havelvac 7.6'!P653+'havelvac 7.7'!P653+'havelvac 7.9'!P653+'havelvac 7.8'!P653+'havelvac 7.10'!P653+'havelvac 7.11'!P653+'havelvac 7.12'!P653+'havelvac 7.13'!P653</f>
        <v>0</v>
      </c>
      <c r="Q653" s="372"/>
      <c r="R653" s="372"/>
      <c r="S653" s="372"/>
      <c r="T653" s="372"/>
      <c r="U653" s="372"/>
      <c r="V653" s="372"/>
      <c r="W653" s="372"/>
      <c r="X653" s="372"/>
      <c r="Y653" s="372"/>
      <c r="Z653" s="372"/>
      <c r="AA653" s="372"/>
      <c r="AB653" s="372"/>
      <c r="AC653" s="372"/>
      <c r="AD653" s="372"/>
      <c r="AE653" s="372"/>
      <c r="AF653" s="372"/>
      <c r="AG653" s="372"/>
      <c r="AH653" s="372"/>
      <c r="AI653" s="372"/>
      <c r="AJ653" s="372"/>
      <c r="AK653" s="372"/>
      <c r="AL653" s="372"/>
      <c r="AM653" s="372"/>
      <c r="AN653" s="372"/>
      <c r="AO653" s="372"/>
      <c r="AP653" s="372"/>
      <c r="AQ653" s="372"/>
      <c r="AR653" s="372"/>
      <c r="AS653" s="372"/>
      <c r="AT653" s="372"/>
      <c r="AU653" s="372"/>
      <c r="AV653" s="372"/>
      <c r="AW653" s="372"/>
      <c r="AX653" s="372"/>
      <c r="AY653" s="372"/>
      <c r="AZ653" s="372"/>
      <c r="BA653" s="372"/>
      <c r="BB653" s="372"/>
      <c r="BC653" s="372"/>
      <c r="BD653" s="372"/>
      <c r="BE653" s="372"/>
      <c r="BF653" s="372"/>
      <c r="BG653" s="372"/>
      <c r="BH653" s="372"/>
      <c r="BI653" s="372"/>
      <c r="BJ653" s="372"/>
      <c r="BK653" s="372"/>
      <c r="BL653" s="372"/>
      <c r="BM653" s="372"/>
      <c r="BN653" s="372"/>
      <c r="BO653" s="372"/>
      <c r="BP653" s="372"/>
      <c r="BQ653" s="372"/>
      <c r="BR653" s="372"/>
      <c r="BS653" s="372"/>
      <c r="BT653" s="372"/>
      <c r="BU653" s="372"/>
      <c r="BV653" s="372"/>
      <c r="BW653" s="372"/>
      <c r="BX653" s="372"/>
      <c r="BY653" s="372"/>
      <c r="BZ653" s="372"/>
      <c r="CA653" s="372"/>
      <c r="CB653" s="372"/>
      <c r="CC653" s="372"/>
      <c r="CD653" s="372"/>
      <c r="CE653" s="372"/>
      <c r="CF653" s="372"/>
      <c r="CG653" s="372"/>
      <c r="CH653" s="372"/>
      <c r="CI653" s="372"/>
      <c r="CJ653" s="372"/>
      <c r="CK653" s="372"/>
      <c r="CL653" s="372"/>
      <c r="CM653" s="372"/>
      <c r="CN653" s="372"/>
      <c r="CO653" s="372"/>
      <c r="CP653" s="372"/>
      <c r="CQ653" s="372"/>
      <c r="CR653" s="372"/>
      <c r="CS653" s="372"/>
      <c r="CT653" s="372"/>
      <c r="CU653" s="372"/>
      <c r="CV653" s="372"/>
      <c r="CW653" s="372"/>
      <c r="CX653" s="372"/>
      <c r="CY653" s="372"/>
      <c r="CZ653" s="372"/>
      <c r="DA653" s="372"/>
      <c r="DB653" s="372"/>
      <c r="DC653" s="372"/>
      <c r="DD653" s="372"/>
      <c r="DE653" s="372"/>
      <c r="DF653" s="372"/>
      <c r="DG653" s="372"/>
      <c r="DH653" s="372"/>
      <c r="DI653" s="372"/>
      <c r="DJ653" s="372"/>
      <c r="DK653" s="372"/>
      <c r="DL653" s="372"/>
      <c r="DM653" s="372"/>
      <c r="DN653" s="372"/>
      <c r="DO653" s="372"/>
      <c r="DP653" s="372"/>
      <c r="DQ653" s="372"/>
      <c r="DR653" s="372"/>
      <c r="DS653" s="372"/>
      <c r="DT653" s="372"/>
      <c r="DU653" s="372"/>
      <c r="DV653" s="372"/>
      <c r="DW653" s="372"/>
      <c r="DX653" s="372"/>
      <c r="DY653" s="372"/>
      <c r="DZ653" s="372"/>
      <c r="EA653" s="372"/>
      <c r="EB653" s="372"/>
      <c r="EC653" s="372"/>
      <c r="ED653" s="372"/>
      <c r="EE653" s="372"/>
      <c r="EF653" s="372"/>
      <c r="EG653" s="372"/>
      <c r="EH653" s="372"/>
      <c r="EI653" s="372"/>
      <c r="EJ653" s="372"/>
      <c r="EK653" s="372"/>
      <c r="EL653" s="372"/>
      <c r="EM653" s="372"/>
      <c r="EN653" s="372"/>
      <c r="EO653" s="372"/>
      <c r="EP653" s="372"/>
      <c r="EQ653" s="372"/>
      <c r="ER653" s="372"/>
      <c r="ES653" s="372"/>
      <c r="ET653" s="372"/>
      <c r="EU653" s="372"/>
      <c r="EV653" s="372"/>
      <c r="EW653" s="372"/>
      <c r="EX653" s="372"/>
      <c r="EY653" s="372"/>
      <c r="EZ653" s="372"/>
      <c r="FA653" s="372"/>
      <c r="FB653" s="372"/>
      <c r="FC653" s="372"/>
      <c r="FD653" s="372"/>
      <c r="FE653" s="372"/>
      <c r="FF653" s="372"/>
      <c r="FG653" s="372"/>
      <c r="FH653" s="372"/>
      <c r="FI653" s="372"/>
      <c r="FJ653" s="372"/>
      <c r="FK653" s="372"/>
      <c r="FL653" s="372"/>
      <c r="FM653" s="372"/>
      <c r="FN653" s="372"/>
      <c r="FO653" s="372"/>
      <c r="FP653" s="372"/>
      <c r="FQ653" s="372"/>
      <c r="FR653" s="372"/>
      <c r="FS653" s="372"/>
      <c r="FT653" s="372"/>
      <c r="FU653" s="372"/>
      <c r="FV653" s="372"/>
      <c r="FW653" s="372"/>
      <c r="FX653" s="372"/>
      <c r="FY653" s="372"/>
      <c r="FZ653" s="372"/>
      <c r="GA653" s="372"/>
      <c r="GB653" s="372"/>
      <c r="GC653" s="372"/>
      <c r="GD653" s="372"/>
      <c r="GE653" s="372"/>
      <c r="GF653" s="372"/>
      <c r="GG653" s="372"/>
      <c r="GH653" s="372"/>
      <c r="GI653" s="372"/>
      <c r="GJ653" s="372"/>
      <c r="GK653" s="372"/>
      <c r="GL653" s="372"/>
      <c r="GM653" s="372"/>
      <c r="GN653" s="372"/>
      <c r="GO653" s="372"/>
      <c r="GP653" s="372"/>
      <c r="GQ653" s="372"/>
      <c r="GR653" s="372"/>
      <c r="GS653" s="372"/>
      <c r="GT653" s="372"/>
      <c r="GU653" s="372"/>
      <c r="GV653" s="372"/>
      <c r="GW653" s="372"/>
      <c r="GX653" s="372"/>
      <c r="GY653" s="372"/>
      <c r="GZ653" s="372"/>
      <c r="HA653" s="372"/>
      <c r="HB653" s="372"/>
      <c r="HC653" s="372"/>
      <c r="HD653" s="372"/>
      <c r="HE653" s="372"/>
      <c r="HF653" s="372"/>
      <c r="HG653" s="372"/>
      <c r="HH653" s="372"/>
      <c r="HI653" s="372"/>
      <c r="HJ653" s="372"/>
      <c r="HK653" s="372"/>
      <c r="HL653" s="372"/>
      <c r="HM653" s="372"/>
      <c r="HN653" s="372"/>
      <c r="HO653" s="372"/>
      <c r="HP653" s="372"/>
      <c r="HQ653" s="372"/>
      <c r="HR653" s="372"/>
      <c r="HS653" s="372"/>
      <c r="HT653" s="372"/>
      <c r="HU653" s="372"/>
      <c r="HV653" s="372"/>
      <c r="HW653" s="372"/>
      <c r="HX653" s="372"/>
    </row>
    <row r="654" spans="1:232" s="481" customFormat="1" ht="40.5" hidden="1">
      <c r="A654" s="363"/>
      <c r="B654" s="378"/>
      <c r="C654" s="365"/>
      <c r="D654" s="366"/>
      <c r="E654" s="367"/>
      <c r="F654" s="368"/>
      <c r="G654" s="379"/>
      <c r="H654" s="318"/>
      <c r="I654" s="414"/>
      <c r="J654" s="415"/>
      <c r="K654" s="415"/>
      <c r="L654" s="416" t="s">
        <v>846</v>
      </c>
      <c r="M654" s="411"/>
      <c r="N654" s="417">
        <f>SUM(N655:N656)</f>
        <v>0</v>
      </c>
      <c r="O654" s="417">
        <f>SUM(O655:O656)</f>
        <v>0</v>
      </c>
      <c r="P654" s="417">
        <f>SUM(P655:P656)</f>
        <v>0</v>
      </c>
      <c r="Q654" s="372"/>
      <c r="R654" s="372"/>
      <c r="S654" s="372"/>
      <c r="T654" s="372"/>
      <c r="U654" s="372"/>
      <c r="V654" s="372"/>
      <c r="W654" s="372"/>
      <c r="X654" s="372"/>
      <c r="Y654" s="372"/>
      <c r="Z654" s="372"/>
      <c r="AA654" s="372"/>
      <c r="AB654" s="372"/>
      <c r="AC654" s="372"/>
      <c r="AD654" s="372"/>
      <c r="AE654" s="372"/>
      <c r="AF654" s="372"/>
      <c r="AG654" s="372"/>
      <c r="AH654" s="372"/>
      <c r="AI654" s="372"/>
      <c r="AJ654" s="372"/>
      <c r="AK654" s="372"/>
      <c r="AL654" s="372"/>
      <c r="AM654" s="372"/>
      <c r="AN654" s="372"/>
      <c r="AO654" s="372"/>
      <c r="AP654" s="372"/>
      <c r="AQ654" s="372"/>
      <c r="AR654" s="372"/>
      <c r="AS654" s="372"/>
      <c r="AT654" s="372"/>
      <c r="AU654" s="372"/>
      <c r="AV654" s="372"/>
      <c r="AW654" s="372"/>
      <c r="AX654" s="372"/>
      <c r="AY654" s="372"/>
      <c r="AZ654" s="372"/>
      <c r="BA654" s="372"/>
      <c r="BB654" s="372"/>
      <c r="BC654" s="372"/>
      <c r="BD654" s="372"/>
      <c r="BE654" s="372"/>
      <c r="BF654" s="372"/>
      <c r="BG654" s="372"/>
      <c r="BH654" s="372"/>
      <c r="BI654" s="372"/>
      <c r="BJ654" s="372"/>
      <c r="BK654" s="372"/>
      <c r="BL654" s="372"/>
      <c r="BM654" s="372"/>
      <c r="BN654" s="372"/>
      <c r="BO654" s="372"/>
      <c r="BP654" s="372"/>
      <c r="BQ654" s="372"/>
      <c r="BR654" s="372"/>
      <c r="BS654" s="372"/>
      <c r="BT654" s="372"/>
      <c r="BU654" s="372"/>
      <c r="BV654" s="372"/>
      <c r="BW654" s="372"/>
      <c r="BX654" s="372"/>
      <c r="BY654" s="372"/>
      <c r="BZ654" s="372"/>
      <c r="CA654" s="372"/>
      <c r="CB654" s="372"/>
      <c r="CC654" s="372"/>
      <c r="CD654" s="372"/>
      <c r="CE654" s="372"/>
      <c r="CF654" s="372"/>
      <c r="CG654" s="372"/>
      <c r="CH654" s="372"/>
      <c r="CI654" s="372"/>
      <c r="CJ654" s="372"/>
      <c r="CK654" s="372"/>
      <c r="CL654" s="372"/>
      <c r="CM654" s="372"/>
      <c r="CN654" s="372"/>
      <c r="CO654" s="372"/>
      <c r="CP654" s="372"/>
      <c r="CQ654" s="372"/>
      <c r="CR654" s="372"/>
      <c r="CS654" s="372"/>
      <c r="CT654" s="372"/>
      <c r="CU654" s="372"/>
      <c r="CV654" s="372"/>
      <c r="CW654" s="372"/>
      <c r="CX654" s="372"/>
      <c r="CY654" s="372"/>
      <c r="CZ654" s="372"/>
      <c r="DA654" s="372"/>
      <c r="DB654" s="372"/>
      <c r="DC654" s="372"/>
      <c r="DD654" s="372"/>
      <c r="DE654" s="372"/>
      <c r="DF654" s="372"/>
      <c r="DG654" s="372"/>
      <c r="DH654" s="372"/>
      <c r="DI654" s="372"/>
      <c r="DJ654" s="372"/>
      <c r="DK654" s="372"/>
      <c r="DL654" s="372"/>
      <c r="DM654" s="372"/>
      <c r="DN654" s="372"/>
      <c r="DO654" s="372"/>
      <c r="DP654" s="372"/>
      <c r="DQ654" s="372"/>
      <c r="DR654" s="372"/>
      <c r="DS654" s="372"/>
      <c r="DT654" s="372"/>
      <c r="DU654" s="372"/>
      <c r="DV654" s="372"/>
      <c r="DW654" s="372"/>
      <c r="DX654" s="372"/>
      <c r="DY654" s="372"/>
      <c r="DZ654" s="372"/>
      <c r="EA654" s="372"/>
      <c r="EB654" s="372"/>
      <c r="EC654" s="372"/>
      <c r="ED654" s="372"/>
      <c r="EE654" s="372"/>
      <c r="EF654" s="372"/>
      <c r="EG654" s="372"/>
      <c r="EH654" s="372"/>
      <c r="EI654" s="372"/>
      <c r="EJ654" s="372"/>
      <c r="EK654" s="372"/>
      <c r="EL654" s="372"/>
      <c r="EM654" s="372"/>
      <c r="EN654" s="372"/>
      <c r="EO654" s="372"/>
      <c r="EP654" s="372"/>
      <c r="EQ654" s="372"/>
      <c r="ER654" s="372"/>
      <c r="ES654" s="372"/>
      <c r="ET654" s="372"/>
      <c r="EU654" s="372"/>
      <c r="EV654" s="372"/>
      <c r="EW654" s="372"/>
      <c r="EX654" s="372"/>
      <c r="EY654" s="372"/>
      <c r="EZ654" s="372"/>
      <c r="FA654" s="372"/>
      <c r="FB654" s="372"/>
      <c r="FC654" s="372"/>
      <c r="FD654" s="372"/>
      <c r="FE654" s="372"/>
      <c r="FF654" s="372"/>
      <c r="FG654" s="372"/>
      <c r="FH654" s="372"/>
      <c r="FI654" s="372"/>
      <c r="FJ654" s="372"/>
      <c r="FK654" s="372"/>
      <c r="FL654" s="372"/>
      <c r="FM654" s="372"/>
      <c r="FN654" s="372"/>
      <c r="FO654" s="372"/>
      <c r="FP654" s="372"/>
      <c r="FQ654" s="372"/>
      <c r="FR654" s="372"/>
      <c r="FS654" s="372"/>
      <c r="FT654" s="372"/>
      <c r="FU654" s="372"/>
      <c r="FV654" s="372"/>
      <c r="FW654" s="372"/>
      <c r="FX654" s="372"/>
      <c r="FY654" s="372"/>
      <c r="FZ654" s="372"/>
      <c r="GA654" s="372"/>
      <c r="GB654" s="372"/>
      <c r="GC654" s="372"/>
      <c r="GD654" s="372"/>
      <c r="GE654" s="372"/>
      <c r="GF654" s="372"/>
      <c r="GG654" s="372"/>
      <c r="GH654" s="372"/>
      <c r="GI654" s="372"/>
      <c r="GJ654" s="372"/>
      <c r="GK654" s="372"/>
      <c r="GL654" s="372"/>
      <c r="GM654" s="372"/>
      <c r="GN654" s="372"/>
      <c r="GO654" s="372"/>
      <c r="GP654" s="372"/>
      <c r="GQ654" s="372"/>
      <c r="GR654" s="372"/>
      <c r="GS654" s="372"/>
      <c r="GT654" s="372"/>
      <c r="GU654" s="372"/>
      <c r="GV654" s="372"/>
      <c r="GW654" s="372"/>
      <c r="GX654" s="372"/>
      <c r="GY654" s="372"/>
      <c r="GZ654" s="372"/>
      <c r="HA654" s="372"/>
      <c r="HB654" s="372"/>
      <c r="HC654" s="372"/>
      <c r="HD654" s="372"/>
      <c r="HE654" s="372"/>
      <c r="HF654" s="372"/>
      <c r="HG654" s="372"/>
      <c r="HH654" s="372"/>
      <c r="HI654" s="372"/>
      <c r="HJ654" s="372"/>
      <c r="HK654" s="372"/>
      <c r="HL654" s="372"/>
      <c r="HM654" s="372"/>
      <c r="HN654" s="372"/>
      <c r="HO654" s="372"/>
      <c r="HP654" s="372"/>
      <c r="HQ654" s="372"/>
      <c r="HR654" s="372"/>
      <c r="HS654" s="372"/>
      <c r="HT654" s="372"/>
      <c r="HU654" s="372"/>
      <c r="HV654" s="372"/>
      <c r="HW654" s="372"/>
      <c r="HX654" s="372"/>
    </row>
    <row r="655" spans="1:232" s="481" customFormat="1" hidden="1">
      <c r="A655" s="363"/>
      <c r="B655" s="378"/>
      <c r="C655" s="365"/>
      <c r="D655" s="366"/>
      <c r="E655" s="367"/>
      <c r="F655" s="368"/>
      <c r="G655" s="379"/>
      <c r="H655" s="318"/>
      <c r="I655" s="318"/>
      <c r="J655" s="322"/>
      <c r="K655" s="322"/>
      <c r="L655" s="321" t="s">
        <v>348</v>
      </c>
      <c r="M655" s="316">
        <v>4729</v>
      </c>
      <c r="N655" s="299">
        <f>+'havelvac 7.1'!N655+'havelvac 7.2'!N655+'havelvac 7.3'!N655+'havelvac 7.4'!N655+'havelvac 7.5'!N655+'havelvac 7.6'!N655+'havelvac 7.7'!N655+'havelvac 7.9'!N655+'havelvac 7.8'!N655+'havelvac 7.10'!N655+'havelvac 7.11'!N655+'havelvac 7.12'!N655+'havelvac 7.13'!N655</f>
        <v>0</v>
      </c>
      <c r="O655" s="299">
        <f>+'havelvac 7.1'!O655+'havelvac 7.2'!O655+'havelvac 7.3'!O655+'havelvac 7.4'!O655+'havelvac 7.5'!O655+'havelvac 7.6'!O655+'havelvac 7.7'!O655+'havelvac 7.9'!O655+'havelvac 7.8'!O655+'havelvac 7.10'!O655+'havelvac 7.11'!O655+'havelvac 7.12'!O655+'havelvac 7.13'!O655</f>
        <v>0</v>
      </c>
      <c r="P655" s="299">
        <f>+'havelvac 7.1'!P655+'havelvac 7.2'!P655+'havelvac 7.3'!P655+'havelvac 7.4'!P655+'havelvac 7.5'!P655+'havelvac 7.6'!P655+'havelvac 7.7'!P655+'havelvac 7.9'!P655+'havelvac 7.8'!P655+'havelvac 7.10'!P655+'havelvac 7.11'!P655+'havelvac 7.12'!P655+'havelvac 7.13'!P655</f>
        <v>0</v>
      </c>
      <c r="Q655" s="372"/>
      <c r="R655" s="372"/>
      <c r="S655" s="372"/>
      <c r="T655" s="372"/>
      <c r="U655" s="372"/>
      <c r="V655" s="372"/>
      <c r="W655" s="372"/>
      <c r="X655" s="372"/>
      <c r="Y655" s="372"/>
      <c r="Z655" s="372"/>
      <c r="AA655" s="372"/>
      <c r="AB655" s="372"/>
      <c r="AC655" s="372"/>
      <c r="AD655" s="372"/>
      <c r="AE655" s="372"/>
      <c r="AF655" s="372"/>
      <c r="AG655" s="372"/>
      <c r="AH655" s="372"/>
      <c r="AI655" s="372"/>
      <c r="AJ655" s="372"/>
      <c r="AK655" s="372"/>
      <c r="AL655" s="372"/>
      <c r="AM655" s="372"/>
      <c r="AN655" s="372"/>
      <c r="AO655" s="372"/>
      <c r="AP655" s="372"/>
      <c r="AQ655" s="372"/>
      <c r="AR655" s="372"/>
      <c r="AS655" s="372"/>
      <c r="AT655" s="372"/>
      <c r="AU655" s="372"/>
      <c r="AV655" s="372"/>
      <c r="AW655" s="372"/>
      <c r="AX655" s="372"/>
      <c r="AY655" s="372"/>
      <c r="AZ655" s="372"/>
      <c r="BA655" s="372"/>
      <c r="BB655" s="372"/>
      <c r="BC655" s="372"/>
      <c r="BD655" s="372"/>
      <c r="BE655" s="372"/>
      <c r="BF655" s="372"/>
      <c r="BG655" s="372"/>
      <c r="BH655" s="372"/>
      <c r="BI655" s="372"/>
      <c r="BJ655" s="372"/>
      <c r="BK655" s="372"/>
      <c r="BL655" s="372"/>
      <c r="BM655" s="372"/>
      <c r="BN655" s="372"/>
      <c r="BO655" s="372"/>
      <c r="BP655" s="372"/>
      <c r="BQ655" s="372"/>
      <c r="BR655" s="372"/>
      <c r="BS655" s="372"/>
      <c r="BT655" s="372"/>
      <c r="BU655" s="372"/>
      <c r="BV655" s="372"/>
      <c r="BW655" s="372"/>
      <c r="BX655" s="372"/>
      <c r="BY655" s="372"/>
      <c r="BZ655" s="372"/>
      <c r="CA655" s="372"/>
      <c r="CB655" s="372"/>
      <c r="CC655" s="372"/>
      <c r="CD655" s="372"/>
      <c r="CE655" s="372"/>
      <c r="CF655" s="372"/>
      <c r="CG655" s="372"/>
      <c r="CH655" s="372"/>
      <c r="CI655" s="372"/>
      <c r="CJ655" s="372"/>
      <c r="CK655" s="372"/>
      <c r="CL655" s="372"/>
      <c r="CM655" s="372"/>
      <c r="CN655" s="372"/>
      <c r="CO655" s="372"/>
      <c r="CP655" s="372"/>
      <c r="CQ655" s="372"/>
      <c r="CR655" s="372"/>
      <c r="CS655" s="372"/>
      <c r="CT655" s="372"/>
      <c r="CU655" s="372"/>
      <c r="CV655" s="372"/>
      <c r="CW655" s="372"/>
      <c r="CX655" s="372"/>
      <c r="CY655" s="372"/>
      <c r="CZ655" s="372"/>
      <c r="DA655" s="372"/>
      <c r="DB655" s="372"/>
      <c r="DC655" s="372"/>
      <c r="DD655" s="372"/>
      <c r="DE655" s="372"/>
      <c r="DF655" s="372"/>
      <c r="DG655" s="372"/>
      <c r="DH655" s="372"/>
      <c r="DI655" s="372"/>
      <c r="DJ655" s="372"/>
      <c r="DK655" s="372"/>
      <c r="DL655" s="372"/>
      <c r="DM655" s="372"/>
      <c r="DN655" s="372"/>
      <c r="DO655" s="372"/>
      <c r="DP655" s="372"/>
      <c r="DQ655" s="372"/>
      <c r="DR655" s="372"/>
      <c r="DS655" s="372"/>
      <c r="DT655" s="372"/>
      <c r="DU655" s="372"/>
      <c r="DV655" s="372"/>
      <c r="DW655" s="372"/>
      <c r="DX655" s="372"/>
      <c r="DY655" s="372"/>
      <c r="DZ655" s="372"/>
      <c r="EA655" s="372"/>
      <c r="EB655" s="372"/>
      <c r="EC655" s="372"/>
      <c r="ED655" s="372"/>
      <c r="EE655" s="372"/>
      <c r="EF655" s="372"/>
      <c r="EG655" s="372"/>
      <c r="EH655" s="372"/>
      <c r="EI655" s="372"/>
      <c r="EJ655" s="372"/>
      <c r="EK655" s="372"/>
      <c r="EL655" s="372"/>
      <c r="EM655" s="372"/>
      <c r="EN655" s="372"/>
      <c r="EO655" s="372"/>
      <c r="EP655" s="372"/>
      <c r="EQ655" s="372"/>
      <c r="ER655" s="372"/>
      <c r="ES655" s="372"/>
      <c r="ET655" s="372"/>
      <c r="EU655" s="372"/>
      <c r="EV655" s="372"/>
      <c r="EW655" s="372"/>
      <c r="EX655" s="372"/>
      <c r="EY655" s="372"/>
      <c r="EZ655" s="372"/>
      <c r="FA655" s="372"/>
      <c r="FB655" s="372"/>
      <c r="FC655" s="372"/>
      <c r="FD655" s="372"/>
      <c r="FE655" s="372"/>
      <c r="FF655" s="372"/>
      <c r="FG655" s="372"/>
      <c r="FH655" s="372"/>
      <c r="FI655" s="372"/>
      <c r="FJ655" s="372"/>
      <c r="FK655" s="372"/>
      <c r="FL655" s="372"/>
      <c r="FM655" s="372"/>
      <c r="FN655" s="372"/>
      <c r="FO655" s="372"/>
      <c r="FP655" s="372"/>
      <c r="FQ655" s="372"/>
      <c r="FR655" s="372"/>
      <c r="FS655" s="372"/>
      <c r="FT655" s="372"/>
      <c r="FU655" s="372"/>
      <c r="FV655" s="372"/>
      <c r="FW655" s="372"/>
      <c r="FX655" s="372"/>
      <c r="FY655" s="372"/>
      <c r="FZ655" s="372"/>
      <c r="GA655" s="372"/>
      <c r="GB655" s="372"/>
      <c r="GC655" s="372"/>
      <c r="GD655" s="372"/>
      <c r="GE655" s="372"/>
      <c r="GF655" s="372"/>
      <c r="GG655" s="372"/>
      <c r="GH655" s="372"/>
      <c r="GI655" s="372"/>
      <c r="GJ655" s="372"/>
      <c r="GK655" s="372"/>
      <c r="GL655" s="372"/>
      <c r="GM655" s="372"/>
      <c r="GN655" s="372"/>
      <c r="GO655" s="372"/>
      <c r="GP655" s="372"/>
      <c r="GQ655" s="372"/>
      <c r="GR655" s="372"/>
      <c r="GS655" s="372"/>
      <c r="GT655" s="372"/>
      <c r="GU655" s="372"/>
      <c r="GV655" s="372"/>
      <c r="GW655" s="372"/>
      <c r="GX655" s="372"/>
      <c r="GY655" s="372"/>
      <c r="GZ655" s="372"/>
      <c r="HA655" s="372"/>
      <c r="HB655" s="372"/>
      <c r="HC655" s="372"/>
      <c r="HD655" s="372"/>
      <c r="HE655" s="372"/>
      <c r="HF655" s="372"/>
      <c r="HG655" s="372"/>
      <c r="HH655" s="372"/>
      <c r="HI655" s="372"/>
      <c r="HJ655" s="372"/>
      <c r="HK655" s="372"/>
      <c r="HL655" s="372"/>
      <c r="HM655" s="372"/>
      <c r="HN655" s="372"/>
      <c r="HO655" s="372"/>
      <c r="HP655" s="372"/>
      <c r="HQ655" s="372"/>
      <c r="HR655" s="372"/>
      <c r="HS655" s="372"/>
      <c r="HT655" s="372"/>
      <c r="HU655" s="372"/>
      <c r="HV655" s="372"/>
      <c r="HW655" s="372"/>
      <c r="HX655" s="372"/>
    </row>
    <row r="656" spans="1:232" s="481" customFormat="1" ht="25.5" hidden="1">
      <c r="A656" s="363"/>
      <c r="B656" s="378"/>
      <c r="C656" s="365"/>
      <c r="D656" s="366"/>
      <c r="E656" s="367"/>
      <c r="F656" s="368"/>
      <c r="G656" s="379"/>
      <c r="H656" s="423"/>
      <c r="I656" s="424"/>
      <c r="J656" s="425"/>
      <c r="K656" s="426"/>
      <c r="L656" s="427" t="s">
        <v>215</v>
      </c>
      <c r="M656" s="420">
        <v>4637</v>
      </c>
      <c r="N656" s="299">
        <f>+'havelvac 7.1'!N656+'havelvac 7.2'!N656+'havelvac 7.3'!N656+'havelvac 7.4'!N656+'havelvac 7.5'!N656+'havelvac 7.6'!N656+'havelvac 7.7'!N656+'havelvac 7.9'!N656+'havelvac 7.8'!N656+'havelvac 7.10'!N656+'havelvac 7.11'!N656+'havelvac 7.12'!N656+'havelvac 7.13'!N656</f>
        <v>0</v>
      </c>
      <c r="O656" s="299">
        <f>+'havelvac 7.1'!O656+'havelvac 7.2'!O656+'havelvac 7.3'!O656+'havelvac 7.4'!O656+'havelvac 7.5'!O656+'havelvac 7.6'!O656+'havelvac 7.7'!O656+'havelvac 7.9'!O656+'havelvac 7.8'!O656+'havelvac 7.10'!O656+'havelvac 7.11'!O656+'havelvac 7.12'!O656+'havelvac 7.13'!O656</f>
        <v>0</v>
      </c>
      <c r="P656" s="299">
        <f>+'havelvac 7.1'!P656+'havelvac 7.2'!P656+'havelvac 7.3'!P656+'havelvac 7.4'!P656+'havelvac 7.5'!P656+'havelvac 7.6'!P656+'havelvac 7.7'!P656+'havelvac 7.9'!P656+'havelvac 7.8'!P656+'havelvac 7.10'!P656+'havelvac 7.11'!P656+'havelvac 7.12'!P656+'havelvac 7.13'!P656</f>
        <v>0</v>
      </c>
      <c r="Q656" s="372"/>
      <c r="R656" s="372"/>
      <c r="S656" s="372"/>
      <c r="T656" s="372"/>
      <c r="U656" s="372"/>
      <c r="V656" s="372"/>
      <c r="W656" s="372"/>
      <c r="X656" s="372"/>
      <c r="Y656" s="372"/>
      <c r="Z656" s="372"/>
      <c r="AA656" s="372"/>
      <c r="AB656" s="372"/>
      <c r="AC656" s="372"/>
      <c r="AD656" s="372"/>
      <c r="AE656" s="372"/>
      <c r="AF656" s="372"/>
      <c r="AG656" s="372"/>
      <c r="AH656" s="372"/>
      <c r="AI656" s="372"/>
      <c r="AJ656" s="372"/>
      <c r="AK656" s="372"/>
      <c r="AL656" s="372"/>
      <c r="AM656" s="372"/>
      <c r="AN656" s="372"/>
      <c r="AO656" s="372"/>
      <c r="AP656" s="372"/>
      <c r="AQ656" s="372"/>
      <c r="AR656" s="372"/>
      <c r="AS656" s="372"/>
      <c r="AT656" s="372"/>
      <c r="AU656" s="372"/>
      <c r="AV656" s="372"/>
      <c r="AW656" s="372"/>
      <c r="AX656" s="372"/>
      <c r="AY656" s="372"/>
      <c r="AZ656" s="372"/>
      <c r="BA656" s="372"/>
      <c r="BB656" s="372"/>
      <c r="BC656" s="372"/>
      <c r="BD656" s="372"/>
      <c r="BE656" s="372"/>
      <c r="BF656" s="372"/>
      <c r="BG656" s="372"/>
      <c r="BH656" s="372"/>
      <c r="BI656" s="372"/>
      <c r="BJ656" s="372"/>
      <c r="BK656" s="372"/>
      <c r="BL656" s="372"/>
      <c r="BM656" s="372"/>
      <c r="BN656" s="372"/>
      <c r="BO656" s="372"/>
      <c r="BP656" s="372"/>
      <c r="BQ656" s="372"/>
      <c r="BR656" s="372"/>
      <c r="BS656" s="372"/>
      <c r="BT656" s="372"/>
      <c r="BU656" s="372"/>
      <c r="BV656" s="372"/>
      <c r="BW656" s="372"/>
      <c r="BX656" s="372"/>
      <c r="BY656" s="372"/>
      <c r="BZ656" s="372"/>
      <c r="CA656" s="372"/>
      <c r="CB656" s="372"/>
      <c r="CC656" s="372"/>
      <c r="CD656" s="372"/>
      <c r="CE656" s="372"/>
      <c r="CF656" s="372"/>
      <c r="CG656" s="372"/>
      <c r="CH656" s="372"/>
      <c r="CI656" s="372"/>
      <c r="CJ656" s="372"/>
      <c r="CK656" s="372"/>
      <c r="CL656" s="372"/>
      <c r="CM656" s="372"/>
      <c r="CN656" s="372"/>
      <c r="CO656" s="372"/>
      <c r="CP656" s="372"/>
      <c r="CQ656" s="372"/>
      <c r="CR656" s="372"/>
      <c r="CS656" s="372"/>
      <c r="CT656" s="372"/>
      <c r="CU656" s="372"/>
      <c r="CV656" s="372"/>
      <c r="CW656" s="372"/>
      <c r="CX656" s="372"/>
      <c r="CY656" s="372"/>
      <c r="CZ656" s="372"/>
      <c r="DA656" s="372"/>
      <c r="DB656" s="372"/>
      <c r="DC656" s="372"/>
      <c r="DD656" s="372"/>
      <c r="DE656" s="372"/>
      <c r="DF656" s="372"/>
      <c r="DG656" s="372"/>
      <c r="DH656" s="372"/>
      <c r="DI656" s="372"/>
      <c r="DJ656" s="372"/>
      <c r="DK656" s="372"/>
      <c r="DL656" s="372"/>
      <c r="DM656" s="372"/>
      <c r="DN656" s="372"/>
      <c r="DO656" s="372"/>
      <c r="DP656" s="372"/>
      <c r="DQ656" s="372"/>
      <c r="DR656" s="372"/>
      <c r="DS656" s="372"/>
      <c r="DT656" s="372"/>
      <c r="DU656" s="372"/>
      <c r="DV656" s="372"/>
      <c r="DW656" s="372"/>
      <c r="DX656" s="372"/>
      <c r="DY656" s="372"/>
      <c r="DZ656" s="372"/>
      <c r="EA656" s="372"/>
      <c r="EB656" s="372"/>
      <c r="EC656" s="372"/>
      <c r="ED656" s="372"/>
      <c r="EE656" s="372"/>
      <c r="EF656" s="372"/>
      <c r="EG656" s="372"/>
      <c r="EH656" s="372"/>
      <c r="EI656" s="372"/>
      <c r="EJ656" s="372"/>
      <c r="EK656" s="372"/>
      <c r="EL656" s="372"/>
      <c r="EM656" s="372"/>
      <c r="EN656" s="372"/>
      <c r="EO656" s="372"/>
      <c r="EP656" s="372"/>
      <c r="EQ656" s="372"/>
      <c r="ER656" s="372"/>
      <c r="ES656" s="372"/>
      <c r="ET656" s="372"/>
      <c r="EU656" s="372"/>
      <c r="EV656" s="372"/>
      <c r="EW656" s="372"/>
      <c r="EX656" s="372"/>
      <c r="EY656" s="372"/>
      <c r="EZ656" s="372"/>
      <c r="FA656" s="372"/>
      <c r="FB656" s="372"/>
      <c r="FC656" s="372"/>
      <c r="FD656" s="372"/>
      <c r="FE656" s="372"/>
      <c r="FF656" s="372"/>
      <c r="FG656" s="372"/>
      <c r="FH656" s="372"/>
      <c r="FI656" s="372"/>
      <c r="FJ656" s="372"/>
      <c r="FK656" s="372"/>
      <c r="FL656" s="372"/>
      <c r="FM656" s="372"/>
      <c r="FN656" s="372"/>
      <c r="FO656" s="372"/>
      <c r="FP656" s="372"/>
      <c r="FQ656" s="372"/>
      <c r="FR656" s="372"/>
      <c r="FS656" s="372"/>
      <c r="FT656" s="372"/>
      <c r="FU656" s="372"/>
      <c r="FV656" s="372"/>
      <c r="FW656" s="372"/>
      <c r="FX656" s="372"/>
      <c r="FY656" s="372"/>
      <c r="FZ656" s="372"/>
      <c r="GA656" s="372"/>
      <c r="GB656" s="372"/>
      <c r="GC656" s="372"/>
      <c r="GD656" s="372"/>
      <c r="GE656" s="372"/>
      <c r="GF656" s="372"/>
      <c r="GG656" s="372"/>
      <c r="GH656" s="372"/>
      <c r="GI656" s="372"/>
      <c r="GJ656" s="372"/>
      <c r="GK656" s="372"/>
      <c r="GL656" s="372"/>
      <c r="GM656" s="372"/>
      <c r="GN656" s="372"/>
      <c r="GO656" s="372"/>
      <c r="GP656" s="372"/>
      <c r="GQ656" s="372"/>
      <c r="GR656" s="372"/>
      <c r="GS656" s="372"/>
      <c r="GT656" s="372"/>
      <c r="GU656" s="372"/>
      <c r="GV656" s="372"/>
      <c r="GW656" s="372"/>
      <c r="GX656" s="372"/>
      <c r="GY656" s="372"/>
      <c r="GZ656" s="372"/>
      <c r="HA656" s="372"/>
      <c r="HB656" s="372"/>
      <c r="HC656" s="372"/>
      <c r="HD656" s="372"/>
      <c r="HE656" s="372"/>
      <c r="HF656" s="372"/>
      <c r="HG656" s="372"/>
      <c r="HH656" s="372"/>
      <c r="HI656" s="372"/>
      <c r="HJ656" s="372"/>
      <c r="HK656" s="372"/>
      <c r="HL656" s="372"/>
      <c r="HM656" s="372"/>
      <c r="HN656" s="372"/>
      <c r="HO656" s="372"/>
      <c r="HP656" s="372"/>
      <c r="HQ656" s="372"/>
      <c r="HR656" s="372"/>
      <c r="HS656" s="372"/>
      <c r="HT656" s="372"/>
      <c r="HU656" s="372"/>
      <c r="HV656" s="372"/>
      <c r="HW656" s="372"/>
      <c r="HX656" s="372"/>
    </row>
    <row r="657" spans="1:232" s="481" customFormat="1" ht="36.75" hidden="1" customHeight="1">
      <c r="A657" s="363"/>
      <c r="B657" s="378"/>
      <c r="C657" s="365"/>
      <c r="D657" s="366"/>
      <c r="E657" s="367"/>
      <c r="F657" s="368"/>
      <c r="G657" s="379"/>
      <c r="H657" s="318"/>
      <c r="I657" s="414"/>
      <c r="J657" s="415"/>
      <c r="K657" s="415"/>
      <c r="L657" s="416" t="s">
        <v>898</v>
      </c>
      <c r="M657" s="411"/>
      <c r="N657" s="417">
        <f>SUM(N658)</f>
        <v>0</v>
      </c>
      <c r="O657" s="417">
        <f>SUM(O658)</f>
        <v>0</v>
      </c>
      <c r="P657" s="417">
        <f>SUM(P658)</f>
        <v>0</v>
      </c>
      <c r="Q657" s="372"/>
      <c r="R657" s="372"/>
      <c r="S657" s="372"/>
      <c r="T657" s="372"/>
      <c r="U657" s="372"/>
      <c r="V657" s="372"/>
      <c r="W657" s="372"/>
      <c r="X657" s="372"/>
      <c r="Y657" s="372"/>
      <c r="Z657" s="372"/>
      <c r="AA657" s="372"/>
      <c r="AB657" s="372"/>
      <c r="AC657" s="372"/>
      <c r="AD657" s="372"/>
      <c r="AE657" s="372"/>
      <c r="AF657" s="372"/>
      <c r="AG657" s="372"/>
      <c r="AH657" s="372"/>
      <c r="AI657" s="372"/>
      <c r="AJ657" s="372"/>
      <c r="AK657" s="372"/>
      <c r="AL657" s="372"/>
      <c r="AM657" s="372"/>
      <c r="AN657" s="372"/>
      <c r="AO657" s="372"/>
      <c r="AP657" s="372"/>
      <c r="AQ657" s="372"/>
      <c r="AR657" s="372"/>
      <c r="AS657" s="372"/>
      <c r="AT657" s="372"/>
      <c r="AU657" s="372"/>
      <c r="AV657" s="372"/>
      <c r="AW657" s="372"/>
      <c r="AX657" s="372"/>
      <c r="AY657" s="372"/>
      <c r="AZ657" s="372"/>
      <c r="BA657" s="372"/>
      <c r="BB657" s="372"/>
      <c r="BC657" s="372"/>
      <c r="BD657" s="372"/>
      <c r="BE657" s="372"/>
      <c r="BF657" s="372"/>
      <c r="BG657" s="372"/>
      <c r="BH657" s="372"/>
      <c r="BI657" s="372"/>
      <c r="BJ657" s="372"/>
      <c r="BK657" s="372"/>
      <c r="BL657" s="372"/>
      <c r="BM657" s="372"/>
      <c r="BN657" s="372"/>
      <c r="BO657" s="372"/>
      <c r="BP657" s="372"/>
      <c r="BQ657" s="372"/>
      <c r="BR657" s="372"/>
      <c r="BS657" s="372"/>
      <c r="BT657" s="372"/>
      <c r="BU657" s="372"/>
      <c r="BV657" s="372"/>
      <c r="BW657" s="372"/>
      <c r="BX657" s="372"/>
      <c r="BY657" s="372"/>
      <c r="BZ657" s="372"/>
      <c r="CA657" s="372"/>
      <c r="CB657" s="372"/>
      <c r="CC657" s="372"/>
      <c r="CD657" s="372"/>
      <c r="CE657" s="372"/>
      <c r="CF657" s="372"/>
      <c r="CG657" s="372"/>
      <c r="CH657" s="372"/>
      <c r="CI657" s="372"/>
      <c r="CJ657" s="372"/>
      <c r="CK657" s="372"/>
      <c r="CL657" s="372"/>
      <c r="CM657" s="372"/>
      <c r="CN657" s="372"/>
      <c r="CO657" s="372"/>
      <c r="CP657" s="372"/>
      <c r="CQ657" s="372"/>
      <c r="CR657" s="372"/>
      <c r="CS657" s="372"/>
      <c r="CT657" s="372"/>
      <c r="CU657" s="372"/>
      <c r="CV657" s="372"/>
      <c r="CW657" s="372"/>
      <c r="CX657" s="372"/>
      <c r="CY657" s="372"/>
      <c r="CZ657" s="372"/>
      <c r="DA657" s="372"/>
      <c r="DB657" s="372"/>
      <c r="DC657" s="372"/>
      <c r="DD657" s="372"/>
      <c r="DE657" s="372"/>
      <c r="DF657" s="372"/>
      <c r="DG657" s="372"/>
      <c r="DH657" s="372"/>
      <c r="DI657" s="372"/>
      <c r="DJ657" s="372"/>
      <c r="DK657" s="372"/>
      <c r="DL657" s="372"/>
      <c r="DM657" s="372"/>
      <c r="DN657" s="372"/>
      <c r="DO657" s="372"/>
      <c r="DP657" s="372"/>
      <c r="DQ657" s="372"/>
      <c r="DR657" s="372"/>
      <c r="DS657" s="372"/>
      <c r="DT657" s="372"/>
      <c r="DU657" s="372"/>
      <c r="DV657" s="372"/>
      <c r="DW657" s="372"/>
      <c r="DX657" s="372"/>
      <c r="DY657" s="372"/>
      <c r="DZ657" s="372"/>
      <c r="EA657" s="372"/>
      <c r="EB657" s="372"/>
      <c r="EC657" s="372"/>
      <c r="ED657" s="372"/>
      <c r="EE657" s="372"/>
      <c r="EF657" s="372"/>
      <c r="EG657" s="372"/>
      <c r="EH657" s="372"/>
      <c r="EI657" s="372"/>
      <c r="EJ657" s="372"/>
      <c r="EK657" s="372"/>
      <c r="EL657" s="372"/>
      <c r="EM657" s="372"/>
      <c r="EN657" s="372"/>
      <c r="EO657" s="372"/>
      <c r="EP657" s="372"/>
      <c r="EQ657" s="372"/>
      <c r="ER657" s="372"/>
      <c r="ES657" s="372"/>
      <c r="ET657" s="372"/>
      <c r="EU657" s="372"/>
      <c r="EV657" s="372"/>
      <c r="EW657" s="372"/>
      <c r="EX657" s="372"/>
      <c r="EY657" s="372"/>
      <c r="EZ657" s="372"/>
      <c r="FA657" s="372"/>
      <c r="FB657" s="372"/>
      <c r="FC657" s="372"/>
      <c r="FD657" s="372"/>
      <c r="FE657" s="372"/>
      <c r="FF657" s="372"/>
      <c r="FG657" s="372"/>
      <c r="FH657" s="372"/>
      <c r="FI657" s="372"/>
      <c r="FJ657" s="372"/>
      <c r="FK657" s="372"/>
      <c r="FL657" s="372"/>
      <c r="FM657" s="372"/>
      <c r="FN657" s="372"/>
      <c r="FO657" s="372"/>
      <c r="FP657" s="372"/>
      <c r="FQ657" s="372"/>
      <c r="FR657" s="372"/>
      <c r="FS657" s="372"/>
      <c r="FT657" s="372"/>
      <c r="FU657" s="372"/>
      <c r="FV657" s="372"/>
      <c r="FW657" s="372"/>
      <c r="FX657" s="372"/>
      <c r="FY657" s="372"/>
      <c r="FZ657" s="372"/>
      <c r="GA657" s="372"/>
      <c r="GB657" s="372"/>
      <c r="GC657" s="372"/>
      <c r="GD657" s="372"/>
      <c r="GE657" s="372"/>
      <c r="GF657" s="372"/>
      <c r="GG657" s="372"/>
      <c r="GH657" s="372"/>
      <c r="GI657" s="372"/>
      <c r="GJ657" s="372"/>
      <c r="GK657" s="372"/>
      <c r="GL657" s="372"/>
      <c r="GM657" s="372"/>
      <c r="GN657" s="372"/>
      <c r="GO657" s="372"/>
      <c r="GP657" s="372"/>
      <c r="GQ657" s="372"/>
      <c r="GR657" s="372"/>
      <c r="GS657" s="372"/>
      <c r="GT657" s="372"/>
      <c r="GU657" s="372"/>
      <c r="GV657" s="372"/>
      <c r="GW657" s="372"/>
      <c r="GX657" s="372"/>
      <c r="GY657" s="372"/>
      <c r="GZ657" s="372"/>
      <c r="HA657" s="372"/>
      <c r="HB657" s="372"/>
      <c r="HC657" s="372"/>
      <c r="HD657" s="372"/>
      <c r="HE657" s="372"/>
      <c r="HF657" s="372"/>
      <c r="HG657" s="372"/>
      <c r="HH657" s="372"/>
      <c r="HI657" s="372"/>
      <c r="HJ657" s="372"/>
      <c r="HK657" s="372"/>
      <c r="HL657" s="372"/>
      <c r="HM657" s="372"/>
      <c r="HN657" s="372"/>
      <c r="HO657" s="372"/>
      <c r="HP657" s="372"/>
      <c r="HQ657" s="372"/>
      <c r="HR657" s="372"/>
      <c r="HS657" s="372"/>
      <c r="HT657" s="372"/>
      <c r="HU657" s="372"/>
      <c r="HV657" s="372"/>
      <c r="HW657" s="372"/>
      <c r="HX657" s="372"/>
    </row>
    <row r="658" spans="1:232" s="481" customFormat="1" ht="18.600000000000001" hidden="1" customHeight="1">
      <c r="A658" s="363"/>
      <c r="B658" s="378"/>
      <c r="C658" s="365"/>
      <c r="D658" s="366"/>
      <c r="E658" s="367"/>
      <c r="F658" s="368"/>
      <c r="G658" s="379"/>
      <c r="H658" s="423"/>
      <c r="I658" s="424"/>
      <c r="J658" s="425"/>
      <c r="K658" s="426"/>
      <c r="L658" s="336" t="s">
        <v>899</v>
      </c>
      <c r="M658" s="289">
        <v>4861</v>
      </c>
      <c r="N658" s="299">
        <f>+'havelvac 7.1'!N658+'havelvac 7.2'!N658+'havelvac 7.3'!N658+'havelvac 7.4'!N658+'havelvac 7.5'!N658+'havelvac 7.6'!N658+'havelvac 7.7'!N658+'havelvac 7.9'!N658+'havelvac 7.8'!N658+'havelvac 7.10'!N658+'havelvac 7.11'!N658+'havelvac 7.12'!N658+'havelvac 7.13'!N658</f>
        <v>0</v>
      </c>
      <c r="O658" s="299">
        <f>+'havelvac 7.1'!O658+'havelvac 7.2'!O658+'havelvac 7.3'!O658+'havelvac 7.4'!O658+'havelvac 7.5'!O658+'havelvac 7.6'!O658+'havelvac 7.7'!O658+'havelvac 7.9'!O658+'havelvac 7.8'!O658+'havelvac 7.10'!O658+'havelvac 7.11'!O658+'havelvac 7.12'!O658+'havelvac 7.13'!O658</f>
        <v>0</v>
      </c>
      <c r="P658" s="299">
        <f>+'havelvac 7.1'!P658+'havelvac 7.2'!P658+'havelvac 7.3'!P658+'havelvac 7.4'!P658+'havelvac 7.5'!P658+'havelvac 7.6'!P658+'havelvac 7.7'!P658+'havelvac 7.9'!P658+'havelvac 7.8'!P658+'havelvac 7.10'!P658+'havelvac 7.11'!P658+'havelvac 7.12'!P658+'havelvac 7.13'!P658</f>
        <v>0</v>
      </c>
      <c r="Q658" s="372"/>
      <c r="R658" s="372"/>
      <c r="S658" s="372"/>
      <c r="T658" s="372"/>
      <c r="U658" s="372"/>
      <c r="V658" s="372"/>
      <c r="W658" s="372"/>
      <c r="X658" s="372"/>
      <c r="Y658" s="372"/>
      <c r="Z658" s="372"/>
      <c r="AA658" s="372"/>
      <c r="AB658" s="372"/>
      <c r="AC658" s="372"/>
      <c r="AD658" s="372"/>
      <c r="AE658" s="372"/>
      <c r="AF658" s="372"/>
      <c r="AG658" s="372"/>
      <c r="AH658" s="372"/>
      <c r="AI658" s="372"/>
      <c r="AJ658" s="372"/>
      <c r="AK658" s="372"/>
      <c r="AL658" s="372"/>
      <c r="AM658" s="372"/>
      <c r="AN658" s="372"/>
      <c r="AO658" s="372"/>
      <c r="AP658" s="372"/>
      <c r="AQ658" s="372"/>
      <c r="AR658" s="372"/>
      <c r="AS658" s="372"/>
      <c r="AT658" s="372"/>
      <c r="AU658" s="372"/>
      <c r="AV658" s="372"/>
      <c r="AW658" s="372"/>
      <c r="AX658" s="372"/>
      <c r="AY658" s="372"/>
      <c r="AZ658" s="372"/>
      <c r="BA658" s="372"/>
      <c r="BB658" s="372"/>
      <c r="BC658" s="372"/>
      <c r="BD658" s="372"/>
      <c r="BE658" s="372"/>
      <c r="BF658" s="372"/>
      <c r="BG658" s="372"/>
      <c r="BH658" s="372"/>
      <c r="BI658" s="372"/>
      <c r="BJ658" s="372"/>
      <c r="BK658" s="372"/>
      <c r="BL658" s="372"/>
      <c r="BM658" s="372"/>
      <c r="BN658" s="372"/>
      <c r="BO658" s="372"/>
      <c r="BP658" s="372"/>
      <c r="BQ658" s="372"/>
      <c r="BR658" s="372"/>
      <c r="BS658" s="372"/>
      <c r="BT658" s="372"/>
      <c r="BU658" s="372"/>
      <c r="BV658" s="372"/>
      <c r="BW658" s="372"/>
      <c r="BX658" s="372"/>
      <c r="BY658" s="372"/>
      <c r="BZ658" s="372"/>
      <c r="CA658" s="372"/>
      <c r="CB658" s="372"/>
      <c r="CC658" s="372"/>
      <c r="CD658" s="372"/>
      <c r="CE658" s="372"/>
      <c r="CF658" s="372"/>
      <c r="CG658" s="372"/>
      <c r="CH658" s="372"/>
      <c r="CI658" s="372"/>
      <c r="CJ658" s="372"/>
      <c r="CK658" s="372"/>
      <c r="CL658" s="372"/>
      <c r="CM658" s="372"/>
      <c r="CN658" s="372"/>
      <c r="CO658" s="372"/>
      <c r="CP658" s="372"/>
      <c r="CQ658" s="372"/>
      <c r="CR658" s="372"/>
      <c r="CS658" s="372"/>
      <c r="CT658" s="372"/>
      <c r="CU658" s="372"/>
      <c r="CV658" s="372"/>
      <c r="CW658" s="372"/>
      <c r="CX658" s="372"/>
      <c r="CY658" s="372"/>
      <c r="CZ658" s="372"/>
      <c r="DA658" s="372"/>
      <c r="DB658" s="372"/>
      <c r="DC658" s="372"/>
      <c r="DD658" s="372"/>
      <c r="DE658" s="372"/>
      <c r="DF658" s="372"/>
      <c r="DG658" s="372"/>
      <c r="DH658" s="372"/>
      <c r="DI658" s="372"/>
      <c r="DJ658" s="372"/>
      <c r="DK658" s="372"/>
      <c r="DL658" s="372"/>
      <c r="DM658" s="372"/>
      <c r="DN658" s="372"/>
      <c r="DO658" s="372"/>
      <c r="DP658" s="372"/>
      <c r="DQ658" s="372"/>
      <c r="DR658" s="372"/>
      <c r="DS658" s="372"/>
      <c r="DT658" s="372"/>
      <c r="DU658" s="372"/>
      <c r="DV658" s="372"/>
      <c r="DW658" s="372"/>
      <c r="DX658" s="372"/>
      <c r="DY658" s="372"/>
      <c r="DZ658" s="372"/>
      <c r="EA658" s="372"/>
      <c r="EB658" s="372"/>
      <c r="EC658" s="372"/>
      <c r="ED658" s="372"/>
      <c r="EE658" s="372"/>
      <c r="EF658" s="372"/>
      <c r="EG658" s="372"/>
      <c r="EH658" s="372"/>
      <c r="EI658" s="372"/>
      <c r="EJ658" s="372"/>
      <c r="EK658" s="372"/>
      <c r="EL658" s="372"/>
      <c r="EM658" s="372"/>
      <c r="EN658" s="372"/>
      <c r="EO658" s="372"/>
      <c r="EP658" s="372"/>
      <c r="EQ658" s="372"/>
      <c r="ER658" s="372"/>
      <c r="ES658" s="372"/>
      <c r="ET658" s="372"/>
      <c r="EU658" s="372"/>
      <c r="EV658" s="372"/>
      <c r="EW658" s="372"/>
      <c r="EX658" s="372"/>
      <c r="EY658" s="372"/>
      <c r="EZ658" s="372"/>
      <c r="FA658" s="372"/>
      <c r="FB658" s="372"/>
      <c r="FC658" s="372"/>
      <c r="FD658" s="372"/>
      <c r="FE658" s="372"/>
      <c r="FF658" s="372"/>
      <c r="FG658" s="372"/>
      <c r="FH658" s="372"/>
      <c r="FI658" s="372"/>
      <c r="FJ658" s="372"/>
      <c r="FK658" s="372"/>
      <c r="FL658" s="372"/>
      <c r="FM658" s="372"/>
      <c r="FN658" s="372"/>
      <c r="FO658" s="372"/>
      <c r="FP658" s="372"/>
      <c r="FQ658" s="372"/>
      <c r="FR658" s="372"/>
      <c r="FS658" s="372"/>
      <c r="FT658" s="372"/>
      <c r="FU658" s="372"/>
      <c r="FV658" s="372"/>
      <c r="FW658" s="372"/>
      <c r="FX658" s="372"/>
      <c r="FY658" s="372"/>
      <c r="FZ658" s="372"/>
      <c r="GA658" s="372"/>
      <c r="GB658" s="372"/>
      <c r="GC658" s="372"/>
      <c r="GD658" s="372"/>
      <c r="GE658" s="372"/>
      <c r="GF658" s="372"/>
      <c r="GG658" s="372"/>
      <c r="GH658" s="372"/>
      <c r="GI658" s="372"/>
      <c r="GJ658" s="372"/>
      <c r="GK658" s="372"/>
      <c r="GL658" s="372"/>
      <c r="GM658" s="372"/>
      <c r="GN658" s="372"/>
      <c r="GO658" s="372"/>
      <c r="GP658" s="372"/>
      <c r="GQ658" s="372"/>
      <c r="GR658" s="372"/>
      <c r="GS658" s="372"/>
      <c r="GT658" s="372"/>
      <c r="GU658" s="372"/>
      <c r="GV658" s="372"/>
      <c r="GW658" s="372"/>
      <c r="GX658" s="372"/>
      <c r="GY658" s="372"/>
      <c r="GZ658" s="372"/>
      <c r="HA658" s="372"/>
      <c r="HB658" s="372"/>
      <c r="HC658" s="372"/>
      <c r="HD658" s="372"/>
      <c r="HE658" s="372"/>
      <c r="HF658" s="372"/>
      <c r="HG658" s="372"/>
      <c r="HH658" s="372"/>
      <c r="HI658" s="372"/>
      <c r="HJ658" s="372"/>
      <c r="HK658" s="372"/>
      <c r="HL658" s="372"/>
      <c r="HM658" s="372"/>
      <c r="HN658" s="372"/>
      <c r="HO658" s="372"/>
      <c r="HP658" s="372"/>
      <c r="HQ658" s="372"/>
      <c r="HR658" s="372"/>
      <c r="HS658" s="372"/>
      <c r="HT658" s="372"/>
      <c r="HU658" s="372"/>
      <c r="HV658" s="372"/>
      <c r="HW658" s="372"/>
      <c r="HX658" s="372"/>
    </row>
    <row r="659" spans="1:232" s="481" customFormat="1" ht="36.75" customHeight="1">
      <c r="A659" s="363"/>
      <c r="B659" s="378"/>
      <c r="C659" s="365"/>
      <c r="D659" s="366"/>
      <c r="E659" s="367"/>
      <c r="F659" s="368"/>
      <c r="G659" s="379"/>
      <c r="H659" s="318"/>
      <c r="I659" s="414"/>
      <c r="J659" s="415"/>
      <c r="K659" s="415"/>
      <c r="L659" s="416" t="s">
        <v>938</v>
      </c>
      <c r="M659" s="411"/>
      <c r="N659" s="417">
        <f>O659+P659</f>
        <v>54365.9</v>
      </c>
      <c r="O659" s="417">
        <f>SUM(O660)</f>
        <v>54365.9</v>
      </c>
      <c r="P659" s="417">
        <f>SUM(P660)</f>
        <v>0</v>
      </c>
      <c r="Q659" s="372"/>
      <c r="R659" s="372"/>
      <c r="S659" s="372"/>
      <c r="T659" s="372"/>
      <c r="U659" s="372"/>
      <c r="V659" s="372"/>
      <c r="W659" s="372"/>
      <c r="X659" s="372"/>
      <c r="Y659" s="372"/>
      <c r="Z659" s="372"/>
      <c r="AA659" s="372"/>
      <c r="AB659" s="372"/>
      <c r="AC659" s="372"/>
      <c r="AD659" s="372"/>
      <c r="AE659" s="372"/>
      <c r="AF659" s="372"/>
      <c r="AG659" s="372"/>
      <c r="AH659" s="372"/>
      <c r="AI659" s="372"/>
      <c r="AJ659" s="372"/>
      <c r="AK659" s="372"/>
      <c r="AL659" s="372"/>
      <c r="AM659" s="372"/>
      <c r="AN659" s="372"/>
      <c r="AO659" s="372"/>
      <c r="AP659" s="372"/>
      <c r="AQ659" s="372"/>
      <c r="AR659" s="372"/>
      <c r="AS659" s="372"/>
      <c r="AT659" s="372"/>
      <c r="AU659" s="372"/>
      <c r="AV659" s="372"/>
      <c r="AW659" s="372"/>
      <c r="AX659" s="372"/>
      <c r="AY659" s="372"/>
      <c r="AZ659" s="372"/>
      <c r="BA659" s="372"/>
      <c r="BB659" s="372"/>
      <c r="BC659" s="372"/>
      <c r="BD659" s="372"/>
      <c r="BE659" s="372"/>
      <c r="BF659" s="372"/>
      <c r="BG659" s="372"/>
      <c r="BH659" s="372"/>
      <c r="BI659" s="372"/>
      <c r="BJ659" s="372"/>
      <c r="BK659" s="372"/>
      <c r="BL659" s="372"/>
      <c r="BM659" s="372"/>
      <c r="BN659" s="372"/>
      <c r="BO659" s="372"/>
      <c r="BP659" s="372"/>
      <c r="BQ659" s="372"/>
      <c r="BR659" s="372"/>
      <c r="BS659" s="372"/>
      <c r="BT659" s="372"/>
      <c r="BU659" s="372"/>
      <c r="BV659" s="372"/>
      <c r="BW659" s="372"/>
      <c r="BX659" s="372"/>
      <c r="BY659" s="372"/>
      <c r="BZ659" s="372"/>
      <c r="CA659" s="372"/>
      <c r="CB659" s="372"/>
      <c r="CC659" s="372"/>
      <c r="CD659" s="372"/>
      <c r="CE659" s="372"/>
      <c r="CF659" s="372"/>
      <c r="CG659" s="372"/>
      <c r="CH659" s="372"/>
      <c r="CI659" s="372"/>
      <c r="CJ659" s="372"/>
      <c r="CK659" s="372"/>
      <c r="CL659" s="372"/>
      <c r="CM659" s="372"/>
      <c r="CN659" s="372"/>
      <c r="CO659" s="372"/>
      <c r="CP659" s="372"/>
      <c r="CQ659" s="372"/>
      <c r="CR659" s="372"/>
      <c r="CS659" s="372"/>
      <c r="CT659" s="372"/>
      <c r="CU659" s="372"/>
      <c r="CV659" s="372"/>
      <c r="CW659" s="372"/>
      <c r="CX659" s="372"/>
      <c r="CY659" s="372"/>
      <c r="CZ659" s="372"/>
      <c r="DA659" s="372"/>
      <c r="DB659" s="372"/>
      <c r="DC659" s="372"/>
      <c r="DD659" s="372"/>
      <c r="DE659" s="372"/>
      <c r="DF659" s="372"/>
      <c r="DG659" s="372"/>
      <c r="DH659" s="372"/>
      <c r="DI659" s="372"/>
      <c r="DJ659" s="372"/>
      <c r="DK659" s="372"/>
      <c r="DL659" s="372"/>
      <c r="DM659" s="372"/>
      <c r="DN659" s="372"/>
      <c r="DO659" s="372"/>
      <c r="DP659" s="372"/>
      <c r="DQ659" s="372"/>
      <c r="DR659" s="372"/>
      <c r="DS659" s="372"/>
      <c r="DT659" s="372"/>
      <c r="DU659" s="372"/>
      <c r="DV659" s="372"/>
      <c r="DW659" s="372"/>
      <c r="DX659" s="372"/>
      <c r="DY659" s="372"/>
      <c r="DZ659" s="372"/>
      <c r="EA659" s="372"/>
      <c r="EB659" s="372"/>
      <c r="EC659" s="372"/>
      <c r="ED659" s="372"/>
      <c r="EE659" s="372"/>
      <c r="EF659" s="372"/>
      <c r="EG659" s="372"/>
      <c r="EH659" s="372"/>
      <c r="EI659" s="372"/>
      <c r="EJ659" s="372"/>
      <c r="EK659" s="372"/>
      <c r="EL659" s="372"/>
      <c r="EM659" s="372"/>
      <c r="EN659" s="372"/>
      <c r="EO659" s="372"/>
      <c r="EP659" s="372"/>
      <c r="EQ659" s="372"/>
      <c r="ER659" s="372"/>
      <c r="ES659" s="372"/>
      <c r="ET659" s="372"/>
      <c r="EU659" s="372"/>
      <c r="EV659" s="372"/>
      <c r="EW659" s="372"/>
      <c r="EX659" s="372"/>
      <c r="EY659" s="372"/>
      <c r="EZ659" s="372"/>
      <c r="FA659" s="372"/>
      <c r="FB659" s="372"/>
      <c r="FC659" s="372"/>
      <c r="FD659" s="372"/>
      <c r="FE659" s="372"/>
      <c r="FF659" s="372"/>
      <c r="FG659" s="372"/>
      <c r="FH659" s="372"/>
      <c r="FI659" s="372"/>
      <c r="FJ659" s="372"/>
      <c r="FK659" s="372"/>
      <c r="FL659" s="372"/>
      <c r="FM659" s="372"/>
      <c r="FN659" s="372"/>
      <c r="FO659" s="372"/>
      <c r="FP659" s="372"/>
      <c r="FQ659" s="372"/>
      <c r="FR659" s="372"/>
      <c r="FS659" s="372"/>
      <c r="FT659" s="372"/>
      <c r="FU659" s="372"/>
      <c r="FV659" s="372"/>
      <c r="FW659" s="372"/>
      <c r="FX659" s="372"/>
      <c r="FY659" s="372"/>
      <c r="FZ659" s="372"/>
      <c r="GA659" s="372"/>
      <c r="GB659" s="372"/>
      <c r="GC659" s="372"/>
      <c r="GD659" s="372"/>
      <c r="GE659" s="372"/>
      <c r="GF659" s="372"/>
      <c r="GG659" s="372"/>
      <c r="GH659" s="372"/>
      <c r="GI659" s="372"/>
      <c r="GJ659" s="372"/>
      <c r="GK659" s="372"/>
      <c r="GL659" s="372"/>
      <c r="GM659" s="372"/>
      <c r="GN659" s="372"/>
      <c r="GO659" s="372"/>
      <c r="GP659" s="372"/>
      <c r="GQ659" s="372"/>
      <c r="GR659" s="372"/>
      <c r="GS659" s="372"/>
      <c r="GT659" s="372"/>
      <c r="GU659" s="372"/>
      <c r="GV659" s="372"/>
      <c r="GW659" s="372"/>
      <c r="GX659" s="372"/>
      <c r="GY659" s="372"/>
      <c r="GZ659" s="372"/>
      <c r="HA659" s="372"/>
      <c r="HB659" s="372"/>
      <c r="HC659" s="372"/>
      <c r="HD659" s="372"/>
      <c r="HE659" s="372"/>
      <c r="HF659" s="372"/>
      <c r="HG659" s="372"/>
      <c r="HH659" s="372"/>
      <c r="HI659" s="372"/>
      <c r="HJ659" s="372"/>
      <c r="HK659" s="372"/>
      <c r="HL659" s="372"/>
      <c r="HM659" s="372"/>
      <c r="HN659" s="372"/>
      <c r="HO659" s="372"/>
      <c r="HP659" s="372"/>
      <c r="HQ659" s="372"/>
      <c r="HR659" s="372"/>
      <c r="HS659" s="372"/>
      <c r="HT659" s="372"/>
      <c r="HU659" s="372"/>
      <c r="HV659" s="372"/>
      <c r="HW659" s="372"/>
      <c r="HX659" s="372"/>
    </row>
    <row r="660" spans="1:232" s="481" customFormat="1" ht="27.6" customHeight="1">
      <c r="A660" s="363"/>
      <c r="B660" s="378"/>
      <c r="C660" s="365"/>
      <c r="D660" s="366"/>
      <c r="E660" s="367"/>
      <c r="F660" s="368"/>
      <c r="G660" s="379"/>
      <c r="H660" s="423"/>
      <c r="I660" s="424"/>
      <c r="J660" s="425"/>
      <c r="K660" s="426"/>
      <c r="L660" s="336" t="s">
        <v>940</v>
      </c>
      <c r="M660" s="289" t="s">
        <v>939</v>
      </c>
      <c r="N660" s="299">
        <f>+'havelvac 7.1'!N660+'havelvac 7.2'!N660+'havelvac 7.3'!N660+'havelvac 7.4'!N660+'havelvac 7.5'!N660+'havelvac 7.6'!N660+'havelvac 7.7'!N660+'havelvac 7.9'!N660+'havelvac 7.8'!N660+'havelvac 7.10'!N660+'havelvac 7.11'!N660+'havelvac 7.12'!N660+'havelvac 7.13'!N660</f>
        <v>54365.9</v>
      </c>
      <c r="O660" s="299">
        <f>+'havelvac 7.1'!O660+'havelvac 7.2'!O660+'havelvac 7.3'!O660+'havelvac 7.4'!O660+'havelvac 7.5'!O660+'havelvac 7.6'!O660+'havelvac 7.7'!O660+'havelvac 7.9'!O660+'havelvac 7.8'!O660+'havelvac 7.10'!O660+'havelvac 7.11'!O660+'havelvac 7.12'!O660+'havelvac 7.13'!O660</f>
        <v>54365.9</v>
      </c>
      <c r="P660" s="299">
        <f>+'havelvac 7.1'!P660+'havelvac 7.2'!P660+'havelvac 7.3'!P660+'havelvac 7.4'!P660+'havelvac 7.5'!P660+'havelvac 7.6'!P660+'havelvac 7.7'!P660+'havelvac 7.9'!P660+'havelvac 7.8'!P660+'havelvac 7.10'!P660+'havelvac 7.11'!P660+'havelvac 7.12'!P660+'havelvac 7.13'!P660</f>
        <v>0</v>
      </c>
      <c r="Q660" s="372"/>
      <c r="R660" s="372"/>
      <c r="S660" s="372"/>
      <c r="T660" s="372"/>
      <c r="U660" s="372"/>
      <c r="V660" s="372"/>
      <c r="W660" s="372"/>
      <c r="X660" s="372"/>
      <c r="Y660" s="372"/>
      <c r="Z660" s="372"/>
      <c r="AA660" s="372"/>
      <c r="AB660" s="372"/>
      <c r="AC660" s="372"/>
      <c r="AD660" s="372"/>
      <c r="AE660" s="372"/>
      <c r="AF660" s="372"/>
      <c r="AG660" s="372"/>
      <c r="AH660" s="372"/>
      <c r="AI660" s="372"/>
      <c r="AJ660" s="372"/>
      <c r="AK660" s="372"/>
      <c r="AL660" s="372"/>
      <c r="AM660" s="372"/>
      <c r="AN660" s="372"/>
      <c r="AO660" s="372"/>
      <c r="AP660" s="372"/>
      <c r="AQ660" s="372"/>
      <c r="AR660" s="372"/>
      <c r="AS660" s="372"/>
      <c r="AT660" s="372"/>
      <c r="AU660" s="372"/>
      <c r="AV660" s="372"/>
      <c r="AW660" s="372"/>
      <c r="AX660" s="372"/>
      <c r="AY660" s="372"/>
      <c r="AZ660" s="372"/>
      <c r="BA660" s="372"/>
      <c r="BB660" s="372"/>
      <c r="BC660" s="372"/>
      <c r="BD660" s="372"/>
      <c r="BE660" s="372"/>
      <c r="BF660" s="372"/>
      <c r="BG660" s="372"/>
      <c r="BH660" s="372"/>
      <c r="BI660" s="372"/>
      <c r="BJ660" s="372"/>
      <c r="BK660" s="372"/>
      <c r="BL660" s="372"/>
      <c r="BM660" s="372"/>
      <c r="BN660" s="372"/>
      <c r="BO660" s="372"/>
      <c r="BP660" s="372"/>
      <c r="BQ660" s="372"/>
      <c r="BR660" s="372"/>
      <c r="BS660" s="372"/>
      <c r="BT660" s="372"/>
      <c r="BU660" s="372"/>
      <c r="BV660" s="372"/>
      <c r="BW660" s="372"/>
      <c r="BX660" s="372"/>
      <c r="BY660" s="372"/>
      <c r="BZ660" s="372"/>
      <c r="CA660" s="372"/>
      <c r="CB660" s="372"/>
      <c r="CC660" s="372"/>
      <c r="CD660" s="372"/>
      <c r="CE660" s="372"/>
      <c r="CF660" s="372"/>
      <c r="CG660" s="372"/>
      <c r="CH660" s="372"/>
      <c r="CI660" s="372"/>
      <c r="CJ660" s="372"/>
      <c r="CK660" s="372"/>
      <c r="CL660" s="372"/>
      <c r="CM660" s="372"/>
      <c r="CN660" s="372"/>
      <c r="CO660" s="372"/>
      <c r="CP660" s="372"/>
      <c r="CQ660" s="372"/>
      <c r="CR660" s="372"/>
      <c r="CS660" s="372"/>
      <c r="CT660" s="372"/>
      <c r="CU660" s="372"/>
      <c r="CV660" s="372"/>
      <c r="CW660" s="372"/>
      <c r="CX660" s="372"/>
      <c r="CY660" s="372"/>
      <c r="CZ660" s="372"/>
      <c r="DA660" s="372"/>
      <c r="DB660" s="372"/>
      <c r="DC660" s="372"/>
      <c r="DD660" s="372"/>
      <c r="DE660" s="372"/>
      <c r="DF660" s="372"/>
      <c r="DG660" s="372"/>
      <c r="DH660" s="372"/>
      <c r="DI660" s="372"/>
      <c r="DJ660" s="372"/>
      <c r="DK660" s="372"/>
      <c r="DL660" s="372"/>
      <c r="DM660" s="372"/>
      <c r="DN660" s="372"/>
      <c r="DO660" s="372"/>
      <c r="DP660" s="372"/>
      <c r="DQ660" s="372"/>
      <c r="DR660" s="372"/>
      <c r="DS660" s="372"/>
      <c r="DT660" s="372"/>
      <c r="DU660" s="372"/>
      <c r="DV660" s="372"/>
      <c r="DW660" s="372"/>
      <c r="DX660" s="372"/>
      <c r="DY660" s="372"/>
      <c r="DZ660" s="372"/>
      <c r="EA660" s="372"/>
      <c r="EB660" s="372"/>
      <c r="EC660" s="372"/>
      <c r="ED660" s="372"/>
      <c r="EE660" s="372"/>
      <c r="EF660" s="372"/>
      <c r="EG660" s="372"/>
      <c r="EH660" s="372"/>
      <c r="EI660" s="372"/>
      <c r="EJ660" s="372"/>
      <c r="EK660" s="372"/>
      <c r="EL660" s="372"/>
      <c r="EM660" s="372"/>
      <c r="EN660" s="372"/>
      <c r="EO660" s="372"/>
      <c r="EP660" s="372"/>
      <c r="EQ660" s="372"/>
      <c r="ER660" s="372"/>
      <c r="ES660" s="372"/>
      <c r="ET660" s="372"/>
      <c r="EU660" s="372"/>
      <c r="EV660" s="372"/>
      <c r="EW660" s="372"/>
      <c r="EX660" s="372"/>
      <c r="EY660" s="372"/>
      <c r="EZ660" s="372"/>
      <c r="FA660" s="372"/>
      <c r="FB660" s="372"/>
      <c r="FC660" s="372"/>
      <c r="FD660" s="372"/>
      <c r="FE660" s="372"/>
      <c r="FF660" s="372"/>
      <c r="FG660" s="372"/>
      <c r="FH660" s="372"/>
      <c r="FI660" s="372"/>
      <c r="FJ660" s="372"/>
      <c r="FK660" s="372"/>
      <c r="FL660" s="372"/>
      <c r="FM660" s="372"/>
      <c r="FN660" s="372"/>
      <c r="FO660" s="372"/>
      <c r="FP660" s="372"/>
      <c r="FQ660" s="372"/>
      <c r="FR660" s="372"/>
      <c r="FS660" s="372"/>
      <c r="FT660" s="372"/>
      <c r="FU660" s="372"/>
      <c r="FV660" s="372"/>
      <c r="FW660" s="372"/>
      <c r="FX660" s="372"/>
      <c r="FY660" s="372"/>
      <c r="FZ660" s="372"/>
      <c r="GA660" s="372"/>
      <c r="GB660" s="372"/>
      <c r="GC660" s="372"/>
      <c r="GD660" s="372"/>
      <c r="GE660" s="372"/>
      <c r="GF660" s="372"/>
      <c r="GG660" s="372"/>
      <c r="GH660" s="372"/>
      <c r="GI660" s="372"/>
      <c r="GJ660" s="372"/>
      <c r="GK660" s="372"/>
      <c r="GL660" s="372"/>
      <c r="GM660" s="372"/>
      <c r="GN660" s="372"/>
      <c r="GO660" s="372"/>
      <c r="GP660" s="372"/>
      <c r="GQ660" s="372"/>
      <c r="GR660" s="372"/>
      <c r="GS660" s="372"/>
      <c r="GT660" s="372"/>
      <c r="GU660" s="372"/>
      <c r="GV660" s="372"/>
      <c r="GW660" s="372"/>
      <c r="GX660" s="372"/>
      <c r="GY660" s="372"/>
      <c r="GZ660" s="372"/>
      <c r="HA660" s="372"/>
      <c r="HB660" s="372"/>
      <c r="HC660" s="372"/>
      <c r="HD660" s="372"/>
      <c r="HE660" s="372"/>
      <c r="HF660" s="372"/>
      <c r="HG660" s="372"/>
      <c r="HH660" s="372"/>
      <c r="HI660" s="372"/>
      <c r="HJ660" s="372"/>
      <c r="HK660" s="372"/>
      <c r="HL660" s="372"/>
      <c r="HM660" s="372"/>
      <c r="HN660" s="372"/>
      <c r="HO660" s="372"/>
      <c r="HP660" s="372"/>
      <c r="HQ660" s="372"/>
      <c r="HR660" s="372"/>
      <c r="HS660" s="372"/>
      <c r="HT660" s="372"/>
      <c r="HU660" s="372"/>
      <c r="HV660" s="372"/>
      <c r="HW660" s="372"/>
      <c r="HX660" s="372"/>
    </row>
    <row r="661" spans="1:232" hidden="1">
      <c r="H661" s="322">
        <v>3000</v>
      </c>
      <c r="I661" s="405" t="s">
        <v>189</v>
      </c>
      <c r="J661" s="406">
        <v>0</v>
      </c>
      <c r="K661" s="406">
        <v>0</v>
      </c>
      <c r="L661" s="401" t="s">
        <v>343</v>
      </c>
      <c r="M661" s="407"/>
      <c r="N661" s="403">
        <f>+N663+N669+N690+N743</f>
        <v>0</v>
      </c>
      <c r="O661" s="403">
        <f>+O663+O669+O690+O743</f>
        <v>0</v>
      </c>
      <c r="P661" s="403">
        <f>+P663+P669+P690+P743</f>
        <v>0</v>
      </c>
    </row>
    <row r="662" spans="1:232" s="481" customFormat="1" hidden="1">
      <c r="A662" s="363"/>
      <c r="B662" s="378"/>
      <c r="C662" s="365"/>
      <c r="D662" s="366"/>
      <c r="E662" s="367"/>
      <c r="F662" s="368"/>
      <c r="G662" s="379"/>
      <c r="H662" s="318"/>
      <c r="I662" s="319"/>
      <c r="J662" s="320"/>
      <c r="K662" s="320"/>
      <c r="L662" s="330" t="s">
        <v>108</v>
      </c>
      <c r="M662" s="288"/>
      <c r="N662" s="331"/>
      <c r="O662" s="331"/>
      <c r="P662" s="331"/>
      <c r="Q662" s="372"/>
      <c r="R662" s="372"/>
      <c r="S662" s="372"/>
      <c r="T662" s="372"/>
      <c r="U662" s="372"/>
      <c r="V662" s="372"/>
      <c r="W662" s="372"/>
      <c r="X662" s="372"/>
      <c r="Y662" s="372"/>
      <c r="Z662" s="372"/>
      <c r="AA662" s="372"/>
      <c r="AB662" s="372"/>
      <c r="AC662" s="372"/>
      <c r="AD662" s="372"/>
      <c r="AE662" s="372"/>
      <c r="AF662" s="372"/>
      <c r="AG662" s="372"/>
      <c r="AH662" s="372"/>
      <c r="AI662" s="372"/>
      <c r="AJ662" s="372"/>
      <c r="AK662" s="372"/>
      <c r="AL662" s="372"/>
      <c r="AM662" s="372"/>
      <c r="AN662" s="372"/>
      <c r="AO662" s="372"/>
      <c r="AP662" s="372"/>
      <c r="AQ662" s="372"/>
      <c r="AR662" s="372"/>
      <c r="AS662" s="372"/>
      <c r="AT662" s="372"/>
      <c r="AU662" s="372"/>
      <c r="AV662" s="372"/>
      <c r="AW662" s="372"/>
      <c r="AX662" s="372"/>
      <c r="AY662" s="372"/>
      <c r="AZ662" s="372"/>
      <c r="BA662" s="372"/>
      <c r="BB662" s="372"/>
      <c r="BC662" s="372"/>
      <c r="BD662" s="372"/>
      <c r="BE662" s="372"/>
      <c r="BF662" s="372"/>
      <c r="BG662" s="372"/>
      <c r="BH662" s="372"/>
      <c r="BI662" s="372"/>
      <c r="BJ662" s="372"/>
      <c r="BK662" s="372"/>
      <c r="BL662" s="372"/>
      <c r="BM662" s="372"/>
      <c r="BN662" s="372"/>
      <c r="BO662" s="372"/>
      <c r="BP662" s="372"/>
      <c r="BQ662" s="372"/>
      <c r="BR662" s="372"/>
      <c r="BS662" s="372"/>
      <c r="BT662" s="372"/>
      <c r="BU662" s="372"/>
      <c r="BV662" s="372"/>
      <c r="BW662" s="372"/>
      <c r="BX662" s="372"/>
      <c r="BY662" s="372"/>
      <c r="BZ662" s="372"/>
      <c r="CA662" s="372"/>
      <c r="CB662" s="372"/>
      <c r="CC662" s="372"/>
      <c r="CD662" s="372"/>
      <c r="CE662" s="372"/>
      <c r="CF662" s="372"/>
      <c r="CG662" s="372"/>
      <c r="CH662" s="372"/>
      <c r="CI662" s="372"/>
      <c r="CJ662" s="372"/>
      <c r="CK662" s="372"/>
      <c r="CL662" s="372"/>
      <c r="CM662" s="372"/>
      <c r="CN662" s="372"/>
      <c r="CO662" s="372"/>
      <c r="CP662" s="372"/>
      <c r="CQ662" s="372"/>
      <c r="CR662" s="372"/>
      <c r="CS662" s="372"/>
      <c r="CT662" s="372"/>
      <c r="CU662" s="372"/>
      <c r="CV662" s="372"/>
      <c r="CW662" s="372"/>
      <c r="CX662" s="372"/>
      <c r="CY662" s="372"/>
      <c r="CZ662" s="372"/>
      <c r="DA662" s="372"/>
      <c r="DB662" s="372"/>
      <c r="DC662" s="372"/>
      <c r="DD662" s="372"/>
      <c r="DE662" s="372"/>
      <c r="DF662" s="372"/>
      <c r="DG662" s="372"/>
      <c r="DH662" s="372"/>
      <c r="DI662" s="372"/>
      <c r="DJ662" s="372"/>
      <c r="DK662" s="372"/>
      <c r="DL662" s="372"/>
      <c r="DM662" s="372"/>
      <c r="DN662" s="372"/>
      <c r="DO662" s="372"/>
      <c r="DP662" s="372"/>
      <c r="DQ662" s="372"/>
      <c r="DR662" s="372"/>
      <c r="DS662" s="372"/>
      <c r="DT662" s="372"/>
      <c r="DU662" s="372"/>
      <c r="DV662" s="372"/>
      <c r="DW662" s="372"/>
      <c r="DX662" s="372"/>
      <c r="DY662" s="372"/>
      <c r="DZ662" s="372"/>
      <c r="EA662" s="372"/>
      <c r="EB662" s="372"/>
      <c r="EC662" s="372"/>
      <c r="ED662" s="372"/>
      <c r="EE662" s="372"/>
      <c r="EF662" s="372"/>
      <c r="EG662" s="372"/>
      <c r="EH662" s="372"/>
      <c r="EI662" s="372"/>
      <c r="EJ662" s="372"/>
      <c r="EK662" s="372"/>
      <c r="EL662" s="372"/>
      <c r="EM662" s="372"/>
      <c r="EN662" s="372"/>
      <c r="EO662" s="372"/>
      <c r="EP662" s="372"/>
      <c r="EQ662" s="372"/>
      <c r="ER662" s="372"/>
      <c r="ES662" s="372"/>
      <c r="ET662" s="372"/>
      <c r="EU662" s="372"/>
      <c r="EV662" s="372"/>
      <c r="EW662" s="372"/>
      <c r="EX662" s="372"/>
      <c r="EY662" s="372"/>
      <c r="EZ662" s="372"/>
      <c r="FA662" s="372"/>
      <c r="FB662" s="372"/>
      <c r="FC662" s="372"/>
      <c r="FD662" s="372"/>
      <c r="FE662" s="372"/>
      <c r="FF662" s="372"/>
      <c r="FG662" s="372"/>
      <c r="FH662" s="372"/>
      <c r="FI662" s="372"/>
      <c r="FJ662" s="372"/>
      <c r="FK662" s="372"/>
      <c r="FL662" s="372"/>
      <c r="FM662" s="372"/>
      <c r="FN662" s="372"/>
      <c r="FO662" s="372"/>
      <c r="FP662" s="372"/>
      <c r="FQ662" s="372"/>
      <c r="FR662" s="372"/>
      <c r="FS662" s="372"/>
      <c r="FT662" s="372"/>
      <c r="FU662" s="372"/>
      <c r="FV662" s="372"/>
      <c r="FW662" s="372"/>
      <c r="FX662" s="372"/>
      <c r="FY662" s="372"/>
      <c r="FZ662" s="372"/>
      <c r="GA662" s="372"/>
      <c r="GB662" s="372"/>
      <c r="GC662" s="372"/>
      <c r="GD662" s="372"/>
      <c r="GE662" s="372"/>
      <c r="GF662" s="372"/>
      <c r="GG662" s="372"/>
      <c r="GH662" s="372"/>
      <c r="GI662" s="372"/>
      <c r="GJ662" s="372"/>
      <c r="GK662" s="372"/>
      <c r="GL662" s="372"/>
      <c r="GM662" s="372"/>
      <c r="GN662" s="372"/>
      <c r="GO662" s="372"/>
      <c r="GP662" s="372"/>
      <c r="GQ662" s="372"/>
      <c r="GR662" s="372"/>
      <c r="GS662" s="372"/>
      <c r="GT662" s="372"/>
      <c r="GU662" s="372"/>
      <c r="GV662" s="372"/>
      <c r="GW662" s="372"/>
      <c r="GX662" s="372"/>
      <c r="GY662" s="372"/>
      <c r="GZ662" s="372"/>
      <c r="HA662" s="372"/>
      <c r="HB662" s="372"/>
      <c r="HC662" s="372"/>
      <c r="HD662" s="372"/>
      <c r="HE662" s="372"/>
      <c r="HF662" s="372"/>
      <c r="HG662" s="372"/>
      <c r="HH662" s="372"/>
      <c r="HI662" s="372"/>
      <c r="HJ662" s="372"/>
      <c r="HK662" s="372"/>
      <c r="HL662" s="372"/>
      <c r="HM662" s="372"/>
      <c r="HN662" s="372"/>
      <c r="HO662" s="372"/>
      <c r="HP662" s="372"/>
      <c r="HQ662" s="372"/>
      <c r="HR662" s="372"/>
      <c r="HS662" s="372"/>
      <c r="HT662" s="372"/>
      <c r="HU662" s="372"/>
      <c r="HV662" s="372"/>
      <c r="HW662" s="372"/>
      <c r="HX662" s="372"/>
    </row>
    <row r="663" spans="1:232" hidden="1">
      <c r="H663" s="290">
        <v>3030</v>
      </c>
      <c r="I663" s="319" t="s">
        <v>189</v>
      </c>
      <c r="J663" s="320">
        <v>3</v>
      </c>
      <c r="K663" s="320">
        <v>0</v>
      </c>
      <c r="L663" s="410" t="s">
        <v>773</v>
      </c>
      <c r="M663" s="411"/>
      <c r="N663" s="412">
        <f>+N665</f>
        <v>0</v>
      </c>
      <c r="O663" s="412">
        <f>+O665</f>
        <v>0</v>
      </c>
      <c r="P663" s="412">
        <f>+P665</f>
        <v>0</v>
      </c>
    </row>
    <row r="664" spans="1:232" s="481" customFormat="1" hidden="1">
      <c r="A664" s="363"/>
      <c r="B664" s="378"/>
      <c r="C664" s="365"/>
      <c r="D664" s="366"/>
      <c r="E664" s="367"/>
      <c r="F664" s="368"/>
      <c r="G664" s="379"/>
      <c r="H664" s="318"/>
      <c r="I664" s="319"/>
      <c r="J664" s="320"/>
      <c r="K664" s="320"/>
      <c r="L664" s="330" t="s">
        <v>110</v>
      </c>
      <c r="M664" s="288"/>
      <c r="N664" s="331"/>
      <c r="O664" s="331"/>
      <c r="P664" s="331"/>
      <c r="Q664" s="372"/>
      <c r="R664" s="372"/>
      <c r="S664" s="372"/>
      <c r="T664" s="372"/>
      <c r="U664" s="372"/>
      <c r="V664" s="372"/>
      <c r="W664" s="372"/>
      <c r="X664" s="372"/>
      <c r="Y664" s="372"/>
      <c r="Z664" s="372"/>
      <c r="AA664" s="372"/>
      <c r="AB664" s="372"/>
      <c r="AC664" s="372"/>
      <c r="AD664" s="372"/>
      <c r="AE664" s="372"/>
      <c r="AF664" s="372"/>
      <c r="AG664" s="372"/>
      <c r="AH664" s="372"/>
      <c r="AI664" s="372"/>
      <c r="AJ664" s="372"/>
      <c r="AK664" s="372"/>
      <c r="AL664" s="372"/>
      <c r="AM664" s="372"/>
      <c r="AN664" s="372"/>
      <c r="AO664" s="372"/>
      <c r="AP664" s="372"/>
      <c r="AQ664" s="372"/>
      <c r="AR664" s="372"/>
      <c r="AS664" s="372"/>
      <c r="AT664" s="372"/>
      <c r="AU664" s="372"/>
      <c r="AV664" s="372"/>
      <c r="AW664" s="372"/>
      <c r="AX664" s="372"/>
      <c r="AY664" s="372"/>
      <c r="AZ664" s="372"/>
      <c r="BA664" s="372"/>
      <c r="BB664" s="372"/>
      <c r="BC664" s="372"/>
      <c r="BD664" s="372"/>
      <c r="BE664" s="372"/>
      <c r="BF664" s="372"/>
      <c r="BG664" s="372"/>
      <c r="BH664" s="372"/>
      <c r="BI664" s="372"/>
      <c r="BJ664" s="372"/>
      <c r="BK664" s="372"/>
      <c r="BL664" s="372"/>
      <c r="BM664" s="372"/>
      <c r="BN664" s="372"/>
      <c r="BO664" s="372"/>
      <c r="BP664" s="372"/>
      <c r="BQ664" s="372"/>
      <c r="BR664" s="372"/>
      <c r="BS664" s="372"/>
      <c r="BT664" s="372"/>
      <c r="BU664" s="372"/>
      <c r="BV664" s="372"/>
      <c r="BW664" s="372"/>
      <c r="BX664" s="372"/>
      <c r="BY664" s="372"/>
      <c r="BZ664" s="372"/>
      <c r="CA664" s="372"/>
      <c r="CB664" s="372"/>
      <c r="CC664" s="372"/>
      <c r="CD664" s="372"/>
      <c r="CE664" s="372"/>
      <c r="CF664" s="372"/>
      <c r="CG664" s="372"/>
      <c r="CH664" s="372"/>
      <c r="CI664" s="372"/>
      <c r="CJ664" s="372"/>
      <c r="CK664" s="372"/>
      <c r="CL664" s="372"/>
      <c r="CM664" s="372"/>
      <c r="CN664" s="372"/>
      <c r="CO664" s="372"/>
      <c r="CP664" s="372"/>
      <c r="CQ664" s="372"/>
      <c r="CR664" s="372"/>
      <c r="CS664" s="372"/>
      <c r="CT664" s="372"/>
      <c r="CU664" s="372"/>
      <c r="CV664" s="372"/>
      <c r="CW664" s="372"/>
      <c r="CX664" s="372"/>
      <c r="CY664" s="372"/>
      <c r="CZ664" s="372"/>
      <c r="DA664" s="372"/>
      <c r="DB664" s="372"/>
      <c r="DC664" s="372"/>
      <c r="DD664" s="372"/>
      <c r="DE664" s="372"/>
      <c r="DF664" s="372"/>
      <c r="DG664" s="372"/>
      <c r="DH664" s="372"/>
      <c r="DI664" s="372"/>
      <c r="DJ664" s="372"/>
      <c r="DK664" s="372"/>
      <c r="DL664" s="372"/>
      <c r="DM664" s="372"/>
      <c r="DN664" s="372"/>
      <c r="DO664" s="372"/>
      <c r="DP664" s="372"/>
      <c r="DQ664" s="372"/>
      <c r="DR664" s="372"/>
      <c r="DS664" s="372"/>
      <c r="DT664" s="372"/>
      <c r="DU664" s="372"/>
      <c r="DV664" s="372"/>
      <c r="DW664" s="372"/>
      <c r="DX664" s="372"/>
      <c r="DY664" s="372"/>
      <c r="DZ664" s="372"/>
      <c r="EA664" s="372"/>
      <c r="EB664" s="372"/>
      <c r="EC664" s="372"/>
      <c r="ED664" s="372"/>
      <c r="EE664" s="372"/>
      <c r="EF664" s="372"/>
      <c r="EG664" s="372"/>
      <c r="EH664" s="372"/>
      <c r="EI664" s="372"/>
      <c r="EJ664" s="372"/>
      <c r="EK664" s="372"/>
      <c r="EL664" s="372"/>
      <c r="EM664" s="372"/>
      <c r="EN664" s="372"/>
      <c r="EO664" s="372"/>
      <c r="EP664" s="372"/>
      <c r="EQ664" s="372"/>
      <c r="ER664" s="372"/>
      <c r="ES664" s="372"/>
      <c r="ET664" s="372"/>
      <c r="EU664" s="372"/>
      <c r="EV664" s="372"/>
      <c r="EW664" s="372"/>
      <c r="EX664" s="372"/>
      <c r="EY664" s="372"/>
      <c r="EZ664" s="372"/>
      <c r="FA664" s="372"/>
      <c r="FB664" s="372"/>
      <c r="FC664" s="372"/>
      <c r="FD664" s="372"/>
      <c r="FE664" s="372"/>
      <c r="FF664" s="372"/>
      <c r="FG664" s="372"/>
      <c r="FH664" s="372"/>
      <c r="FI664" s="372"/>
      <c r="FJ664" s="372"/>
      <c r="FK664" s="372"/>
      <c r="FL664" s="372"/>
      <c r="FM664" s="372"/>
      <c r="FN664" s="372"/>
      <c r="FO664" s="372"/>
      <c r="FP664" s="372"/>
      <c r="FQ664" s="372"/>
      <c r="FR664" s="372"/>
      <c r="FS664" s="372"/>
      <c r="FT664" s="372"/>
      <c r="FU664" s="372"/>
      <c r="FV664" s="372"/>
      <c r="FW664" s="372"/>
      <c r="FX664" s="372"/>
      <c r="FY664" s="372"/>
      <c r="FZ664" s="372"/>
      <c r="GA664" s="372"/>
      <c r="GB664" s="372"/>
      <c r="GC664" s="372"/>
      <c r="GD664" s="372"/>
      <c r="GE664" s="372"/>
      <c r="GF664" s="372"/>
      <c r="GG664" s="372"/>
      <c r="GH664" s="372"/>
      <c r="GI664" s="372"/>
      <c r="GJ664" s="372"/>
      <c r="GK664" s="372"/>
      <c r="GL664" s="372"/>
      <c r="GM664" s="372"/>
      <c r="GN664" s="372"/>
      <c r="GO664" s="372"/>
      <c r="GP664" s="372"/>
      <c r="GQ664" s="372"/>
      <c r="GR664" s="372"/>
      <c r="GS664" s="372"/>
      <c r="GT664" s="372"/>
      <c r="GU664" s="372"/>
      <c r="GV664" s="372"/>
      <c r="GW664" s="372"/>
      <c r="GX664" s="372"/>
      <c r="GY664" s="372"/>
      <c r="GZ664" s="372"/>
      <c r="HA664" s="372"/>
      <c r="HB664" s="372"/>
      <c r="HC664" s="372"/>
      <c r="HD664" s="372"/>
      <c r="HE664" s="372"/>
      <c r="HF664" s="372"/>
      <c r="HG664" s="372"/>
      <c r="HH664" s="372"/>
      <c r="HI664" s="372"/>
      <c r="HJ664" s="372"/>
      <c r="HK664" s="372"/>
      <c r="HL664" s="372"/>
      <c r="HM664" s="372"/>
      <c r="HN664" s="372"/>
      <c r="HO664" s="372"/>
      <c r="HP664" s="372"/>
      <c r="HQ664" s="372"/>
      <c r="HR664" s="372"/>
      <c r="HS664" s="372"/>
      <c r="HT664" s="372"/>
      <c r="HU664" s="372"/>
      <c r="HV664" s="372"/>
      <c r="HW664" s="372"/>
      <c r="HX664" s="372"/>
    </row>
    <row r="665" spans="1:232" hidden="1">
      <c r="H665" s="290">
        <v>3031</v>
      </c>
      <c r="I665" s="318" t="s">
        <v>189</v>
      </c>
      <c r="J665" s="322">
        <v>3</v>
      </c>
      <c r="K665" s="322">
        <v>1</v>
      </c>
      <c r="L665" s="409" t="s">
        <v>773</v>
      </c>
      <c r="M665" s="323"/>
      <c r="N665" s="331">
        <f>+N667</f>
        <v>0</v>
      </c>
      <c r="O665" s="331">
        <f>+O667</f>
        <v>0</v>
      </c>
      <c r="P665" s="331">
        <f>+P667</f>
        <v>0</v>
      </c>
    </row>
    <row r="666" spans="1:232" s="481" customFormat="1" hidden="1">
      <c r="A666" s="363"/>
      <c r="B666" s="378"/>
      <c r="C666" s="365"/>
      <c r="D666" s="366"/>
      <c r="E666" s="367"/>
      <c r="F666" s="368"/>
      <c r="G666" s="379"/>
      <c r="H666" s="290"/>
      <c r="I666" s="318"/>
      <c r="J666" s="322"/>
      <c r="K666" s="322"/>
      <c r="L666" s="330" t="s">
        <v>108</v>
      </c>
      <c r="M666" s="323"/>
      <c r="N666" s="331"/>
      <c r="O666" s="331"/>
      <c r="P666" s="331"/>
      <c r="Q666" s="372"/>
      <c r="R666" s="372"/>
      <c r="S666" s="372"/>
      <c r="T666" s="372"/>
      <c r="U666" s="372"/>
      <c r="V666" s="372"/>
      <c r="W666" s="372"/>
      <c r="X666" s="372"/>
      <c r="Y666" s="372"/>
      <c r="Z666" s="372"/>
      <c r="AA666" s="372"/>
      <c r="AB666" s="372"/>
      <c r="AC666" s="372"/>
      <c r="AD666" s="372"/>
      <c r="AE666" s="372"/>
      <c r="AF666" s="372"/>
      <c r="AG666" s="372"/>
      <c r="AH666" s="372"/>
      <c r="AI666" s="372"/>
      <c r="AJ666" s="372"/>
      <c r="AK666" s="372"/>
      <c r="AL666" s="372"/>
      <c r="AM666" s="372"/>
      <c r="AN666" s="372"/>
      <c r="AO666" s="372"/>
      <c r="AP666" s="372"/>
      <c r="AQ666" s="372"/>
      <c r="AR666" s="372"/>
      <c r="AS666" s="372"/>
      <c r="AT666" s="372"/>
      <c r="AU666" s="372"/>
      <c r="AV666" s="372"/>
      <c r="AW666" s="372"/>
      <c r="AX666" s="372"/>
      <c r="AY666" s="372"/>
      <c r="AZ666" s="372"/>
      <c r="BA666" s="372"/>
      <c r="BB666" s="372"/>
      <c r="BC666" s="372"/>
      <c r="BD666" s="372"/>
      <c r="BE666" s="372"/>
      <c r="BF666" s="372"/>
      <c r="BG666" s="372"/>
      <c r="BH666" s="372"/>
      <c r="BI666" s="372"/>
      <c r="BJ666" s="372"/>
      <c r="BK666" s="372"/>
      <c r="BL666" s="372"/>
      <c r="BM666" s="372"/>
      <c r="BN666" s="372"/>
      <c r="BO666" s="372"/>
      <c r="BP666" s="372"/>
      <c r="BQ666" s="372"/>
      <c r="BR666" s="372"/>
      <c r="BS666" s="372"/>
      <c r="BT666" s="372"/>
      <c r="BU666" s="372"/>
      <c r="BV666" s="372"/>
      <c r="BW666" s="372"/>
      <c r="BX666" s="372"/>
      <c r="BY666" s="372"/>
      <c r="BZ666" s="372"/>
      <c r="CA666" s="372"/>
      <c r="CB666" s="372"/>
      <c r="CC666" s="372"/>
      <c r="CD666" s="372"/>
      <c r="CE666" s="372"/>
      <c r="CF666" s="372"/>
      <c r="CG666" s="372"/>
      <c r="CH666" s="372"/>
      <c r="CI666" s="372"/>
      <c r="CJ666" s="372"/>
      <c r="CK666" s="372"/>
      <c r="CL666" s="372"/>
      <c r="CM666" s="372"/>
      <c r="CN666" s="372"/>
      <c r="CO666" s="372"/>
      <c r="CP666" s="372"/>
      <c r="CQ666" s="372"/>
      <c r="CR666" s="372"/>
      <c r="CS666" s="372"/>
      <c r="CT666" s="372"/>
      <c r="CU666" s="372"/>
      <c r="CV666" s="372"/>
      <c r="CW666" s="372"/>
      <c r="CX666" s="372"/>
      <c r="CY666" s="372"/>
      <c r="CZ666" s="372"/>
      <c r="DA666" s="372"/>
      <c r="DB666" s="372"/>
      <c r="DC666" s="372"/>
      <c r="DD666" s="372"/>
      <c r="DE666" s="372"/>
      <c r="DF666" s="372"/>
      <c r="DG666" s="372"/>
      <c r="DH666" s="372"/>
      <c r="DI666" s="372"/>
      <c r="DJ666" s="372"/>
      <c r="DK666" s="372"/>
      <c r="DL666" s="372"/>
      <c r="DM666" s="372"/>
      <c r="DN666" s="372"/>
      <c r="DO666" s="372"/>
      <c r="DP666" s="372"/>
      <c r="DQ666" s="372"/>
      <c r="DR666" s="372"/>
      <c r="DS666" s="372"/>
      <c r="DT666" s="372"/>
      <c r="DU666" s="372"/>
      <c r="DV666" s="372"/>
      <c r="DW666" s="372"/>
      <c r="DX666" s="372"/>
      <c r="DY666" s="372"/>
      <c r="DZ666" s="372"/>
      <c r="EA666" s="372"/>
      <c r="EB666" s="372"/>
      <c r="EC666" s="372"/>
      <c r="ED666" s="372"/>
      <c r="EE666" s="372"/>
      <c r="EF666" s="372"/>
      <c r="EG666" s="372"/>
      <c r="EH666" s="372"/>
      <c r="EI666" s="372"/>
      <c r="EJ666" s="372"/>
      <c r="EK666" s="372"/>
      <c r="EL666" s="372"/>
      <c r="EM666" s="372"/>
      <c r="EN666" s="372"/>
      <c r="EO666" s="372"/>
      <c r="EP666" s="372"/>
      <c r="EQ666" s="372"/>
      <c r="ER666" s="372"/>
      <c r="ES666" s="372"/>
      <c r="ET666" s="372"/>
      <c r="EU666" s="372"/>
      <c r="EV666" s="372"/>
      <c r="EW666" s="372"/>
      <c r="EX666" s="372"/>
      <c r="EY666" s="372"/>
      <c r="EZ666" s="372"/>
      <c r="FA666" s="372"/>
      <c r="FB666" s="372"/>
      <c r="FC666" s="372"/>
      <c r="FD666" s="372"/>
      <c r="FE666" s="372"/>
      <c r="FF666" s="372"/>
      <c r="FG666" s="372"/>
      <c r="FH666" s="372"/>
      <c r="FI666" s="372"/>
      <c r="FJ666" s="372"/>
      <c r="FK666" s="372"/>
      <c r="FL666" s="372"/>
      <c r="FM666" s="372"/>
      <c r="FN666" s="372"/>
      <c r="FO666" s="372"/>
      <c r="FP666" s="372"/>
      <c r="FQ666" s="372"/>
      <c r="FR666" s="372"/>
      <c r="FS666" s="372"/>
      <c r="FT666" s="372"/>
      <c r="FU666" s="372"/>
      <c r="FV666" s="372"/>
      <c r="FW666" s="372"/>
      <c r="FX666" s="372"/>
      <c r="FY666" s="372"/>
      <c r="FZ666" s="372"/>
      <c r="GA666" s="372"/>
      <c r="GB666" s="372"/>
      <c r="GC666" s="372"/>
      <c r="GD666" s="372"/>
      <c r="GE666" s="372"/>
      <c r="GF666" s="372"/>
      <c r="GG666" s="372"/>
      <c r="GH666" s="372"/>
      <c r="GI666" s="372"/>
      <c r="GJ666" s="372"/>
      <c r="GK666" s="372"/>
      <c r="GL666" s="372"/>
      <c r="GM666" s="372"/>
      <c r="GN666" s="372"/>
      <c r="GO666" s="372"/>
      <c r="GP666" s="372"/>
      <c r="GQ666" s="372"/>
      <c r="GR666" s="372"/>
      <c r="GS666" s="372"/>
      <c r="GT666" s="372"/>
      <c r="GU666" s="372"/>
      <c r="GV666" s="372"/>
      <c r="GW666" s="372"/>
      <c r="GX666" s="372"/>
      <c r="GY666" s="372"/>
      <c r="GZ666" s="372"/>
      <c r="HA666" s="372"/>
      <c r="HB666" s="372"/>
      <c r="HC666" s="372"/>
      <c r="HD666" s="372"/>
      <c r="HE666" s="372"/>
      <c r="HF666" s="372"/>
      <c r="HG666" s="372"/>
      <c r="HH666" s="372"/>
      <c r="HI666" s="372"/>
      <c r="HJ666" s="372"/>
      <c r="HK666" s="372"/>
      <c r="HL666" s="372"/>
      <c r="HM666" s="372"/>
      <c r="HN666" s="372"/>
      <c r="HO666" s="372"/>
      <c r="HP666" s="372"/>
      <c r="HQ666" s="372"/>
      <c r="HR666" s="372"/>
      <c r="HS666" s="372"/>
      <c r="HT666" s="372"/>
      <c r="HU666" s="372"/>
      <c r="HV666" s="372"/>
      <c r="HW666" s="372"/>
      <c r="HX666" s="372"/>
    </row>
    <row r="667" spans="1:232" s="481" customFormat="1" ht="27" hidden="1">
      <c r="A667" s="363"/>
      <c r="B667" s="378"/>
      <c r="C667" s="365"/>
      <c r="D667" s="366"/>
      <c r="E667" s="367"/>
      <c r="F667" s="368"/>
      <c r="G667" s="379"/>
      <c r="H667" s="290"/>
      <c r="I667" s="414"/>
      <c r="J667" s="415"/>
      <c r="K667" s="415"/>
      <c r="L667" s="416" t="s">
        <v>774</v>
      </c>
      <c r="M667" s="411"/>
      <c r="N667" s="417">
        <f>SUM(N668)</f>
        <v>0</v>
      </c>
      <c r="O667" s="417">
        <f>SUM(O668)</f>
        <v>0</v>
      </c>
      <c r="P667" s="417">
        <f>SUM(P668)</f>
        <v>0</v>
      </c>
      <c r="Q667" s="372"/>
      <c r="R667" s="372"/>
      <c r="S667" s="372"/>
      <c r="T667" s="372"/>
      <c r="U667" s="372"/>
      <c r="V667" s="372"/>
      <c r="W667" s="372"/>
      <c r="X667" s="372"/>
      <c r="Y667" s="372"/>
      <c r="Z667" s="372"/>
      <c r="AA667" s="372"/>
      <c r="AB667" s="372"/>
      <c r="AC667" s="372"/>
      <c r="AD667" s="372"/>
      <c r="AE667" s="372"/>
      <c r="AF667" s="372"/>
      <c r="AG667" s="372"/>
      <c r="AH667" s="372"/>
      <c r="AI667" s="372"/>
      <c r="AJ667" s="372"/>
      <c r="AK667" s="372"/>
      <c r="AL667" s="372"/>
      <c r="AM667" s="372"/>
      <c r="AN667" s="372"/>
      <c r="AO667" s="372"/>
      <c r="AP667" s="372"/>
      <c r="AQ667" s="372"/>
      <c r="AR667" s="372"/>
      <c r="AS667" s="372"/>
      <c r="AT667" s="372"/>
      <c r="AU667" s="372"/>
      <c r="AV667" s="372"/>
      <c r="AW667" s="372"/>
      <c r="AX667" s="372"/>
      <c r="AY667" s="372"/>
      <c r="AZ667" s="372"/>
      <c r="BA667" s="372"/>
      <c r="BB667" s="372"/>
      <c r="BC667" s="372"/>
      <c r="BD667" s="372"/>
      <c r="BE667" s="372"/>
      <c r="BF667" s="372"/>
      <c r="BG667" s="372"/>
      <c r="BH667" s="372"/>
      <c r="BI667" s="372"/>
      <c r="BJ667" s="372"/>
      <c r="BK667" s="372"/>
      <c r="BL667" s="372"/>
      <c r="BM667" s="372"/>
      <c r="BN667" s="372"/>
      <c r="BO667" s="372"/>
      <c r="BP667" s="372"/>
      <c r="BQ667" s="372"/>
      <c r="BR667" s="372"/>
      <c r="BS667" s="372"/>
      <c r="BT667" s="372"/>
      <c r="BU667" s="372"/>
      <c r="BV667" s="372"/>
      <c r="BW667" s="372"/>
      <c r="BX667" s="372"/>
      <c r="BY667" s="372"/>
      <c r="BZ667" s="372"/>
      <c r="CA667" s="372"/>
      <c r="CB667" s="372"/>
      <c r="CC667" s="372"/>
      <c r="CD667" s="372"/>
      <c r="CE667" s="372"/>
      <c r="CF667" s="372"/>
      <c r="CG667" s="372"/>
      <c r="CH667" s="372"/>
      <c r="CI667" s="372"/>
      <c r="CJ667" s="372"/>
      <c r="CK667" s="372"/>
      <c r="CL667" s="372"/>
      <c r="CM667" s="372"/>
      <c r="CN667" s="372"/>
      <c r="CO667" s="372"/>
      <c r="CP667" s="372"/>
      <c r="CQ667" s="372"/>
      <c r="CR667" s="372"/>
      <c r="CS667" s="372"/>
      <c r="CT667" s="372"/>
      <c r="CU667" s="372"/>
      <c r="CV667" s="372"/>
      <c r="CW667" s="372"/>
      <c r="CX667" s="372"/>
      <c r="CY667" s="372"/>
      <c r="CZ667" s="372"/>
      <c r="DA667" s="372"/>
      <c r="DB667" s="372"/>
      <c r="DC667" s="372"/>
      <c r="DD667" s="372"/>
      <c r="DE667" s="372"/>
      <c r="DF667" s="372"/>
      <c r="DG667" s="372"/>
      <c r="DH667" s="372"/>
      <c r="DI667" s="372"/>
      <c r="DJ667" s="372"/>
      <c r="DK667" s="372"/>
      <c r="DL667" s="372"/>
      <c r="DM667" s="372"/>
      <c r="DN667" s="372"/>
      <c r="DO667" s="372"/>
      <c r="DP667" s="372"/>
      <c r="DQ667" s="372"/>
      <c r="DR667" s="372"/>
      <c r="DS667" s="372"/>
      <c r="DT667" s="372"/>
      <c r="DU667" s="372"/>
      <c r="DV667" s="372"/>
      <c r="DW667" s="372"/>
      <c r="DX667" s="372"/>
      <c r="DY667" s="372"/>
      <c r="DZ667" s="372"/>
      <c r="EA667" s="372"/>
      <c r="EB667" s="372"/>
      <c r="EC667" s="372"/>
      <c r="ED667" s="372"/>
      <c r="EE667" s="372"/>
      <c r="EF667" s="372"/>
      <c r="EG667" s="372"/>
      <c r="EH667" s="372"/>
      <c r="EI667" s="372"/>
      <c r="EJ667" s="372"/>
      <c r="EK667" s="372"/>
      <c r="EL667" s="372"/>
      <c r="EM667" s="372"/>
      <c r="EN667" s="372"/>
      <c r="EO667" s="372"/>
      <c r="EP667" s="372"/>
      <c r="EQ667" s="372"/>
      <c r="ER667" s="372"/>
      <c r="ES667" s="372"/>
      <c r="ET667" s="372"/>
      <c r="EU667" s="372"/>
      <c r="EV667" s="372"/>
      <c r="EW667" s="372"/>
      <c r="EX667" s="372"/>
      <c r="EY667" s="372"/>
      <c r="EZ667" s="372"/>
      <c r="FA667" s="372"/>
      <c r="FB667" s="372"/>
      <c r="FC667" s="372"/>
      <c r="FD667" s="372"/>
      <c r="FE667" s="372"/>
      <c r="FF667" s="372"/>
      <c r="FG667" s="372"/>
      <c r="FH667" s="372"/>
      <c r="FI667" s="372"/>
      <c r="FJ667" s="372"/>
      <c r="FK667" s="372"/>
      <c r="FL667" s="372"/>
      <c r="FM667" s="372"/>
      <c r="FN667" s="372"/>
      <c r="FO667" s="372"/>
      <c r="FP667" s="372"/>
      <c r="FQ667" s="372"/>
      <c r="FR667" s="372"/>
      <c r="FS667" s="372"/>
      <c r="FT667" s="372"/>
      <c r="FU667" s="372"/>
      <c r="FV667" s="372"/>
      <c r="FW667" s="372"/>
      <c r="FX667" s="372"/>
      <c r="FY667" s="372"/>
      <c r="FZ667" s="372"/>
      <c r="GA667" s="372"/>
      <c r="GB667" s="372"/>
      <c r="GC667" s="372"/>
      <c r="GD667" s="372"/>
      <c r="GE667" s="372"/>
      <c r="GF667" s="372"/>
      <c r="GG667" s="372"/>
      <c r="GH667" s="372"/>
      <c r="GI667" s="372"/>
      <c r="GJ667" s="372"/>
      <c r="GK667" s="372"/>
      <c r="GL667" s="372"/>
      <c r="GM667" s="372"/>
      <c r="GN667" s="372"/>
      <c r="GO667" s="372"/>
      <c r="GP667" s="372"/>
      <c r="GQ667" s="372"/>
      <c r="GR667" s="372"/>
      <c r="GS667" s="372"/>
      <c r="GT667" s="372"/>
      <c r="GU667" s="372"/>
      <c r="GV667" s="372"/>
      <c r="GW667" s="372"/>
      <c r="GX667" s="372"/>
      <c r="GY667" s="372"/>
      <c r="GZ667" s="372"/>
      <c r="HA667" s="372"/>
      <c r="HB667" s="372"/>
      <c r="HC667" s="372"/>
      <c r="HD667" s="372"/>
      <c r="HE667" s="372"/>
      <c r="HF667" s="372"/>
      <c r="HG667" s="372"/>
      <c r="HH667" s="372"/>
      <c r="HI667" s="372"/>
      <c r="HJ667" s="372"/>
      <c r="HK667" s="372"/>
      <c r="HL667" s="372"/>
      <c r="HM667" s="372"/>
      <c r="HN667" s="372"/>
      <c r="HO667" s="372"/>
      <c r="HP667" s="372"/>
      <c r="HQ667" s="372"/>
      <c r="HR667" s="372"/>
      <c r="HS667" s="372"/>
      <c r="HT667" s="372"/>
      <c r="HU667" s="372"/>
      <c r="HV667" s="372"/>
      <c r="HW667" s="372"/>
      <c r="HX667" s="372"/>
    </row>
    <row r="668" spans="1:232" hidden="1">
      <c r="H668" s="290"/>
      <c r="I668" s="318"/>
      <c r="J668" s="322"/>
      <c r="K668" s="322"/>
      <c r="L668" s="321" t="s">
        <v>125</v>
      </c>
      <c r="M668" s="420">
        <v>4239</v>
      </c>
      <c r="N668" s="299">
        <f>+'havelvac 7.1'!N668+'havelvac 7.2'!N668+'havelvac 7.3'!N668+'havelvac 7.4'!N668+'havelvac 7.5'!N668+'havelvac 7.6'!N668+'havelvac 7.7'!N668+'havelvac 7.9'!N668+'havelvac 7.8'!N668+'havelvac 7.10'!N668+'havelvac 7.11'!N668+'havelvac 7.12'!N668+'havelvac 7.13'!N668</f>
        <v>0</v>
      </c>
      <c r="O668" s="299">
        <f>+'havelvac 7.1'!O668+'havelvac 7.2'!O668+'havelvac 7.3'!O668+'havelvac 7.4'!O668+'havelvac 7.5'!O668+'havelvac 7.6'!O668+'havelvac 7.7'!O668+'havelvac 7.9'!O668+'havelvac 7.8'!O668+'havelvac 7.10'!O668+'havelvac 7.11'!O668+'havelvac 7.12'!O668+'havelvac 7.13'!O668</f>
        <v>0</v>
      </c>
      <c r="P668" s="299">
        <f>+'havelvac 7.1'!P668+'havelvac 7.2'!P668+'havelvac 7.3'!P668+'havelvac 7.4'!P668+'havelvac 7.5'!P668+'havelvac 7.6'!P668+'havelvac 7.7'!P668+'havelvac 7.9'!P668+'havelvac 7.8'!P668+'havelvac 7.10'!P668+'havelvac 7.11'!P668+'havelvac 7.12'!P668+'havelvac 7.13'!P668</f>
        <v>0</v>
      </c>
    </row>
    <row r="669" spans="1:232" s="481" customFormat="1" hidden="1">
      <c r="A669" s="363"/>
      <c r="B669" s="378"/>
      <c r="C669" s="365"/>
      <c r="D669" s="366"/>
      <c r="E669" s="367"/>
      <c r="F669" s="368"/>
      <c r="G669" s="379"/>
      <c r="H669" s="290">
        <v>3040</v>
      </c>
      <c r="I669" s="319" t="s">
        <v>189</v>
      </c>
      <c r="J669" s="320">
        <v>4</v>
      </c>
      <c r="K669" s="320">
        <v>0</v>
      </c>
      <c r="L669" s="410" t="s">
        <v>775</v>
      </c>
      <c r="M669" s="411"/>
      <c r="N669" s="412">
        <f>+N671</f>
        <v>0</v>
      </c>
      <c r="O669" s="412">
        <f>+O671</f>
        <v>0</v>
      </c>
      <c r="P669" s="412">
        <f>+P671</f>
        <v>0</v>
      </c>
      <c r="Q669" s="372"/>
      <c r="R669" s="372"/>
      <c r="S669" s="372"/>
      <c r="T669" s="372"/>
      <c r="U669" s="372"/>
      <c r="V669" s="372"/>
      <c r="W669" s="372"/>
      <c r="X669" s="372"/>
      <c r="Y669" s="372"/>
      <c r="Z669" s="372"/>
      <c r="AA669" s="372"/>
      <c r="AB669" s="372"/>
      <c r="AC669" s="372"/>
      <c r="AD669" s="372"/>
      <c r="AE669" s="372"/>
      <c r="AF669" s="372"/>
      <c r="AG669" s="372"/>
      <c r="AH669" s="372"/>
      <c r="AI669" s="372"/>
      <c r="AJ669" s="372"/>
      <c r="AK669" s="372"/>
      <c r="AL669" s="372"/>
      <c r="AM669" s="372"/>
      <c r="AN669" s="372"/>
      <c r="AO669" s="372"/>
      <c r="AP669" s="372"/>
      <c r="AQ669" s="372"/>
      <c r="AR669" s="372"/>
      <c r="AS669" s="372"/>
      <c r="AT669" s="372"/>
      <c r="AU669" s="372"/>
      <c r="AV669" s="372"/>
      <c r="AW669" s="372"/>
      <c r="AX669" s="372"/>
      <c r="AY669" s="372"/>
      <c r="AZ669" s="372"/>
      <c r="BA669" s="372"/>
      <c r="BB669" s="372"/>
      <c r="BC669" s="372"/>
      <c r="BD669" s="372"/>
      <c r="BE669" s="372"/>
      <c r="BF669" s="372"/>
      <c r="BG669" s="372"/>
      <c r="BH669" s="372"/>
      <c r="BI669" s="372"/>
      <c r="BJ669" s="372"/>
      <c r="BK669" s="372"/>
      <c r="BL669" s="372"/>
      <c r="BM669" s="372"/>
      <c r="BN669" s="372"/>
      <c r="BO669" s="372"/>
      <c r="BP669" s="372"/>
      <c r="BQ669" s="372"/>
      <c r="BR669" s="372"/>
      <c r="BS669" s="372"/>
      <c r="BT669" s="372"/>
      <c r="BU669" s="372"/>
      <c r="BV669" s="372"/>
      <c r="BW669" s="372"/>
      <c r="BX669" s="372"/>
      <c r="BY669" s="372"/>
      <c r="BZ669" s="372"/>
      <c r="CA669" s="372"/>
      <c r="CB669" s="372"/>
      <c r="CC669" s="372"/>
      <c r="CD669" s="372"/>
      <c r="CE669" s="372"/>
      <c r="CF669" s="372"/>
      <c r="CG669" s="372"/>
      <c r="CH669" s="372"/>
      <c r="CI669" s="372"/>
      <c r="CJ669" s="372"/>
      <c r="CK669" s="372"/>
      <c r="CL669" s="372"/>
      <c r="CM669" s="372"/>
      <c r="CN669" s="372"/>
      <c r="CO669" s="372"/>
      <c r="CP669" s="372"/>
      <c r="CQ669" s="372"/>
      <c r="CR669" s="372"/>
      <c r="CS669" s="372"/>
      <c r="CT669" s="372"/>
      <c r="CU669" s="372"/>
      <c r="CV669" s="372"/>
      <c r="CW669" s="372"/>
      <c r="CX669" s="372"/>
      <c r="CY669" s="372"/>
      <c r="CZ669" s="372"/>
      <c r="DA669" s="372"/>
      <c r="DB669" s="372"/>
      <c r="DC669" s="372"/>
      <c r="DD669" s="372"/>
      <c r="DE669" s="372"/>
      <c r="DF669" s="372"/>
      <c r="DG669" s="372"/>
      <c r="DH669" s="372"/>
      <c r="DI669" s="372"/>
      <c r="DJ669" s="372"/>
      <c r="DK669" s="372"/>
      <c r="DL669" s="372"/>
      <c r="DM669" s="372"/>
      <c r="DN669" s="372"/>
      <c r="DO669" s="372"/>
      <c r="DP669" s="372"/>
      <c r="DQ669" s="372"/>
      <c r="DR669" s="372"/>
      <c r="DS669" s="372"/>
      <c r="DT669" s="372"/>
      <c r="DU669" s="372"/>
      <c r="DV669" s="372"/>
      <c r="DW669" s="372"/>
      <c r="DX669" s="372"/>
      <c r="DY669" s="372"/>
      <c r="DZ669" s="372"/>
      <c r="EA669" s="372"/>
      <c r="EB669" s="372"/>
      <c r="EC669" s="372"/>
      <c r="ED669" s="372"/>
      <c r="EE669" s="372"/>
      <c r="EF669" s="372"/>
      <c r="EG669" s="372"/>
      <c r="EH669" s="372"/>
      <c r="EI669" s="372"/>
      <c r="EJ669" s="372"/>
      <c r="EK669" s="372"/>
      <c r="EL669" s="372"/>
      <c r="EM669" s="372"/>
      <c r="EN669" s="372"/>
      <c r="EO669" s="372"/>
      <c r="EP669" s="372"/>
      <c r="EQ669" s="372"/>
      <c r="ER669" s="372"/>
      <c r="ES669" s="372"/>
      <c r="ET669" s="372"/>
      <c r="EU669" s="372"/>
      <c r="EV669" s="372"/>
      <c r="EW669" s="372"/>
      <c r="EX669" s="372"/>
      <c r="EY669" s="372"/>
      <c r="EZ669" s="372"/>
      <c r="FA669" s="372"/>
      <c r="FB669" s="372"/>
      <c r="FC669" s="372"/>
      <c r="FD669" s="372"/>
      <c r="FE669" s="372"/>
      <c r="FF669" s="372"/>
      <c r="FG669" s="372"/>
      <c r="FH669" s="372"/>
      <c r="FI669" s="372"/>
      <c r="FJ669" s="372"/>
      <c r="FK669" s="372"/>
      <c r="FL669" s="372"/>
      <c r="FM669" s="372"/>
      <c r="FN669" s="372"/>
      <c r="FO669" s="372"/>
      <c r="FP669" s="372"/>
      <c r="FQ669" s="372"/>
      <c r="FR669" s="372"/>
      <c r="FS669" s="372"/>
      <c r="FT669" s="372"/>
      <c r="FU669" s="372"/>
      <c r="FV669" s="372"/>
      <c r="FW669" s="372"/>
      <c r="FX669" s="372"/>
      <c r="FY669" s="372"/>
      <c r="FZ669" s="372"/>
      <c r="GA669" s="372"/>
      <c r="GB669" s="372"/>
      <c r="GC669" s="372"/>
      <c r="GD669" s="372"/>
      <c r="GE669" s="372"/>
      <c r="GF669" s="372"/>
      <c r="GG669" s="372"/>
      <c r="GH669" s="372"/>
      <c r="GI669" s="372"/>
      <c r="GJ669" s="372"/>
      <c r="GK669" s="372"/>
      <c r="GL669" s="372"/>
      <c r="GM669" s="372"/>
      <c r="GN669" s="372"/>
      <c r="GO669" s="372"/>
      <c r="GP669" s="372"/>
      <c r="GQ669" s="372"/>
      <c r="GR669" s="372"/>
      <c r="GS669" s="372"/>
      <c r="GT669" s="372"/>
      <c r="GU669" s="372"/>
      <c r="GV669" s="372"/>
      <c r="GW669" s="372"/>
      <c r="GX669" s="372"/>
      <c r="GY669" s="372"/>
      <c r="GZ669" s="372"/>
      <c r="HA669" s="372"/>
      <c r="HB669" s="372"/>
      <c r="HC669" s="372"/>
      <c r="HD669" s="372"/>
      <c r="HE669" s="372"/>
      <c r="HF669" s="372"/>
      <c r="HG669" s="372"/>
      <c r="HH669" s="372"/>
      <c r="HI669" s="372"/>
      <c r="HJ669" s="372"/>
      <c r="HK669" s="372"/>
      <c r="HL669" s="372"/>
      <c r="HM669" s="372"/>
      <c r="HN669" s="372"/>
      <c r="HO669" s="372"/>
      <c r="HP669" s="372"/>
      <c r="HQ669" s="372"/>
      <c r="HR669" s="372"/>
      <c r="HS669" s="372"/>
      <c r="HT669" s="372"/>
      <c r="HU669" s="372"/>
      <c r="HV669" s="372"/>
      <c r="HW669" s="372"/>
      <c r="HX669" s="372"/>
    </row>
    <row r="670" spans="1:232" hidden="1">
      <c r="H670" s="318"/>
      <c r="I670" s="319"/>
      <c r="J670" s="320"/>
      <c r="K670" s="320"/>
      <c r="L670" s="330" t="s">
        <v>110</v>
      </c>
      <c r="M670" s="288"/>
      <c r="N670" s="331"/>
      <c r="O670" s="331"/>
      <c r="P670" s="331"/>
    </row>
    <row r="671" spans="1:232" s="481" customFormat="1" hidden="1">
      <c r="A671" s="363"/>
      <c r="B671" s="378"/>
      <c r="C671" s="365"/>
      <c r="D671" s="366"/>
      <c r="E671" s="367"/>
      <c r="F671" s="368"/>
      <c r="G671" s="379"/>
      <c r="H671" s="290">
        <v>3041</v>
      </c>
      <c r="I671" s="318" t="s">
        <v>189</v>
      </c>
      <c r="J671" s="322">
        <v>4</v>
      </c>
      <c r="K671" s="322">
        <v>1</v>
      </c>
      <c r="L671" s="409" t="s">
        <v>775</v>
      </c>
      <c r="M671" s="323"/>
      <c r="N671" s="331">
        <f>+N673+N681+N684+N687</f>
        <v>0</v>
      </c>
      <c r="O671" s="331">
        <f t="shared" ref="O671:P671" si="62">+O673+O681+O684+O687</f>
        <v>0</v>
      </c>
      <c r="P671" s="331">
        <f t="shared" si="62"/>
        <v>0</v>
      </c>
      <c r="Q671" s="372"/>
      <c r="R671" s="372"/>
      <c r="S671" s="372"/>
      <c r="T671" s="372"/>
      <c r="U671" s="372"/>
      <c r="V671" s="372"/>
      <c r="W671" s="372"/>
      <c r="X671" s="372"/>
      <c r="Y671" s="372"/>
      <c r="Z671" s="372"/>
      <c r="AA671" s="372"/>
      <c r="AB671" s="372"/>
      <c r="AC671" s="372"/>
      <c r="AD671" s="372"/>
      <c r="AE671" s="372"/>
      <c r="AF671" s="372"/>
      <c r="AG671" s="372"/>
      <c r="AH671" s="372"/>
      <c r="AI671" s="372"/>
      <c r="AJ671" s="372"/>
      <c r="AK671" s="372"/>
      <c r="AL671" s="372"/>
      <c r="AM671" s="372"/>
      <c r="AN671" s="372"/>
      <c r="AO671" s="372"/>
      <c r="AP671" s="372"/>
      <c r="AQ671" s="372"/>
      <c r="AR671" s="372"/>
      <c r="AS671" s="372"/>
      <c r="AT671" s="372"/>
      <c r="AU671" s="372"/>
      <c r="AV671" s="372"/>
      <c r="AW671" s="372"/>
      <c r="AX671" s="372"/>
      <c r="AY671" s="372"/>
      <c r="AZ671" s="372"/>
      <c r="BA671" s="372"/>
      <c r="BB671" s="372"/>
      <c r="BC671" s="372"/>
      <c r="BD671" s="372"/>
      <c r="BE671" s="372"/>
      <c r="BF671" s="372"/>
      <c r="BG671" s="372"/>
      <c r="BH671" s="372"/>
      <c r="BI671" s="372"/>
      <c r="BJ671" s="372"/>
      <c r="BK671" s="372"/>
      <c r="BL671" s="372"/>
      <c r="BM671" s="372"/>
      <c r="BN671" s="372"/>
      <c r="BO671" s="372"/>
      <c r="BP671" s="372"/>
      <c r="BQ671" s="372"/>
      <c r="BR671" s="372"/>
      <c r="BS671" s="372"/>
      <c r="BT671" s="372"/>
      <c r="BU671" s="372"/>
      <c r="BV671" s="372"/>
      <c r="BW671" s="372"/>
      <c r="BX671" s="372"/>
      <c r="BY671" s="372"/>
      <c r="BZ671" s="372"/>
      <c r="CA671" s="372"/>
      <c r="CB671" s="372"/>
      <c r="CC671" s="372"/>
      <c r="CD671" s="372"/>
      <c r="CE671" s="372"/>
      <c r="CF671" s="372"/>
      <c r="CG671" s="372"/>
      <c r="CH671" s="372"/>
      <c r="CI671" s="372"/>
      <c r="CJ671" s="372"/>
      <c r="CK671" s="372"/>
      <c r="CL671" s="372"/>
      <c r="CM671" s="372"/>
      <c r="CN671" s="372"/>
      <c r="CO671" s="372"/>
      <c r="CP671" s="372"/>
      <c r="CQ671" s="372"/>
      <c r="CR671" s="372"/>
      <c r="CS671" s="372"/>
      <c r="CT671" s="372"/>
      <c r="CU671" s="372"/>
      <c r="CV671" s="372"/>
      <c r="CW671" s="372"/>
      <c r="CX671" s="372"/>
      <c r="CY671" s="372"/>
      <c r="CZ671" s="372"/>
      <c r="DA671" s="372"/>
      <c r="DB671" s="372"/>
      <c r="DC671" s="372"/>
      <c r="DD671" s="372"/>
      <c r="DE671" s="372"/>
      <c r="DF671" s="372"/>
      <c r="DG671" s="372"/>
      <c r="DH671" s="372"/>
      <c r="DI671" s="372"/>
      <c r="DJ671" s="372"/>
      <c r="DK671" s="372"/>
      <c r="DL671" s="372"/>
      <c r="DM671" s="372"/>
      <c r="DN671" s="372"/>
      <c r="DO671" s="372"/>
      <c r="DP671" s="372"/>
      <c r="DQ671" s="372"/>
      <c r="DR671" s="372"/>
      <c r="DS671" s="372"/>
      <c r="DT671" s="372"/>
      <c r="DU671" s="372"/>
      <c r="DV671" s="372"/>
      <c r="DW671" s="372"/>
      <c r="DX671" s="372"/>
      <c r="DY671" s="372"/>
      <c r="DZ671" s="372"/>
      <c r="EA671" s="372"/>
      <c r="EB671" s="372"/>
      <c r="EC671" s="372"/>
      <c r="ED671" s="372"/>
      <c r="EE671" s="372"/>
      <c r="EF671" s="372"/>
      <c r="EG671" s="372"/>
      <c r="EH671" s="372"/>
      <c r="EI671" s="372"/>
      <c r="EJ671" s="372"/>
      <c r="EK671" s="372"/>
      <c r="EL671" s="372"/>
      <c r="EM671" s="372"/>
      <c r="EN671" s="372"/>
      <c r="EO671" s="372"/>
      <c r="EP671" s="372"/>
      <c r="EQ671" s="372"/>
      <c r="ER671" s="372"/>
      <c r="ES671" s="372"/>
      <c r="ET671" s="372"/>
      <c r="EU671" s="372"/>
      <c r="EV671" s="372"/>
      <c r="EW671" s="372"/>
      <c r="EX671" s="372"/>
      <c r="EY671" s="372"/>
      <c r="EZ671" s="372"/>
      <c r="FA671" s="372"/>
      <c r="FB671" s="372"/>
      <c r="FC671" s="372"/>
      <c r="FD671" s="372"/>
      <c r="FE671" s="372"/>
      <c r="FF671" s="372"/>
      <c r="FG671" s="372"/>
      <c r="FH671" s="372"/>
      <c r="FI671" s="372"/>
      <c r="FJ671" s="372"/>
      <c r="FK671" s="372"/>
      <c r="FL671" s="372"/>
      <c r="FM671" s="372"/>
      <c r="FN671" s="372"/>
      <c r="FO671" s="372"/>
      <c r="FP671" s="372"/>
      <c r="FQ671" s="372"/>
      <c r="FR671" s="372"/>
      <c r="FS671" s="372"/>
      <c r="FT671" s="372"/>
      <c r="FU671" s="372"/>
      <c r="FV671" s="372"/>
      <c r="FW671" s="372"/>
      <c r="FX671" s="372"/>
      <c r="FY671" s="372"/>
      <c r="FZ671" s="372"/>
      <c r="GA671" s="372"/>
      <c r="GB671" s="372"/>
      <c r="GC671" s="372"/>
      <c r="GD671" s="372"/>
      <c r="GE671" s="372"/>
      <c r="GF671" s="372"/>
      <c r="GG671" s="372"/>
      <c r="GH671" s="372"/>
      <c r="GI671" s="372"/>
      <c r="GJ671" s="372"/>
      <c r="GK671" s="372"/>
      <c r="GL671" s="372"/>
      <c r="GM671" s="372"/>
      <c r="GN671" s="372"/>
      <c r="GO671" s="372"/>
      <c r="GP671" s="372"/>
      <c r="GQ671" s="372"/>
      <c r="GR671" s="372"/>
      <c r="GS671" s="372"/>
      <c r="GT671" s="372"/>
      <c r="GU671" s="372"/>
      <c r="GV671" s="372"/>
      <c r="GW671" s="372"/>
      <c r="GX671" s="372"/>
      <c r="GY671" s="372"/>
      <c r="GZ671" s="372"/>
      <c r="HA671" s="372"/>
      <c r="HB671" s="372"/>
      <c r="HC671" s="372"/>
      <c r="HD671" s="372"/>
      <c r="HE671" s="372"/>
      <c r="HF671" s="372"/>
      <c r="HG671" s="372"/>
      <c r="HH671" s="372"/>
      <c r="HI671" s="372"/>
      <c r="HJ671" s="372"/>
      <c r="HK671" s="372"/>
      <c r="HL671" s="372"/>
      <c r="HM671" s="372"/>
      <c r="HN671" s="372"/>
      <c r="HO671" s="372"/>
      <c r="HP671" s="372"/>
      <c r="HQ671" s="372"/>
      <c r="HR671" s="372"/>
      <c r="HS671" s="372"/>
      <c r="HT671" s="372"/>
      <c r="HU671" s="372"/>
      <c r="HV671" s="372"/>
      <c r="HW671" s="372"/>
      <c r="HX671" s="372"/>
    </row>
    <row r="672" spans="1:232" hidden="1">
      <c r="H672" s="290"/>
      <c r="I672" s="318"/>
      <c r="J672" s="322"/>
      <c r="K672" s="322"/>
      <c r="L672" s="330" t="s">
        <v>108</v>
      </c>
      <c r="M672" s="323"/>
      <c r="N672" s="331"/>
      <c r="O672" s="331"/>
      <c r="P672" s="331"/>
    </row>
    <row r="673" spans="1:232" s="481" customFormat="1" ht="28.5" hidden="1" customHeight="1">
      <c r="A673" s="363"/>
      <c r="B673" s="378"/>
      <c r="C673" s="365"/>
      <c r="D673" s="366"/>
      <c r="E673" s="367"/>
      <c r="F673" s="368"/>
      <c r="G673" s="379"/>
      <c r="H673" s="290"/>
      <c r="I673" s="414"/>
      <c r="J673" s="415"/>
      <c r="K673" s="415"/>
      <c r="L673" s="416" t="s">
        <v>776</v>
      </c>
      <c r="M673" s="411"/>
      <c r="N673" s="417">
        <f>SUM(N674:N680)</f>
        <v>0</v>
      </c>
      <c r="O673" s="417">
        <f>SUM(O674:O680)</f>
        <v>0</v>
      </c>
      <c r="P673" s="417">
        <f>SUM(P674:P680)</f>
        <v>0</v>
      </c>
      <c r="Q673" s="372"/>
      <c r="R673" s="372"/>
      <c r="S673" s="372"/>
      <c r="T673" s="372"/>
      <c r="U673" s="372"/>
      <c r="V673" s="372"/>
      <c r="W673" s="372"/>
      <c r="X673" s="372"/>
      <c r="Y673" s="372"/>
      <c r="Z673" s="372"/>
      <c r="AA673" s="372"/>
      <c r="AB673" s="372"/>
      <c r="AC673" s="372"/>
      <c r="AD673" s="372"/>
      <c r="AE673" s="372"/>
      <c r="AF673" s="372"/>
      <c r="AG673" s="372"/>
      <c r="AH673" s="372"/>
      <c r="AI673" s="372"/>
      <c r="AJ673" s="372"/>
      <c r="AK673" s="372"/>
      <c r="AL673" s="372"/>
      <c r="AM673" s="372"/>
      <c r="AN673" s="372"/>
      <c r="AO673" s="372"/>
      <c r="AP673" s="372"/>
      <c r="AQ673" s="372"/>
      <c r="AR673" s="372"/>
      <c r="AS673" s="372"/>
      <c r="AT673" s="372"/>
      <c r="AU673" s="372"/>
      <c r="AV673" s="372"/>
      <c r="AW673" s="372"/>
      <c r="AX673" s="372"/>
      <c r="AY673" s="372"/>
      <c r="AZ673" s="372"/>
      <c r="BA673" s="372"/>
      <c r="BB673" s="372"/>
      <c r="BC673" s="372"/>
      <c r="BD673" s="372"/>
      <c r="BE673" s="372"/>
      <c r="BF673" s="372"/>
      <c r="BG673" s="372"/>
      <c r="BH673" s="372"/>
      <c r="BI673" s="372"/>
      <c r="BJ673" s="372"/>
      <c r="BK673" s="372"/>
      <c r="BL673" s="372"/>
      <c r="BM673" s="372"/>
      <c r="BN673" s="372"/>
      <c r="BO673" s="372"/>
      <c r="BP673" s="372"/>
      <c r="BQ673" s="372"/>
      <c r="BR673" s="372"/>
      <c r="BS673" s="372"/>
      <c r="BT673" s="372"/>
      <c r="BU673" s="372"/>
      <c r="BV673" s="372"/>
      <c r="BW673" s="372"/>
      <c r="BX673" s="372"/>
      <c r="BY673" s="372"/>
      <c r="BZ673" s="372"/>
      <c r="CA673" s="372"/>
      <c r="CB673" s="372"/>
      <c r="CC673" s="372"/>
      <c r="CD673" s="372"/>
      <c r="CE673" s="372"/>
      <c r="CF673" s="372"/>
      <c r="CG673" s="372"/>
      <c r="CH673" s="372"/>
      <c r="CI673" s="372"/>
      <c r="CJ673" s="372"/>
      <c r="CK673" s="372"/>
      <c r="CL673" s="372"/>
      <c r="CM673" s="372"/>
      <c r="CN673" s="372"/>
      <c r="CO673" s="372"/>
      <c r="CP673" s="372"/>
      <c r="CQ673" s="372"/>
      <c r="CR673" s="372"/>
      <c r="CS673" s="372"/>
      <c r="CT673" s="372"/>
      <c r="CU673" s="372"/>
      <c r="CV673" s="372"/>
      <c r="CW673" s="372"/>
      <c r="CX673" s="372"/>
      <c r="CY673" s="372"/>
      <c r="CZ673" s="372"/>
      <c r="DA673" s="372"/>
      <c r="DB673" s="372"/>
      <c r="DC673" s="372"/>
      <c r="DD673" s="372"/>
      <c r="DE673" s="372"/>
      <c r="DF673" s="372"/>
      <c r="DG673" s="372"/>
      <c r="DH673" s="372"/>
      <c r="DI673" s="372"/>
      <c r="DJ673" s="372"/>
      <c r="DK673" s="372"/>
      <c r="DL673" s="372"/>
      <c r="DM673" s="372"/>
      <c r="DN673" s="372"/>
      <c r="DO673" s="372"/>
      <c r="DP673" s="372"/>
      <c r="DQ673" s="372"/>
      <c r="DR673" s="372"/>
      <c r="DS673" s="372"/>
      <c r="DT673" s="372"/>
      <c r="DU673" s="372"/>
      <c r="DV673" s="372"/>
      <c r="DW673" s="372"/>
      <c r="DX673" s="372"/>
      <c r="DY673" s="372"/>
      <c r="DZ673" s="372"/>
      <c r="EA673" s="372"/>
      <c r="EB673" s="372"/>
      <c r="EC673" s="372"/>
      <c r="ED673" s="372"/>
      <c r="EE673" s="372"/>
      <c r="EF673" s="372"/>
      <c r="EG673" s="372"/>
      <c r="EH673" s="372"/>
      <c r="EI673" s="372"/>
      <c r="EJ673" s="372"/>
      <c r="EK673" s="372"/>
      <c r="EL673" s="372"/>
      <c r="EM673" s="372"/>
      <c r="EN673" s="372"/>
      <c r="EO673" s="372"/>
      <c r="EP673" s="372"/>
      <c r="EQ673" s="372"/>
      <c r="ER673" s="372"/>
      <c r="ES673" s="372"/>
      <c r="ET673" s="372"/>
      <c r="EU673" s="372"/>
      <c r="EV673" s="372"/>
      <c r="EW673" s="372"/>
      <c r="EX673" s="372"/>
      <c r="EY673" s="372"/>
      <c r="EZ673" s="372"/>
      <c r="FA673" s="372"/>
      <c r="FB673" s="372"/>
      <c r="FC673" s="372"/>
      <c r="FD673" s="372"/>
      <c r="FE673" s="372"/>
      <c r="FF673" s="372"/>
      <c r="FG673" s="372"/>
      <c r="FH673" s="372"/>
      <c r="FI673" s="372"/>
      <c r="FJ673" s="372"/>
      <c r="FK673" s="372"/>
      <c r="FL673" s="372"/>
      <c r="FM673" s="372"/>
      <c r="FN673" s="372"/>
      <c r="FO673" s="372"/>
      <c r="FP673" s="372"/>
      <c r="FQ673" s="372"/>
      <c r="FR673" s="372"/>
      <c r="FS673" s="372"/>
      <c r="FT673" s="372"/>
      <c r="FU673" s="372"/>
      <c r="FV673" s="372"/>
      <c r="FW673" s="372"/>
      <c r="FX673" s="372"/>
      <c r="FY673" s="372"/>
      <c r="FZ673" s="372"/>
      <c r="GA673" s="372"/>
      <c r="GB673" s="372"/>
      <c r="GC673" s="372"/>
      <c r="GD673" s="372"/>
      <c r="GE673" s="372"/>
      <c r="GF673" s="372"/>
      <c r="GG673" s="372"/>
      <c r="GH673" s="372"/>
      <c r="GI673" s="372"/>
      <c r="GJ673" s="372"/>
      <c r="GK673" s="372"/>
      <c r="GL673" s="372"/>
      <c r="GM673" s="372"/>
      <c r="GN673" s="372"/>
      <c r="GO673" s="372"/>
      <c r="GP673" s="372"/>
      <c r="GQ673" s="372"/>
      <c r="GR673" s="372"/>
      <c r="GS673" s="372"/>
      <c r="GT673" s="372"/>
      <c r="GU673" s="372"/>
      <c r="GV673" s="372"/>
      <c r="GW673" s="372"/>
      <c r="GX673" s="372"/>
      <c r="GY673" s="372"/>
      <c r="GZ673" s="372"/>
      <c r="HA673" s="372"/>
      <c r="HB673" s="372"/>
      <c r="HC673" s="372"/>
      <c r="HD673" s="372"/>
      <c r="HE673" s="372"/>
      <c r="HF673" s="372"/>
      <c r="HG673" s="372"/>
      <c r="HH673" s="372"/>
      <c r="HI673" s="372"/>
      <c r="HJ673" s="372"/>
      <c r="HK673" s="372"/>
      <c r="HL673" s="372"/>
      <c r="HM673" s="372"/>
      <c r="HN673" s="372"/>
      <c r="HO673" s="372"/>
      <c r="HP673" s="372"/>
      <c r="HQ673" s="372"/>
      <c r="HR673" s="372"/>
      <c r="HS673" s="372"/>
      <c r="HT673" s="372"/>
      <c r="HU673" s="372"/>
      <c r="HV673" s="372"/>
      <c r="HW673" s="372"/>
      <c r="HX673" s="372"/>
    </row>
    <row r="674" spans="1:232" hidden="1">
      <c r="H674" s="290"/>
      <c r="I674" s="318"/>
      <c r="J674" s="322"/>
      <c r="K674" s="322"/>
      <c r="L674" s="321" t="s">
        <v>118</v>
      </c>
      <c r="M674" s="420">
        <v>4216</v>
      </c>
      <c r="N674" s="299">
        <f>+'havelvac 7.1'!N674+'havelvac 7.2'!N674+'havelvac 7.3'!N674+'havelvac 7.4'!N674+'havelvac 7.5'!N674+'havelvac 7.6'!N674+'havelvac 7.7'!N674+'havelvac 7.9'!N674+'havelvac 7.8'!N674+'havelvac 7.10'!N674+'havelvac 7.11'!N674+'havelvac 7.12'!N674+'havelvac 7.13'!N674</f>
        <v>0</v>
      </c>
      <c r="O674" s="299">
        <f>+'havelvac 7.1'!O674+'havelvac 7.2'!O674+'havelvac 7.3'!O674+'havelvac 7.4'!O674+'havelvac 7.5'!O674+'havelvac 7.6'!O674+'havelvac 7.7'!O674+'havelvac 7.9'!O674+'havelvac 7.8'!O674+'havelvac 7.10'!O674+'havelvac 7.11'!O674+'havelvac 7.12'!O674+'havelvac 7.13'!O674</f>
        <v>0</v>
      </c>
      <c r="P674" s="299">
        <f>+'havelvac 7.1'!P674+'havelvac 7.2'!P674+'havelvac 7.3'!P674+'havelvac 7.4'!P674+'havelvac 7.5'!P674+'havelvac 7.6'!P674+'havelvac 7.7'!P674+'havelvac 7.9'!P674+'havelvac 7.8'!P674+'havelvac 7.10'!P674+'havelvac 7.11'!P674+'havelvac 7.12'!P674+'havelvac 7.13'!P674</f>
        <v>0</v>
      </c>
    </row>
    <row r="675" spans="1:232" s="481" customFormat="1" ht="25.5" hidden="1">
      <c r="A675" s="363"/>
      <c r="B675" s="378"/>
      <c r="C675" s="365"/>
      <c r="D675" s="366"/>
      <c r="E675" s="367"/>
      <c r="F675" s="368"/>
      <c r="G675" s="379"/>
      <c r="H675" s="290"/>
      <c r="I675" s="318"/>
      <c r="J675" s="322"/>
      <c r="K675" s="322"/>
      <c r="L675" s="418" t="s">
        <v>394</v>
      </c>
      <c r="M675" s="420">
        <v>4233</v>
      </c>
      <c r="N675" s="299">
        <f>+'havelvac 7.1'!N675+'havelvac 7.2'!N675+'havelvac 7.3'!N675+'havelvac 7.4'!N675+'havelvac 7.5'!N675+'havelvac 7.6'!N675+'havelvac 7.7'!N675+'havelvac 7.9'!N675+'havelvac 7.8'!N675+'havelvac 7.10'!N675+'havelvac 7.11'!N675+'havelvac 7.12'!N675+'havelvac 7.13'!N675</f>
        <v>0</v>
      </c>
      <c r="O675" s="299">
        <f>+'havelvac 7.1'!O675+'havelvac 7.2'!O675+'havelvac 7.3'!O675+'havelvac 7.4'!O675+'havelvac 7.5'!O675+'havelvac 7.6'!O675+'havelvac 7.7'!O675+'havelvac 7.9'!O675+'havelvac 7.8'!O675+'havelvac 7.10'!O675+'havelvac 7.11'!O675+'havelvac 7.12'!O675+'havelvac 7.13'!O675</f>
        <v>0</v>
      </c>
      <c r="P675" s="299">
        <f>+'havelvac 7.1'!P675+'havelvac 7.2'!P675+'havelvac 7.3'!P675+'havelvac 7.4'!P675+'havelvac 7.5'!P675+'havelvac 7.6'!P675+'havelvac 7.7'!P675+'havelvac 7.9'!P675+'havelvac 7.8'!P675+'havelvac 7.10'!P675+'havelvac 7.11'!P675+'havelvac 7.12'!P675+'havelvac 7.13'!P675</f>
        <v>0</v>
      </c>
      <c r="Q675" s="372"/>
      <c r="R675" s="372"/>
      <c r="S675" s="372"/>
      <c r="T675" s="372"/>
      <c r="U675" s="372"/>
      <c r="V675" s="372"/>
      <c r="W675" s="372"/>
      <c r="X675" s="372"/>
      <c r="Y675" s="372"/>
      <c r="Z675" s="372"/>
      <c r="AA675" s="372"/>
      <c r="AB675" s="372"/>
      <c r="AC675" s="372"/>
      <c r="AD675" s="372"/>
      <c r="AE675" s="372"/>
      <c r="AF675" s="372"/>
      <c r="AG675" s="372"/>
      <c r="AH675" s="372"/>
      <c r="AI675" s="372"/>
      <c r="AJ675" s="372"/>
      <c r="AK675" s="372"/>
      <c r="AL675" s="372"/>
      <c r="AM675" s="372"/>
      <c r="AN675" s="372"/>
      <c r="AO675" s="372"/>
      <c r="AP675" s="372"/>
      <c r="AQ675" s="372"/>
      <c r="AR675" s="372"/>
      <c r="AS675" s="372"/>
      <c r="AT675" s="372"/>
      <c r="AU675" s="372"/>
      <c r="AV675" s="372"/>
      <c r="AW675" s="372"/>
      <c r="AX675" s="372"/>
      <c r="AY675" s="372"/>
      <c r="AZ675" s="372"/>
      <c r="BA675" s="372"/>
      <c r="BB675" s="372"/>
      <c r="BC675" s="372"/>
      <c r="BD675" s="372"/>
      <c r="BE675" s="372"/>
      <c r="BF675" s="372"/>
      <c r="BG675" s="372"/>
      <c r="BH675" s="372"/>
      <c r="BI675" s="372"/>
      <c r="BJ675" s="372"/>
      <c r="BK675" s="372"/>
      <c r="BL675" s="372"/>
      <c r="BM675" s="372"/>
      <c r="BN675" s="372"/>
      <c r="BO675" s="372"/>
      <c r="BP675" s="372"/>
      <c r="BQ675" s="372"/>
      <c r="BR675" s="372"/>
      <c r="BS675" s="372"/>
      <c r="BT675" s="372"/>
      <c r="BU675" s="372"/>
      <c r="BV675" s="372"/>
      <c r="BW675" s="372"/>
      <c r="BX675" s="372"/>
      <c r="BY675" s="372"/>
      <c r="BZ675" s="372"/>
      <c r="CA675" s="372"/>
      <c r="CB675" s="372"/>
      <c r="CC675" s="372"/>
      <c r="CD675" s="372"/>
      <c r="CE675" s="372"/>
      <c r="CF675" s="372"/>
      <c r="CG675" s="372"/>
      <c r="CH675" s="372"/>
      <c r="CI675" s="372"/>
      <c r="CJ675" s="372"/>
      <c r="CK675" s="372"/>
      <c r="CL675" s="372"/>
      <c r="CM675" s="372"/>
      <c r="CN675" s="372"/>
      <c r="CO675" s="372"/>
      <c r="CP675" s="372"/>
      <c r="CQ675" s="372"/>
      <c r="CR675" s="372"/>
      <c r="CS675" s="372"/>
      <c r="CT675" s="372"/>
      <c r="CU675" s="372"/>
      <c r="CV675" s="372"/>
      <c r="CW675" s="372"/>
      <c r="CX675" s="372"/>
      <c r="CY675" s="372"/>
      <c r="CZ675" s="372"/>
      <c r="DA675" s="372"/>
      <c r="DB675" s="372"/>
      <c r="DC675" s="372"/>
      <c r="DD675" s="372"/>
      <c r="DE675" s="372"/>
      <c r="DF675" s="372"/>
      <c r="DG675" s="372"/>
      <c r="DH675" s="372"/>
      <c r="DI675" s="372"/>
      <c r="DJ675" s="372"/>
      <c r="DK675" s="372"/>
      <c r="DL675" s="372"/>
      <c r="DM675" s="372"/>
      <c r="DN675" s="372"/>
      <c r="DO675" s="372"/>
      <c r="DP675" s="372"/>
      <c r="DQ675" s="372"/>
      <c r="DR675" s="372"/>
      <c r="DS675" s="372"/>
      <c r="DT675" s="372"/>
      <c r="DU675" s="372"/>
      <c r="DV675" s="372"/>
      <c r="DW675" s="372"/>
      <c r="DX675" s="372"/>
      <c r="DY675" s="372"/>
      <c r="DZ675" s="372"/>
      <c r="EA675" s="372"/>
      <c r="EB675" s="372"/>
      <c r="EC675" s="372"/>
      <c r="ED675" s="372"/>
      <c r="EE675" s="372"/>
      <c r="EF675" s="372"/>
      <c r="EG675" s="372"/>
      <c r="EH675" s="372"/>
      <c r="EI675" s="372"/>
      <c r="EJ675" s="372"/>
      <c r="EK675" s="372"/>
      <c r="EL675" s="372"/>
      <c r="EM675" s="372"/>
      <c r="EN675" s="372"/>
      <c r="EO675" s="372"/>
      <c r="EP675" s="372"/>
      <c r="EQ675" s="372"/>
      <c r="ER675" s="372"/>
      <c r="ES675" s="372"/>
      <c r="ET675" s="372"/>
      <c r="EU675" s="372"/>
      <c r="EV675" s="372"/>
      <c r="EW675" s="372"/>
      <c r="EX675" s="372"/>
      <c r="EY675" s="372"/>
      <c r="EZ675" s="372"/>
      <c r="FA675" s="372"/>
      <c r="FB675" s="372"/>
      <c r="FC675" s="372"/>
      <c r="FD675" s="372"/>
      <c r="FE675" s="372"/>
      <c r="FF675" s="372"/>
      <c r="FG675" s="372"/>
      <c r="FH675" s="372"/>
      <c r="FI675" s="372"/>
      <c r="FJ675" s="372"/>
      <c r="FK675" s="372"/>
      <c r="FL675" s="372"/>
      <c r="FM675" s="372"/>
      <c r="FN675" s="372"/>
      <c r="FO675" s="372"/>
      <c r="FP675" s="372"/>
      <c r="FQ675" s="372"/>
      <c r="FR675" s="372"/>
      <c r="FS675" s="372"/>
      <c r="FT675" s="372"/>
      <c r="FU675" s="372"/>
      <c r="FV675" s="372"/>
      <c r="FW675" s="372"/>
      <c r="FX675" s="372"/>
      <c r="FY675" s="372"/>
      <c r="FZ675" s="372"/>
      <c r="GA675" s="372"/>
      <c r="GB675" s="372"/>
      <c r="GC675" s="372"/>
      <c r="GD675" s="372"/>
      <c r="GE675" s="372"/>
      <c r="GF675" s="372"/>
      <c r="GG675" s="372"/>
      <c r="GH675" s="372"/>
      <c r="GI675" s="372"/>
      <c r="GJ675" s="372"/>
      <c r="GK675" s="372"/>
      <c r="GL675" s="372"/>
      <c r="GM675" s="372"/>
      <c r="GN675" s="372"/>
      <c r="GO675" s="372"/>
      <c r="GP675" s="372"/>
      <c r="GQ675" s="372"/>
      <c r="GR675" s="372"/>
      <c r="GS675" s="372"/>
      <c r="GT675" s="372"/>
      <c r="GU675" s="372"/>
      <c r="GV675" s="372"/>
      <c r="GW675" s="372"/>
      <c r="GX675" s="372"/>
      <c r="GY675" s="372"/>
      <c r="GZ675" s="372"/>
      <c r="HA675" s="372"/>
      <c r="HB675" s="372"/>
      <c r="HC675" s="372"/>
      <c r="HD675" s="372"/>
      <c r="HE675" s="372"/>
      <c r="HF675" s="372"/>
      <c r="HG675" s="372"/>
      <c r="HH675" s="372"/>
      <c r="HI675" s="372"/>
      <c r="HJ675" s="372"/>
      <c r="HK675" s="372"/>
      <c r="HL675" s="372"/>
      <c r="HM675" s="372"/>
      <c r="HN675" s="372"/>
      <c r="HO675" s="372"/>
      <c r="HP675" s="372"/>
      <c r="HQ675" s="372"/>
      <c r="HR675" s="372"/>
      <c r="HS675" s="372"/>
      <c r="HT675" s="372"/>
      <c r="HU675" s="372"/>
      <c r="HV675" s="372"/>
      <c r="HW675" s="372"/>
      <c r="HX675" s="372"/>
    </row>
    <row r="676" spans="1:232" s="481" customFormat="1" hidden="1">
      <c r="A676" s="363"/>
      <c r="B676" s="378"/>
      <c r="C676" s="365"/>
      <c r="D676" s="366"/>
      <c r="E676" s="367"/>
      <c r="F676" s="368"/>
      <c r="G676" s="379"/>
      <c r="H676" s="290"/>
      <c r="I676" s="318"/>
      <c r="J676" s="322"/>
      <c r="K676" s="322"/>
      <c r="L676" s="321" t="s">
        <v>122</v>
      </c>
      <c r="M676" s="316">
        <v>4234</v>
      </c>
      <c r="N676" s="299">
        <f>+'havelvac 7.1'!N676+'havelvac 7.2'!N676+'havelvac 7.3'!N676+'havelvac 7.4'!N676+'havelvac 7.5'!N676+'havelvac 7.6'!N676+'havelvac 7.7'!N676+'havelvac 7.9'!N676+'havelvac 7.8'!N676+'havelvac 7.10'!N676+'havelvac 7.11'!N676+'havelvac 7.12'!N676+'havelvac 7.13'!N676</f>
        <v>0</v>
      </c>
      <c r="O676" s="299">
        <f>+'havelvac 7.1'!O676+'havelvac 7.2'!O676+'havelvac 7.3'!O676+'havelvac 7.4'!O676+'havelvac 7.5'!O676+'havelvac 7.6'!O676+'havelvac 7.7'!O676+'havelvac 7.9'!O676+'havelvac 7.8'!O676+'havelvac 7.10'!O676+'havelvac 7.11'!O676+'havelvac 7.12'!O676+'havelvac 7.13'!O676</f>
        <v>0</v>
      </c>
      <c r="P676" s="299">
        <f>+'havelvac 7.1'!P676+'havelvac 7.2'!P676+'havelvac 7.3'!P676+'havelvac 7.4'!P676+'havelvac 7.5'!P676+'havelvac 7.6'!P676+'havelvac 7.7'!P676+'havelvac 7.9'!P676+'havelvac 7.8'!P676+'havelvac 7.10'!P676+'havelvac 7.11'!P676+'havelvac 7.12'!P676+'havelvac 7.13'!P676</f>
        <v>0</v>
      </c>
      <c r="Q676" s="372"/>
      <c r="R676" s="372"/>
      <c r="S676" s="372"/>
      <c r="T676" s="372"/>
      <c r="U676" s="372"/>
      <c r="V676" s="372"/>
      <c r="W676" s="372"/>
      <c r="X676" s="372"/>
      <c r="Y676" s="372"/>
      <c r="Z676" s="372"/>
      <c r="AA676" s="372"/>
      <c r="AB676" s="372"/>
      <c r="AC676" s="372"/>
      <c r="AD676" s="372"/>
      <c r="AE676" s="372"/>
      <c r="AF676" s="372"/>
      <c r="AG676" s="372"/>
      <c r="AH676" s="372"/>
      <c r="AI676" s="372"/>
      <c r="AJ676" s="372"/>
      <c r="AK676" s="372"/>
      <c r="AL676" s="372"/>
      <c r="AM676" s="372"/>
      <c r="AN676" s="372"/>
      <c r="AO676" s="372"/>
      <c r="AP676" s="372"/>
      <c r="AQ676" s="372"/>
      <c r="AR676" s="372"/>
      <c r="AS676" s="372"/>
      <c r="AT676" s="372"/>
      <c r="AU676" s="372"/>
      <c r="AV676" s="372"/>
      <c r="AW676" s="372"/>
      <c r="AX676" s="372"/>
      <c r="AY676" s="372"/>
      <c r="AZ676" s="372"/>
      <c r="BA676" s="372"/>
      <c r="BB676" s="372"/>
      <c r="BC676" s="372"/>
      <c r="BD676" s="372"/>
      <c r="BE676" s="372"/>
      <c r="BF676" s="372"/>
      <c r="BG676" s="372"/>
      <c r="BH676" s="372"/>
      <c r="BI676" s="372"/>
      <c r="BJ676" s="372"/>
      <c r="BK676" s="372"/>
      <c r="BL676" s="372"/>
      <c r="BM676" s="372"/>
      <c r="BN676" s="372"/>
      <c r="BO676" s="372"/>
      <c r="BP676" s="372"/>
      <c r="BQ676" s="372"/>
      <c r="BR676" s="372"/>
      <c r="BS676" s="372"/>
      <c r="BT676" s="372"/>
      <c r="BU676" s="372"/>
      <c r="BV676" s="372"/>
      <c r="BW676" s="372"/>
      <c r="BX676" s="372"/>
      <c r="BY676" s="372"/>
      <c r="BZ676" s="372"/>
      <c r="CA676" s="372"/>
      <c r="CB676" s="372"/>
      <c r="CC676" s="372"/>
      <c r="CD676" s="372"/>
      <c r="CE676" s="372"/>
      <c r="CF676" s="372"/>
      <c r="CG676" s="372"/>
      <c r="CH676" s="372"/>
      <c r="CI676" s="372"/>
      <c r="CJ676" s="372"/>
      <c r="CK676" s="372"/>
      <c r="CL676" s="372"/>
      <c r="CM676" s="372"/>
      <c r="CN676" s="372"/>
      <c r="CO676" s="372"/>
      <c r="CP676" s="372"/>
      <c r="CQ676" s="372"/>
      <c r="CR676" s="372"/>
      <c r="CS676" s="372"/>
      <c r="CT676" s="372"/>
      <c r="CU676" s="372"/>
      <c r="CV676" s="372"/>
      <c r="CW676" s="372"/>
      <c r="CX676" s="372"/>
      <c r="CY676" s="372"/>
      <c r="CZ676" s="372"/>
      <c r="DA676" s="372"/>
      <c r="DB676" s="372"/>
      <c r="DC676" s="372"/>
      <c r="DD676" s="372"/>
      <c r="DE676" s="372"/>
      <c r="DF676" s="372"/>
      <c r="DG676" s="372"/>
      <c r="DH676" s="372"/>
      <c r="DI676" s="372"/>
      <c r="DJ676" s="372"/>
      <c r="DK676" s="372"/>
      <c r="DL676" s="372"/>
      <c r="DM676" s="372"/>
      <c r="DN676" s="372"/>
      <c r="DO676" s="372"/>
      <c r="DP676" s="372"/>
      <c r="DQ676" s="372"/>
      <c r="DR676" s="372"/>
      <c r="DS676" s="372"/>
      <c r="DT676" s="372"/>
      <c r="DU676" s="372"/>
      <c r="DV676" s="372"/>
      <c r="DW676" s="372"/>
      <c r="DX676" s="372"/>
      <c r="DY676" s="372"/>
      <c r="DZ676" s="372"/>
      <c r="EA676" s="372"/>
      <c r="EB676" s="372"/>
      <c r="EC676" s="372"/>
      <c r="ED676" s="372"/>
      <c r="EE676" s="372"/>
      <c r="EF676" s="372"/>
      <c r="EG676" s="372"/>
      <c r="EH676" s="372"/>
      <c r="EI676" s="372"/>
      <c r="EJ676" s="372"/>
      <c r="EK676" s="372"/>
      <c r="EL676" s="372"/>
      <c r="EM676" s="372"/>
      <c r="EN676" s="372"/>
      <c r="EO676" s="372"/>
      <c r="EP676" s="372"/>
      <c r="EQ676" s="372"/>
      <c r="ER676" s="372"/>
      <c r="ES676" s="372"/>
      <c r="ET676" s="372"/>
      <c r="EU676" s="372"/>
      <c r="EV676" s="372"/>
      <c r="EW676" s="372"/>
      <c r="EX676" s="372"/>
      <c r="EY676" s="372"/>
      <c r="EZ676" s="372"/>
      <c r="FA676" s="372"/>
      <c r="FB676" s="372"/>
      <c r="FC676" s="372"/>
      <c r="FD676" s="372"/>
      <c r="FE676" s="372"/>
      <c r="FF676" s="372"/>
      <c r="FG676" s="372"/>
      <c r="FH676" s="372"/>
      <c r="FI676" s="372"/>
      <c r="FJ676" s="372"/>
      <c r="FK676" s="372"/>
      <c r="FL676" s="372"/>
      <c r="FM676" s="372"/>
      <c r="FN676" s="372"/>
      <c r="FO676" s="372"/>
      <c r="FP676" s="372"/>
      <c r="FQ676" s="372"/>
      <c r="FR676" s="372"/>
      <c r="FS676" s="372"/>
      <c r="FT676" s="372"/>
      <c r="FU676" s="372"/>
      <c r="FV676" s="372"/>
      <c r="FW676" s="372"/>
      <c r="FX676" s="372"/>
      <c r="FY676" s="372"/>
      <c r="FZ676" s="372"/>
      <c r="GA676" s="372"/>
      <c r="GB676" s="372"/>
      <c r="GC676" s="372"/>
      <c r="GD676" s="372"/>
      <c r="GE676" s="372"/>
      <c r="GF676" s="372"/>
      <c r="GG676" s="372"/>
      <c r="GH676" s="372"/>
      <c r="GI676" s="372"/>
      <c r="GJ676" s="372"/>
      <c r="GK676" s="372"/>
      <c r="GL676" s="372"/>
      <c r="GM676" s="372"/>
      <c r="GN676" s="372"/>
      <c r="GO676" s="372"/>
      <c r="GP676" s="372"/>
      <c r="GQ676" s="372"/>
      <c r="GR676" s="372"/>
      <c r="GS676" s="372"/>
      <c r="GT676" s="372"/>
      <c r="GU676" s="372"/>
      <c r="GV676" s="372"/>
      <c r="GW676" s="372"/>
      <c r="GX676" s="372"/>
      <c r="GY676" s="372"/>
      <c r="GZ676" s="372"/>
      <c r="HA676" s="372"/>
      <c r="HB676" s="372"/>
      <c r="HC676" s="372"/>
      <c r="HD676" s="372"/>
      <c r="HE676" s="372"/>
      <c r="HF676" s="372"/>
      <c r="HG676" s="372"/>
      <c r="HH676" s="372"/>
      <c r="HI676" s="372"/>
      <c r="HJ676" s="372"/>
      <c r="HK676" s="372"/>
      <c r="HL676" s="372"/>
      <c r="HM676" s="372"/>
      <c r="HN676" s="372"/>
      <c r="HO676" s="372"/>
      <c r="HP676" s="372"/>
      <c r="HQ676" s="372"/>
      <c r="HR676" s="372"/>
      <c r="HS676" s="372"/>
      <c r="HT676" s="372"/>
      <c r="HU676" s="372"/>
      <c r="HV676" s="372"/>
      <c r="HW676" s="372"/>
      <c r="HX676" s="372"/>
    </row>
    <row r="677" spans="1:232" s="481" customFormat="1" hidden="1">
      <c r="A677" s="363"/>
      <c r="B677" s="378"/>
      <c r="C677" s="365"/>
      <c r="D677" s="366"/>
      <c r="E677" s="367"/>
      <c r="F677" s="368"/>
      <c r="G677" s="379"/>
      <c r="H677" s="290"/>
      <c r="I677" s="318"/>
      <c r="J677" s="322"/>
      <c r="K677" s="322"/>
      <c r="L677" s="321" t="s">
        <v>125</v>
      </c>
      <c r="M677" s="323">
        <v>4239</v>
      </c>
      <c r="N677" s="299">
        <f>+'havelvac 7.1'!N677+'havelvac 7.2'!N677+'havelvac 7.3'!N677+'havelvac 7.4'!N677+'havelvac 7.5'!N677+'havelvac 7.6'!N677+'havelvac 7.7'!N677+'havelvac 7.9'!N677+'havelvac 7.8'!N677+'havelvac 7.10'!N677+'havelvac 7.11'!N677+'havelvac 7.12'!N677+'havelvac 7.13'!N677</f>
        <v>0</v>
      </c>
      <c r="O677" s="299">
        <f>+'havelvac 7.1'!O677+'havelvac 7.2'!O677+'havelvac 7.3'!O677+'havelvac 7.4'!O677+'havelvac 7.5'!O677+'havelvac 7.6'!O677+'havelvac 7.7'!O677+'havelvac 7.9'!O677+'havelvac 7.8'!O677+'havelvac 7.10'!O677+'havelvac 7.11'!O677+'havelvac 7.12'!O677+'havelvac 7.13'!O677</f>
        <v>0</v>
      </c>
      <c r="P677" s="299">
        <f>+'havelvac 7.1'!P677+'havelvac 7.2'!P677+'havelvac 7.3'!P677+'havelvac 7.4'!P677+'havelvac 7.5'!P677+'havelvac 7.6'!P677+'havelvac 7.7'!P677+'havelvac 7.9'!P677+'havelvac 7.8'!P677+'havelvac 7.10'!P677+'havelvac 7.11'!P677+'havelvac 7.12'!P677+'havelvac 7.13'!P677</f>
        <v>0</v>
      </c>
      <c r="Q677" s="372"/>
      <c r="R677" s="372"/>
      <c r="S677" s="372"/>
      <c r="T677" s="372"/>
      <c r="U677" s="372"/>
      <c r="V677" s="372"/>
      <c r="W677" s="372"/>
      <c r="X677" s="372"/>
      <c r="Y677" s="372"/>
      <c r="Z677" s="372"/>
      <c r="AA677" s="372"/>
      <c r="AB677" s="372"/>
      <c r="AC677" s="372"/>
      <c r="AD677" s="372"/>
      <c r="AE677" s="372"/>
      <c r="AF677" s="372"/>
      <c r="AG677" s="372"/>
      <c r="AH677" s="372"/>
      <c r="AI677" s="372"/>
      <c r="AJ677" s="372"/>
      <c r="AK677" s="372"/>
      <c r="AL677" s="372"/>
      <c r="AM677" s="372"/>
      <c r="AN677" s="372"/>
      <c r="AO677" s="372"/>
      <c r="AP677" s="372"/>
      <c r="AQ677" s="372"/>
      <c r="AR677" s="372"/>
      <c r="AS677" s="372"/>
      <c r="AT677" s="372"/>
      <c r="AU677" s="372"/>
      <c r="AV677" s="372"/>
      <c r="AW677" s="372"/>
      <c r="AX677" s="372"/>
      <c r="AY677" s="372"/>
      <c r="AZ677" s="372"/>
      <c r="BA677" s="372"/>
      <c r="BB677" s="372"/>
      <c r="BC677" s="372"/>
      <c r="BD677" s="372"/>
      <c r="BE677" s="372"/>
      <c r="BF677" s="372"/>
      <c r="BG677" s="372"/>
      <c r="BH677" s="372"/>
      <c r="BI677" s="372"/>
      <c r="BJ677" s="372"/>
      <c r="BK677" s="372"/>
      <c r="BL677" s="372"/>
      <c r="BM677" s="372"/>
      <c r="BN677" s="372"/>
      <c r="BO677" s="372"/>
      <c r="BP677" s="372"/>
      <c r="BQ677" s="372"/>
      <c r="BR677" s="372"/>
      <c r="BS677" s="372"/>
      <c r="BT677" s="372"/>
      <c r="BU677" s="372"/>
      <c r="BV677" s="372"/>
      <c r="BW677" s="372"/>
      <c r="BX677" s="372"/>
      <c r="BY677" s="372"/>
      <c r="BZ677" s="372"/>
      <c r="CA677" s="372"/>
      <c r="CB677" s="372"/>
      <c r="CC677" s="372"/>
      <c r="CD677" s="372"/>
      <c r="CE677" s="372"/>
      <c r="CF677" s="372"/>
      <c r="CG677" s="372"/>
      <c r="CH677" s="372"/>
      <c r="CI677" s="372"/>
      <c r="CJ677" s="372"/>
      <c r="CK677" s="372"/>
      <c r="CL677" s="372"/>
      <c r="CM677" s="372"/>
      <c r="CN677" s="372"/>
      <c r="CO677" s="372"/>
      <c r="CP677" s="372"/>
      <c r="CQ677" s="372"/>
      <c r="CR677" s="372"/>
      <c r="CS677" s="372"/>
      <c r="CT677" s="372"/>
      <c r="CU677" s="372"/>
      <c r="CV677" s="372"/>
      <c r="CW677" s="372"/>
      <c r="CX677" s="372"/>
      <c r="CY677" s="372"/>
      <c r="CZ677" s="372"/>
      <c r="DA677" s="372"/>
      <c r="DB677" s="372"/>
      <c r="DC677" s="372"/>
      <c r="DD677" s="372"/>
      <c r="DE677" s="372"/>
      <c r="DF677" s="372"/>
      <c r="DG677" s="372"/>
      <c r="DH677" s="372"/>
      <c r="DI677" s="372"/>
      <c r="DJ677" s="372"/>
      <c r="DK677" s="372"/>
      <c r="DL677" s="372"/>
      <c r="DM677" s="372"/>
      <c r="DN677" s="372"/>
      <c r="DO677" s="372"/>
      <c r="DP677" s="372"/>
      <c r="DQ677" s="372"/>
      <c r="DR677" s="372"/>
      <c r="DS677" s="372"/>
      <c r="DT677" s="372"/>
      <c r="DU677" s="372"/>
      <c r="DV677" s="372"/>
      <c r="DW677" s="372"/>
      <c r="DX677" s="372"/>
      <c r="DY677" s="372"/>
      <c r="DZ677" s="372"/>
      <c r="EA677" s="372"/>
      <c r="EB677" s="372"/>
      <c r="EC677" s="372"/>
      <c r="ED677" s="372"/>
      <c r="EE677" s="372"/>
      <c r="EF677" s="372"/>
      <c r="EG677" s="372"/>
      <c r="EH677" s="372"/>
      <c r="EI677" s="372"/>
      <c r="EJ677" s="372"/>
      <c r="EK677" s="372"/>
      <c r="EL677" s="372"/>
      <c r="EM677" s="372"/>
      <c r="EN677" s="372"/>
      <c r="EO677" s="372"/>
      <c r="EP677" s="372"/>
      <c r="EQ677" s="372"/>
      <c r="ER677" s="372"/>
      <c r="ES677" s="372"/>
      <c r="ET677" s="372"/>
      <c r="EU677" s="372"/>
      <c r="EV677" s="372"/>
      <c r="EW677" s="372"/>
      <c r="EX677" s="372"/>
      <c r="EY677" s="372"/>
      <c r="EZ677" s="372"/>
      <c r="FA677" s="372"/>
      <c r="FB677" s="372"/>
      <c r="FC677" s="372"/>
      <c r="FD677" s="372"/>
      <c r="FE677" s="372"/>
      <c r="FF677" s="372"/>
      <c r="FG677" s="372"/>
      <c r="FH677" s="372"/>
      <c r="FI677" s="372"/>
      <c r="FJ677" s="372"/>
      <c r="FK677" s="372"/>
      <c r="FL677" s="372"/>
      <c r="FM677" s="372"/>
      <c r="FN677" s="372"/>
      <c r="FO677" s="372"/>
      <c r="FP677" s="372"/>
      <c r="FQ677" s="372"/>
      <c r="FR677" s="372"/>
      <c r="FS677" s="372"/>
      <c r="FT677" s="372"/>
      <c r="FU677" s="372"/>
      <c r="FV677" s="372"/>
      <c r="FW677" s="372"/>
      <c r="FX677" s="372"/>
      <c r="FY677" s="372"/>
      <c r="FZ677" s="372"/>
      <c r="GA677" s="372"/>
      <c r="GB677" s="372"/>
      <c r="GC677" s="372"/>
      <c r="GD677" s="372"/>
      <c r="GE677" s="372"/>
      <c r="GF677" s="372"/>
      <c r="GG677" s="372"/>
      <c r="GH677" s="372"/>
      <c r="GI677" s="372"/>
      <c r="GJ677" s="372"/>
      <c r="GK677" s="372"/>
      <c r="GL677" s="372"/>
      <c r="GM677" s="372"/>
      <c r="GN677" s="372"/>
      <c r="GO677" s="372"/>
      <c r="GP677" s="372"/>
      <c r="GQ677" s="372"/>
      <c r="GR677" s="372"/>
      <c r="GS677" s="372"/>
      <c r="GT677" s="372"/>
      <c r="GU677" s="372"/>
      <c r="GV677" s="372"/>
      <c r="GW677" s="372"/>
      <c r="GX677" s="372"/>
      <c r="GY677" s="372"/>
      <c r="GZ677" s="372"/>
      <c r="HA677" s="372"/>
      <c r="HB677" s="372"/>
      <c r="HC677" s="372"/>
      <c r="HD677" s="372"/>
      <c r="HE677" s="372"/>
      <c r="HF677" s="372"/>
      <c r="HG677" s="372"/>
      <c r="HH677" s="372"/>
      <c r="HI677" s="372"/>
      <c r="HJ677" s="372"/>
      <c r="HK677" s="372"/>
      <c r="HL677" s="372"/>
      <c r="HM677" s="372"/>
      <c r="HN677" s="372"/>
      <c r="HO677" s="372"/>
      <c r="HP677" s="372"/>
      <c r="HQ677" s="372"/>
      <c r="HR677" s="372"/>
      <c r="HS677" s="372"/>
      <c r="HT677" s="372"/>
      <c r="HU677" s="372"/>
      <c r="HV677" s="372"/>
      <c r="HW677" s="372"/>
      <c r="HX677" s="372"/>
    </row>
    <row r="678" spans="1:232" s="481" customFormat="1" hidden="1">
      <c r="A678" s="363"/>
      <c r="B678" s="378"/>
      <c r="C678" s="365"/>
      <c r="D678" s="366"/>
      <c r="E678" s="367"/>
      <c r="F678" s="368"/>
      <c r="G678" s="379"/>
      <c r="H678" s="290"/>
      <c r="I678" s="318"/>
      <c r="J678" s="322"/>
      <c r="K678" s="322"/>
      <c r="L678" s="321" t="s">
        <v>900</v>
      </c>
      <c r="M678" s="316" t="s">
        <v>901</v>
      </c>
      <c r="N678" s="299">
        <f>+'havelvac 7.1'!N678+'havelvac 7.2'!N678+'havelvac 7.3'!N678+'havelvac 7.4'!N678+'havelvac 7.5'!N678+'havelvac 7.6'!N678+'havelvac 7.7'!N678+'havelvac 7.9'!N678+'havelvac 7.8'!N678+'havelvac 7.10'!N678+'havelvac 7.11'!N678+'havelvac 7.12'!N678+'havelvac 7.13'!N678</f>
        <v>0</v>
      </c>
      <c r="O678" s="299">
        <f>+'havelvac 7.1'!O678+'havelvac 7.2'!O678+'havelvac 7.3'!O678+'havelvac 7.4'!O678+'havelvac 7.5'!O678+'havelvac 7.6'!O678+'havelvac 7.7'!O678+'havelvac 7.9'!O678+'havelvac 7.8'!O678+'havelvac 7.10'!O678+'havelvac 7.11'!O678+'havelvac 7.12'!O678+'havelvac 7.13'!O678</f>
        <v>0</v>
      </c>
      <c r="P678" s="299">
        <f>+'havelvac 7.1'!P678+'havelvac 7.2'!P678+'havelvac 7.3'!P678+'havelvac 7.4'!P678+'havelvac 7.5'!P678+'havelvac 7.6'!P678+'havelvac 7.7'!P678+'havelvac 7.9'!P678+'havelvac 7.8'!P678+'havelvac 7.10'!P678+'havelvac 7.11'!P678+'havelvac 7.12'!P678+'havelvac 7.13'!P678</f>
        <v>0</v>
      </c>
      <c r="Q678" s="372"/>
      <c r="R678" s="372"/>
      <c r="S678" s="372"/>
      <c r="T678" s="372"/>
      <c r="U678" s="372"/>
      <c r="V678" s="372"/>
      <c r="W678" s="372"/>
      <c r="X678" s="372"/>
      <c r="Y678" s="372"/>
      <c r="Z678" s="372"/>
      <c r="AA678" s="372"/>
      <c r="AB678" s="372"/>
      <c r="AC678" s="372"/>
      <c r="AD678" s="372"/>
      <c r="AE678" s="372"/>
      <c r="AF678" s="372"/>
      <c r="AG678" s="372"/>
      <c r="AH678" s="372"/>
      <c r="AI678" s="372"/>
      <c r="AJ678" s="372"/>
      <c r="AK678" s="372"/>
      <c r="AL678" s="372"/>
      <c r="AM678" s="372"/>
      <c r="AN678" s="372"/>
      <c r="AO678" s="372"/>
      <c r="AP678" s="372"/>
      <c r="AQ678" s="372"/>
      <c r="AR678" s="372"/>
      <c r="AS678" s="372"/>
      <c r="AT678" s="372"/>
      <c r="AU678" s="372"/>
      <c r="AV678" s="372"/>
      <c r="AW678" s="372"/>
      <c r="AX678" s="372"/>
      <c r="AY678" s="372"/>
      <c r="AZ678" s="372"/>
      <c r="BA678" s="372"/>
      <c r="BB678" s="372"/>
      <c r="BC678" s="372"/>
      <c r="BD678" s="372"/>
      <c r="BE678" s="372"/>
      <c r="BF678" s="372"/>
      <c r="BG678" s="372"/>
      <c r="BH678" s="372"/>
      <c r="BI678" s="372"/>
      <c r="BJ678" s="372"/>
      <c r="BK678" s="372"/>
      <c r="BL678" s="372"/>
      <c r="BM678" s="372"/>
      <c r="BN678" s="372"/>
      <c r="BO678" s="372"/>
      <c r="BP678" s="372"/>
      <c r="BQ678" s="372"/>
      <c r="BR678" s="372"/>
      <c r="BS678" s="372"/>
      <c r="BT678" s="372"/>
      <c r="BU678" s="372"/>
      <c r="BV678" s="372"/>
      <c r="BW678" s="372"/>
      <c r="BX678" s="372"/>
      <c r="BY678" s="372"/>
      <c r="BZ678" s="372"/>
      <c r="CA678" s="372"/>
      <c r="CB678" s="372"/>
      <c r="CC678" s="372"/>
      <c r="CD678" s="372"/>
      <c r="CE678" s="372"/>
      <c r="CF678" s="372"/>
      <c r="CG678" s="372"/>
      <c r="CH678" s="372"/>
      <c r="CI678" s="372"/>
      <c r="CJ678" s="372"/>
      <c r="CK678" s="372"/>
      <c r="CL678" s="372"/>
      <c r="CM678" s="372"/>
      <c r="CN678" s="372"/>
      <c r="CO678" s="372"/>
      <c r="CP678" s="372"/>
      <c r="CQ678" s="372"/>
      <c r="CR678" s="372"/>
      <c r="CS678" s="372"/>
      <c r="CT678" s="372"/>
      <c r="CU678" s="372"/>
      <c r="CV678" s="372"/>
      <c r="CW678" s="372"/>
      <c r="CX678" s="372"/>
      <c r="CY678" s="372"/>
      <c r="CZ678" s="372"/>
      <c r="DA678" s="372"/>
      <c r="DB678" s="372"/>
      <c r="DC678" s="372"/>
      <c r="DD678" s="372"/>
      <c r="DE678" s="372"/>
      <c r="DF678" s="372"/>
      <c r="DG678" s="372"/>
      <c r="DH678" s="372"/>
      <c r="DI678" s="372"/>
      <c r="DJ678" s="372"/>
      <c r="DK678" s="372"/>
      <c r="DL678" s="372"/>
      <c r="DM678" s="372"/>
      <c r="DN678" s="372"/>
      <c r="DO678" s="372"/>
      <c r="DP678" s="372"/>
      <c r="DQ678" s="372"/>
      <c r="DR678" s="372"/>
      <c r="DS678" s="372"/>
      <c r="DT678" s="372"/>
      <c r="DU678" s="372"/>
      <c r="DV678" s="372"/>
      <c r="DW678" s="372"/>
      <c r="DX678" s="372"/>
      <c r="DY678" s="372"/>
      <c r="DZ678" s="372"/>
      <c r="EA678" s="372"/>
      <c r="EB678" s="372"/>
      <c r="EC678" s="372"/>
      <c r="ED678" s="372"/>
      <c r="EE678" s="372"/>
      <c r="EF678" s="372"/>
      <c r="EG678" s="372"/>
      <c r="EH678" s="372"/>
      <c r="EI678" s="372"/>
      <c r="EJ678" s="372"/>
      <c r="EK678" s="372"/>
      <c r="EL678" s="372"/>
      <c r="EM678" s="372"/>
      <c r="EN678" s="372"/>
      <c r="EO678" s="372"/>
      <c r="EP678" s="372"/>
      <c r="EQ678" s="372"/>
      <c r="ER678" s="372"/>
      <c r="ES678" s="372"/>
      <c r="ET678" s="372"/>
      <c r="EU678" s="372"/>
      <c r="EV678" s="372"/>
      <c r="EW678" s="372"/>
      <c r="EX678" s="372"/>
      <c r="EY678" s="372"/>
      <c r="EZ678" s="372"/>
      <c r="FA678" s="372"/>
      <c r="FB678" s="372"/>
      <c r="FC678" s="372"/>
      <c r="FD678" s="372"/>
      <c r="FE678" s="372"/>
      <c r="FF678" s="372"/>
      <c r="FG678" s="372"/>
      <c r="FH678" s="372"/>
      <c r="FI678" s="372"/>
      <c r="FJ678" s="372"/>
      <c r="FK678" s="372"/>
      <c r="FL678" s="372"/>
      <c r="FM678" s="372"/>
      <c r="FN678" s="372"/>
      <c r="FO678" s="372"/>
      <c r="FP678" s="372"/>
      <c r="FQ678" s="372"/>
      <c r="FR678" s="372"/>
      <c r="FS678" s="372"/>
      <c r="FT678" s="372"/>
      <c r="FU678" s="372"/>
      <c r="FV678" s="372"/>
      <c r="FW678" s="372"/>
      <c r="FX678" s="372"/>
      <c r="FY678" s="372"/>
      <c r="FZ678" s="372"/>
      <c r="GA678" s="372"/>
      <c r="GB678" s="372"/>
      <c r="GC678" s="372"/>
      <c r="GD678" s="372"/>
      <c r="GE678" s="372"/>
      <c r="GF678" s="372"/>
      <c r="GG678" s="372"/>
      <c r="GH678" s="372"/>
      <c r="GI678" s="372"/>
      <c r="GJ678" s="372"/>
      <c r="GK678" s="372"/>
      <c r="GL678" s="372"/>
      <c r="GM678" s="372"/>
      <c r="GN678" s="372"/>
      <c r="GO678" s="372"/>
      <c r="GP678" s="372"/>
      <c r="GQ678" s="372"/>
      <c r="GR678" s="372"/>
      <c r="GS678" s="372"/>
      <c r="GT678" s="372"/>
      <c r="GU678" s="372"/>
      <c r="GV678" s="372"/>
      <c r="GW678" s="372"/>
      <c r="GX678" s="372"/>
      <c r="GY678" s="372"/>
      <c r="GZ678" s="372"/>
      <c r="HA678" s="372"/>
      <c r="HB678" s="372"/>
      <c r="HC678" s="372"/>
      <c r="HD678" s="372"/>
      <c r="HE678" s="372"/>
      <c r="HF678" s="372"/>
      <c r="HG678" s="372"/>
      <c r="HH678" s="372"/>
      <c r="HI678" s="372"/>
      <c r="HJ678" s="372"/>
      <c r="HK678" s="372"/>
      <c r="HL678" s="372"/>
      <c r="HM678" s="372"/>
      <c r="HN678" s="372"/>
      <c r="HO678" s="372"/>
      <c r="HP678" s="372"/>
      <c r="HQ678" s="372"/>
      <c r="HR678" s="372"/>
      <c r="HS678" s="372"/>
      <c r="HT678" s="372"/>
      <c r="HU678" s="372"/>
      <c r="HV678" s="372"/>
      <c r="HW678" s="372"/>
      <c r="HX678" s="372"/>
    </row>
    <row r="679" spans="1:232" s="481" customFormat="1" hidden="1">
      <c r="A679" s="363"/>
      <c r="B679" s="378"/>
      <c r="C679" s="365"/>
      <c r="D679" s="366"/>
      <c r="E679" s="367"/>
      <c r="F679" s="368"/>
      <c r="G679" s="379"/>
      <c r="H679" s="290"/>
      <c r="I679" s="318"/>
      <c r="J679" s="322"/>
      <c r="K679" s="322"/>
      <c r="L679" s="321" t="s">
        <v>130</v>
      </c>
      <c r="M679" s="420">
        <v>4267</v>
      </c>
      <c r="N679" s="299">
        <f>+'havelvac 7.1'!N679+'havelvac 7.2'!N679+'havelvac 7.3'!N679+'havelvac 7.4'!N679+'havelvac 7.5'!N679+'havelvac 7.6'!N679+'havelvac 7.7'!N679+'havelvac 7.9'!N679+'havelvac 7.8'!N679+'havelvac 7.10'!N679+'havelvac 7.11'!N679+'havelvac 7.12'!N679+'havelvac 7.13'!N679</f>
        <v>0</v>
      </c>
      <c r="O679" s="299">
        <f>+'havelvac 7.1'!O679+'havelvac 7.2'!O679+'havelvac 7.3'!O679+'havelvac 7.4'!O679+'havelvac 7.5'!O679+'havelvac 7.6'!O679+'havelvac 7.7'!O679+'havelvac 7.9'!O679+'havelvac 7.8'!O679+'havelvac 7.10'!O679+'havelvac 7.11'!O679+'havelvac 7.12'!O679+'havelvac 7.13'!O679</f>
        <v>0</v>
      </c>
      <c r="P679" s="299">
        <f>+'havelvac 7.1'!P679+'havelvac 7.2'!P679+'havelvac 7.3'!P679+'havelvac 7.4'!P679+'havelvac 7.5'!P679+'havelvac 7.6'!P679+'havelvac 7.7'!P679+'havelvac 7.9'!P679+'havelvac 7.8'!P679+'havelvac 7.10'!P679+'havelvac 7.11'!P679+'havelvac 7.12'!P679+'havelvac 7.13'!P679</f>
        <v>0</v>
      </c>
      <c r="Q679" s="372"/>
      <c r="R679" s="372"/>
      <c r="S679" s="372"/>
      <c r="T679" s="372"/>
      <c r="U679" s="372"/>
      <c r="V679" s="372"/>
      <c r="W679" s="372"/>
      <c r="X679" s="372"/>
      <c r="Y679" s="372"/>
      <c r="Z679" s="372"/>
      <c r="AA679" s="372"/>
      <c r="AB679" s="372"/>
      <c r="AC679" s="372"/>
      <c r="AD679" s="372"/>
      <c r="AE679" s="372"/>
      <c r="AF679" s="372"/>
      <c r="AG679" s="372"/>
      <c r="AH679" s="372"/>
      <c r="AI679" s="372"/>
      <c r="AJ679" s="372"/>
      <c r="AK679" s="372"/>
      <c r="AL679" s="372"/>
      <c r="AM679" s="372"/>
      <c r="AN679" s="372"/>
      <c r="AO679" s="372"/>
      <c r="AP679" s="372"/>
      <c r="AQ679" s="372"/>
      <c r="AR679" s="372"/>
      <c r="AS679" s="372"/>
      <c r="AT679" s="372"/>
      <c r="AU679" s="372"/>
      <c r="AV679" s="372"/>
      <c r="AW679" s="372"/>
      <c r="AX679" s="372"/>
      <c r="AY679" s="372"/>
      <c r="AZ679" s="372"/>
      <c r="BA679" s="372"/>
      <c r="BB679" s="372"/>
      <c r="BC679" s="372"/>
      <c r="BD679" s="372"/>
      <c r="BE679" s="372"/>
      <c r="BF679" s="372"/>
      <c r="BG679" s="372"/>
      <c r="BH679" s="372"/>
      <c r="BI679" s="372"/>
      <c r="BJ679" s="372"/>
      <c r="BK679" s="372"/>
      <c r="BL679" s="372"/>
      <c r="BM679" s="372"/>
      <c r="BN679" s="372"/>
      <c r="BO679" s="372"/>
      <c r="BP679" s="372"/>
      <c r="BQ679" s="372"/>
      <c r="BR679" s="372"/>
      <c r="BS679" s="372"/>
      <c r="BT679" s="372"/>
      <c r="BU679" s="372"/>
      <c r="BV679" s="372"/>
      <c r="BW679" s="372"/>
      <c r="BX679" s="372"/>
      <c r="BY679" s="372"/>
      <c r="BZ679" s="372"/>
      <c r="CA679" s="372"/>
      <c r="CB679" s="372"/>
      <c r="CC679" s="372"/>
      <c r="CD679" s="372"/>
      <c r="CE679" s="372"/>
      <c r="CF679" s="372"/>
      <c r="CG679" s="372"/>
      <c r="CH679" s="372"/>
      <c r="CI679" s="372"/>
      <c r="CJ679" s="372"/>
      <c r="CK679" s="372"/>
      <c r="CL679" s="372"/>
      <c r="CM679" s="372"/>
      <c r="CN679" s="372"/>
      <c r="CO679" s="372"/>
      <c r="CP679" s="372"/>
      <c r="CQ679" s="372"/>
      <c r="CR679" s="372"/>
      <c r="CS679" s="372"/>
      <c r="CT679" s="372"/>
      <c r="CU679" s="372"/>
      <c r="CV679" s="372"/>
      <c r="CW679" s="372"/>
      <c r="CX679" s="372"/>
      <c r="CY679" s="372"/>
      <c r="CZ679" s="372"/>
      <c r="DA679" s="372"/>
      <c r="DB679" s="372"/>
      <c r="DC679" s="372"/>
      <c r="DD679" s="372"/>
      <c r="DE679" s="372"/>
      <c r="DF679" s="372"/>
      <c r="DG679" s="372"/>
      <c r="DH679" s="372"/>
      <c r="DI679" s="372"/>
      <c r="DJ679" s="372"/>
      <c r="DK679" s="372"/>
      <c r="DL679" s="372"/>
      <c r="DM679" s="372"/>
      <c r="DN679" s="372"/>
      <c r="DO679" s="372"/>
      <c r="DP679" s="372"/>
      <c r="DQ679" s="372"/>
      <c r="DR679" s="372"/>
      <c r="DS679" s="372"/>
      <c r="DT679" s="372"/>
      <c r="DU679" s="372"/>
      <c r="DV679" s="372"/>
      <c r="DW679" s="372"/>
      <c r="DX679" s="372"/>
      <c r="DY679" s="372"/>
      <c r="DZ679" s="372"/>
      <c r="EA679" s="372"/>
      <c r="EB679" s="372"/>
      <c r="EC679" s="372"/>
      <c r="ED679" s="372"/>
      <c r="EE679" s="372"/>
      <c r="EF679" s="372"/>
      <c r="EG679" s="372"/>
      <c r="EH679" s="372"/>
      <c r="EI679" s="372"/>
      <c r="EJ679" s="372"/>
      <c r="EK679" s="372"/>
      <c r="EL679" s="372"/>
      <c r="EM679" s="372"/>
      <c r="EN679" s="372"/>
      <c r="EO679" s="372"/>
      <c r="EP679" s="372"/>
      <c r="EQ679" s="372"/>
      <c r="ER679" s="372"/>
      <c r="ES679" s="372"/>
      <c r="ET679" s="372"/>
      <c r="EU679" s="372"/>
      <c r="EV679" s="372"/>
      <c r="EW679" s="372"/>
      <c r="EX679" s="372"/>
      <c r="EY679" s="372"/>
      <c r="EZ679" s="372"/>
      <c r="FA679" s="372"/>
      <c r="FB679" s="372"/>
      <c r="FC679" s="372"/>
      <c r="FD679" s="372"/>
      <c r="FE679" s="372"/>
      <c r="FF679" s="372"/>
      <c r="FG679" s="372"/>
      <c r="FH679" s="372"/>
      <c r="FI679" s="372"/>
      <c r="FJ679" s="372"/>
      <c r="FK679" s="372"/>
      <c r="FL679" s="372"/>
      <c r="FM679" s="372"/>
      <c r="FN679" s="372"/>
      <c r="FO679" s="372"/>
      <c r="FP679" s="372"/>
      <c r="FQ679" s="372"/>
      <c r="FR679" s="372"/>
      <c r="FS679" s="372"/>
      <c r="FT679" s="372"/>
      <c r="FU679" s="372"/>
      <c r="FV679" s="372"/>
      <c r="FW679" s="372"/>
      <c r="FX679" s="372"/>
      <c r="FY679" s="372"/>
      <c r="FZ679" s="372"/>
      <c r="GA679" s="372"/>
      <c r="GB679" s="372"/>
      <c r="GC679" s="372"/>
      <c r="GD679" s="372"/>
      <c r="GE679" s="372"/>
      <c r="GF679" s="372"/>
      <c r="GG679" s="372"/>
      <c r="GH679" s="372"/>
      <c r="GI679" s="372"/>
      <c r="GJ679" s="372"/>
      <c r="GK679" s="372"/>
      <c r="GL679" s="372"/>
      <c r="GM679" s="372"/>
      <c r="GN679" s="372"/>
      <c r="GO679" s="372"/>
      <c r="GP679" s="372"/>
      <c r="GQ679" s="372"/>
      <c r="GR679" s="372"/>
      <c r="GS679" s="372"/>
      <c r="GT679" s="372"/>
      <c r="GU679" s="372"/>
      <c r="GV679" s="372"/>
      <c r="GW679" s="372"/>
      <c r="GX679" s="372"/>
      <c r="GY679" s="372"/>
      <c r="GZ679" s="372"/>
      <c r="HA679" s="372"/>
      <c r="HB679" s="372"/>
      <c r="HC679" s="372"/>
      <c r="HD679" s="372"/>
      <c r="HE679" s="372"/>
      <c r="HF679" s="372"/>
      <c r="HG679" s="372"/>
      <c r="HH679" s="372"/>
      <c r="HI679" s="372"/>
      <c r="HJ679" s="372"/>
      <c r="HK679" s="372"/>
      <c r="HL679" s="372"/>
      <c r="HM679" s="372"/>
      <c r="HN679" s="372"/>
      <c r="HO679" s="372"/>
      <c r="HP679" s="372"/>
      <c r="HQ679" s="372"/>
      <c r="HR679" s="372"/>
      <c r="HS679" s="372"/>
      <c r="HT679" s="372"/>
      <c r="HU679" s="372"/>
      <c r="HV679" s="372"/>
      <c r="HW679" s="372"/>
      <c r="HX679" s="372"/>
    </row>
    <row r="680" spans="1:232" s="481" customFormat="1" hidden="1">
      <c r="A680" s="363"/>
      <c r="B680" s="378"/>
      <c r="C680" s="365"/>
      <c r="D680" s="366"/>
      <c r="E680" s="367"/>
      <c r="F680" s="368"/>
      <c r="G680" s="379"/>
      <c r="H680" s="290"/>
      <c r="I680" s="318"/>
      <c r="J680" s="322"/>
      <c r="K680" s="322"/>
      <c r="L680" s="422" t="s">
        <v>902</v>
      </c>
      <c r="M680" s="460" t="s">
        <v>903</v>
      </c>
      <c r="N680" s="299">
        <f>+'havelvac 7.1'!N680+'havelvac 7.2'!N680+'havelvac 7.3'!N680+'havelvac 7.4'!N680+'havelvac 7.5'!N680+'havelvac 7.6'!N680+'havelvac 7.7'!N680+'havelvac 7.9'!N680+'havelvac 7.8'!N680+'havelvac 7.10'!N680+'havelvac 7.11'!N680+'havelvac 7.12'!N680+'havelvac 7.13'!N680</f>
        <v>0</v>
      </c>
      <c r="O680" s="299">
        <f>+'havelvac 7.1'!O680+'havelvac 7.2'!O680+'havelvac 7.3'!O680+'havelvac 7.4'!O680+'havelvac 7.5'!O680+'havelvac 7.6'!O680+'havelvac 7.7'!O680+'havelvac 7.9'!O680+'havelvac 7.8'!O680+'havelvac 7.10'!O680+'havelvac 7.11'!O680+'havelvac 7.12'!O680+'havelvac 7.13'!O680</f>
        <v>0</v>
      </c>
      <c r="P680" s="299">
        <f>+'havelvac 7.1'!P680+'havelvac 7.2'!P680+'havelvac 7.3'!P680+'havelvac 7.4'!P680+'havelvac 7.5'!P680+'havelvac 7.6'!P680+'havelvac 7.7'!P680+'havelvac 7.9'!P680+'havelvac 7.8'!P680+'havelvac 7.10'!P680+'havelvac 7.11'!P680+'havelvac 7.12'!P680+'havelvac 7.13'!P680</f>
        <v>0</v>
      </c>
      <c r="Q680" s="372"/>
      <c r="R680" s="372"/>
      <c r="S680" s="372"/>
      <c r="T680" s="372"/>
      <c r="U680" s="372"/>
      <c r="V680" s="372"/>
      <c r="W680" s="372"/>
      <c r="X680" s="372"/>
      <c r="Y680" s="372"/>
      <c r="Z680" s="372"/>
      <c r="AA680" s="372"/>
      <c r="AB680" s="372"/>
      <c r="AC680" s="372"/>
      <c r="AD680" s="372"/>
      <c r="AE680" s="372"/>
      <c r="AF680" s="372"/>
      <c r="AG680" s="372"/>
      <c r="AH680" s="372"/>
      <c r="AI680" s="372"/>
      <c r="AJ680" s="372"/>
      <c r="AK680" s="372"/>
      <c r="AL680" s="372"/>
      <c r="AM680" s="372"/>
      <c r="AN680" s="372"/>
      <c r="AO680" s="372"/>
      <c r="AP680" s="372"/>
      <c r="AQ680" s="372"/>
      <c r="AR680" s="372"/>
      <c r="AS680" s="372"/>
      <c r="AT680" s="372"/>
      <c r="AU680" s="372"/>
      <c r="AV680" s="372"/>
      <c r="AW680" s="372"/>
      <c r="AX680" s="372"/>
      <c r="AY680" s="372"/>
      <c r="AZ680" s="372"/>
      <c r="BA680" s="372"/>
      <c r="BB680" s="372"/>
      <c r="BC680" s="372"/>
      <c r="BD680" s="372"/>
      <c r="BE680" s="372"/>
      <c r="BF680" s="372"/>
      <c r="BG680" s="372"/>
      <c r="BH680" s="372"/>
      <c r="BI680" s="372"/>
      <c r="BJ680" s="372"/>
      <c r="BK680" s="372"/>
      <c r="BL680" s="372"/>
      <c r="BM680" s="372"/>
      <c r="BN680" s="372"/>
      <c r="BO680" s="372"/>
      <c r="BP680" s="372"/>
      <c r="BQ680" s="372"/>
      <c r="BR680" s="372"/>
      <c r="BS680" s="372"/>
      <c r="BT680" s="372"/>
      <c r="BU680" s="372"/>
      <c r="BV680" s="372"/>
      <c r="BW680" s="372"/>
      <c r="BX680" s="372"/>
      <c r="BY680" s="372"/>
      <c r="BZ680" s="372"/>
      <c r="CA680" s="372"/>
      <c r="CB680" s="372"/>
      <c r="CC680" s="372"/>
      <c r="CD680" s="372"/>
      <c r="CE680" s="372"/>
      <c r="CF680" s="372"/>
      <c r="CG680" s="372"/>
      <c r="CH680" s="372"/>
      <c r="CI680" s="372"/>
      <c r="CJ680" s="372"/>
      <c r="CK680" s="372"/>
      <c r="CL680" s="372"/>
      <c r="CM680" s="372"/>
      <c r="CN680" s="372"/>
      <c r="CO680" s="372"/>
      <c r="CP680" s="372"/>
      <c r="CQ680" s="372"/>
      <c r="CR680" s="372"/>
      <c r="CS680" s="372"/>
      <c r="CT680" s="372"/>
      <c r="CU680" s="372"/>
      <c r="CV680" s="372"/>
      <c r="CW680" s="372"/>
      <c r="CX680" s="372"/>
      <c r="CY680" s="372"/>
      <c r="CZ680" s="372"/>
      <c r="DA680" s="372"/>
      <c r="DB680" s="372"/>
      <c r="DC680" s="372"/>
      <c r="DD680" s="372"/>
      <c r="DE680" s="372"/>
      <c r="DF680" s="372"/>
      <c r="DG680" s="372"/>
      <c r="DH680" s="372"/>
      <c r="DI680" s="372"/>
      <c r="DJ680" s="372"/>
      <c r="DK680" s="372"/>
      <c r="DL680" s="372"/>
      <c r="DM680" s="372"/>
      <c r="DN680" s="372"/>
      <c r="DO680" s="372"/>
      <c r="DP680" s="372"/>
      <c r="DQ680" s="372"/>
      <c r="DR680" s="372"/>
      <c r="DS680" s="372"/>
      <c r="DT680" s="372"/>
      <c r="DU680" s="372"/>
      <c r="DV680" s="372"/>
      <c r="DW680" s="372"/>
      <c r="DX680" s="372"/>
      <c r="DY680" s="372"/>
      <c r="DZ680" s="372"/>
      <c r="EA680" s="372"/>
      <c r="EB680" s="372"/>
      <c r="EC680" s="372"/>
      <c r="ED680" s="372"/>
      <c r="EE680" s="372"/>
      <c r="EF680" s="372"/>
      <c r="EG680" s="372"/>
      <c r="EH680" s="372"/>
      <c r="EI680" s="372"/>
      <c r="EJ680" s="372"/>
      <c r="EK680" s="372"/>
      <c r="EL680" s="372"/>
      <c r="EM680" s="372"/>
      <c r="EN680" s="372"/>
      <c r="EO680" s="372"/>
      <c r="EP680" s="372"/>
      <c r="EQ680" s="372"/>
      <c r="ER680" s="372"/>
      <c r="ES680" s="372"/>
      <c r="ET680" s="372"/>
      <c r="EU680" s="372"/>
      <c r="EV680" s="372"/>
      <c r="EW680" s="372"/>
      <c r="EX680" s="372"/>
      <c r="EY680" s="372"/>
      <c r="EZ680" s="372"/>
      <c r="FA680" s="372"/>
      <c r="FB680" s="372"/>
      <c r="FC680" s="372"/>
      <c r="FD680" s="372"/>
      <c r="FE680" s="372"/>
      <c r="FF680" s="372"/>
      <c r="FG680" s="372"/>
      <c r="FH680" s="372"/>
      <c r="FI680" s="372"/>
      <c r="FJ680" s="372"/>
      <c r="FK680" s="372"/>
      <c r="FL680" s="372"/>
      <c r="FM680" s="372"/>
      <c r="FN680" s="372"/>
      <c r="FO680" s="372"/>
      <c r="FP680" s="372"/>
      <c r="FQ680" s="372"/>
      <c r="FR680" s="372"/>
      <c r="FS680" s="372"/>
      <c r="FT680" s="372"/>
      <c r="FU680" s="372"/>
      <c r="FV680" s="372"/>
      <c r="FW680" s="372"/>
      <c r="FX680" s="372"/>
      <c r="FY680" s="372"/>
      <c r="FZ680" s="372"/>
      <c r="GA680" s="372"/>
      <c r="GB680" s="372"/>
      <c r="GC680" s="372"/>
      <c r="GD680" s="372"/>
      <c r="GE680" s="372"/>
      <c r="GF680" s="372"/>
      <c r="GG680" s="372"/>
      <c r="GH680" s="372"/>
      <c r="GI680" s="372"/>
      <c r="GJ680" s="372"/>
      <c r="GK680" s="372"/>
      <c r="GL680" s="372"/>
      <c r="GM680" s="372"/>
      <c r="GN680" s="372"/>
      <c r="GO680" s="372"/>
      <c r="GP680" s="372"/>
      <c r="GQ680" s="372"/>
      <c r="GR680" s="372"/>
      <c r="GS680" s="372"/>
      <c r="GT680" s="372"/>
      <c r="GU680" s="372"/>
      <c r="GV680" s="372"/>
      <c r="GW680" s="372"/>
      <c r="GX680" s="372"/>
      <c r="GY680" s="372"/>
      <c r="GZ680" s="372"/>
      <c r="HA680" s="372"/>
      <c r="HB680" s="372"/>
      <c r="HC680" s="372"/>
      <c r="HD680" s="372"/>
      <c r="HE680" s="372"/>
      <c r="HF680" s="372"/>
      <c r="HG680" s="372"/>
      <c r="HH680" s="372"/>
      <c r="HI680" s="372"/>
      <c r="HJ680" s="372"/>
      <c r="HK680" s="372"/>
      <c r="HL680" s="372"/>
      <c r="HM680" s="372"/>
      <c r="HN680" s="372"/>
      <c r="HO680" s="372"/>
      <c r="HP680" s="372"/>
      <c r="HQ680" s="372"/>
      <c r="HR680" s="372"/>
      <c r="HS680" s="372"/>
      <c r="HT680" s="372"/>
      <c r="HU680" s="372"/>
      <c r="HV680" s="372"/>
      <c r="HW680" s="372"/>
      <c r="HX680" s="372"/>
    </row>
    <row r="681" spans="1:232" s="481" customFormat="1" ht="30.75" hidden="1" customHeight="1">
      <c r="A681" s="363"/>
      <c r="B681" s="378"/>
      <c r="C681" s="365"/>
      <c r="D681" s="366"/>
      <c r="E681" s="367"/>
      <c r="F681" s="368"/>
      <c r="G681" s="379"/>
      <c r="H681" s="290"/>
      <c r="I681" s="414"/>
      <c r="J681" s="415"/>
      <c r="K681" s="415"/>
      <c r="L681" s="416" t="s">
        <v>847</v>
      </c>
      <c r="M681" s="411"/>
      <c r="N681" s="417">
        <f>SUM(N682:N683)</f>
        <v>0</v>
      </c>
      <c r="O681" s="417">
        <f>SUM(O682:O683)</f>
        <v>0</v>
      </c>
      <c r="P681" s="417">
        <f>SUM(P682:P683)</f>
        <v>0</v>
      </c>
      <c r="Q681" s="372"/>
      <c r="R681" s="372"/>
      <c r="S681" s="372"/>
      <c r="T681" s="372"/>
      <c r="U681" s="372"/>
      <c r="V681" s="372"/>
      <c r="W681" s="372"/>
      <c r="X681" s="372"/>
      <c r="Y681" s="372"/>
      <c r="Z681" s="372"/>
      <c r="AA681" s="372"/>
      <c r="AB681" s="372"/>
      <c r="AC681" s="372"/>
      <c r="AD681" s="372"/>
      <c r="AE681" s="372"/>
      <c r="AF681" s="372"/>
      <c r="AG681" s="372"/>
      <c r="AH681" s="372"/>
      <c r="AI681" s="372"/>
      <c r="AJ681" s="372"/>
      <c r="AK681" s="372"/>
      <c r="AL681" s="372"/>
      <c r="AM681" s="372"/>
      <c r="AN681" s="372"/>
      <c r="AO681" s="372"/>
      <c r="AP681" s="372"/>
      <c r="AQ681" s="372"/>
      <c r="AR681" s="372"/>
      <c r="AS681" s="372"/>
      <c r="AT681" s="372"/>
      <c r="AU681" s="372"/>
      <c r="AV681" s="372"/>
      <c r="AW681" s="372"/>
      <c r="AX681" s="372"/>
      <c r="AY681" s="372"/>
      <c r="AZ681" s="372"/>
      <c r="BA681" s="372"/>
      <c r="BB681" s="372"/>
      <c r="BC681" s="372"/>
      <c r="BD681" s="372"/>
      <c r="BE681" s="372"/>
      <c r="BF681" s="372"/>
      <c r="BG681" s="372"/>
      <c r="BH681" s="372"/>
      <c r="BI681" s="372"/>
      <c r="BJ681" s="372"/>
      <c r="BK681" s="372"/>
      <c r="BL681" s="372"/>
      <c r="BM681" s="372"/>
      <c r="BN681" s="372"/>
      <c r="BO681" s="372"/>
      <c r="BP681" s="372"/>
      <c r="BQ681" s="372"/>
      <c r="BR681" s="372"/>
      <c r="BS681" s="372"/>
      <c r="BT681" s="372"/>
      <c r="BU681" s="372"/>
      <c r="BV681" s="372"/>
      <c r="BW681" s="372"/>
      <c r="BX681" s="372"/>
      <c r="BY681" s="372"/>
      <c r="BZ681" s="372"/>
      <c r="CA681" s="372"/>
      <c r="CB681" s="372"/>
      <c r="CC681" s="372"/>
      <c r="CD681" s="372"/>
      <c r="CE681" s="372"/>
      <c r="CF681" s="372"/>
      <c r="CG681" s="372"/>
      <c r="CH681" s="372"/>
      <c r="CI681" s="372"/>
      <c r="CJ681" s="372"/>
      <c r="CK681" s="372"/>
      <c r="CL681" s="372"/>
      <c r="CM681" s="372"/>
      <c r="CN681" s="372"/>
      <c r="CO681" s="372"/>
      <c r="CP681" s="372"/>
      <c r="CQ681" s="372"/>
      <c r="CR681" s="372"/>
      <c r="CS681" s="372"/>
      <c r="CT681" s="372"/>
      <c r="CU681" s="372"/>
      <c r="CV681" s="372"/>
      <c r="CW681" s="372"/>
      <c r="CX681" s="372"/>
      <c r="CY681" s="372"/>
      <c r="CZ681" s="372"/>
      <c r="DA681" s="372"/>
      <c r="DB681" s="372"/>
      <c r="DC681" s="372"/>
      <c r="DD681" s="372"/>
      <c r="DE681" s="372"/>
      <c r="DF681" s="372"/>
      <c r="DG681" s="372"/>
      <c r="DH681" s="372"/>
      <c r="DI681" s="372"/>
      <c r="DJ681" s="372"/>
      <c r="DK681" s="372"/>
      <c r="DL681" s="372"/>
      <c r="DM681" s="372"/>
      <c r="DN681" s="372"/>
      <c r="DO681" s="372"/>
      <c r="DP681" s="372"/>
      <c r="DQ681" s="372"/>
      <c r="DR681" s="372"/>
      <c r="DS681" s="372"/>
      <c r="DT681" s="372"/>
      <c r="DU681" s="372"/>
      <c r="DV681" s="372"/>
      <c r="DW681" s="372"/>
      <c r="DX681" s="372"/>
      <c r="DY681" s="372"/>
      <c r="DZ681" s="372"/>
      <c r="EA681" s="372"/>
      <c r="EB681" s="372"/>
      <c r="EC681" s="372"/>
      <c r="ED681" s="372"/>
      <c r="EE681" s="372"/>
      <c r="EF681" s="372"/>
      <c r="EG681" s="372"/>
      <c r="EH681" s="372"/>
      <c r="EI681" s="372"/>
      <c r="EJ681" s="372"/>
      <c r="EK681" s="372"/>
      <c r="EL681" s="372"/>
      <c r="EM681" s="372"/>
      <c r="EN681" s="372"/>
      <c r="EO681" s="372"/>
      <c r="EP681" s="372"/>
      <c r="EQ681" s="372"/>
      <c r="ER681" s="372"/>
      <c r="ES681" s="372"/>
      <c r="ET681" s="372"/>
      <c r="EU681" s="372"/>
      <c r="EV681" s="372"/>
      <c r="EW681" s="372"/>
      <c r="EX681" s="372"/>
      <c r="EY681" s="372"/>
      <c r="EZ681" s="372"/>
      <c r="FA681" s="372"/>
      <c r="FB681" s="372"/>
      <c r="FC681" s="372"/>
      <c r="FD681" s="372"/>
      <c r="FE681" s="372"/>
      <c r="FF681" s="372"/>
      <c r="FG681" s="372"/>
      <c r="FH681" s="372"/>
      <c r="FI681" s="372"/>
      <c r="FJ681" s="372"/>
      <c r="FK681" s="372"/>
      <c r="FL681" s="372"/>
      <c r="FM681" s="372"/>
      <c r="FN681" s="372"/>
      <c r="FO681" s="372"/>
      <c r="FP681" s="372"/>
      <c r="FQ681" s="372"/>
      <c r="FR681" s="372"/>
      <c r="FS681" s="372"/>
      <c r="FT681" s="372"/>
      <c r="FU681" s="372"/>
      <c r="FV681" s="372"/>
      <c r="FW681" s="372"/>
      <c r="FX681" s="372"/>
      <c r="FY681" s="372"/>
      <c r="FZ681" s="372"/>
      <c r="GA681" s="372"/>
      <c r="GB681" s="372"/>
      <c r="GC681" s="372"/>
      <c r="GD681" s="372"/>
      <c r="GE681" s="372"/>
      <c r="GF681" s="372"/>
      <c r="GG681" s="372"/>
      <c r="GH681" s="372"/>
      <c r="GI681" s="372"/>
      <c r="GJ681" s="372"/>
      <c r="GK681" s="372"/>
      <c r="GL681" s="372"/>
      <c r="GM681" s="372"/>
      <c r="GN681" s="372"/>
      <c r="GO681" s="372"/>
      <c r="GP681" s="372"/>
      <c r="GQ681" s="372"/>
      <c r="GR681" s="372"/>
      <c r="GS681" s="372"/>
      <c r="GT681" s="372"/>
      <c r="GU681" s="372"/>
      <c r="GV681" s="372"/>
      <c r="GW681" s="372"/>
      <c r="GX681" s="372"/>
      <c r="GY681" s="372"/>
      <c r="GZ681" s="372"/>
      <c r="HA681" s="372"/>
      <c r="HB681" s="372"/>
      <c r="HC681" s="372"/>
      <c r="HD681" s="372"/>
      <c r="HE681" s="372"/>
      <c r="HF681" s="372"/>
      <c r="HG681" s="372"/>
      <c r="HH681" s="372"/>
      <c r="HI681" s="372"/>
      <c r="HJ681" s="372"/>
      <c r="HK681" s="372"/>
      <c r="HL681" s="372"/>
      <c r="HM681" s="372"/>
      <c r="HN681" s="372"/>
      <c r="HO681" s="372"/>
      <c r="HP681" s="372"/>
      <c r="HQ681" s="372"/>
      <c r="HR681" s="372"/>
      <c r="HS681" s="372"/>
      <c r="HT681" s="372"/>
      <c r="HU681" s="372"/>
      <c r="HV681" s="372"/>
      <c r="HW681" s="372"/>
      <c r="HX681" s="372"/>
    </row>
    <row r="682" spans="1:232" hidden="1">
      <c r="H682" s="290"/>
      <c r="I682" s="318"/>
      <c r="J682" s="322"/>
      <c r="K682" s="322"/>
      <c r="L682" s="321" t="s">
        <v>125</v>
      </c>
      <c r="M682" s="323">
        <v>4239</v>
      </c>
      <c r="N682" s="299">
        <f>+'havelvac 7.1'!N682+'havelvac 7.2'!N682+'havelvac 7.3'!N682+'havelvac 7.4'!N682+'havelvac 7.5'!N682+'havelvac 7.6'!N682+'havelvac 7.7'!N682+'havelvac 7.9'!N682+'havelvac 7.8'!N682+'havelvac 7.10'!N682+'havelvac 7.11'!N682+'havelvac 7.12'!N682+'havelvac 7.13'!N682</f>
        <v>0</v>
      </c>
      <c r="O682" s="299">
        <f>+'havelvac 7.1'!O682+'havelvac 7.2'!O682+'havelvac 7.3'!O682+'havelvac 7.4'!O682+'havelvac 7.5'!O682+'havelvac 7.6'!O682+'havelvac 7.7'!O682+'havelvac 7.9'!O682+'havelvac 7.8'!O682+'havelvac 7.10'!O682+'havelvac 7.11'!O682+'havelvac 7.12'!O682+'havelvac 7.13'!O682</f>
        <v>0</v>
      </c>
      <c r="P682" s="299">
        <f>+'havelvac 7.1'!P682+'havelvac 7.2'!P682+'havelvac 7.3'!P682+'havelvac 7.4'!P682+'havelvac 7.5'!P682+'havelvac 7.6'!P682+'havelvac 7.7'!P682+'havelvac 7.9'!P682+'havelvac 7.8'!P682+'havelvac 7.10'!P682+'havelvac 7.11'!P682+'havelvac 7.12'!P682+'havelvac 7.13'!P682</f>
        <v>0</v>
      </c>
    </row>
    <row r="683" spans="1:232" s="481" customFormat="1" hidden="1">
      <c r="A683" s="363"/>
      <c r="B683" s="378"/>
      <c r="C683" s="365"/>
      <c r="D683" s="366"/>
      <c r="E683" s="367"/>
      <c r="F683" s="368"/>
      <c r="G683" s="379"/>
      <c r="H683" s="290"/>
      <c r="I683" s="318"/>
      <c r="J683" s="322"/>
      <c r="K683" s="322"/>
      <c r="L683" s="330" t="s">
        <v>134</v>
      </c>
      <c r="M683" s="288">
        <v>4861</v>
      </c>
      <c r="N683" s="299">
        <f>+'havelvac 7.1'!N683+'havelvac 7.2'!N683+'havelvac 7.3'!N683+'havelvac 7.4'!N683+'havelvac 7.5'!N683+'havelvac 7.6'!N683+'havelvac 7.7'!N683+'havelvac 7.9'!N683+'havelvac 7.8'!N683+'havelvac 7.10'!N683+'havelvac 7.11'!N683+'havelvac 7.12'!N683+'havelvac 7.13'!N683</f>
        <v>0</v>
      </c>
      <c r="O683" s="299">
        <f>+'havelvac 7.1'!O683+'havelvac 7.2'!O683+'havelvac 7.3'!O683+'havelvac 7.4'!O683+'havelvac 7.5'!O683+'havelvac 7.6'!O683+'havelvac 7.7'!O683+'havelvac 7.9'!O683+'havelvac 7.8'!O683+'havelvac 7.10'!O683+'havelvac 7.11'!O683+'havelvac 7.12'!O683+'havelvac 7.13'!O683</f>
        <v>0</v>
      </c>
      <c r="P683" s="299">
        <f>+'havelvac 7.1'!P683+'havelvac 7.2'!P683+'havelvac 7.3'!P683+'havelvac 7.4'!P683+'havelvac 7.5'!P683+'havelvac 7.6'!P683+'havelvac 7.7'!P683+'havelvac 7.9'!P683+'havelvac 7.8'!P683+'havelvac 7.10'!P683+'havelvac 7.11'!P683+'havelvac 7.12'!P683+'havelvac 7.13'!P683</f>
        <v>0</v>
      </c>
      <c r="Q683" s="372"/>
      <c r="R683" s="372"/>
      <c r="S683" s="372"/>
      <c r="T683" s="372"/>
      <c r="U683" s="372"/>
      <c r="V683" s="372"/>
      <c r="W683" s="372"/>
      <c r="X683" s="372"/>
      <c r="Y683" s="372"/>
      <c r="Z683" s="372"/>
      <c r="AA683" s="372"/>
      <c r="AB683" s="372"/>
      <c r="AC683" s="372"/>
      <c r="AD683" s="372"/>
      <c r="AE683" s="372"/>
      <c r="AF683" s="372"/>
      <c r="AG683" s="372"/>
      <c r="AH683" s="372"/>
      <c r="AI683" s="372"/>
      <c r="AJ683" s="372"/>
      <c r="AK683" s="372"/>
      <c r="AL683" s="372"/>
      <c r="AM683" s="372"/>
      <c r="AN683" s="372"/>
      <c r="AO683" s="372"/>
      <c r="AP683" s="372"/>
      <c r="AQ683" s="372"/>
      <c r="AR683" s="372"/>
      <c r="AS683" s="372"/>
      <c r="AT683" s="372"/>
      <c r="AU683" s="372"/>
      <c r="AV683" s="372"/>
      <c r="AW683" s="372"/>
      <c r="AX683" s="372"/>
      <c r="AY683" s="372"/>
      <c r="AZ683" s="372"/>
      <c r="BA683" s="372"/>
      <c r="BB683" s="372"/>
      <c r="BC683" s="372"/>
      <c r="BD683" s="372"/>
      <c r="BE683" s="372"/>
      <c r="BF683" s="372"/>
      <c r="BG683" s="372"/>
      <c r="BH683" s="372"/>
      <c r="BI683" s="372"/>
      <c r="BJ683" s="372"/>
      <c r="BK683" s="372"/>
      <c r="BL683" s="372"/>
      <c r="BM683" s="372"/>
      <c r="BN683" s="372"/>
      <c r="BO683" s="372"/>
      <c r="BP683" s="372"/>
      <c r="BQ683" s="372"/>
      <c r="BR683" s="372"/>
      <c r="BS683" s="372"/>
      <c r="BT683" s="372"/>
      <c r="BU683" s="372"/>
      <c r="BV683" s="372"/>
      <c r="BW683" s="372"/>
      <c r="BX683" s="372"/>
      <c r="BY683" s="372"/>
      <c r="BZ683" s="372"/>
      <c r="CA683" s="372"/>
      <c r="CB683" s="372"/>
      <c r="CC683" s="372"/>
      <c r="CD683" s="372"/>
      <c r="CE683" s="372"/>
      <c r="CF683" s="372"/>
      <c r="CG683" s="372"/>
      <c r="CH683" s="372"/>
      <c r="CI683" s="372"/>
      <c r="CJ683" s="372"/>
      <c r="CK683" s="372"/>
      <c r="CL683" s="372"/>
      <c r="CM683" s="372"/>
      <c r="CN683" s="372"/>
      <c r="CO683" s="372"/>
      <c r="CP683" s="372"/>
      <c r="CQ683" s="372"/>
      <c r="CR683" s="372"/>
      <c r="CS683" s="372"/>
      <c r="CT683" s="372"/>
      <c r="CU683" s="372"/>
      <c r="CV683" s="372"/>
      <c r="CW683" s="372"/>
      <c r="CX683" s="372"/>
      <c r="CY683" s="372"/>
      <c r="CZ683" s="372"/>
      <c r="DA683" s="372"/>
      <c r="DB683" s="372"/>
      <c r="DC683" s="372"/>
      <c r="DD683" s="372"/>
      <c r="DE683" s="372"/>
      <c r="DF683" s="372"/>
      <c r="DG683" s="372"/>
      <c r="DH683" s="372"/>
      <c r="DI683" s="372"/>
      <c r="DJ683" s="372"/>
      <c r="DK683" s="372"/>
      <c r="DL683" s="372"/>
      <c r="DM683" s="372"/>
      <c r="DN683" s="372"/>
      <c r="DO683" s="372"/>
      <c r="DP683" s="372"/>
      <c r="DQ683" s="372"/>
      <c r="DR683" s="372"/>
      <c r="DS683" s="372"/>
      <c r="DT683" s="372"/>
      <c r="DU683" s="372"/>
      <c r="DV683" s="372"/>
      <c r="DW683" s="372"/>
      <c r="DX683" s="372"/>
      <c r="DY683" s="372"/>
      <c r="DZ683" s="372"/>
      <c r="EA683" s="372"/>
      <c r="EB683" s="372"/>
      <c r="EC683" s="372"/>
      <c r="ED683" s="372"/>
      <c r="EE683" s="372"/>
      <c r="EF683" s="372"/>
      <c r="EG683" s="372"/>
      <c r="EH683" s="372"/>
      <c r="EI683" s="372"/>
      <c r="EJ683" s="372"/>
      <c r="EK683" s="372"/>
      <c r="EL683" s="372"/>
      <c r="EM683" s="372"/>
      <c r="EN683" s="372"/>
      <c r="EO683" s="372"/>
      <c r="EP683" s="372"/>
      <c r="EQ683" s="372"/>
      <c r="ER683" s="372"/>
      <c r="ES683" s="372"/>
      <c r="ET683" s="372"/>
      <c r="EU683" s="372"/>
      <c r="EV683" s="372"/>
      <c r="EW683" s="372"/>
      <c r="EX683" s="372"/>
      <c r="EY683" s="372"/>
      <c r="EZ683" s="372"/>
      <c r="FA683" s="372"/>
      <c r="FB683" s="372"/>
      <c r="FC683" s="372"/>
      <c r="FD683" s="372"/>
      <c r="FE683" s="372"/>
      <c r="FF683" s="372"/>
      <c r="FG683" s="372"/>
      <c r="FH683" s="372"/>
      <c r="FI683" s="372"/>
      <c r="FJ683" s="372"/>
      <c r="FK683" s="372"/>
      <c r="FL683" s="372"/>
      <c r="FM683" s="372"/>
      <c r="FN683" s="372"/>
      <c r="FO683" s="372"/>
      <c r="FP683" s="372"/>
      <c r="FQ683" s="372"/>
      <c r="FR683" s="372"/>
      <c r="FS683" s="372"/>
      <c r="FT683" s="372"/>
      <c r="FU683" s="372"/>
      <c r="FV683" s="372"/>
      <c r="FW683" s="372"/>
      <c r="FX683" s="372"/>
      <c r="FY683" s="372"/>
      <c r="FZ683" s="372"/>
      <c r="GA683" s="372"/>
      <c r="GB683" s="372"/>
      <c r="GC683" s="372"/>
      <c r="GD683" s="372"/>
      <c r="GE683" s="372"/>
      <c r="GF683" s="372"/>
      <c r="GG683" s="372"/>
      <c r="GH683" s="372"/>
      <c r="GI683" s="372"/>
      <c r="GJ683" s="372"/>
      <c r="GK683" s="372"/>
      <c r="GL683" s="372"/>
      <c r="GM683" s="372"/>
      <c r="GN683" s="372"/>
      <c r="GO683" s="372"/>
      <c r="GP683" s="372"/>
      <c r="GQ683" s="372"/>
      <c r="GR683" s="372"/>
      <c r="GS683" s="372"/>
      <c r="GT683" s="372"/>
      <c r="GU683" s="372"/>
      <c r="GV683" s="372"/>
      <c r="GW683" s="372"/>
      <c r="GX683" s="372"/>
      <c r="GY683" s="372"/>
      <c r="GZ683" s="372"/>
      <c r="HA683" s="372"/>
      <c r="HB683" s="372"/>
      <c r="HC683" s="372"/>
      <c r="HD683" s="372"/>
      <c r="HE683" s="372"/>
      <c r="HF683" s="372"/>
      <c r="HG683" s="372"/>
      <c r="HH683" s="372"/>
      <c r="HI683" s="372"/>
      <c r="HJ683" s="372"/>
      <c r="HK683" s="372"/>
      <c r="HL683" s="372"/>
      <c r="HM683" s="372"/>
      <c r="HN683" s="372"/>
      <c r="HO683" s="372"/>
      <c r="HP683" s="372"/>
      <c r="HQ683" s="372"/>
      <c r="HR683" s="372"/>
      <c r="HS683" s="372"/>
      <c r="HT683" s="372"/>
      <c r="HU683" s="372"/>
      <c r="HV683" s="372"/>
      <c r="HW683" s="372"/>
      <c r="HX683" s="372"/>
    </row>
    <row r="684" spans="1:232" s="481" customFormat="1" ht="54" hidden="1" customHeight="1">
      <c r="A684" s="363"/>
      <c r="B684" s="378"/>
      <c r="C684" s="365"/>
      <c r="D684" s="366"/>
      <c r="E684" s="367"/>
      <c r="F684" s="368"/>
      <c r="G684" s="379"/>
      <c r="H684" s="290"/>
      <c r="I684" s="414"/>
      <c r="J684" s="415"/>
      <c r="K684" s="415"/>
      <c r="L684" s="416" t="s">
        <v>848</v>
      </c>
      <c r="M684" s="411"/>
      <c r="N684" s="417">
        <f>SUM(N685:N686)</f>
        <v>0</v>
      </c>
      <c r="O684" s="417">
        <f t="shared" ref="O684:P684" si="63">SUM(O685:O686)</f>
        <v>0</v>
      </c>
      <c r="P684" s="417">
        <f t="shared" si="63"/>
        <v>0</v>
      </c>
      <c r="Q684" s="372"/>
      <c r="R684" s="372"/>
      <c r="S684" s="372"/>
      <c r="T684" s="372"/>
      <c r="U684" s="372"/>
      <c r="V684" s="372"/>
      <c r="W684" s="372"/>
      <c r="X684" s="372"/>
      <c r="Y684" s="372"/>
      <c r="Z684" s="372"/>
      <c r="AA684" s="372"/>
      <c r="AB684" s="372"/>
      <c r="AC684" s="372"/>
      <c r="AD684" s="372"/>
      <c r="AE684" s="372"/>
      <c r="AF684" s="372"/>
      <c r="AG684" s="372"/>
      <c r="AH684" s="372"/>
      <c r="AI684" s="372"/>
      <c r="AJ684" s="372"/>
      <c r="AK684" s="372"/>
      <c r="AL684" s="372"/>
      <c r="AM684" s="372"/>
      <c r="AN684" s="372"/>
      <c r="AO684" s="372"/>
      <c r="AP684" s="372"/>
      <c r="AQ684" s="372"/>
      <c r="AR684" s="372"/>
      <c r="AS684" s="372"/>
      <c r="AT684" s="372"/>
      <c r="AU684" s="372"/>
      <c r="AV684" s="372"/>
      <c r="AW684" s="372"/>
      <c r="AX684" s="372"/>
      <c r="AY684" s="372"/>
      <c r="AZ684" s="372"/>
      <c r="BA684" s="372"/>
      <c r="BB684" s="372"/>
      <c r="BC684" s="372"/>
      <c r="BD684" s="372"/>
      <c r="BE684" s="372"/>
      <c r="BF684" s="372"/>
      <c r="BG684" s="372"/>
      <c r="BH684" s="372"/>
      <c r="BI684" s="372"/>
      <c r="BJ684" s="372"/>
      <c r="BK684" s="372"/>
      <c r="BL684" s="372"/>
      <c r="BM684" s="372"/>
      <c r="BN684" s="372"/>
      <c r="BO684" s="372"/>
      <c r="BP684" s="372"/>
      <c r="BQ684" s="372"/>
      <c r="BR684" s="372"/>
      <c r="BS684" s="372"/>
      <c r="BT684" s="372"/>
      <c r="BU684" s="372"/>
      <c r="BV684" s="372"/>
      <c r="BW684" s="372"/>
      <c r="BX684" s="372"/>
      <c r="BY684" s="372"/>
      <c r="BZ684" s="372"/>
      <c r="CA684" s="372"/>
      <c r="CB684" s="372"/>
      <c r="CC684" s="372"/>
      <c r="CD684" s="372"/>
      <c r="CE684" s="372"/>
      <c r="CF684" s="372"/>
      <c r="CG684" s="372"/>
      <c r="CH684" s="372"/>
      <c r="CI684" s="372"/>
      <c r="CJ684" s="372"/>
      <c r="CK684" s="372"/>
      <c r="CL684" s="372"/>
      <c r="CM684" s="372"/>
      <c r="CN684" s="372"/>
      <c r="CO684" s="372"/>
      <c r="CP684" s="372"/>
      <c r="CQ684" s="372"/>
      <c r="CR684" s="372"/>
      <c r="CS684" s="372"/>
      <c r="CT684" s="372"/>
      <c r="CU684" s="372"/>
      <c r="CV684" s="372"/>
      <c r="CW684" s="372"/>
      <c r="CX684" s="372"/>
      <c r="CY684" s="372"/>
      <c r="CZ684" s="372"/>
      <c r="DA684" s="372"/>
      <c r="DB684" s="372"/>
      <c r="DC684" s="372"/>
      <c r="DD684" s="372"/>
      <c r="DE684" s="372"/>
      <c r="DF684" s="372"/>
      <c r="DG684" s="372"/>
      <c r="DH684" s="372"/>
      <c r="DI684" s="372"/>
      <c r="DJ684" s="372"/>
      <c r="DK684" s="372"/>
      <c r="DL684" s="372"/>
      <c r="DM684" s="372"/>
      <c r="DN684" s="372"/>
      <c r="DO684" s="372"/>
      <c r="DP684" s="372"/>
      <c r="DQ684" s="372"/>
      <c r="DR684" s="372"/>
      <c r="DS684" s="372"/>
      <c r="DT684" s="372"/>
      <c r="DU684" s="372"/>
      <c r="DV684" s="372"/>
      <c r="DW684" s="372"/>
      <c r="DX684" s="372"/>
      <c r="DY684" s="372"/>
      <c r="DZ684" s="372"/>
      <c r="EA684" s="372"/>
      <c r="EB684" s="372"/>
      <c r="EC684" s="372"/>
      <c r="ED684" s="372"/>
      <c r="EE684" s="372"/>
      <c r="EF684" s="372"/>
      <c r="EG684" s="372"/>
      <c r="EH684" s="372"/>
      <c r="EI684" s="372"/>
      <c r="EJ684" s="372"/>
      <c r="EK684" s="372"/>
      <c r="EL684" s="372"/>
      <c r="EM684" s="372"/>
      <c r="EN684" s="372"/>
      <c r="EO684" s="372"/>
      <c r="EP684" s="372"/>
      <c r="EQ684" s="372"/>
      <c r="ER684" s="372"/>
      <c r="ES684" s="372"/>
      <c r="ET684" s="372"/>
      <c r="EU684" s="372"/>
      <c r="EV684" s="372"/>
      <c r="EW684" s="372"/>
      <c r="EX684" s="372"/>
      <c r="EY684" s="372"/>
      <c r="EZ684" s="372"/>
      <c r="FA684" s="372"/>
      <c r="FB684" s="372"/>
      <c r="FC684" s="372"/>
      <c r="FD684" s="372"/>
      <c r="FE684" s="372"/>
      <c r="FF684" s="372"/>
      <c r="FG684" s="372"/>
      <c r="FH684" s="372"/>
      <c r="FI684" s="372"/>
      <c r="FJ684" s="372"/>
      <c r="FK684" s="372"/>
      <c r="FL684" s="372"/>
      <c r="FM684" s="372"/>
      <c r="FN684" s="372"/>
      <c r="FO684" s="372"/>
      <c r="FP684" s="372"/>
      <c r="FQ684" s="372"/>
      <c r="FR684" s="372"/>
      <c r="FS684" s="372"/>
      <c r="FT684" s="372"/>
      <c r="FU684" s="372"/>
      <c r="FV684" s="372"/>
      <c r="FW684" s="372"/>
      <c r="FX684" s="372"/>
      <c r="FY684" s="372"/>
      <c r="FZ684" s="372"/>
      <c r="GA684" s="372"/>
      <c r="GB684" s="372"/>
      <c r="GC684" s="372"/>
      <c r="GD684" s="372"/>
      <c r="GE684" s="372"/>
      <c r="GF684" s="372"/>
      <c r="GG684" s="372"/>
      <c r="GH684" s="372"/>
      <c r="GI684" s="372"/>
      <c r="GJ684" s="372"/>
      <c r="GK684" s="372"/>
      <c r="GL684" s="372"/>
      <c r="GM684" s="372"/>
      <c r="GN684" s="372"/>
      <c r="GO684" s="372"/>
      <c r="GP684" s="372"/>
      <c r="GQ684" s="372"/>
      <c r="GR684" s="372"/>
      <c r="GS684" s="372"/>
      <c r="GT684" s="372"/>
      <c r="GU684" s="372"/>
      <c r="GV684" s="372"/>
      <c r="GW684" s="372"/>
      <c r="GX684" s="372"/>
      <c r="GY684" s="372"/>
      <c r="GZ684" s="372"/>
      <c r="HA684" s="372"/>
      <c r="HB684" s="372"/>
      <c r="HC684" s="372"/>
      <c r="HD684" s="372"/>
      <c r="HE684" s="372"/>
      <c r="HF684" s="372"/>
      <c r="HG684" s="372"/>
      <c r="HH684" s="372"/>
      <c r="HI684" s="372"/>
      <c r="HJ684" s="372"/>
      <c r="HK684" s="372"/>
      <c r="HL684" s="372"/>
      <c r="HM684" s="372"/>
      <c r="HN684" s="372"/>
      <c r="HO684" s="372"/>
      <c r="HP684" s="372"/>
      <c r="HQ684" s="372"/>
      <c r="HR684" s="372"/>
      <c r="HS684" s="372"/>
      <c r="HT684" s="372"/>
      <c r="HU684" s="372"/>
      <c r="HV684" s="372"/>
      <c r="HW684" s="372"/>
      <c r="HX684" s="372"/>
    </row>
    <row r="685" spans="1:232" s="481" customFormat="1" hidden="1">
      <c r="A685" s="363"/>
      <c r="B685" s="378"/>
      <c r="C685" s="365"/>
      <c r="D685" s="366"/>
      <c r="E685" s="367"/>
      <c r="F685" s="368"/>
      <c r="G685" s="379"/>
      <c r="H685" s="290"/>
      <c r="I685" s="318"/>
      <c r="J685" s="322"/>
      <c r="K685" s="322"/>
      <c r="L685" s="321" t="s">
        <v>123</v>
      </c>
      <c r="M685" s="316">
        <v>4235</v>
      </c>
      <c r="N685" s="299">
        <f>+'havelvac 7.1'!N685+'havelvac 7.2'!N685+'havelvac 7.3'!N685+'havelvac 7.4'!N685+'havelvac 7.5'!N685+'havelvac 7.6'!N685+'havelvac 7.7'!N685+'havelvac 7.9'!N685+'havelvac 7.8'!N685+'havelvac 7.10'!N685+'havelvac 7.11'!N685+'havelvac 7.12'!N685+'havelvac 7.13'!N685</f>
        <v>0</v>
      </c>
      <c r="O685" s="299">
        <f>+'havelvac 7.1'!O685+'havelvac 7.2'!O685+'havelvac 7.3'!O685+'havelvac 7.4'!O685+'havelvac 7.5'!O685+'havelvac 7.6'!O685+'havelvac 7.7'!O685+'havelvac 7.9'!O685+'havelvac 7.8'!O685+'havelvac 7.10'!O685+'havelvac 7.11'!O685+'havelvac 7.12'!O685+'havelvac 7.13'!O685</f>
        <v>0</v>
      </c>
      <c r="P685" s="299">
        <f>+'havelvac 7.1'!P685+'havelvac 7.2'!P685+'havelvac 7.3'!P685+'havelvac 7.4'!P685+'havelvac 7.5'!P685+'havelvac 7.6'!P685+'havelvac 7.7'!P685+'havelvac 7.9'!P685+'havelvac 7.8'!P685+'havelvac 7.10'!P685+'havelvac 7.11'!P685+'havelvac 7.12'!P685+'havelvac 7.13'!P685</f>
        <v>0</v>
      </c>
      <c r="Q685" s="372"/>
      <c r="R685" s="372"/>
      <c r="S685" s="372"/>
      <c r="T685" s="372"/>
      <c r="U685" s="372"/>
      <c r="V685" s="372"/>
      <c r="W685" s="372"/>
      <c r="X685" s="372"/>
      <c r="Y685" s="372"/>
      <c r="Z685" s="372"/>
      <c r="AA685" s="372"/>
      <c r="AB685" s="372"/>
      <c r="AC685" s="372"/>
      <c r="AD685" s="372"/>
      <c r="AE685" s="372"/>
      <c r="AF685" s="372"/>
      <c r="AG685" s="372"/>
      <c r="AH685" s="372"/>
      <c r="AI685" s="372"/>
      <c r="AJ685" s="372"/>
      <c r="AK685" s="372"/>
      <c r="AL685" s="372"/>
      <c r="AM685" s="372"/>
      <c r="AN685" s="372"/>
      <c r="AO685" s="372"/>
      <c r="AP685" s="372"/>
      <c r="AQ685" s="372"/>
      <c r="AR685" s="372"/>
      <c r="AS685" s="372"/>
      <c r="AT685" s="372"/>
      <c r="AU685" s="372"/>
      <c r="AV685" s="372"/>
      <c r="AW685" s="372"/>
      <c r="AX685" s="372"/>
      <c r="AY685" s="372"/>
      <c r="AZ685" s="372"/>
      <c r="BA685" s="372"/>
      <c r="BB685" s="372"/>
      <c r="BC685" s="372"/>
      <c r="BD685" s="372"/>
      <c r="BE685" s="372"/>
      <c r="BF685" s="372"/>
      <c r="BG685" s="372"/>
      <c r="BH685" s="372"/>
      <c r="BI685" s="372"/>
      <c r="BJ685" s="372"/>
      <c r="BK685" s="372"/>
      <c r="BL685" s="372"/>
      <c r="BM685" s="372"/>
      <c r="BN685" s="372"/>
      <c r="BO685" s="372"/>
      <c r="BP685" s="372"/>
      <c r="BQ685" s="372"/>
      <c r="BR685" s="372"/>
      <c r="BS685" s="372"/>
      <c r="BT685" s="372"/>
      <c r="BU685" s="372"/>
      <c r="BV685" s="372"/>
      <c r="BW685" s="372"/>
      <c r="BX685" s="372"/>
      <c r="BY685" s="372"/>
      <c r="BZ685" s="372"/>
      <c r="CA685" s="372"/>
      <c r="CB685" s="372"/>
      <c r="CC685" s="372"/>
      <c r="CD685" s="372"/>
      <c r="CE685" s="372"/>
      <c r="CF685" s="372"/>
      <c r="CG685" s="372"/>
      <c r="CH685" s="372"/>
      <c r="CI685" s="372"/>
      <c r="CJ685" s="372"/>
      <c r="CK685" s="372"/>
      <c r="CL685" s="372"/>
      <c r="CM685" s="372"/>
      <c r="CN685" s="372"/>
      <c r="CO685" s="372"/>
      <c r="CP685" s="372"/>
      <c r="CQ685" s="372"/>
      <c r="CR685" s="372"/>
      <c r="CS685" s="372"/>
      <c r="CT685" s="372"/>
      <c r="CU685" s="372"/>
      <c r="CV685" s="372"/>
      <c r="CW685" s="372"/>
      <c r="CX685" s="372"/>
      <c r="CY685" s="372"/>
      <c r="CZ685" s="372"/>
      <c r="DA685" s="372"/>
      <c r="DB685" s="372"/>
      <c r="DC685" s="372"/>
      <c r="DD685" s="372"/>
      <c r="DE685" s="372"/>
      <c r="DF685" s="372"/>
      <c r="DG685" s="372"/>
      <c r="DH685" s="372"/>
      <c r="DI685" s="372"/>
      <c r="DJ685" s="372"/>
      <c r="DK685" s="372"/>
      <c r="DL685" s="372"/>
      <c r="DM685" s="372"/>
      <c r="DN685" s="372"/>
      <c r="DO685" s="372"/>
      <c r="DP685" s="372"/>
      <c r="DQ685" s="372"/>
      <c r="DR685" s="372"/>
      <c r="DS685" s="372"/>
      <c r="DT685" s="372"/>
      <c r="DU685" s="372"/>
      <c r="DV685" s="372"/>
      <c r="DW685" s="372"/>
      <c r="DX685" s="372"/>
      <c r="DY685" s="372"/>
      <c r="DZ685" s="372"/>
      <c r="EA685" s="372"/>
      <c r="EB685" s="372"/>
      <c r="EC685" s="372"/>
      <c r="ED685" s="372"/>
      <c r="EE685" s="372"/>
      <c r="EF685" s="372"/>
      <c r="EG685" s="372"/>
      <c r="EH685" s="372"/>
      <c r="EI685" s="372"/>
      <c r="EJ685" s="372"/>
      <c r="EK685" s="372"/>
      <c r="EL685" s="372"/>
      <c r="EM685" s="372"/>
      <c r="EN685" s="372"/>
      <c r="EO685" s="372"/>
      <c r="EP685" s="372"/>
      <c r="EQ685" s="372"/>
      <c r="ER685" s="372"/>
      <c r="ES685" s="372"/>
      <c r="ET685" s="372"/>
      <c r="EU685" s="372"/>
      <c r="EV685" s="372"/>
      <c r="EW685" s="372"/>
      <c r="EX685" s="372"/>
      <c r="EY685" s="372"/>
      <c r="EZ685" s="372"/>
      <c r="FA685" s="372"/>
      <c r="FB685" s="372"/>
      <c r="FC685" s="372"/>
      <c r="FD685" s="372"/>
      <c r="FE685" s="372"/>
      <c r="FF685" s="372"/>
      <c r="FG685" s="372"/>
      <c r="FH685" s="372"/>
      <c r="FI685" s="372"/>
      <c r="FJ685" s="372"/>
      <c r="FK685" s="372"/>
      <c r="FL685" s="372"/>
      <c r="FM685" s="372"/>
      <c r="FN685" s="372"/>
      <c r="FO685" s="372"/>
      <c r="FP685" s="372"/>
      <c r="FQ685" s="372"/>
      <c r="FR685" s="372"/>
      <c r="FS685" s="372"/>
      <c r="FT685" s="372"/>
      <c r="FU685" s="372"/>
      <c r="FV685" s="372"/>
      <c r="FW685" s="372"/>
      <c r="FX685" s="372"/>
      <c r="FY685" s="372"/>
      <c r="FZ685" s="372"/>
      <c r="GA685" s="372"/>
      <c r="GB685" s="372"/>
      <c r="GC685" s="372"/>
      <c r="GD685" s="372"/>
      <c r="GE685" s="372"/>
      <c r="GF685" s="372"/>
      <c r="GG685" s="372"/>
      <c r="GH685" s="372"/>
      <c r="GI685" s="372"/>
      <c r="GJ685" s="372"/>
      <c r="GK685" s="372"/>
      <c r="GL685" s="372"/>
      <c r="GM685" s="372"/>
      <c r="GN685" s="372"/>
      <c r="GO685" s="372"/>
      <c r="GP685" s="372"/>
      <c r="GQ685" s="372"/>
      <c r="GR685" s="372"/>
      <c r="GS685" s="372"/>
      <c r="GT685" s="372"/>
      <c r="GU685" s="372"/>
      <c r="GV685" s="372"/>
      <c r="GW685" s="372"/>
      <c r="GX685" s="372"/>
      <c r="GY685" s="372"/>
      <c r="GZ685" s="372"/>
      <c r="HA685" s="372"/>
      <c r="HB685" s="372"/>
      <c r="HC685" s="372"/>
      <c r="HD685" s="372"/>
      <c r="HE685" s="372"/>
      <c r="HF685" s="372"/>
      <c r="HG685" s="372"/>
      <c r="HH685" s="372"/>
      <c r="HI685" s="372"/>
      <c r="HJ685" s="372"/>
      <c r="HK685" s="372"/>
      <c r="HL685" s="372"/>
      <c r="HM685" s="372"/>
      <c r="HN685" s="372"/>
      <c r="HO685" s="372"/>
      <c r="HP685" s="372"/>
      <c r="HQ685" s="372"/>
      <c r="HR685" s="372"/>
      <c r="HS685" s="372"/>
      <c r="HT685" s="372"/>
      <c r="HU685" s="372"/>
      <c r="HV685" s="372"/>
      <c r="HW685" s="372"/>
      <c r="HX685" s="372"/>
    </row>
    <row r="686" spans="1:232" s="481" customFormat="1" hidden="1">
      <c r="A686" s="363"/>
      <c r="B686" s="378"/>
      <c r="C686" s="365"/>
      <c r="D686" s="366"/>
      <c r="E686" s="367"/>
      <c r="F686" s="368"/>
      <c r="G686" s="379"/>
      <c r="H686" s="290"/>
      <c r="I686" s="318"/>
      <c r="J686" s="322"/>
      <c r="K686" s="322"/>
      <c r="L686" s="330" t="s">
        <v>134</v>
      </c>
      <c r="M686" s="288">
        <v>4861</v>
      </c>
      <c r="N686" s="299">
        <f>+'havelvac 7.1'!N686+'havelvac 7.2'!N686+'havelvac 7.3'!N686+'havelvac 7.4'!N686+'havelvac 7.5'!N686+'havelvac 7.6'!N686+'havelvac 7.7'!N686+'havelvac 7.9'!N686+'havelvac 7.8'!N686+'havelvac 7.10'!N686+'havelvac 7.11'!N686+'havelvac 7.12'!N686+'havelvac 7.13'!N686</f>
        <v>0</v>
      </c>
      <c r="O686" s="299">
        <f>+'havelvac 7.1'!O686+'havelvac 7.2'!O686+'havelvac 7.3'!O686+'havelvac 7.4'!O686+'havelvac 7.5'!O686+'havelvac 7.6'!O686+'havelvac 7.7'!O686+'havelvac 7.9'!O686+'havelvac 7.8'!O686+'havelvac 7.10'!O686+'havelvac 7.11'!O686+'havelvac 7.12'!O686+'havelvac 7.13'!O686</f>
        <v>0</v>
      </c>
      <c r="P686" s="299">
        <f>+'havelvac 7.1'!P686+'havelvac 7.2'!P686+'havelvac 7.3'!P686+'havelvac 7.4'!P686+'havelvac 7.5'!P686+'havelvac 7.6'!P686+'havelvac 7.7'!P686+'havelvac 7.9'!P686+'havelvac 7.8'!P686+'havelvac 7.10'!P686+'havelvac 7.11'!P686+'havelvac 7.12'!P686+'havelvac 7.13'!P686</f>
        <v>0</v>
      </c>
      <c r="Q686" s="372"/>
      <c r="R686" s="372"/>
      <c r="S686" s="372"/>
      <c r="T686" s="372"/>
      <c r="U686" s="372"/>
      <c r="V686" s="372"/>
      <c r="W686" s="372"/>
      <c r="X686" s="372"/>
      <c r="Y686" s="372"/>
      <c r="Z686" s="372"/>
      <c r="AA686" s="372"/>
      <c r="AB686" s="372"/>
      <c r="AC686" s="372"/>
      <c r="AD686" s="372"/>
      <c r="AE686" s="372"/>
      <c r="AF686" s="372"/>
      <c r="AG686" s="372"/>
      <c r="AH686" s="372"/>
      <c r="AI686" s="372"/>
      <c r="AJ686" s="372"/>
      <c r="AK686" s="372"/>
      <c r="AL686" s="372"/>
      <c r="AM686" s="372"/>
      <c r="AN686" s="372"/>
      <c r="AO686" s="372"/>
      <c r="AP686" s="372"/>
      <c r="AQ686" s="372"/>
      <c r="AR686" s="372"/>
      <c r="AS686" s="372"/>
      <c r="AT686" s="372"/>
      <c r="AU686" s="372"/>
      <c r="AV686" s="372"/>
      <c r="AW686" s="372"/>
      <c r="AX686" s="372"/>
      <c r="AY686" s="372"/>
      <c r="AZ686" s="372"/>
      <c r="BA686" s="372"/>
      <c r="BB686" s="372"/>
      <c r="BC686" s="372"/>
      <c r="BD686" s="372"/>
      <c r="BE686" s="372"/>
      <c r="BF686" s="372"/>
      <c r="BG686" s="372"/>
      <c r="BH686" s="372"/>
      <c r="BI686" s="372"/>
      <c r="BJ686" s="372"/>
      <c r="BK686" s="372"/>
      <c r="BL686" s="372"/>
      <c r="BM686" s="372"/>
      <c r="BN686" s="372"/>
      <c r="BO686" s="372"/>
      <c r="BP686" s="372"/>
      <c r="BQ686" s="372"/>
      <c r="BR686" s="372"/>
      <c r="BS686" s="372"/>
      <c r="BT686" s="372"/>
      <c r="BU686" s="372"/>
      <c r="BV686" s="372"/>
      <c r="BW686" s="372"/>
      <c r="BX686" s="372"/>
      <c r="BY686" s="372"/>
      <c r="BZ686" s="372"/>
      <c r="CA686" s="372"/>
      <c r="CB686" s="372"/>
      <c r="CC686" s="372"/>
      <c r="CD686" s="372"/>
      <c r="CE686" s="372"/>
      <c r="CF686" s="372"/>
      <c r="CG686" s="372"/>
      <c r="CH686" s="372"/>
      <c r="CI686" s="372"/>
      <c r="CJ686" s="372"/>
      <c r="CK686" s="372"/>
      <c r="CL686" s="372"/>
      <c r="CM686" s="372"/>
      <c r="CN686" s="372"/>
      <c r="CO686" s="372"/>
      <c r="CP686" s="372"/>
      <c r="CQ686" s="372"/>
      <c r="CR686" s="372"/>
      <c r="CS686" s="372"/>
      <c r="CT686" s="372"/>
      <c r="CU686" s="372"/>
      <c r="CV686" s="372"/>
      <c r="CW686" s="372"/>
      <c r="CX686" s="372"/>
      <c r="CY686" s="372"/>
      <c r="CZ686" s="372"/>
      <c r="DA686" s="372"/>
      <c r="DB686" s="372"/>
      <c r="DC686" s="372"/>
      <c r="DD686" s="372"/>
      <c r="DE686" s="372"/>
      <c r="DF686" s="372"/>
      <c r="DG686" s="372"/>
      <c r="DH686" s="372"/>
      <c r="DI686" s="372"/>
      <c r="DJ686" s="372"/>
      <c r="DK686" s="372"/>
      <c r="DL686" s="372"/>
      <c r="DM686" s="372"/>
      <c r="DN686" s="372"/>
      <c r="DO686" s="372"/>
      <c r="DP686" s="372"/>
      <c r="DQ686" s="372"/>
      <c r="DR686" s="372"/>
      <c r="DS686" s="372"/>
      <c r="DT686" s="372"/>
      <c r="DU686" s="372"/>
      <c r="DV686" s="372"/>
      <c r="DW686" s="372"/>
      <c r="DX686" s="372"/>
      <c r="DY686" s="372"/>
      <c r="DZ686" s="372"/>
      <c r="EA686" s="372"/>
      <c r="EB686" s="372"/>
      <c r="EC686" s="372"/>
      <c r="ED686" s="372"/>
      <c r="EE686" s="372"/>
      <c r="EF686" s="372"/>
      <c r="EG686" s="372"/>
      <c r="EH686" s="372"/>
      <c r="EI686" s="372"/>
      <c r="EJ686" s="372"/>
      <c r="EK686" s="372"/>
      <c r="EL686" s="372"/>
      <c r="EM686" s="372"/>
      <c r="EN686" s="372"/>
      <c r="EO686" s="372"/>
      <c r="EP686" s="372"/>
      <c r="EQ686" s="372"/>
      <c r="ER686" s="372"/>
      <c r="ES686" s="372"/>
      <c r="ET686" s="372"/>
      <c r="EU686" s="372"/>
      <c r="EV686" s="372"/>
      <c r="EW686" s="372"/>
      <c r="EX686" s="372"/>
      <c r="EY686" s="372"/>
      <c r="EZ686" s="372"/>
      <c r="FA686" s="372"/>
      <c r="FB686" s="372"/>
      <c r="FC686" s="372"/>
      <c r="FD686" s="372"/>
      <c r="FE686" s="372"/>
      <c r="FF686" s="372"/>
      <c r="FG686" s="372"/>
      <c r="FH686" s="372"/>
      <c r="FI686" s="372"/>
      <c r="FJ686" s="372"/>
      <c r="FK686" s="372"/>
      <c r="FL686" s="372"/>
      <c r="FM686" s="372"/>
      <c r="FN686" s="372"/>
      <c r="FO686" s="372"/>
      <c r="FP686" s="372"/>
      <c r="FQ686" s="372"/>
      <c r="FR686" s="372"/>
      <c r="FS686" s="372"/>
      <c r="FT686" s="372"/>
      <c r="FU686" s="372"/>
      <c r="FV686" s="372"/>
      <c r="FW686" s="372"/>
      <c r="FX686" s="372"/>
      <c r="FY686" s="372"/>
      <c r="FZ686" s="372"/>
      <c r="GA686" s="372"/>
      <c r="GB686" s="372"/>
      <c r="GC686" s="372"/>
      <c r="GD686" s="372"/>
      <c r="GE686" s="372"/>
      <c r="GF686" s="372"/>
      <c r="GG686" s="372"/>
      <c r="GH686" s="372"/>
      <c r="GI686" s="372"/>
      <c r="GJ686" s="372"/>
      <c r="GK686" s="372"/>
      <c r="GL686" s="372"/>
      <c r="GM686" s="372"/>
      <c r="GN686" s="372"/>
      <c r="GO686" s="372"/>
      <c r="GP686" s="372"/>
      <c r="GQ686" s="372"/>
      <c r="GR686" s="372"/>
      <c r="GS686" s="372"/>
      <c r="GT686" s="372"/>
      <c r="GU686" s="372"/>
      <c r="GV686" s="372"/>
      <c r="GW686" s="372"/>
      <c r="GX686" s="372"/>
      <c r="GY686" s="372"/>
      <c r="GZ686" s="372"/>
      <c r="HA686" s="372"/>
      <c r="HB686" s="372"/>
      <c r="HC686" s="372"/>
      <c r="HD686" s="372"/>
      <c r="HE686" s="372"/>
      <c r="HF686" s="372"/>
      <c r="HG686" s="372"/>
      <c r="HH686" s="372"/>
      <c r="HI686" s="372"/>
      <c r="HJ686" s="372"/>
      <c r="HK686" s="372"/>
      <c r="HL686" s="372"/>
      <c r="HM686" s="372"/>
      <c r="HN686" s="372"/>
      <c r="HO686" s="372"/>
      <c r="HP686" s="372"/>
      <c r="HQ686" s="372"/>
      <c r="HR686" s="372"/>
      <c r="HS686" s="372"/>
      <c r="HT686" s="372"/>
      <c r="HU686" s="372"/>
      <c r="HV686" s="372"/>
      <c r="HW686" s="372"/>
      <c r="HX686" s="372"/>
    </row>
    <row r="687" spans="1:232" s="481" customFormat="1" ht="45" hidden="1" customHeight="1">
      <c r="A687" s="363"/>
      <c r="B687" s="378"/>
      <c r="C687" s="365"/>
      <c r="D687" s="366"/>
      <c r="E687" s="367"/>
      <c r="F687" s="368"/>
      <c r="G687" s="379"/>
      <c r="H687" s="290"/>
      <c r="I687" s="414"/>
      <c r="J687" s="415"/>
      <c r="K687" s="415"/>
      <c r="L687" s="416" t="s">
        <v>849</v>
      </c>
      <c r="M687" s="411"/>
      <c r="N687" s="417">
        <f>SUM(N688:N689)</f>
        <v>0</v>
      </c>
      <c r="O687" s="417">
        <f t="shared" ref="O687:P687" si="64">SUM(O688:O689)</f>
        <v>0</v>
      </c>
      <c r="P687" s="417">
        <f t="shared" si="64"/>
        <v>0</v>
      </c>
      <c r="Q687" s="372"/>
      <c r="R687" s="372"/>
      <c r="S687" s="372"/>
      <c r="T687" s="372"/>
      <c r="U687" s="372"/>
      <c r="V687" s="372"/>
      <c r="W687" s="372"/>
      <c r="X687" s="372"/>
      <c r="Y687" s="372"/>
      <c r="Z687" s="372"/>
      <c r="AA687" s="372"/>
      <c r="AB687" s="372"/>
      <c r="AC687" s="372"/>
      <c r="AD687" s="372"/>
      <c r="AE687" s="372"/>
      <c r="AF687" s="372"/>
      <c r="AG687" s="372"/>
      <c r="AH687" s="372"/>
      <c r="AI687" s="372"/>
      <c r="AJ687" s="372"/>
      <c r="AK687" s="372"/>
      <c r="AL687" s="372"/>
      <c r="AM687" s="372"/>
      <c r="AN687" s="372"/>
      <c r="AO687" s="372"/>
      <c r="AP687" s="372"/>
      <c r="AQ687" s="372"/>
      <c r="AR687" s="372"/>
      <c r="AS687" s="372"/>
      <c r="AT687" s="372"/>
      <c r="AU687" s="372"/>
      <c r="AV687" s="372"/>
      <c r="AW687" s="372"/>
      <c r="AX687" s="372"/>
      <c r="AY687" s="372"/>
      <c r="AZ687" s="372"/>
      <c r="BA687" s="372"/>
      <c r="BB687" s="372"/>
      <c r="BC687" s="372"/>
      <c r="BD687" s="372"/>
      <c r="BE687" s="372"/>
      <c r="BF687" s="372"/>
      <c r="BG687" s="372"/>
      <c r="BH687" s="372"/>
      <c r="BI687" s="372"/>
      <c r="BJ687" s="372"/>
      <c r="BK687" s="372"/>
      <c r="BL687" s="372"/>
      <c r="BM687" s="372"/>
      <c r="BN687" s="372"/>
      <c r="BO687" s="372"/>
      <c r="BP687" s="372"/>
      <c r="BQ687" s="372"/>
      <c r="BR687" s="372"/>
      <c r="BS687" s="372"/>
      <c r="BT687" s="372"/>
      <c r="BU687" s="372"/>
      <c r="BV687" s="372"/>
      <c r="BW687" s="372"/>
      <c r="BX687" s="372"/>
      <c r="BY687" s="372"/>
      <c r="BZ687" s="372"/>
      <c r="CA687" s="372"/>
      <c r="CB687" s="372"/>
      <c r="CC687" s="372"/>
      <c r="CD687" s="372"/>
      <c r="CE687" s="372"/>
      <c r="CF687" s="372"/>
      <c r="CG687" s="372"/>
      <c r="CH687" s="372"/>
      <c r="CI687" s="372"/>
      <c r="CJ687" s="372"/>
      <c r="CK687" s="372"/>
      <c r="CL687" s="372"/>
      <c r="CM687" s="372"/>
      <c r="CN687" s="372"/>
      <c r="CO687" s="372"/>
      <c r="CP687" s="372"/>
      <c r="CQ687" s="372"/>
      <c r="CR687" s="372"/>
      <c r="CS687" s="372"/>
      <c r="CT687" s="372"/>
      <c r="CU687" s="372"/>
      <c r="CV687" s="372"/>
      <c r="CW687" s="372"/>
      <c r="CX687" s="372"/>
      <c r="CY687" s="372"/>
      <c r="CZ687" s="372"/>
      <c r="DA687" s="372"/>
      <c r="DB687" s="372"/>
      <c r="DC687" s="372"/>
      <c r="DD687" s="372"/>
      <c r="DE687" s="372"/>
      <c r="DF687" s="372"/>
      <c r="DG687" s="372"/>
      <c r="DH687" s="372"/>
      <c r="DI687" s="372"/>
      <c r="DJ687" s="372"/>
      <c r="DK687" s="372"/>
      <c r="DL687" s="372"/>
      <c r="DM687" s="372"/>
      <c r="DN687" s="372"/>
      <c r="DO687" s="372"/>
      <c r="DP687" s="372"/>
      <c r="DQ687" s="372"/>
      <c r="DR687" s="372"/>
      <c r="DS687" s="372"/>
      <c r="DT687" s="372"/>
      <c r="DU687" s="372"/>
      <c r="DV687" s="372"/>
      <c r="DW687" s="372"/>
      <c r="DX687" s="372"/>
      <c r="DY687" s="372"/>
      <c r="DZ687" s="372"/>
      <c r="EA687" s="372"/>
      <c r="EB687" s="372"/>
      <c r="EC687" s="372"/>
      <c r="ED687" s="372"/>
      <c r="EE687" s="372"/>
      <c r="EF687" s="372"/>
      <c r="EG687" s="372"/>
      <c r="EH687" s="372"/>
      <c r="EI687" s="372"/>
      <c r="EJ687" s="372"/>
      <c r="EK687" s="372"/>
      <c r="EL687" s="372"/>
      <c r="EM687" s="372"/>
      <c r="EN687" s="372"/>
      <c r="EO687" s="372"/>
      <c r="EP687" s="372"/>
      <c r="EQ687" s="372"/>
      <c r="ER687" s="372"/>
      <c r="ES687" s="372"/>
      <c r="ET687" s="372"/>
      <c r="EU687" s="372"/>
      <c r="EV687" s="372"/>
      <c r="EW687" s="372"/>
      <c r="EX687" s="372"/>
      <c r="EY687" s="372"/>
      <c r="EZ687" s="372"/>
      <c r="FA687" s="372"/>
      <c r="FB687" s="372"/>
      <c r="FC687" s="372"/>
      <c r="FD687" s="372"/>
      <c r="FE687" s="372"/>
      <c r="FF687" s="372"/>
      <c r="FG687" s="372"/>
      <c r="FH687" s="372"/>
      <c r="FI687" s="372"/>
      <c r="FJ687" s="372"/>
      <c r="FK687" s="372"/>
      <c r="FL687" s="372"/>
      <c r="FM687" s="372"/>
      <c r="FN687" s="372"/>
      <c r="FO687" s="372"/>
      <c r="FP687" s="372"/>
      <c r="FQ687" s="372"/>
      <c r="FR687" s="372"/>
      <c r="FS687" s="372"/>
      <c r="FT687" s="372"/>
      <c r="FU687" s="372"/>
      <c r="FV687" s="372"/>
      <c r="FW687" s="372"/>
      <c r="FX687" s="372"/>
      <c r="FY687" s="372"/>
      <c r="FZ687" s="372"/>
      <c r="GA687" s="372"/>
      <c r="GB687" s="372"/>
      <c r="GC687" s="372"/>
      <c r="GD687" s="372"/>
      <c r="GE687" s="372"/>
      <c r="GF687" s="372"/>
      <c r="GG687" s="372"/>
      <c r="GH687" s="372"/>
      <c r="GI687" s="372"/>
      <c r="GJ687" s="372"/>
      <c r="GK687" s="372"/>
      <c r="GL687" s="372"/>
      <c r="GM687" s="372"/>
      <c r="GN687" s="372"/>
      <c r="GO687" s="372"/>
      <c r="GP687" s="372"/>
      <c r="GQ687" s="372"/>
      <c r="GR687" s="372"/>
      <c r="GS687" s="372"/>
      <c r="GT687" s="372"/>
      <c r="GU687" s="372"/>
      <c r="GV687" s="372"/>
      <c r="GW687" s="372"/>
      <c r="GX687" s="372"/>
      <c r="GY687" s="372"/>
      <c r="GZ687" s="372"/>
      <c r="HA687" s="372"/>
      <c r="HB687" s="372"/>
      <c r="HC687" s="372"/>
      <c r="HD687" s="372"/>
      <c r="HE687" s="372"/>
      <c r="HF687" s="372"/>
      <c r="HG687" s="372"/>
      <c r="HH687" s="372"/>
      <c r="HI687" s="372"/>
      <c r="HJ687" s="372"/>
      <c r="HK687" s="372"/>
      <c r="HL687" s="372"/>
      <c r="HM687" s="372"/>
      <c r="HN687" s="372"/>
      <c r="HO687" s="372"/>
      <c r="HP687" s="372"/>
      <c r="HQ687" s="372"/>
      <c r="HR687" s="372"/>
      <c r="HS687" s="372"/>
      <c r="HT687" s="372"/>
      <c r="HU687" s="372"/>
      <c r="HV687" s="372"/>
      <c r="HW687" s="372"/>
      <c r="HX687" s="372"/>
    </row>
    <row r="688" spans="1:232" s="481" customFormat="1" hidden="1">
      <c r="A688" s="363"/>
      <c r="B688" s="378"/>
      <c r="C688" s="365"/>
      <c r="D688" s="366"/>
      <c r="E688" s="367"/>
      <c r="F688" s="368"/>
      <c r="G688" s="379"/>
      <c r="H688" s="290"/>
      <c r="I688" s="318"/>
      <c r="J688" s="322"/>
      <c r="K688" s="322"/>
      <c r="L688" s="461" t="s">
        <v>123</v>
      </c>
      <c r="M688" s="462">
        <v>4235</v>
      </c>
      <c r="N688" s="299">
        <f>+'havelvac 7.1'!N688+'havelvac 7.2'!N688+'havelvac 7.3'!N688+'havelvac 7.4'!N688+'havelvac 7.5'!N688+'havelvac 7.6'!N688+'havelvac 7.7'!N688+'havelvac 7.9'!N688+'havelvac 7.8'!N688+'havelvac 7.10'!N688+'havelvac 7.11'!N688+'havelvac 7.12'!N688+'havelvac 7.13'!N688</f>
        <v>0</v>
      </c>
      <c r="O688" s="299">
        <f>+'havelvac 7.1'!O688+'havelvac 7.2'!O688+'havelvac 7.3'!O688+'havelvac 7.4'!O688+'havelvac 7.5'!O688+'havelvac 7.6'!O688+'havelvac 7.7'!O688+'havelvac 7.9'!O688+'havelvac 7.8'!O688+'havelvac 7.10'!O688+'havelvac 7.11'!O688+'havelvac 7.12'!O688+'havelvac 7.13'!O688</f>
        <v>0</v>
      </c>
      <c r="P688" s="299">
        <f>+'havelvac 7.1'!P688+'havelvac 7.2'!P688+'havelvac 7.3'!P688+'havelvac 7.4'!P688+'havelvac 7.5'!P688+'havelvac 7.6'!P688+'havelvac 7.7'!P688+'havelvac 7.9'!P688+'havelvac 7.8'!P688+'havelvac 7.10'!P688+'havelvac 7.11'!P688+'havelvac 7.12'!P688+'havelvac 7.13'!P688</f>
        <v>0</v>
      </c>
      <c r="Q688" s="372"/>
      <c r="R688" s="372"/>
      <c r="S688" s="372"/>
      <c r="T688" s="372"/>
      <c r="U688" s="372"/>
      <c r="V688" s="372"/>
      <c r="W688" s="372"/>
      <c r="X688" s="372"/>
      <c r="Y688" s="372"/>
      <c r="Z688" s="372"/>
      <c r="AA688" s="372"/>
      <c r="AB688" s="372"/>
      <c r="AC688" s="372"/>
      <c r="AD688" s="372"/>
      <c r="AE688" s="372"/>
      <c r="AF688" s="372"/>
      <c r="AG688" s="372"/>
      <c r="AH688" s="372"/>
      <c r="AI688" s="372"/>
      <c r="AJ688" s="372"/>
      <c r="AK688" s="372"/>
      <c r="AL688" s="372"/>
      <c r="AM688" s="372"/>
      <c r="AN688" s="372"/>
      <c r="AO688" s="372"/>
      <c r="AP688" s="372"/>
      <c r="AQ688" s="372"/>
      <c r="AR688" s="372"/>
      <c r="AS688" s="372"/>
      <c r="AT688" s="372"/>
      <c r="AU688" s="372"/>
      <c r="AV688" s="372"/>
      <c r="AW688" s="372"/>
      <c r="AX688" s="372"/>
      <c r="AY688" s="372"/>
      <c r="AZ688" s="372"/>
      <c r="BA688" s="372"/>
      <c r="BB688" s="372"/>
      <c r="BC688" s="372"/>
      <c r="BD688" s="372"/>
      <c r="BE688" s="372"/>
      <c r="BF688" s="372"/>
      <c r="BG688" s="372"/>
      <c r="BH688" s="372"/>
      <c r="BI688" s="372"/>
      <c r="BJ688" s="372"/>
      <c r="BK688" s="372"/>
      <c r="BL688" s="372"/>
      <c r="BM688" s="372"/>
      <c r="BN688" s="372"/>
      <c r="BO688" s="372"/>
      <c r="BP688" s="372"/>
      <c r="BQ688" s="372"/>
      <c r="BR688" s="372"/>
      <c r="BS688" s="372"/>
      <c r="BT688" s="372"/>
      <c r="BU688" s="372"/>
      <c r="BV688" s="372"/>
      <c r="BW688" s="372"/>
      <c r="BX688" s="372"/>
      <c r="BY688" s="372"/>
      <c r="BZ688" s="372"/>
      <c r="CA688" s="372"/>
      <c r="CB688" s="372"/>
      <c r="CC688" s="372"/>
      <c r="CD688" s="372"/>
      <c r="CE688" s="372"/>
      <c r="CF688" s="372"/>
      <c r="CG688" s="372"/>
      <c r="CH688" s="372"/>
      <c r="CI688" s="372"/>
      <c r="CJ688" s="372"/>
      <c r="CK688" s="372"/>
      <c r="CL688" s="372"/>
      <c r="CM688" s="372"/>
      <c r="CN688" s="372"/>
      <c r="CO688" s="372"/>
      <c r="CP688" s="372"/>
      <c r="CQ688" s="372"/>
      <c r="CR688" s="372"/>
      <c r="CS688" s="372"/>
      <c r="CT688" s="372"/>
      <c r="CU688" s="372"/>
      <c r="CV688" s="372"/>
      <c r="CW688" s="372"/>
      <c r="CX688" s="372"/>
      <c r="CY688" s="372"/>
      <c r="CZ688" s="372"/>
      <c r="DA688" s="372"/>
      <c r="DB688" s="372"/>
      <c r="DC688" s="372"/>
      <c r="DD688" s="372"/>
      <c r="DE688" s="372"/>
      <c r="DF688" s="372"/>
      <c r="DG688" s="372"/>
      <c r="DH688" s="372"/>
      <c r="DI688" s="372"/>
      <c r="DJ688" s="372"/>
      <c r="DK688" s="372"/>
      <c r="DL688" s="372"/>
      <c r="DM688" s="372"/>
      <c r="DN688" s="372"/>
      <c r="DO688" s="372"/>
      <c r="DP688" s="372"/>
      <c r="DQ688" s="372"/>
      <c r="DR688" s="372"/>
      <c r="DS688" s="372"/>
      <c r="DT688" s="372"/>
      <c r="DU688" s="372"/>
      <c r="DV688" s="372"/>
      <c r="DW688" s="372"/>
      <c r="DX688" s="372"/>
      <c r="DY688" s="372"/>
      <c r="DZ688" s="372"/>
      <c r="EA688" s="372"/>
      <c r="EB688" s="372"/>
      <c r="EC688" s="372"/>
      <c r="ED688" s="372"/>
      <c r="EE688" s="372"/>
      <c r="EF688" s="372"/>
      <c r="EG688" s="372"/>
      <c r="EH688" s="372"/>
      <c r="EI688" s="372"/>
      <c r="EJ688" s="372"/>
      <c r="EK688" s="372"/>
      <c r="EL688" s="372"/>
      <c r="EM688" s="372"/>
      <c r="EN688" s="372"/>
      <c r="EO688" s="372"/>
      <c r="EP688" s="372"/>
      <c r="EQ688" s="372"/>
      <c r="ER688" s="372"/>
      <c r="ES688" s="372"/>
      <c r="ET688" s="372"/>
      <c r="EU688" s="372"/>
      <c r="EV688" s="372"/>
      <c r="EW688" s="372"/>
      <c r="EX688" s="372"/>
      <c r="EY688" s="372"/>
      <c r="EZ688" s="372"/>
      <c r="FA688" s="372"/>
      <c r="FB688" s="372"/>
      <c r="FC688" s="372"/>
      <c r="FD688" s="372"/>
      <c r="FE688" s="372"/>
      <c r="FF688" s="372"/>
      <c r="FG688" s="372"/>
      <c r="FH688" s="372"/>
      <c r="FI688" s="372"/>
      <c r="FJ688" s="372"/>
      <c r="FK688" s="372"/>
      <c r="FL688" s="372"/>
      <c r="FM688" s="372"/>
      <c r="FN688" s="372"/>
      <c r="FO688" s="372"/>
      <c r="FP688" s="372"/>
      <c r="FQ688" s="372"/>
      <c r="FR688" s="372"/>
      <c r="FS688" s="372"/>
      <c r="FT688" s="372"/>
      <c r="FU688" s="372"/>
      <c r="FV688" s="372"/>
      <c r="FW688" s="372"/>
      <c r="FX688" s="372"/>
      <c r="FY688" s="372"/>
      <c r="FZ688" s="372"/>
      <c r="GA688" s="372"/>
      <c r="GB688" s="372"/>
      <c r="GC688" s="372"/>
      <c r="GD688" s="372"/>
      <c r="GE688" s="372"/>
      <c r="GF688" s="372"/>
      <c r="GG688" s="372"/>
      <c r="GH688" s="372"/>
      <c r="GI688" s="372"/>
      <c r="GJ688" s="372"/>
      <c r="GK688" s="372"/>
      <c r="GL688" s="372"/>
      <c r="GM688" s="372"/>
      <c r="GN688" s="372"/>
      <c r="GO688" s="372"/>
      <c r="GP688" s="372"/>
      <c r="GQ688" s="372"/>
      <c r="GR688" s="372"/>
      <c r="GS688" s="372"/>
      <c r="GT688" s="372"/>
      <c r="GU688" s="372"/>
      <c r="GV688" s="372"/>
      <c r="GW688" s="372"/>
      <c r="GX688" s="372"/>
      <c r="GY688" s="372"/>
      <c r="GZ688" s="372"/>
      <c r="HA688" s="372"/>
      <c r="HB688" s="372"/>
      <c r="HC688" s="372"/>
      <c r="HD688" s="372"/>
      <c r="HE688" s="372"/>
      <c r="HF688" s="372"/>
      <c r="HG688" s="372"/>
      <c r="HH688" s="372"/>
      <c r="HI688" s="372"/>
      <c r="HJ688" s="372"/>
      <c r="HK688" s="372"/>
      <c r="HL688" s="372"/>
      <c r="HM688" s="372"/>
      <c r="HN688" s="372"/>
      <c r="HO688" s="372"/>
      <c r="HP688" s="372"/>
      <c r="HQ688" s="372"/>
      <c r="HR688" s="372"/>
      <c r="HS688" s="372"/>
      <c r="HT688" s="372"/>
      <c r="HU688" s="372"/>
      <c r="HV688" s="372"/>
      <c r="HW688" s="372"/>
      <c r="HX688" s="372"/>
    </row>
    <row r="689" spans="1:232" s="481" customFormat="1" hidden="1">
      <c r="A689" s="363"/>
      <c r="B689" s="378"/>
      <c r="C689" s="365"/>
      <c r="D689" s="366"/>
      <c r="E689" s="367"/>
      <c r="F689" s="368"/>
      <c r="G689" s="379"/>
      <c r="H689" s="290"/>
      <c r="I689" s="318"/>
      <c r="J689" s="322"/>
      <c r="K689" s="322"/>
      <c r="L689" s="422" t="s">
        <v>125</v>
      </c>
      <c r="M689" s="463">
        <v>4239</v>
      </c>
      <c r="N689" s="299">
        <f>+'havelvac 7.1'!N689+'havelvac 7.2'!N689+'havelvac 7.3'!N689+'havelvac 7.4'!N689+'havelvac 7.5'!N689+'havelvac 7.6'!N689+'havelvac 7.7'!N689+'havelvac 7.9'!N689+'havelvac 7.8'!N689+'havelvac 7.10'!N689+'havelvac 7.11'!N689+'havelvac 7.12'!N689+'havelvac 7.13'!N689</f>
        <v>0</v>
      </c>
      <c r="O689" s="299">
        <f>+'havelvac 7.1'!O689+'havelvac 7.2'!O689+'havelvac 7.3'!O689+'havelvac 7.4'!O689+'havelvac 7.5'!O689+'havelvac 7.6'!O689+'havelvac 7.7'!O689+'havelvac 7.9'!O689+'havelvac 7.8'!O689+'havelvac 7.10'!O689+'havelvac 7.11'!O689+'havelvac 7.12'!O689+'havelvac 7.13'!O689</f>
        <v>0</v>
      </c>
      <c r="P689" s="299">
        <f>+'havelvac 7.1'!P689+'havelvac 7.2'!P689+'havelvac 7.3'!P689+'havelvac 7.4'!P689+'havelvac 7.5'!P689+'havelvac 7.6'!P689+'havelvac 7.7'!P689+'havelvac 7.9'!P689+'havelvac 7.8'!P689+'havelvac 7.10'!P689+'havelvac 7.11'!P689+'havelvac 7.12'!P689+'havelvac 7.13'!P689</f>
        <v>0</v>
      </c>
      <c r="Q689" s="372"/>
      <c r="R689" s="372"/>
      <c r="S689" s="372"/>
      <c r="T689" s="372"/>
      <c r="U689" s="372"/>
      <c r="V689" s="372"/>
      <c r="W689" s="372"/>
      <c r="X689" s="372"/>
      <c r="Y689" s="372"/>
      <c r="Z689" s="372"/>
      <c r="AA689" s="372"/>
      <c r="AB689" s="372"/>
      <c r="AC689" s="372"/>
      <c r="AD689" s="372"/>
      <c r="AE689" s="372"/>
      <c r="AF689" s="372"/>
      <c r="AG689" s="372"/>
      <c r="AH689" s="372"/>
      <c r="AI689" s="372"/>
      <c r="AJ689" s="372"/>
      <c r="AK689" s="372"/>
      <c r="AL689" s="372"/>
      <c r="AM689" s="372"/>
      <c r="AN689" s="372"/>
      <c r="AO689" s="372"/>
      <c r="AP689" s="372"/>
      <c r="AQ689" s="372"/>
      <c r="AR689" s="372"/>
      <c r="AS689" s="372"/>
      <c r="AT689" s="372"/>
      <c r="AU689" s="372"/>
      <c r="AV689" s="372"/>
      <c r="AW689" s="372"/>
      <c r="AX689" s="372"/>
      <c r="AY689" s="372"/>
      <c r="AZ689" s="372"/>
      <c r="BA689" s="372"/>
      <c r="BB689" s="372"/>
      <c r="BC689" s="372"/>
      <c r="BD689" s="372"/>
      <c r="BE689" s="372"/>
      <c r="BF689" s="372"/>
      <c r="BG689" s="372"/>
      <c r="BH689" s="372"/>
      <c r="BI689" s="372"/>
      <c r="BJ689" s="372"/>
      <c r="BK689" s="372"/>
      <c r="BL689" s="372"/>
      <c r="BM689" s="372"/>
      <c r="BN689" s="372"/>
      <c r="BO689" s="372"/>
      <c r="BP689" s="372"/>
      <c r="BQ689" s="372"/>
      <c r="BR689" s="372"/>
      <c r="BS689" s="372"/>
      <c r="BT689" s="372"/>
      <c r="BU689" s="372"/>
      <c r="BV689" s="372"/>
      <c r="BW689" s="372"/>
      <c r="BX689" s="372"/>
      <c r="BY689" s="372"/>
      <c r="BZ689" s="372"/>
      <c r="CA689" s="372"/>
      <c r="CB689" s="372"/>
      <c r="CC689" s="372"/>
      <c r="CD689" s="372"/>
      <c r="CE689" s="372"/>
      <c r="CF689" s="372"/>
      <c r="CG689" s="372"/>
      <c r="CH689" s="372"/>
      <c r="CI689" s="372"/>
      <c r="CJ689" s="372"/>
      <c r="CK689" s="372"/>
      <c r="CL689" s="372"/>
      <c r="CM689" s="372"/>
      <c r="CN689" s="372"/>
      <c r="CO689" s="372"/>
      <c r="CP689" s="372"/>
      <c r="CQ689" s="372"/>
      <c r="CR689" s="372"/>
      <c r="CS689" s="372"/>
      <c r="CT689" s="372"/>
      <c r="CU689" s="372"/>
      <c r="CV689" s="372"/>
      <c r="CW689" s="372"/>
      <c r="CX689" s="372"/>
      <c r="CY689" s="372"/>
      <c r="CZ689" s="372"/>
      <c r="DA689" s="372"/>
      <c r="DB689" s="372"/>
      <c r="DC689" s="372"/>
      <c r="DD689" s="372"/>
      <c r="DE689" s="372"/>
      <c r="DF689" s="372"/>
      <c r="DG689" s="372"/>
      <c r="DH689" s="372"/>
      <c r="DI689" s="372"/>
      <c r="DJ689" s="372"/>
      <c r="DK689" s="372"/>
      <c r="DL689" s="372"/>
      <c r="DM689" s="372"/>
      <c r="DN689" s="372"/>
      <c r="DO689" s="372"/>
      <c r="DP689" s="372"/>
      <c r="DQ689" s="372"/>
      <c r="DR689" s="372"/>
      <c r="DS689" s="372"/>
      <c r="DT689" s="372"/>
      <c r="DU689" s="372"/>
      <c r="DV689" s="372"/>
      <c r="DW689" s="372"/>
      <c r="DX689" s="372"/>
      <c r="DY689" s="372"/>
      <c r="DZ689" s="372"/>
      <c r="EA689" s="372"/>
      <c r="EB689" s="372"/>
      <c r="EC689" s="372"/>
      <c r="ED689" s="372"/>
      <c r="EE689" s="372"/>
      <c r="EF689" s="372"/>
      <c r="EG689" s="372"/>
      <c r="EH689" s="372"/>
      <c r="EI689" s="372"/>
      <c r="EJ689" s="372"/>
      <c r="EK689" s="372"/>
      <c r="EL689" s="372"/>
      <c r="EM689" s="372"/>
      <c r="EN689" s="372"/>
      <c r="EO689" s="372"/>
      <c r="EP689" s="372"/>
      <c r="EQ689" s="372"/>
      <c r="ER689" s="372"/>
      <c r="ES689" s="372"/>
      <c r="ET689" s="372"/>
      <c r="EU689" s="372"/>
      <c r="EV689" s="372"/>
      <c r="EW689" s="372"/>
      <c r="EX689" s="372"/>
      <c r="EY689" s="372"/>
      <c r="EZ689" s="372"/>
      <c r="FA689" s="372"/>
      <c r="FB689" s="372"/>
      <c r="FC689" s="372"/>
      <c r="FD689" s="372"/>
      <c r="FE689" s="372"/>
      <c r="FF689" s="372"/>
      <c r="FG689" s="372"/>
      <c r="FH689" s="372"/>
      <c r="FI689" s="372"/>
      <c r="FJ689" s="372"/>
      <c r="FK689" s="372"/>
      <c r="FL689" s="372"/>
      <c r="FM689" s="372"/>
      <c r="FN689" s="372"/>
      <c r="FO689" s="372"/>
      <c r="FP689" s="372"/>
      <c r="FQ689" s="372"/>
      <c r="FR689" s="372"/>
      <c r="FS689" s="372"/>
      <c r="FT689" s="372"/>
      <c r="FU689" s="372"/>
      <c r="FV689" s="372"/>
      <c r="FW689" s="372"/>
      <c r="FX689" s="372"/>
      <c r="FY689" s="372"/>
      <c r="FZ689" s="372"/>
      <c r="GA689" s="372"/>
      <c r="GB689" s="372"/>
      <c r="GC689" s="372"/>
      <c r="GD689" s="372"/>
      <c r="GE689" s="372"/>
      <c r="GF689" s="372"/>
      <c r="GG689" s="372"/>
      <c r="GH689" s="372"/>
      <c r="GI689" s="372"/>
      <c r="GJ689" s="372"/>
      <c r="GK689" s="372"/>
      <c r="GL689" s="372"/>
      <c r="GM689" s="372"/>
      <c r="GN689" s="372"/>
      <c r="GO689" s="372"/>
      <c r="GP689" s="372"/>
      <c r="GQ689" s="372"/>
      <c r="GR689" s="372"/>
      <c r="GS689" s="372"/>
      <c r="GT689" s="372"/>
      <c r="GU689" s="372"/>
      <c r="GV689" s="372"/>
      <c r="GW689" s="372"/>
      <c r="GX689" s="372"/>
      <c r="GY689" s="372"/>
      <c r="GZ689" s="372"/>
      <c r="HA689" s="372"/>
      <c r="HB689" s="372"/>
      <c r="HC689" s="372"/>
      <c r="HD689" s="372"/>
      <c r="HE689" s="372"/>
      <c r="HF689" s="372"/>
      <c r="HG689" s="372"/>
      <c r="HH689" s="372"/>
      <c r="HI689" s="372"/>
      <c r="HJ689" s="372"/>
      <c r="HK689" s="372"/>
      <c r="HL689" s="372"/>
      <c r="HM689" s="372"/>
      <c r="HN689" s="372"/>
      <c r="HO689" s="372"/>
      <c r="HP689" s="372"/>
      <c r="HQ689" s="372"/>
      <c r="HR689" s="372"/>
      <c r="HS689" s="372"/>
      <c r="HT689" s="372"/>
      <c r="HU689" s="372"/>
      <c r="HV689" s="372"/>
      <c r="HW689" s="372"/>
      <c r="HX689" s="372"/>
    </row>
    <row r="690" spans="1:232" ht="27" hidden="1">
      <c r="H690" s="290">
        <v>3070</v>
      </c>
      <c r="I690" s="319" t="s">
        <v>189</v>
      </c>
      <c r="J690" s="320">
        <v>7</v>
      </c>
      <c r="K690" s="320">
        <v>0</v>
      </c>
      <c r="L690" s="410" t="s">
        <v>344</v>
      </c>
      <c r="M690" s="411"/>
      <c r="N690" s="412">
        <f>+N692</f>
        <v>0</v>
      </c>
      <c r="O690" s="412">
        <f>+O692</f>
        <v>0</v>
      </c>
      <c r="P690" s="412">
        <f>+P692</f>
        <v>0</v>
      </c>
    </row>
    <row r="691" spans="1:232" s="481" customFormat="1" hidden="1">
      <c r="A691" s="363"/>
      <c r="B691" s="378"/>
      <c r="C691" s="365"/>
      <c r="D691" s="366"/>
      <c r="E691" s="367"/>
      <c r="F691" s="368"/>
      <c r="G691" s="379"/>
      <c r="H691" s="318"/>
      <c r="I691" s="319"/>
      <c r="J691" s="320"/>
      <c r="K691" s="320"/>
      <c r="L691" s="330" t="s">
        <v>110</v>
      </c>
      <c r="M691" s="288"/>
      <c r="N691" s="331"/>
      <c r="O691" s="331"/>
      <c r="P691" s="331"/>
      <c r="Q691" s="372"/>
      <c r="R691" s="372"/>
      <c r="S691" s="372"/>
      <c r="T691" s="372"/>
      <c r="U691" s="372"/>
      <c r="V691" s="372"/>
      <c r="W691" s="372"/>
      <c r="X691" s="372"/>
      <c r="Y691" s="372"/>
      <c r="Z691" s="372"/>
      <c r="AA691" s="372"/>
      <c r="AB691" s="372"/>
      <c r="AC691" s="372"/>
      <c r="AD691" s="372"/>
      <c r="AE691" s="372"/>
      <c r="AF691" s="372"/>
      <c r="AG691" s="372"/>
      <c r="AH691" s="372"/>
      <c r="AI691" s="372"/>
      <c r="AJ691" s="372"/>
      <c r="AK691" s="372"/>
      <c r="AL691" s="372"/>
      <c r="AM691" s="372"/>
      <c r="AN691" s="372"/>
      <c r="AO691" s="372"/>
      <c r="AP691" s="372"/>
      <c r="AQ691" s="372"/>
      <c r="AR691" s="372"/>
      <c r="AS691" s="372"/>
      <c r="AT691" s="372"/>
      <c r="AU691" s="372"/>
      <c r="AV691" s="372"/>
      <c r="AW691" s="372"/>
      <c r="AX691" s="372"/>
      <c r="AY691" s="372"/>
      <c r="AZ691" s="372"/>
      <c r="BA691" s="372"/>
      <c r="BB691" s="372"/>
      <c r="BC691" s="372"/>
      <c r="BD691" s="372"/>
      <c r="BE691" s="372"/>
      <c r="BF691" s="372"/>
      <c r="BG691" s="372"/>
      <c r="BH691" s="372"/>
      <c r="BI691" s="372"/>
      <c r="BJ691" s="372"/>
      <c r="BK691" s="372"/>
      <c r="BL691" s="372"/>
      <c r="BM691" s="372"/>
      <c r="BN691" s="372"/>
      <c r="BO691" s="372"/>
      <c r="BP691" s="372"/>
      <c r="BQ691" s="372"/>
      <c r="BR691" s="372"/>
      <c r="BS691" s="372"/>
      <c r="BT691" s="372"/>
      <c r="BU691" s="372"/>
      <c r="BV691" s="372"/>
      <c r="BW691" s="372"/>
      <c r="BX691" s="372"/>
      <c r="BY691" s="372"/>
      <c r="BZ691" s="372"/>
      <c r="CA691" s="372"/>
      <c r="CB691" s="372"/>
      <c r="CC691" s="372"/>
      <c r="CD691" s="372"/>
      <c r="CE691" s="372"/>
      <c r="CF691" s="372"/>
      <c r="CG691" s="372"/>
      <c r="CH691" s="372"/>
      <c r="CI691" s="372"/>
      <c r="CJ691" s="372"/>
      <c r="CK691" s="372"/>
      <c r="CL691" s="372"/>
      <c r="CM691" s="372"/>
      <c r="CN691" s="372"/>
      <c r="CO691" s="372"/>
      <c r="CP691" s="372"/>
      <c r="CQ691" s="372"/>
      <c r="CR691" s="372"/>
      <c r="CS691" s="372"/>
      <c r="CT691" s="372"/>
      <c r="CU691" s="372"/>
      <c r="CV691" s="372"/>
      <c r="CW691" s="372"/>
      <c r="CX691" s="372"/>
      <c r="CY691" s="372"/>
      <c r="CZ691" s="372"/>
      <c r="DA691" s="372"/>
      <c r="DB691" s="372"/>
      <c r="DC691" s="372"/>
      <c r="DD691" s="372"/>
      <c r="DE691" s="372"/>
      <c r="DF691" s="372"/>
      <c r="DG691" s="372"/>
      <c r="DH691" s="372"/>
      <c r="DI691" s="372"/>
      <c r="DJ691" s="372"/>
      <c r="DK691" s="372"/>
      <c r="DL691" s="372"/>
      <c r="DM691" s="372"/>
      <c r="DN691" s="372"/>
      <c r="DO691" s="372"/>
      <c r="DP691" s="372"/>
      <c r="DQ691" s="372"/>
      <c r="DR691" s="372"/>
      <c r="DS691" s="372"/>
      <c r="DT691" s="372"/>
      <c r="DU691" s="372"/>
      <c r="DV691" s="372"/>
      <c r="DW691" s="372"/>
      <c r="DX691" s="372"/>
      <c r="DY691" s="372"/>
      <c r="DZ691" s="372"/>
      <c r="EA691" s="372"/>
      <c r="EB691" s="372"/>
      <c r="EC691" s="372"/>
      <c r="ED691" s="372"/>
      <c r="EE691" s="372"/>
      <c r="EF691" s="372"/>
      <c r="EG691" s="372"/>
      <c r="EH691" s="372"/>
      <c r="EI691" s="372"/>
      <c r="EJ691" s="372"/>
      <c r="EK691" s="372"/>
      <c r="EL691" s="372"/>
      <c r="EM691" s="372"/>
      <c r="EN691" s="372"/>
      <c r="EO691" s="372"/>
      <c r="EP691" s="372"/>
      <c r="EQ691" s="372"/>
      <c r="ER691" s="372"/>
      <c r="ES691" s="372"/>
      <c r="ET691" s="372"/>
      <c r="EU691" s="372"/>
      <c r="EV691" s="372"/>
      <c r="EW691" s="372"/>
      <c r="EX691" s="372"/>
      <c r="EY691" s="372"/>
      <c r="EZ691" s="372"/>
      <c r="FA691" s="372"/>
      <c r="FB691" s="372"/>
      <c r="FC691" s="372"/>
      <c r="FD691" s="372"/>
      <c r="FE691" s="372"/>
      <c r="FF691" s="372"/>
      <c r="FG691" s="372"/>
      <c r="FH691" s="372"/>
      <c r="FI691" s="372"/>
      <c r="FJ691" s="372"/>
      <c r="FK691" s="372"/>
      <c r="FL691" s="372"/>
      <c r="FM691" s="372"/>
      <c r="FN691" s="372"/>
      <c r="FO691" s="372"/>
      <c r="FP691" s="372"/>
      <c r="FQ691" s="372"/>
      <c r="FR691" s="372"/>
      <c r="FS691" s="372"/>
      <c r="FT691" s="372"/>
      <c r="FU691" s="372"/>
      <c r="FV691" s="372"/>
      <c r="FW691" s="372"/>
      <c r="FX691" s="372"/>
      <c r="FY691" s="372"/>
      <c r="FZ691" s="372"/>
      <c r="GA691" s="372"/>
      <c r="GB691" s="372"/>
      <c r="GC691" s="372"/>
      <c r="GD691" s="372"/>
      <c r="GE691" s="372"/>
      <c r="GF691" s="372"/>
      <c r="GG691" s="372"/>
      <c r="GH691" s="372"/>
      <c r="GI691" s="372"/>
      <c r="GJ691" s="372"/>
      <c r="GK691" s="372"/>
      <c r="GL691" s="372"/>
      <c r="GM691" s="372"/>
      <c r="GN691" s="372"/>
      <c r="GO691" s="372"/>
      <c r="GP691" s="372"/>
      <c r="GQ691" s="372"/>
      <c r="GR691" s="372"/>
      <c r="GS691" s="372"/>
      <c r="GT691" s="372"/>
      <c r="GU691" s="372"/>
      <c r="GV691" s="372"/>
      <c r="GW691" s="372"/>
      <c r="GX691" s="372"/>
      <c r="GY691" s="372"/>
      <c r="GZ691" s="372"/>
      <c r="HA691" s="372"/>
      <c r="HB691" s="372"/>
      <c r="HC691" s="372"/>
      <c r="HD691" s="372"/>
      <c r="HE691" s="372"/>
      <c r="HF691" s="372"/>
      <c r="HG691" s="372"/>
      <c r="HH691" s="372"/>
      <c r="HI691" s="372"/>
      <c r="HJ691" s="372"/>
      <c r="HK691" s="372"/>
      <c r="HL691" s="372"/>
      <c r="HM691" s="372"/>
      <c r="HN691" s="372"/>
      <c r="HO691" s="372"/>
      <c r="HP691" s="372"/>
      <c r="HQ691" s="372"/>
      <c r="HR691" s="372"/>
      <c r="HS691" s="372"/>
      <c r="HT691" s="372"/>
      <c r="HU691" s="372"/>
      <c r="HV691" s="372"/>
      <c r="HW691" s="372"/>
      <c r="HX691" s="372"/>
    </row>
    <row r="692" spans="1:232" s="481" customFormat="1" ht="25.5" hidden="1">
      <c r="A692" s="363"/>
      <c r="B692" s="378"/>
      <c r="C692" s="365"/>
      <c r="D692" s="366"/>
      <c r="E692" s="367"/>
      <c r="F692" s="368"/>
      <c r="G692" s="379"/>
      <c r="H692" s="290">
        <v>3071</v>
      </c>
      <c r="I692" s="318" t="s">
        <v>189</v>
      </c>
      <c r="J692" s="322">
        <v>7</v>
      </c>
      <c r="K692" s="322">
        <v>1</v>
      </c>
      <c r="L692" s="409" t="s">
        <v>344</v>
      </c>
      <c r="M692" s="323"/>
      <c r="N692" s="331">
        <f>+N694+N702+N708+N710+N716+N723+N727+N735+N741</f>
        <v>0</v>
      </c>
      <c r="O692" s="331">
        <f t="shared" ref="O692:P692" si="65">+O694+O702+O708+O710+O716+O723+O727+O735+O741</f>
        <v>0</v>
      </c>
      <c r="P692" s="331">
        <f t="shared" si="65"/>
        <v>0</v>
      </c>
      <c r="Q692" s="372"/>
      <c r="R692" s="372"/>
      <c r="S692" s="372"/>
      <c r="T692" s="372"/>
      <c r="U692" s="372"/>
      <c r="V692" s="372"/>
      <c r="W692" s="372"/>
      <c r="X692" s="372"/>
      <c r="Y692" s="372"/>
      <c r="Z692" s="372"/>
      <c r="AA692" s="372"/>
      <c r="AB692" s="372"/>
      <c r="AC692" s="372"/>
      <c r="AD692" s="372"/>
      <c r="AE692" s="372"/>
      <c r="AF692" s="372"/>
      <c r="AG692" s="372"/>
      <c r="AH692" s="372"/>
      <c r="AI692" s="372"/>
      <c r="AJ692" s="372"/>
      <c r="AK692" s="372"/>
      <c r="AL692" s="372"/>
      <c r="AM692" s="372"/>
      <c r="AN692" s="372"/>
      <c r="AO692" s="372"/>
      <c r="AP692" s="372"/>
      <c r="AQ692" s="372"/>
      <c r="AR692" s="372"/>
      <c r="AS692" s="372"/>
      <c r="AT692" s="372"/>
      <c r="AU692" s="372"/>
      <c r="AV692" s="372"/>
      <c r="AW692" s="372"/>
      <c r="AX692" s="372"/>
      <c r="AY692" s="372"/>
      <c r="AZ692" s="372"/>
      <c r="BA692" s="372"/>
      <c r="BB692" s="372"/>
      <c r="BC692" s="372"/>
      <c r="BD692" s="372"/>
      <c r="BE692" s="372"/>
      <c r="BF692" s="372"/>
      <c r="BG692" s="372"/>
      <c r="BH692" s="372"/>
      <c r="BI692" s="372"/>
      <c r="BJ692" s="372"/>
      <c r="BK692" s="372"/>
      <c r="BL692" s="372"/>
      <c r="BM692" s="372"/>
      <c r="BN692" s="372"/>
      <c r="BO692" s="372"/>
      <c r="BP692" s="372"/>
      <c r="BQ692" s="372"/>
      <c r="BR692" s="372"/>
      <c r="BS692" s="372"/>
      <c r="BT692" s="372"/>
      <c r="BU692" s="372"/>
      <c r="BV692" s="372"/>
      <c r="BW692" s="372"/>
      <c r="BX692" s="372"/>
      <c r="BY692" s="372"/>
      <c r="BZ692" s="372"/>
      <c r="CA692" s="372"/>
      <c r="CB692" s="372"/>
      <c r="CC692" s="372"/>
      <c r="CD692" s="372"/>
      <c r="CE692" s="372"/>
      <c r="CF692" s="372"/>
      <c r="CG692" s="372"/>
      <c r="CH692" s="372"/>
      <c r="CI692" s="372"/>
      <c r="CJ692" s="372"/>
      <c r="CK692" s="372"/>
      <c r="CL692" s="372"/>
      <c r="CM692" s="372"/>
      <c r="CN692" s="372"/>
      <c r="CO692" s="372"/>
      <c r="CP692" s="372"/>
      <c r="CQ692" s="372"/>
      <c r="CR692" s="372"/>
      <c r="CS692" s="372"/>
      <c r="CT692" s="372"/>
      <c r="CU692" s="372"/>
      <c r="CV692" s="372"/>
      <c r="CW692" s="372"/>
      <c r="CX692" s="372"/>
      <c r="CY692" s="372"/>
      <c r="CZ692" s="372"/>
      <c r="DA692" s="372"/>
      <c r="DB692" s="372"/>
      <c r="DC692" s="372"/>
      <c r="DD692" s="372"/>
      <c r="DE692" s="372"/>
      <c r="DF692" s="372"/>
      <c r="DG692" s="372"/>
      <c r="DH692" s="372"/>
      <c r="DI692" s="372"/>
      <c r="DJ692" s="372"/>
      <c r="DK692" s="372"/>
      <c r="DL692" s="372"/>
      <c r="DM692" s="372"/>
      <c r="DN692" s="372"/>
      <c r="DO692" s="372"/>
      <c r="DP692" s="372"/>
      <c r="DQ692" s="372"/>
      <c r="DR692" s="372"/>
      <c r="DS692" s="372"/>
      <c r="DT692" s="372"/>
      <c r="DU692" s="372"/>
      <c r="DV692" s="372"/>
      <c r="DW692" s="372"/>
      <c r="DX692" s="372"/>
      <c r="DY692" s="372"/>
      <c r="DZ692" s="372"/>
      <c r="EA692" s="372"/>
      <c r="EB692" s="372"/>
      <c r="EC692" s="372"/>
      <c r="ED692" s="372"/>
      <c r="EE692" s="372"/>
      <c r="EF692" s="372"/>
      <c r="EG692" s="372"/>
      <c r="EH692" s="372"/>
      <c r="EI692" s="372"/>
      <c r="EJ692" s="372"/>
      <c r="EK692" s="372"/>
      <c r="EL692" s="372"/>
      <c r="EM692" s="372"/>
      <c r="EN692" s="372"/>
      <c r="EO692" s="372"/>
      <c r="EP692" s="372"/>
      <c r="EQ692" s="372"/>
      <c r="ER692" s="372"/>
      <c r="ES692" s="372"/>
      <c r="ET692" s="372"/>
      <c r="EU692" s="372"/>
      <c r="EV692" s="372"/>
      <c r="EW692" s="372"/>
      <c r="EX692" s="372"/>
      <c r="EY692" s="372"/>
      <c r="EZ692" s="372"/>
      <c r="FA692" s="372"/>
      <c r="FB692" s="372"/>
      <c r="FC692" s="372"/>
      <c r="FD692" s="372"/>
      <c r="FE692" s="372"/>
      <c r="FF692" s="372"/>
      <c r="FG692" s="372"/>
      <c r="FH692" s="372"/>
      <c r="FI692" s="372"/>
      <c r="FJ692" s="372"/>
      <c r="FK692" s="372"/>
      <c r="FL692" s="372"/>
      <c r="FM692" s="372"/>
      <c r="FN692" s="372"/>
      <c r="FO692" s="372"/>
      <c r="FP692" s="372"/>
      <c r="FQ692" s="372"/>
      <c r="FR692" s="372"/>
      <c r="FS692" s="372"/>
      <c r="FT692" s="372"/>
      <c r="FU692" s="372"/>
      <c r="FV692" s="372"/>
      <c r="FW692" s="372"/>
      <c r="FX692" s="372"/>
      <c r="FY692" s="372"/>
      <c r="FZ692" s="372"/>
      <c r="GA692" s="372"/>
      <c r="GB692" s="372"/>
      <c r="GC692" s="372"/>
      <c r="GD692" s="372"/>
      <c r="GE692" s="372"/>
      <c r="GF692" s="372"/>
      <c r="GG692" s="372"/>
      <c r="GH692" s="372"/>
      <c r="GI692" s="372"/>
      <c r="GJ692" s="372"/>
      <c r="GK692" s="372"/>
      <c r="GL692" s="372"/>
      <c r="GM692" s="372"/>
      <c r="GN692" s="372"/>
      <c r="GO692" s="372"/>
      <c r="GP692" s="372"/>
      <c r="GQ692" s="372"/>
      <c r="GR692" s="372"/>
      <c r="GS692" s="372"/>
      <c r="GT692" s="372"/>
      <c r="GU692" s="372"/>
      <c r="GV692" s="372"/>
      <c r="GW692" s="372"/>
      <c r="GX692" s="372"/>
      <c r="GY692" s="372"/>
      <c r="GZ692" s="372"/>
      <c r="HA692" s="372"/>
      <c r="HB692" s="372"/>
      <c r="HC692" s="372"/>
      <c r="HD692" s="372"/>
      <c r="HE692" s="372"/>
      <c r="HF692" s="372"/>
      <c r="HG692" s="372"/>
      <c r="HH692" s="372"/>
      <c r="HI692" s="372"/>
      <c r="HJ692" s="372"/>
      <c r="HK692" s="372"/>
      <c r="HL692" s="372"/>
      <c r="HM692" s="372"/>
      <c r="HN692" s="372"/>
      <c r="HO692" s="372"/>
      <c r="HP692" s="372"/>
      <c r="HQ692" s="372"/>
      <c r="HR692" s="372"/>
      <c r="HS692" s="372"/>
      <c r="HT692" s="372"/>
      <c r="HU692" s="372"/>
      <c r="HV692" s="372"/>
      <c r="HW692" s="372"/>
      <c r="HX692" s="372"/>
    </row>
    <row r="693" spans="1:232" s="481" customFormat="1" hidden="1">
      <c r="A693" s="363"/>
      <c r="B693" s="378"/>
      <c r="C693" s="365"/>
      <c r="D693" s="366"/>
      <c r="E693" s="367"/>
      <c r="F693" s="368"/>
      <c r="G693" s="379"/>
      <c r="H693" s="318"/>
      <c r="I693" s="318"/>
      <c r="J693" s="322"/>
      <c r="K693" s="322"/>
      <c r="L693" s="330" t="s">
        <v>108</v>
      </c>
      <c r="M693" s="288"/>
      <c r="N693" s="331"/>
      <c r="O693" s="331"/>
      <c r="P693" s="331"/>
      <c r="Q693" s="372"/>
      <c r="R693" s="372"/>
      <c r="S693" s="372"/>
      <c r="T693" s="372"/>
      <c r="U693" s="372"/>
      <c r="V693" s="372"/>
      <c r="W693" s="372"/>
      <c r="X693" s="372"/>
      <c r="Y693" s="372"/>
      <c r="Z693" s="372"/>
      <c r="AA693" s="372"/>
      <c r="AB693" s="372"/>
      <c r="AC693" s="372"/>
      <c r="AD693" s="372"/>
      <c r="AE693" s="372"/>
      <c r="AF693" s="372"/>
      <c r="AG693" s="372"/>
      <c r="AH693" s="372"/>
      <c r="AI693" s="372"/>
      <c r="AJ693" s="372"/>
      <c r="AK693" s="372"/>
      <c r="AL693" s="372"/>
      <c r="AM693" s="372"/>
      <c r="AN693" s="372"/>
      <c r="AO693" s="372"/>
      <c r="AP693" s="372"/>
      <c r="AQ693" s="372"/>
      <c r="AR693" s="372"/>
      <c r="AS693" s="372"/>
      <c r="AT693" s="372"/>
      <c r="AU693" s="372"/>
      <c r="AV693" s="372"/>
      <c r="AW693" s="372"/>
      <c r="AX693" s="372"/>
      <c r="AY693" s="372"/>
      <c r="AZ693" s="372"/>
      <c r="BA693" s="372"/>
      <c r="BB693" s="372"/>
      <c r="BC693" s="372"/>
      <c r="BD693" s="372"/>
      <c r="BE693" s="372"/>
      <c r="BF693" s="372"/>
      <c r="BG693" s="372"/>
      <c r="BH693" s="372"/>
      <c r="BI693" s="372"/>
      <c r="BJ693" s="372"/>
      <c r="BK693" s="372"/>
      <c r="BL693" s="372"/>
      <c r="BM693" s="372"/>
      <c r="BN693" s="372"/>
      <c r="BO693" s="372"/>
      <c r="BP693" s="372"/>
      <c r="BQ693" s="372"/>
      <c r="BR693" s="372"/>
      <c r="BS693" s="372"/>
      <c r="BT693" s="372"/>
      <c r="BU693" s="372"/>
      <c r="BV693" s="372"/>
      <c r="BW693" s="372"/>
      <c r="BX693" s="372"/>
      <c r="BY693" s="372"/>
      <c r="BZ693" s="372"/>
      <c r="CA693" s="372"/>
      <c r="CB693" s="372"/>
      <c r="CC693" s="372"/>
      <c r="CD693" s="372"/>
      <c r="CE693" s="372"/>
      <c r="CF693" s="372"/>
      <c r="CG693" s="372"/>
      <c r="CH693" s="372"/>
      <c r="CI693" s="372"/>
      <c r="CJ693" s="372"/>
      <c r="CK693" s="372"/>
      <c r="CL693" s="372"/>
      <c r="CM693" s="372"/>
      <c r="CN693" s="372"/>
      <c r="CO693" s="372"/>
      <c r="CP693" s="372"/>
      <c r="CQ693" s="372"/>
      <c r="CR693" s="372"/>
      <c r="CS693" s="372"/>
      <c r="CT693" s="372"/>
      <c r="CU693" s="372"/>
      <c r="CV693" s="372"/>
      <c r="CW693" s="372"/>
      <c r="CX693" s="372"/>
      <c r="CY693" s="372"/>
      <c r="CZ693" s="372"/>
      <c r="DA693" s="372"/>
      <c r="DB693" s="372"/>
      <c r="DC693" s="372"/>
      <c r="DD693" s="372"/>
      <c r="DE693" s="372"/>
      <c r="DF693" s="372"/>
      <c r="DG693" s="372"/>
      <c r="DH693" s="372"/>
      <c r="DI693" s="372"/>
      <c r="DJ693" s="372"/>
      <c r="DK693" s="372"/>
      <c r="DL693" s="372"/>
      <c r="DM693" s="372"/>
      <c r="DN693" s="372"/>
      <c r="DO693" s="372"/>
      <c r="DP693" s="372"/>
      <c r="DQ693" s="372"/>
      <c r="DR693" s="372"/>
      <c r="DS693" s="372"/>
      <c r="DT693" s="372"/>
      <c r="DU693" s="372"/>
      <c r="DV693" s="372"/>
      <c r="DW693" s="372"/>
      <c r="DX693" s="372"/>
      <c r="DY693" s="372"/>
      <c r="DZ693" s="372"/>
      <c r="EA693" s="372"/>
      <c r="EB693" s="372"/>
      <c r="EC693" s="372"/>
      <c r="ED693" s="372"/>
      <c r="EE693" s="372"/>
      <c r="EF693" s="372"/>
      <c r="EG693" s="372"/>
      <c r="EH693" s="372"/>
      <c r="EI693" s="372"/>
      <c r="EJ693" s="372"/>
      <c r="EK693" s="372"/>
      <c r="EL693" s="372"/>
      <c r="EM693" s="372"/>
      <c r="EN693" s="372"/>
      <c r="EO693" s="372"/>
      <c r="EP693" s="372"/>
      <c r="EQ693" s="372"/>
      <c r="ER693" s="372"/>
      <c r="ES693" s="372"/>
      <c r="ET693" s="372"/>
      <c r="EU693" s="372"/>
      <c r="EV693" s="372"/>
      <c r="EW693" s="372"/>
      <c r="EX693" s="372"/>
      <c r="EY693" s="372"/>
      <c r="EZ693" s="372"/>
      <c r="FA693" s="372"/>
      <c r="FB693" s="372"/>
      <c r="FC693" s="372"/>
      <c r="FD693" s="372"/>
      <c r="FE693" s="372"/>
      <c r="FF693" s="372"/>
      <c r="FG693" s="372"/>
      <c r="FH693" s="372"/>
      <c r="FI693" s="372"/>
      <c r="FJ693" s="372"/>
      <c r="FK693" s="372"/>
      <c r="FL693" s="372"/>
      <c r="FM693" s="372"/>
      <c r="FN693" s="372"/>
      <c r="FO693" s="372"/>
      <c r="FP693" s="372"/>
      <c r="FQ693" s="372"/>
      <c r="FR693" s="372"/>
      <c r="FS693" s="372"/>
      <c r="FT693" s="372"/>
      <c r="FU693" s="372"/>
      <c r="FV693" s="372"/>
      <c r="FW693" s="372"/>
      <c r="FX693" s="372"/>
      <c r="FY693" s="372"/>
      <c r="FZ693" s="372"/>
      <c r="GA693" s="372"/>
      <c r="GB693" s="372"/>
      <c r="GC693" s="372"/>
      <c r="GD693" s="372"/>
      <c r="GE693" s="372"/>
      <c r="GF693" s="372"/>
      <c r="GG693" s="372"/>
      <c r="GH693" s="372"/>
      <c r="GI693" s="372"/>
      <c r="GJ693" s="372"/>
      <c r="GK693" s="372"/>
      <c r="GL693" s="372"/>
      <c r="GM693" s="372"/>
      <c r="GN693" s="372"/>
      <c r="GO693" s="372"/>
      <c r="GP693" s="372"/>
      <c r="GQ693" s="372"/>
      <c r="GR693" s="372"/>
      <c r="GS693" s="372"/>
      <c r="GT693" s="372"/>
      <c r="GU693" s="372"/>
      <c r="GV693" s="372"/>
      <c r="GW693" s="372"/>
      <c r="GX693" s="372"/>
      <c r="GY693" s="372"/>
      <c r="GZ693" s="372"/>
      <c r="HA693" s="372"/>
      <c r="HB693" s="372"/>
      <c r="HC693" s="372"/>
      <c r="HD693" s="372"/>
      <c r="HE693" s="372"/>
      <c r="HF693" s="372"/>
      <c r="HG693" s="372"/>
      <c r="HH693" s="372"/>
      <c r="HI693" s="372"/>
      <c r="HJ693" s="372"/>
      <c r="HK693" s="372"/>
      <c r="HL693" s="372"/>
      <c r="HM693" s="372"/>
      <c r="HN693" s="372"/>
      <c r="HO693" s="372"/>
      <c r="HP693" s="372"/>
      <c r="HQ693" s="372"/>
      <c r="HR693" s="372"/>
      <c r="HS693" s="372"/>
      <c r="HT693" s="372"/>
      <c r="HU693" s="372"/>
      <c r="HV693" s="372"/>
      <c r="HW693" s="372"/>
      <c r="HX693" s="372"/>
    </row>
    <row r="694" spans="1:232" ht="40.5" hidden="1">
      <c r="H694" s="290"/>
      <c r="I694" s="414"/>
      <c r="J694" s="415"/>
      <c r="K694" s="415"/>
      <c r="L694" s="416" t="s">
        <v>904</v>
      </c>
      <c r="M694" s="411"/>
      <c r="N694" s="417">
        <f>SUM(N695:N701)</f>
        <v>0</v>
      </c>
      <c r="O694" s="417">
        <f>SUM(O695:O701)</f>
        <v>0</v>
      </c>
      <c r="P694" s="417">
        <f>SUM(P695:P701)</f>
        <v>0</v>
      </c>
    </row>
    <row r="695" spans="1:232" s="481" customFormat="1" hidden="1">
      <c r="A695" s="363"/>
      <c r="B695" s="378"/>
      <c r="C695" s="365"/>
      <c r="D695" s="366"/>
      <c r="E695" s="367"/>
      <c r="F695" s="368"/>
      <c r="G695" s="379"/>
      <c r="H695" s="290"/>
      <c r="I695" s="318"/>
      <c r="J695" s="322"/>
      <c r="K695" s="322"/>
      <c r="L695" s="321" t="s">
        <v>116</v>
      </c>
      <c r="M695" s="420">
        <v>4214</v>
      </c>
      <c r="N695" s="299">
        <f>+'havelvac 7.1'!N695+'havelvac 7.2'!N695+'havelvac 7.3'!N695+'havelvac 7.4'!N695+'havelvac 7.5'!N695+'havelvac 7.6'!N695+'havelvac 7.7'!N695+'havelvac 7.9'!N695+'havelvac 7.8'!N695+'havelvac 7.10'!N695+'havelvac 7.11'!N695+'havelvac 7.12'!N695+'havelvac 7.13'!N695</f>
        <v>0</v>
      </c>
      <c r="O695" s="299">
        <f>+'havelvac 7.1'!O695+'havelvac 7.2'!O695+'havelvac 7.3'!O695+'havelvac 7.4'!O695+'havelvac 7.5'!O695+'havelvac 7.6'!O695+'havelvac 7.7'!O695+'havelvac 7.9'!O695+'havelvac 7.8'!O695+'havelvac 7.10'!O695+'havelvac 7.11'!O695+'havelvac 7.12'!O695+'havelvac 7.13'!O695</f>
        <v>0</v>
      </c>
      <c r="P695" s="299">
        <f>+'havelvac 7.1'!P695+'havelvac 7.2'!P695+'havelvac 7.3'!P695+'havelvac 7.4'!P695+'havelvac 7.5'!P695+'havelvac 7.6'!P695+'havelvac 7.7'!P695+'havelvac 7.9'!P695+'havelvac 7.8'!P695+'havelvac 7.10'!P695+'havelvac 7.11'!P695+'havelvac 7.12'!P695+'havelvac 7.13'!P695</f>
        <v>0</v>
      </c>
      <c r="Q695" s="372"/>
      <c r="R695" s="372"/>
      <c r="S695" s="372"/>
      <c r="T695" s="372"/>
      <c r="U695" s="372"/>
      <c r="V695" s="372"/>
      <c r="W695" s="372"/>
      <c r="X695" s="372"/>
      <c r="Y695" s="372"/>
      <c r="Z695" s="372"/>
      <c r="AA695" s="372"/>
      <c r="AB695" s="372"/>
      <c r="AC695" s="372"/>
      <c r="AD695" s="372"/>
      <c r="AE695" s="372"/>
      <c r="AF695" s="372"/>
      <c r="AG695" s="372"/>
      <c r="AH695" s="372"/>
      <c r="AI695" s="372"/>
      <c r="AJ695" s="372"/>
      <c r="AK695" s="372"/>
      <c r="AL695" s="372"/>
      <c r="AM695" s="372"/>
      <c r="AN695" s="372"/>
      <c r="AO695" s="372"/>
      <c r="AP695" s="372"/>
      <c r="AQ695" s="372"/>
      <c r="AR695" s="372"/>
      <c r="AS695" s="372"/>
      <c r="AT695" s="372"/>
      <c r="AU695" s="372"/>
      <c r="AV695" s="372"/>
      <c r="AW695" s="372"/>
      <c r="AX695" s="372"/>
      <c r="AY695" s="372"/>
      <c r="AZ695" s="372"/>
      <c r="BA695" s="372"/>
      <c r="BB695" s="372"/>
      <c r="BC695" s="372"/>
      <c r="BD695" s="372"/>
      <c r="BE695" s="372"/>
      <c r="BF695" s="372"/>
      <c r="BG695" s="372"/>
      <c r="BH695" s="372"/>
      <c r="BI695" s="372"/>
      <c r="BJ695" s="372"/>
      <c r="BK695" s="372"/>
      <c r="BL695" s="372"/>
      <c r="BM695" s="372"/>
      <c r="BN695" s="372"/>
      <c r="BO695" s="372"/>
      <c r="BP695" s="372"/>
      <c r="BQ695" s="372"/>
      <c r="BR695" s="372"/>
      <c r="BS695" s="372"/>
      <c r="BT695" s="372"/>
      <c r="BU695" s="372"/>
      <c r="BV695" s="372"/>
      <c r="BW695" s="372"/>
      <c r="BX695" s="372"/>
      <c r="BY695" s="372"/>
      <c r="BZ695" s="372"/>
      <c r="CA695" s="372"/>
      <c r="CB695" s="372"/>
      <c r="CC695" s="372"/>
      <c r="CD695" s="372"/>
      <c r="CE695" s="372"/>
      <c r="CF695" s="372"/>
      <c r="CG695" s="372"/>
      <c r="CH695" s="372"/>
      <c r="CI695" s="372"/>
      <c r="CJ695" s="372"/>
      <c r="CK695" s="372"/>
      <c r="CL695" s="372"/>
      <c r="CM695" s="372"/>
      <c r="CN695" s="372"/>
      <c r="CO695" s="372"/>
      <c r="CP695" s="372"/>
      <c r="CQ695" s="372"/>
      <c r="CR695" s="372"/>
      <c r="CS695" s="372"/>
      <c r="CT695" s="372"/>
      <c r="CU695" s="372"/>
      <c r="CV695" s="372"/>
      <c r="CW695" s="372"/>
      <c r="CX695" s="372"/>
      <c r="CY695" s="372"/>
      <c r="CZ695" s="372"/>
      <c r="DA695" s="372"/>
      <c r="DB695" s="372"/>
      <c r="DC695" s="372"/>
      <c r="DD695" s="372"/>
      <c r="DE695" s="372"/>
      <c r="DF695" s="372"/>
      <c r="DG695" s="372"/>
      <c r="DH695" s="372"/>
      <c r="DI695" s="372"/>
      <c r="DJ695" s="372"/>
      <c r="DK695" s="372"/>
      <c r="DL695" s="372"/>
      <c r="DM695" s="372"/>
      <c r="DN695" s="372"/>
      <c r="DO695" s="372"/>
      <c r="DP695" s="372"/>
      <c r="DQ695" s="372"/>
      <c r="DR695" s="372"/>
      <c r="DS695" s="372"/>
      <c r="DT695" s="372"/>
      <c r="DU695" s="372"/>
      <c r="DV695" s="372"/>
      <c r="DW695" s="372"/>
      <c r="DX695" s="372"/>
      <c r="DY695" s="372"/>
      <c r="DZ695" s="372"/>
      <c r="EA695" s="372"/>
      <c r="EB695" s="372"/>
      <c r="EC695" s="372"/>
      <c r="ED695" s="372"/>
      <c r="EE695" s="372"/>
      <c r="EF695" s="372"/>
      <c r="EG695" s="372"/>
      <c r="EH695" s="372"/>
      <c r="EI695" s="372"/>
      <c r="EJ695" s="372"/>
      <c r="EK695" s="372"/>
      <c r="EL695" s="372"/>
      <c r="EM695" s="372"/>
      <c r="EN695" s="372"/>
      <c r="EO695" s="372"/>
      <c r="EP695" s="372"/>
      <c r="EQ695" s="372"/>
      <c r="ER695" s="372"/>
      <c r="ES695" s="372"/>
      <c r="ET695" s="372"/>
      <c r="EU695" s="372"/>
      <c r="EV695" s="372"/>
      <c r="EW695" s="372"/>
      <c r="EX695" s="372"/>
      <c r="EY695" s="372"/>
      <c r="EZ695" s="372"/>
      <c r="FA695" s="372"/>
      <c r="FB695" s="372"/>
      <c r="FC695" s="372"/>
      <c r="FD695" s="372"/>
      <c r="FE695" s="372"/>
      <c r="FF695" s="372"/>
      <c r="FG695" s="372"/>
      <c r="FH695" s="372"/>
      <c r="FI695" s="372"/>
      <c r="FJ695" s="372"/>
      <c r="FK695" s="372"/>
      <c r="FL695" s="372"/>
      <c r="FM695" s="372"/>
      <c r="FN695" s="372"/>
      <c r="FO695" s="372"/>
      <c r="FP695" s="372"/>
      <c r="FQ695" s="372"/>
      <c r="FR695" s="372"/>
      <c r="FS695" s="372"/>
      <c r="FT695" s="372"/>
      <c r="FU695" s="372"/>
      <c r="FV695" s="372"/>
      <c r="FW695" s="372"/>
      <c r="FX695" s="372"/>
      <c r="FY695" s="372"/>
      <c r="FZ695" s="372"/>
      <c r="GA695" s="372"/>
      <c r="GB695" s="372"/>
      <c r="GC695" s="372"/>
      <c r="GD695" s="372"/>
      <c r="GE695" s="372"/>
      <c r="GF695" s="372"/>
      <c r="GG695" s="372"/>
      <c r="GH695" s="372"/>
      <c r="GI695" s="372"/>
      <c r="GJ695" s="372"/>
      <c r="GK695" s="372"/>
      <c r="GL695" s="372"/>
      <c r="GM695" s="372"/>
      <c r="GN695" s="372"/>
      <c r="GO695" s="372"/>
      <c r="GP695" s="372"/>
      <c r="GQ695" s="372"/>
      <c r="GR695" s="372"/>
      <c r="GS695" s="372"/>
      <c r="GT695" s="372"/>
      <c r="GU695" s="372"/>
      <c r="GV695" s="372"/>
      <c r="GW695" s="372"/>
      <c r="GX695" s="372"/>
      <c r="GY695" s="372"/>
      <c r="GZ695" s="372"/>
      <c r="HA695" s="372"/>
      <c r="HB695" s="372"/>
      <c r="HC695" s="372"/>
      <c r="HD695" s="372"/>
      <c r="HE695" s="372"/>
      <c r="HF695" s="372"/>
      <c r="HG695" s="372"/>
      <c r="HH695" s="372"/>
      <c r="HI695" s="372"/>
      <c r="HJ695" s="372"/>
      <c r="HK695" s="372"/>
      <c r="HL695" s="372"/>
      <c r="HM695" s="372"/>
      <c r="HN695" s="372"/>
      <c r="HO695" s="372"/>
      <c r="HP695" s="372"/>
      <c r="HQ695" s="372"/>
      <c r="HR695" s="372"/>
      <c r="HS695" s="372"/>
      <c r="HT695" s="372"/>
      <c r="HU695" s="372"/>
      <c r="HV695" s="372"/>
      <c r="HW695" s="372"/>
      <c r="HX695" s="372"/>
    </row>
    <row r="696" spans="1:232" ht="25.5" hidden="1">
      <c r="H696" s="290"/>
      <c r="I696" s="318"/>
      <c r="J696" s="322"/>
      <c r="K696" s="322"/>
      <c r="L696" s="330" t="s">
        <v>394</v>
      </c>
      <c r="M696" s="288">
        <v>4233</v>
      </c>
      <c r="N696" s="299">
        <f>+'havelvac 7.1'!N696+'havelvac 7.2'!N696+'havelvac 7.3'!N696+'havelvac 7.4'!N696+'havelvac 7.5'!N696+'havelvac 7.6'!N696+'havelvac 7.7'!N696+'havelvac 7.9'!N696+'havelvac 7.8'!N696+'havelvac 7.10'!N696+'havelvac 7.11'!N696+'havelvac 7.12'!N696+'havelvac 7.13'!N696</f>
        <v>0</v>
      </c>
      <c r="O696" s="299">
        <f>+'havelvac 7.1'!O696+'havelvac 7.2'!O696+'havelvac 7.3'!O696+'havelvac 7.4'!O696+'havelvac 7.5'!O696+'havelvac 7.6'!O696+'havelvac 7.7'!O696+'havelvac 7.9'!O696+'havelvac 7.8'!O696+'havelvac 7.10'!O696+'havelvac 7.11'!O696+'havelvac 7.12'!O696+'havelvac 7.13'!O696</f>
        <v>0</v>
      </c>
      <c r="P696" s="299">
        <f>+'havelvac 7.1'!P696+'havelvac 7.2'!P696+'havelvac 7.3'!P696+'havelvac 7.4'!P696+'havelvac 7.5'!P696+'havelvac 7.6'!P696+'havelvac 7.7'!P696+'havelvac 7.9'!P696+'havelvac 7.8'!P696+'havelvac 7.10'!P696+'havelvac 7.11'!P696+'havelvac 7.12'!P696+'havelvac 7.13'!P696</f>
        <v>0</v>
      </c>
    </row>
    <row r="697" spans="1:232" s="481" customFormat="1" hidden="1">
      <c r="A697" s="363"/>
      <c r="B697" s="378"/>
      <c r="C697" s="365"/>
      <c r="D697" s="366"/>
      <c r="E697" s="367"/>
      <c r="F697" s="368"/>
      <c r="G697" s="379"/>
      <c r="H697" s="290"/>
      <c r="I697" s="318"/>
      <c r="J697" s="322"/>
      <c r="K697" s="322"/>
      <c r="L697" s="321" t="s">
        <v>123</v>
      </c>
      <c r="M697" s="316">
        <v>4235</v>
      </c>
      <c r="N697" s="299">
        <f>+'havelvac 7.1'!N697+'havelvac 7.2'!N697+'havelvac 7.3'!N697+'havelvac 7.4'!N697+'havelvac 7.5'!N697+'havelvac 7.6'!N697+'havelvac 7.7'!N697+'havelvac 7.9'!N697+'havelvac 7.8'!N697+'havelvac 7.10'!N697+'havelvac 7.11'!N697+'havelvac 7.12'!N697+'havelvac 7.13'!N697</f>
        <v>0</v>
      </c>
      <c r="O697" s="299">
        <f>+'havelvac 7.1'!O697+'havelvac 7.2'!O697+'havelvac 7.3'!O697+'havelvac 7.4'!O697+'havelvac 7.5'!O697+'havelvac 7.6'!O697+'havelvac 7.7'!O697+'havelvac 7.9'!O697+'havelvac 7.8'!O697+'havelvac 7.10'!O697+'havelvac 7.11'!O697+'havelvac 7.12'!O697+'havelvac 7.13'!O697</f>
        <v>0</v>
      </c>
      <c r="P697" s="299">
        <f>+'havelvac 7.1'!P697+'havelvac 7.2'!P697+'havelvac 7.3'!P697+'havelvac 7.4'!P697+'havelvac 7.5'!P697+'havelvac 7.6'!P697+'havelvac 7.7'!P697+'havelvac 7.9'!P697+'havelvac 7.8'!P697+'havelvac 7.10'!P697+'havelvac 7.11'!P697+'havelvac 7.12'!P697+'havelvac 7.13'!P697</f>
        <v>0</v>
      </c>
      <c r="Q697" s="372"/>
      <c r="R697" s="372"/>
      <c r="S697" s="372"/>
      <c r="T697" s="372"/>
      <c r="U697" s="372"/>
      <c r="V697" s="372"/>
      <c r="W697" s="372"/>
      <c r="X697" s="372"/>
      <c r="Y697" s="372"/>
      <c r="Z697" s="372"/>
      <c r="AA697" s="372"/>
      <c r="AB697" s="372"/>
      <c r="AC697" s="372"/>
      <c r="AD697" s="372"/>
      <c r="AE697" s="372"/>
      <c r="AF697" s="372"/>
      <c r="AG697" s="372"/>
      <c r="AH697" s="372"/>
      <c r="AI697" s="372"/>
      <c r="AJ697" s="372"/>
      <c r="AK697" s="372"/>
      <c r="AL697" s="372"/>
      <c r="AM697" s="372"/>
      <c r="AN697" s="372"/>
      <c r="AO697" s="372"/>
      <c r="AP697" s="372"/>
      <c r="AQ697" s="372"/>
      <c r="AR697" s="372"/>
      <c r="AS697" s="372"/>
      <c r="AT697" s="372"/>
      <c r="AU697" s="372"/>
      <c r="AV697" s="372"/>
      <c r="AW697" s="372"/>
      <c r="AX697" s="372"/>
      <c r="AY697" s="372"/>
      <c r="AZ697" s="372"/>
      <c r="BA697" s="372"/>
      <c r="BB697" s="372"/>
      <c r="BC697" s="372"/>
      <c r="BD697" s="372"/>
      <c r="BE697" s="372"/>
      <c r="BF697" s="372"/>
      <c r="BG697" s="372"/>
      <c r="BH697" s="372"/>
      <c r="BI697" s="372"/>
      <c r="BJ697" s="372"/>
      <c r="BK697" s="372"/>
      <c r="BL697" s="372"/>
      <c r="BM697" s="372"/>
      <c r="BN697" s="372"/>
      <c r="BO697" s="372"/>
      <c r="BP697" s="372"/>
      <c r="BQ697" s="372"/>
      <c r="BR697" s="372"/>
      <c r="BS697" s="372"/>
      <c r="BT697" s="372"/>
      <c r="BU697" s="372"/>
      <c r="BV697" s="372"/>
      <c r="BW697" s="372"/>
      <c r="BX697" s="372"/>
      <c r="BY697" s="372"/>
      <c r="BZ697" s="372"/>
      <c r="CA697" s="372"/>
      <c r="CB697" s="372"/>
      <c r="CC697" s="372"/>
      <c r="CD697" s="372"/>
      <c r="CE697" s="372"/>
      <c r="CF697" s="372"/>
      <c r="CG697" s="372"/>
      <c r="CH697" s="372"/>
      <c r="CI697" s="372"/>
      <c r="CJ697" s="372"/>
      <c r="CK697" s="372"/>
      <c r="CL697" s="372"/>
      <c r="CM697" s="372"/>
      <c r="CN697" s="372"/>
      <c r="CO697" s="372"/>
      <c r="CP697" s="372"/>
      <c r="CQ697" s="372"/>
      <c r="CR697" s="372"/>
      <c r="CS697" s="372"/>
      <c r="CT697" s="372"/>
      <c r="CU697" s="372"/>
      <c r="CV697" s="372"/>
      <c r="CW697" s="372"/>
      <c r="CX697" s="372"/>
      <c r="CY697" s="372"/>
      <c r="CZ697" s="372"/>
      <c r="DA697" s="372"/>
      <c r="DB697" s="372"/>
      <c r="DC697" s="372"/>
      <c r="DD697" s="372"/>
      <c r="DE697" s="372"/>
      <c r="DF697" s="372"/>
      <c r="DG697" s="372"/>
      <c r="DH697" s="372"/>
      <c r="DI697" s="372"/>
      <c r="DJ697" s="372"/>
      <c r="DK697" s="372"/>
      <c r="DL697" s="372"/>
      <c r="DM697" s="372"/>
      <c r="DN697" s="372"/>
      <c r="DO697" s="372"/>
      <c r="DP697" s="372"/>
      <c r="DQ697" s="372"/>
      <c r="DR697" s="372"/>
      <c r="DS697" s="372"/>
      <c r="DT697" s="372"/>
      <c r="DU697" s="372"/>
      <c r="DV697" s="372"/>
      <c r="DW697" s="372"/>
      <c r="DX697" s="372"/>
      <c r="DY697" s="372"/>
      <c r="DZ697" s="372"/>
      <c r="EA697" s="372"/>
      <c r="EB697" s="372"/>
      <c r="EC697" s="372"/>
      <c r="ED697" s="372"/>
      <c r="EE697" s="372"/>
      <c r="EF697" s="372"/>
      <c r="EG697" s="372"/>
      <c r="EH697" s="372"/>
      <c r="EI697" s="372"/>
      <c r="EJ697" s="372"/>
      <c r="EK697" s="372"/>
      <c r="EL697" s="372"/>
      <c r="EM697" s="372"/>
      <c r="EN697" s="372"/>
      <c r="EO697" s="372"/>
      <c r="EP697" s="372"/>
      <c r="EQ697" s="372"/>
      <c r="ER697" s="372"/>
      <c r="ES697" s="372"/>
      <c r="ET697" s="372"/>
      <c r="EU697" s="372"/>
      <c r="EV697" s="372"/>
      <c r="EW697" s="372"/>
      <c r="EX697" s="372"/>
      <c r="EY697" s="372"/>
      <c r="EZ697" s="372"/>
      <c r="FA697" s="372"/>
      <c r="FB697" s="372"/>
      <c r="FC697" s="372"/>
      <c r="FD697" s="372"/>
      <c r="FE697" s="372"/>
      <c r="FF697" s="372"/>
      <c r="FG697" s="372"/>
      <c r="FH697" s="372"/>
      <c r="FI697" s="372"/>
      <c r="FJ697" s="372"/>
      <c r="FK697" s="372"/>
      <c r="FL697" s="372"/>
      <c r="FM697" s="372"/>
      <c r="FN697" s="372"/>
      <c r="FO697" s="372"/>
      <c r="FP697" s="372"/>
      <c r="FQ697" s="372"/>
      <c r="FR697" s="372"/>
      <c r="FS697" s="372"/>
      <c r="FT697" s="372"/>
      <c r="FU697" s="372"/>
      <c r="FV697" s="372"/>
      <c r="FW697" s="372"/>
      <c r="FX697" s="372"/>
      <c r="FY697" s="372"/>
      <c r="FZ697" s="372"/>
      <c r="GA697" s="372"/>
      <c r="GB697" s="372"/>
      <c r="GC697" s="372"/>
      <c r="GD697" s="372"/>
      <c r="GE697" s="372"/>
      <c r="GF697" s="372"/>
      <c r="GG697" s="372"/>
      <c r="GH697" s="372"/>
      <c r="GI697" s="372"/>
      <c r="GJ697" s="372"/>
      <c r="GK697" s="372"/>
      <c r="GL697" s="372"/>
      <c r="GM697" s="372"/>
      <c r="GN697" s="372"/>
      <c r="GO697" s="372"/>
      <c r="GP697" s="372"/>
      <c r="GQ697" s="372"/>
      <c r="GR697" s="372"/>
      <c r="GS697" s="372"/>
      <c r="GT697" s="372"/>
      <c r="GU697" s="372"/>
      <c r="GV697" s="372"/>
      <c r="GW697" s="372"/>
      <c r="GX697" s="372"/>
      <c r="GY697" s="372"/>
      <c r="GZ697" s="372"/>
      <c r="HA697" s="372"/>
      <c r="HB697" s="372"/>
      <c r="HC697" s="372"/>
      <c r="HD697" s="372"/>
      <c r="HE697" s="372"/>
      <c r="HF697" s="372"/>
      <c r="HG697" s="372"/>
      <c r="HH697" s="372"/>
      <c r="HI697" s="372"/>
      <c r="HJ697" s="372"/>
      <c r="HK697" s="372"/>
      <c r="HL697" s="372"/>
      <c r="HM697" s="372"/>
      <c r="HN697" s="372"/>
      <c r="HO697" s="372"/>
      <c r="HP697" s="372"/>
      <c r="HQ697" s="372"/>
      <c r="HR697" s="372"/>
      <c r="HS697" s="372"/>
      <c r="HT697" s="372"/>
      <c r="HU697" s="372"/>
      <c r="HV697" s="372"/>
      <c r="HW697" s="372"/>
      <c r="HX697" s="372"/>
    </row>
    <row r="698" spans="1:232" hidden="1">
      <c r="H698" s="290"/>
      <c r="I698" s="318"/>
      <c r="J698" s="322"/>
      <c r="K698" s="322"/>
      <c r="L698" s="321" t="s">
        <v>125</v>
      </c>
      <c r="M698" s="323">
        <v>4239</v>
      </c>
      <c r="N698" s="299">
        <f>+'havelvac 7.1'!N698+'havelvac 7.2'!N698+'havelvac 7.3'!N698+'havelvac 7.4'!N698+'havelvac 7.5'!N698+'havelvac 7.6'!N698+'havelvac 7.7'!N698+'havelvac 7.9'!N698+'havelvac 7.8'!N698+'havelvac 7.10'!N698+'havelvac 7.11'!N698+'havelvac 7.12'!N698+'havelvac 7.13'!N698</f>
        <v>0</v>
      </c>
      <c r="O698" s="299">
        <f>+'havelvac 7.1'!O698+'havelvac 7.2'!O698+'havelvac 7.3'!O698+'havelvac 7.4'!O698+'havelvac 7.5'!O698+'havelvac 7.6'!O698+'havelvac 7.7'!O698+'havelvac 7.9'!O698+'havelvac 7.8'!O698+'havelvac 7.10'!O698+'havelvac 7.11'!O698+'havelvac 7.12'!O698+'havelvac 7.13'!O698</f>
        <v>0</v>
      </c>
      <c r="P698" s="299">
        <f>+'havelvac 7.1'!P698+'havelvac 7.2'!P698+'havelvac 7.3'!P698+'havelvac 7.4'!P698+'havelvac 7.5'!P698+'havelvac 7.6'!P698+'havelvac 7.7'!P698+'havelvac 7.9'!P698+'havelvac 7.8'!P698+'havelvac 7.10'!P698+'havelvac 7.11'!P698+'havelvac 7.12'!P698+'havelvac 7.13'!P698</f>
        <v>0</v>
      </c>
    </row>
    <row r="699" spans="1:232" s="481" customFormat="1" hidden="1">
      <c r="A699" s="363"/>
      <c r="B699" s="378"/>
      <c r="C699" s="365"/>
      <c r="D699" s="366"/>
      <c r="E699" s="367"/>
      <c r="F699" s="368"/>
      <c r="G699" s="379"/>
      <c r="H699" s="290"/>
      <c r="I699" s="318"/>
      <c r="J699" s="322"/>
      <c r="K699" s="322"/>
      <c r="L699" s="321" t="s">
        <v>396</v>
      </c>
      <c r="M699" s="323">
        <v>4241</v>
      </c>
      <c r="N699" s="299">
        <f>+'havelvac 7.1'!N699+'havelvac 7.2'!N699+'havelvac 7.3'!N699+'havelvac 7.4'!N699+'havelvac 7.5'!N699+'havelvac 7.6'!N699+'havelvac 7.7'!N699+'havelvac 7.9'!N699+'havelvac 7.8'!N699+'havelvac 7.10'!N699+'havelvac 7.11'!N699+'havelvac 7.12'!N699+'havelvac 7.13'!N699</f>
        <v>0</v>
      </c>
      <c r="O699" s="299">
        <f>+'havelvac 7.1'!O699+'havelvac 7.2'!O699+'havelvac 7.3'!O699+'havelvac 7.4'!O699+'havelvac 7.5'!O699+'havelvac 7.6'!O699+'havelvac 7.7'!O699+'havelvac 7.9'!O699+'havelvac 7.8'!O699+'havelvac 7.10'!O699+'havelvac 7.11'!O699+'havelvac 7.12'!O699+'havelvac 7.13'!O699</f>
        <v>0</v>
      </c>
      <c r="P699" s="299">
        <f>+'havelvac 7.1'!P699+'havelvac 7.2'!P699+'havelvac 7.3'!P699+'havelvac 7.4'!P699+'havelvac 7.5'!P699+'havelvac 7.6'!P699+'havelvac 7.7'!P699+'havelvac 7.9'!P699+'havelvac 7.8'!P699+'havelvac 7.10'!P699+'havelvac 7.11'!P699+'havelvac 7.12'!P699+'havelvac 7.13'!P699</f>
        <v>0</v>
      </c>
      <c r="Q699" s="372"/>
      <c r="R699" s="372"/>
      <c r="S699" s="372"/>
      <c r="T699" s="372"/>
      <c r="U699" s="372"/>
      <c r="V699" s="372"/>
      <c r="W699" s="372"/>
      <c r="X699" s="372"/>
      <c r="Y699" s="372"/>
      <c r="Z699" s="372"/>
      <c r="AA699" s="372"/>
      <c r="AB699" s="372"/>
      <c r="AC699" s="372"/>
      <c r="AD699" s="372"/>
      <c r="AE699" s="372"/>
      <c r="AF699" s="372"/>
      <c r="AG699" s="372"/>
      <c r="AH699" s="372"/>
      <c r="AI699" s="372"/>
      <c r="AJ699" s="372"/>
      <c r="AK699" s="372"/>
      <c r="AL699" s="372"/>
      <c r="AM699" s="372"/>
      <c r="AN699" s="372"/>
      <c r="AO699" s="372"/>
      <c r="AP699" s="372"/>
      <c r="AQ699" s="372"/>
      <c r="AR699" s="372"/>
      <c r="AS699" s="372"/>
      <c r="AT699" s="372"/>
      <c r="AU699" s="372"/>
      <c r="AV699" s="372"/>
      <c r="AW699" s="372"/>
      <c r="AX699" s="372"/>
      <c r="AY699" s="372"/>
      <c r="AZ699" s="372"/>
      <c r="BA699" s="372"/>
      <c r="BB699" s="372"/>
      <c r="BC699" s="372"/>
      <c r="BD699" s="372"/>
      <c r="BE699" s="372"/>
      <c r="BF699" s="372"/>
      <c r="BG699" s="372"/>
      <c r="BH699" s="372"/>
      <c r="BI699" s="372"/>
      <c r="BJ699" s="372"/>
      <c r="BK699" s="372"/>
      <c r="BL699" s="372"/>
      <c r="BM699" s="372"/>
      <c r="BN699" s="372"/>
      <c r="BO699" s="372"/>
      <c r="BP699" s="372"/>
      <c r="BQ699" s="372"/>
      <c r="BR699" s="372"/>
      <c r="BS699" s="372"/>
      <c r="BT699" s="372"/>
      <c r="BU699" s="372"/>
      <c r="BV699" s="372"/>
      <c r="BW699" s="372"/>
      <c r="BX699" s="372"/>
      <c r="BY699" s="372"/>
      <c r="BZ699" s="372"/>
      <c r="CA699" s="372"/>
      <c r="CB699" s="372"/>
      <c r="CC699" s="372"/>
      <c r="CD699" s="372"/>
      <c r="CE699" s="372"/>
      <c r="CF699" s="372"/>
      <c r="CG699" s="372"/>
      <c r="CH699" s="372"/>
      <c r="CI699" s="372"/>
      <c r="CJ699" s="372"/>
      <c r="CK699" s="372"/>
      <c r="CL699" s="372"/>
      <c r="CM699" s="372"/>
      <c r="CN699" s="372"/>
      <c r="CO699" s="372"/>
      <c r="CP699" s="372"/>
      <c r="CQ699" s="372"/>
      <c r="CR699" s="372"/>
      <c r="CS699" s="372"/>
      <c r="CT699" s="372"/>
      <c r="CU699" s="372"/>
      <c r="CV699" s="372"/>
      <c r="CW699" s="372"/>
      <c r="CX699" s="372"/>
      <c r="CY699" s="372"/>
      <c r="CZ699" s="372"/>
      <c r="DA699" s="372"/>
      <c r="DB699" s="372"/>
      <c r="DC699" s="372"/>
      <c r="DD699" s="372"/>
      <c r="DE699" s="372"/>
      <c r="DF699" s="372"/>
      <c r="DG699" s="372"/>
      <c r="DH699" s="372"/>
      <c r="DI699" s="372"/>
      <c r="DJ699" s="372"/>
      <c r="DK699" s="372"/>
      <c r="DL699" s="372"/>
      <c r="DM699" s="372"/>
      <c r="DN699" s="372"/>
      <c r="DO699" s="372"/>
      <c r="DP699" s="372"/>
      <c r="DQ699" s="372"/>
      <c r="DR699" s="372"/>
      <c r="DS699" s="372"/>
      <c r="DT699" s="372"/>
      <c r="DU699" s="372"/>
      <c r="DV699" s="372"/>
      <c r="DW699" s="372"/>
      <c r="DX699" s="372"/>
      <c r="DY699" s="372"/>
      <c r="DZ699" s="372"/>
      <c r="EA699" s="372"/>
      <c r="EB699" s="372"/>
      <c r="EC699" s="372"/>
      <c r="ED699" s="372"/>
      <c r="EE699" s="372"/>
      <c r="EF699" s="372"/>
      <c r="EG699" s="372"/>
      <c r="EH699" s="372"/>
      <c r="EI699" s="372"/>
      <c r="EJ699" s="372"/>
      <c r="EK699" s="372"/>
      <c r="EL699" s="372"/>
      <c r="EM699" s="372"/>
      <c r="EN699" s="372"/>
      <c r="EO699" s="372"/>
      <c r="EP699" s="372"/>
      <c r="EQ699" s="372"/>
      <c r="ER699" s="372"/>
      <c r="ES699" s="372"/>
      <c r="ET699" s="372"/>
      <c r="EU699" s="372"/>
      <c r="EV699" s="372"/>
      <c r="EW699" s="372"/>
      <c r="EX699" s="372"/>
      <c r="EY699" s="372"/>
      <c r="EZ699" s="372"/>
      <c r="FA699" s="372"/>
      <c r="FB699" s="372"/>
      <c r="FC699" s="372"/>
      <c r="FD699" s="372"/>
      <c r="FE699" s="372"/>
      <c r="FF699" s="372"/>
      <c r="FG699" s="372"/>
      <c r="FH699" s="372"/>
      <c r="FI699" s="372"/>
      <c r="FJ699" s="372"/>
      <c r="FK699" s="372"/>
      <c r="FL699" s="372"/>
      <c r="FM699" s="372"/>
      <c r="FN699" s="372"/>
      <c r="FO699" s="372"/>
      <c r="FP699" s="372"/>
      <c r="FQ699" s="372"/>
      <c r="FR699" s="372"/>
      <c r="FS699" s="372"/>
      <c r="FT699" s="372"/>
      <c r="FU699" s="372"/>
      <c r="FV699" s="372"/>
      <c r="FW699" s="372"/>
      <c r="FX699" s="372"/>
      <c r="FY699" s="372"/>
      <c r="FZ699" s="372"/>
      <c r="GA699" s="372"/>
      <c r="GB699" s="372"/>
      <c r="GC699" s="372"/>
      <c r="GD699" s="372"/>
      <c r="GE699" s="372"/>
      <c r="GF699" s="372"/>
      <c r="GG699" s="372"/>
      <c r="GH699" s="372"/>
      <c r="GI699" s="372"/>
      <c r="GJ699" s="372"/>
      <c r="GK699" s="372"/>
      <c r="GL699" s="372"/>
      <c r="GM699" s="372"/>
      <c r="GN699" s="372"/>
      <c r="GO699" s="372"/>
      <c r="GP699" s="372"/>
      <c r="GQ699" s="372"/>
      <c r="GR699" s="372"/>
      <c r="GS699" s="372"/>
      <c r="GT699" s="372"/>
      <c r="GU699" s="372"/>
      <c r="GV699" s="372"/>
      <c r="GW699" s="372"/>
      <c r="GX699" s="372"/>
      <c r="GY699" s="372"/>
      <c r="GZ699" s="372"/>
      <c r="HA699" s="372"/>
      <c r="HB699" s="372"/>
      <c r="HC699" s="372"/>
      <c r="HD699" s="372"/>
      <c r="HE699" s="372"/>
      <c r="HF699" s="372"/>
      <c r="HG699" s="372"/>
      <c r="HH699" s="372"/>
      <c r="HI699" s="372"/>
      <c r="HJ699" s="372"/>
      <c r="HK699" s="372"/>
      <c r="HL699" s="372"/>
      <c r="HM699" s="372"/>
      <c r="HN699" s="372"/>
      <c r="HO699" s="372"/>
      <c r="HP699" s="372"/>
      <c r="HQ699" s="372"/>
      <c r="HR699" s="372"/>
      <c r="HS699" s="372"/>
      <c r="HT699" s="372"/>
      <c r="HU699" s="372"/>
      <c r="HV699" s="372"/>
      <c r="HW699" s="372"/>
      <c r="HX699" s="372"/>
    </row>
    <row r="700" spans="1:232" hidden="1">
      <c r="H700" s="290"/>
      <c r="I700" s="318"/>
      <c r="J700" s="322"/>
      <c r="K700" s="322"/>
      <c r="L700" s="330" t="s">
        <v>134</v>
      </c>
      <c r="M700" s="288">
        <v>4861</v>
      </c>
      <c r="N700" s="299">
        <f>+'havelvac 7.1'!N700+'havelvac 7.2'!N700+'havelvac 7.3'!N700+'havelvac 7.4'!N700+'havelvac 7.5'!N700+'havelvac 7.6'!N700+'havelvac 7.7'!N700+'havelvac 7.9'!N700+'havelvac 7.8'!N700+'havelvac 7.10'!N700+'havelvac 7.11'!N700+'havelvac 7.12'!N700+'havelvac 7.13'!N700</f>
        <v>0</v>
      </c>
      <c r="O700" s="299">
        <f>+'havelvac 7.1'!O700+'havelvac 7.2'!O700+'havelvac 7.3'!O700+'havelvac 7.4'!O700+'havelvac 7.5'!O700+'havelvac 7.6'!O700+'havelvac 7.7'!O700+'havelvac 7.9'!O700+'havelvac 7.8'!O700+'havelvac 7.10'!O700+'havelvac 7.11'!O700+'havelvac 7.12'!O700+'havelvac 7.13'!O700</f>
        <v>0</v>
      </c>
      <c r="P700" s="299">
        <f>+'havelvac 7.1'!P700+'havelvac 7.2'!P700+'havelvac 7.3'!P700+'havelvac 7.4'!P700+'havelvac 7.5'!P700+'havelvac 7.6'!P700+'havelvac 7.7'!P700+'havelvac 7.9'!P700+'havelvac 7.8'!P700+'havelvac 7.10'!P700+'havelvac 7.11'!P700+'havelvac 7.12'!P700+'havelvac 7.13'!P700</f>
        <v>0</v>
      </c>
    </row>
    <row r="701" spans="1:232" s="481" customFormat="1" hidden="1">
      <c r="A701" s="363"/>
      <c r="B701" s="378"/>
      <c r="C701" s="365"/>
      <c r="D701" s="366"/>
      <c r="E701" s="367"/>
      <c r="F701" s="368"/>
      <c r="G701" s="379"/>
      <c r="H701" s="290"/>
      <c r="I701" s="318"/>
      <c r="J701" s="322"/>
      <c r="K701" s="322"/>
      <c r="L701" s="321" t="s">
        <v>136</v>
      </c>
      <c r="M701" s="316">
        <v>5122</v>
      </c>
      <c r="N701" s="299">
        <f>+'havelvac 7.1'!N701+'havelvac 7.2'!N701+'havelvac 7.3'!N701+'havelvac 7.4'!N701+'havelvac 7.5'!N701+'havelvac 7.6'!N701+'havelvac 7.7'!N701+'havelvac 7.9'!N701+'havelvac 7.8'!N701+'havelvac 7.10'!N701+'havelvac 7.11'!N701+'havelvac 7.12'!N701+'havelvac 7.13'!N701</f>
        <v>0</v>
      </c>
      <c r="O701" s="299">
        <f>+'havelvac 7.1'!O701+'havelvac 7.2'!O701+'havelvac 7.3'!O701+'havelvac 7.4'!O701+'havelvac 7.5'!O701+'havelvac 7.6'!O701+'havelvac 7.7'!O701+'havelvac 7.9'!O701+'havelvac 7.8'!O701+'havelvac 7.10'!O701+'havelvac 7.11'!O701+'havelvac 7.12'!O701+'havelvac 7.13'!O701</f>
        <v>0</v>
      </c>
      <c r="P701" s="299">
        <f>+'havelvac 7.1'!P701+'havelvac 7.2'!P701+'havelvac 7.3'!P701+'havelvac 7.4'!P701+'havelvac 7.5'!P701+'havelvac 7.6'!P701+'havelvac 7.7'!P701+'havelvac 7.9'!P701+'havelvac 7.8'!P701+'havelvac 7.10'!P701+'havelvac 7.11'!P701+'havelvac 7.12'!P701+'havelvac 7.13'!P701</f>
        <v>0</v>
      </c>
      <c r="Q701" s="372"/>
      <c r="R701" s="372"/>
      <c r="S701" s="372"/>
      <c r="T701" s="372"/>
      <c r="U701" s="372"/>
      <c r="V701" s="372"/>
      <c r="W701" s="372"/>
      <c r="X701" s="372"/>
      <c r="Y701" s="372"/>
      <c r="Z701" s="372"/>
      <c r="AA701" s="372"/>
      <c r="AB701" s="372"/>
      <c r="AC701" s="372"/>
      <c r="AD701" s="372"/>
      <c r="AE701" s="372"/>
      <c r="AF701" s="372"/>
      <c r="AG701" s="372"/>
      <c r="AH701" s="372"/>
      <c r="AI701" s="372"/>
      <c r="AJ701" s="372"/>
      <c r="AK701" s="372"/>
      <c r="AL701" s="372"/>
      <c r="AM701" s="372"/>
      <c r="AN701" s="372"/>
      <c r="AO701" s="372"/>
      <c r="AP701" s="372"/>
      <c r="AQ701" s="372"/>
      <c r="AR701" s="372"/>
      <c r="AS701" s="372"/>
      <c r="AT701" s="372"/>
      <c r="AU701" s="372"/>
      <c r="AV701" s="372"/>
      <c r="AW701" s="372"/>
      <c r="AX701" s="372"/>
      <c r="AY701" s="372"/>
      <c r="AZ701" s="372"/>
      <c r="BA701" s="372"/>
      <c r="BB701" s="372"/>
      <c r="BC701" s="372"/>
      <c r="BD701" s="372"/>
      <c r="BE701" s="372"/>
      <c r="BF701" s="372"/>
      <c r="BG701" s="372"/>
      <c r="BH701" s="372"/>
      <c r="BI701" s="372"/>
      <c r="BJ701" s="372"/>
      <c r="BK701" s="372"/>
      <c r="BL701" s="372"/>
      <c r="BM701" s="372"/>
      <c r="BN701" s="372"/>
      <c r="BO701" s="372"/>
      <c r="BP701" s="372"/>
      <c r="BQ701" s="372"/>
      <c r="BR701" s="372"/>
      <c r="BS701" s="372"/>
      <c r="BT701" s="372"/>
      <c r="BU701" s="372"/>
      <c r="BV701" s="372"/>
      <c r="BW701" s="372"/>
      <c r="BX701" s="372"/>
      <c r="BY701" s="372"/>
      <c r="BZ701" s="372"/>
      <c r="CA701" s="372"/>
      <c r="CB701" s="372"/>
      <c r="CC701" s="372"/>
      <c r="CD701" s="372"/>
      <c r="CE701" s="372"/>
      <c r="CF701" s="372"/>
      <c r="CG701" s="372"/>
      <c r="CH701" s="372"/>
      <c r="CI701" s="372"/>
      <c r="CJ701" s="372"/>
      <c r="CK701" s="372"/>
      <c r="CL701" s="372"/>
      <c r="CM701" s="372"/>
      <c r="CN701" s="372"/>
      <c r="CO701" s="372"/>
      <c r="CP701" s="372"/>
      <c r="CQ701" s="372"/>
      <c r="CR701" s="372"/>
      <c r="CS701" s="372"/>
      <c r="CT701" s="372"/>
      <c r="CU701" s="372"/>
      <c r="CV701" s="372"/>
      <c r="CW701" s="372"/>
      <c r="CX701" s="372"/>
      <c r="CY701" s="372"/>
      <c r="CZ701" s="372"/>
      <c r="DA701" s="372"/>
      <c r="DB701" s="372"/>
      <c r="DC701" s="372"/>
      <c r="DD701" s="372"/>
      <c r="DE701" s="372"/>
      <c r="DF701" s="372"/>
      <c r="DG701" s="372"/>
      <c r="DH701" s="372"/>
      <c r="DI701" s="372"/>
      <c r="DJ701" s="372"/>
      <c r="DK701" s="372"/>
      <c r="DL701" s="372"/>
      <c r="DM701" s="372"/>
      <c r="DN701" s="372"/>
      <c r="DO701" s="372"/>
      <c r="DP701" s="372"/>
      <c r="DQ701" s="372"/>
      <c r="DR701" s="372"/>
      <c r="DS701" s="372"/>
      <c r="DT701" s="372"/>
      <c r="DU701" s="372"/>
      <c r="DV701" s="372"/>
      <c r="DW701" s="372"/>
      <c r="DX701" s="372"/>
      <c r="DY701" s="372"/>
      <c r="DZ701" s="372"/>
      <c r="EA701" s="372"/>
      <c r="EB701" s="372"/>
      <c r="EC701" s="372"/>
      <c r="ED701" s="372"/>
      <c r="EE701" s="372"/>
      <c r="EF701" s="372"/>
      <c r="EG701" s="372"/>
      <c r="EH701" s="372"/>
      <c r="EI701" s="372"/>
      <c r="EJ701" s="372"/>
      <c r="EK701" s="372"/>
      <c r="EL701" s="372"/>
      <c r="EM701" s="372"/>
      <c r="EN701" s="372"/>
      <c r="EO701" s="372"/>
      <c r="EP701" s="372"/>
      <c r="EQ701" s="372"/>
      <c r="ER701" s="372"/>
      <c r="ES701" s="372"/>
      <c r="ET701" s="372"/>
      <c r="EU701" s="372"/>
      <c r="EV701" s="372"/>
      <c r="EW701" s="372"/>
      <c r="EX701" s="372"/>
      <c r="EY701" s="372"/>
      <c r="EZ701" s="372"/>
      <c r="FA701" s="372"/>
      <c r="FB701" s="372"/>
      <c r="FC701" s="372"/>
      <c r="FD701" s="372"/>
      <c r="FE701" s="372"/>
      <c r="FF701" s="372"/>
      <c r="FG701" s="372"/>
      <c r="FH701" s="372"/>
      <c r="FI701" s="372"/>
      <c r="FJ701" s="372"/>
      <c r="FK701" s="372"/>
      <c r="FL701" s="372"/>
      <c r="FM701" s="372"/>
      <c r="FN701" s="372"/>
      <c r="FO701" s="372"/>
      <c r="FP701" s="372"/>
      <c r="FQ701" s="372"/>
      <c r="FR701" s="372"/>
      <c r="FS701" s="372"/>
      <c r="FT701" s="372"/>
      <c r="FU701" s="372"/>
      <c r="FV701" s="372"/>
      <c r="FW701" s="372"/>
      <c r="FX701" s="372"/>
      <c r="FY701" s="372"/>
      <c r="FZ701" s="372"/>
      <c r="GA701" s="372"/>
      <c r="GB701" s="372"/>
      <c r="GC701" s="372"/>
      <c r="GD701" s="372"/>
      <c r="GE701" s="372"/>
      <c r="GF701" s="372"/>
      <c r="GG701" s="372"/>
      <c r="GH701" s="372"/>
      <c r="GI701" s="372"/>
      <c r="GJ701" s="372"/>
      <c r="GK701" s="372"/>
      <c r="GL701" s="372"/>
      <c r="GM701" s="372"/>
      <c r="GN701" s="372"/>
      <c r="GO701" s="372"/>
      <c r="GP701" s="372"/>
      <c r="GQ701" s="372"/>
      <c r="GR701" s="372"/>
      <c r="GS701" s="372"/>
      <c r="GT701" s="372"/>
      <c r="GU701" s="372"/>
      <c r="GV701" s="372"/>
      <c r="GW701" s="372"/>
      <c r="GX701" s="372"/>
      <c r="GY701" s="372"/>
      <c r="GZ701" s="372"/>
      <c r="HA701" s="372"/>
      <c r="HB701" s="372"/>
      <c r="HC701" s="372"/>
      <c r="HD701" s="372"/>
      <c r="HE701" s="372"/>
      <c r="HF701" s="372"/>
      <c r="HG701" s="372"/>
      <c r="HH701" s="372"/>
      <c r="HI701" s="372"/>
      <c r="HJ701" s="372"/>
      <c r="HK701" s="372"/>
      <c r="HL701" s="372"/>
      <c r="HM701" s="372"/>
      <c r="HN701" s="372"/>
      <c r="HO701" s="372"/>
      <c r="HP701" s="372"/>
      <c r="HQ701" s="372"/>
      <c r="HR701" s="372"/>
      <c r="HS701" s="372"/>
      <c r="HT701" s="372"/>
      <c r="HU701" s="372"/>
      <c r="HV701" s="372"/>
      <c r="HW701" s="372"/>
      <c r="HX701" s="372"/>
    </row>
    <row r="702" spans="1:232" ht="54" hidden="1">
      <c r="H702" s="290"/>
      <c r="I702" s="414"/>
      <c r="J702" s="415"/>
      <c r="K702" s="415"/>
      <c r="L702" s="416" t="s">
        <v>777</v>
      </c>
      <c r="M702" s="411"/>
      <c r="N702" s="417">
        <f>SUM(N703:N707)</f>
        <v>0</v>
      </c>
      <c r="O702" s="417">
        <f>SUM(O703:O707)</f>
        <v>0</v>
      </c>
      <c r="P702" s="417">
        <f>SUM(P703:P707)</f>
        <v>0</v>
      </c>
    </row>
    <row r="703" spans="1:232" s="481" customFormat="1" hidden="1">
      <c r="A703" s="363"/>
      <c r="B703" s="378"/>
      <c r="C703" s="365"/>
      <c r="D703" s="366"/>
      <c r="E703" s="367"/>
      <c r="F703" s="368"/>
      <c r="G703" s="379"/>
      <c r="H703" s="290"/>
      <c r="I703" s="318"/>
      <c r="J703" s="322"/>
      <c r="K703" s="322"/>
      <c r="L703" s="321" t="s">
        <v>125</v>
      </c>
      <c r="M703" s="323">
        <v>4239</v>
      </c>
      <c r="N703" s="299">
        <f>+'havelvac 7.1'!N703+'havelvac 7.2'!N703+'havelvac 7.3'!N703+'havelvac 7.4'!N703+'havelvac 7.5'!N703+'havelvac 7.6'!N703+'havelvac 7.7'!N703+'havelvac 7.9'!N703+'havelvac 7.8'!N703+'havelvac 7.10'!N703+'havelvac 7.11'!N703+'havelvac 7.12'!N703+'havelvac 7.13'!N703</f>
        <v>0</v>
      </c>
      <c r="O703" s="299">
        <f>+'havelvac 7.1'!O703+'havelvac 7.2'!O703+'havelvac 7.3'!O703+'havelvac 7.4'!O703+'havelvac 7.5'!O703+'havelvac 7.6'!O703+'havelvac 7.7'!O703+'havelvac 7.9'!O703+'havelvac 7.8'!O703+'havelvac 7.10'!O703+'havelvac 7.11'!O703+'havelvac 7.12'!O703+'havelvac 7.13'!O703</f>
        <v>0</v>
      </c>
      <c r="P703" s="299">
        <f>+'havelvac 7.1'!P703+'havelvac 7.2'!P703+'havelvac 7.3'!P703+'havelvac 7.4'!P703+'havelvac 7.5'!P703+'havelvac 7.6'!P703+'havelvac 7.7'!P703+'havelvac 7.9'!P703+'havelvac 7.8'!P703+'havelvac 7.10'!P703+'havelvac 7.11'!P703+'havelvac 7.12'!P703+'havelvac 7.13'!P703</f>
        <v>0</v>
      </c>
      <c r="Q703" s="372"/>
      <c r="R703" s="372"/>
      <c r="S703" s="372"/>
      <c r="T703" s="372"/>
      <c r="U703" s="372"/>
      <c r="V703" s="372"/>
      <c r="W703" s="372"/>
      <c r="X703" s="372"/>
      <c r="Y703" s="372"/>
      <c r="Z703" s="372"/>
      <c r="AA703" s="372"/>
      <c r="AB703" s="372"/>
      <c r="AC703" s="372"/>
      <c r="AD703" s="372"/>
      <c r="AE703" s="372"/>
      <c r="AF703" s="372"/>
      <c r="AG703" s="372"/>
      <c r="AH703" s="372"/>
      <c r="AI703" s="372"/>
      <c r="AJ703" s="372"/>
      <c r="AK703" s="372"/>
      <c r="AL703" s="372"/>
      <c r="AM703" s="372"/>
      <c r="AN703" s="372"/>
      <c r="AO703" s="372"/>
      <c r="AP703" s="372"/>
      <c r="AQ703" s="372"/>
      <c r="AR703" s="372"/>
      <c r="AS703" s="372"/>
      <c r="AT703" s="372"/>
      <c r="AU703" s="372"/>
      <c r="AV703" s="372"/>
      <c r="AW703" s="372"/>
      <c r="AX703" s="372"/>
      <c r="AY703" s="372"/>
      <c r="AZ703" s="372"/>
      <c r="BA703" s="372"/>
      <c r="BB703" s="372"/>
      <c r="BC703" s="372"/>
      <c r="BD703" s="372"/>
      <c r="BE703" s="372"/>
      <c r="BF703" s="372"/>
      <c r="BG703" s="372"/>
      <c r="BH703" s="372"/>
      <c r="BI703" s="372"/>
      <c r="BJ703" s="372"/>
      <c r="BK703" s="372"/>
      <c r="BL703" s="372"/>
      <c r="BM703" s="372"/>
      <c r="BN703" s="372"/>
      <c r="BO703" s="372"/>
      <c r="BP703" s="372"/>
      <c r="BQ703" s="372"/>
      <c r="BR703" s="372"/>
      <c r="BS703" s="372"/>
      <c r="BT703" s="372"/>
      <c r="BU703" s="372"/>
      <c r="BV703" s="372"/>
      <c r="BW703" s="372"/>
      <c r="BX703" s="372"/>
      <c r="BY703" s="372"/>
      <c r="BZ703" s="372"/>
      <c r="CA703" s="372"/>
      <c r="CB703" s="372"/>
      <c r="CC703" s="372"/>
      <c r="CD703" s="372"/>
      <c r="CE703" s="372"/>
      <c r="CF703" s="372"/>
      <c r="CG703" s="372"/>
      <c r="CH703" s="372"/>
      <c r="CI703" s="372"/>
      <c r="CJ703" s="372"/>
      <c r="CK703" s="372"/>
      <c r="CL703" s="372"/>
      <c r="CM703" s="372"/>
      <c r="CN703" s="372"/>
      <c r="CO703" s="372"/>
      <c r="CP703" s="372"/>
      <c r="CQ703" s="372"/>
      <c r="CR703" s="372"/>
      <c r="CS703" s="372"/>
      <c r="CT703" s="372"/>
      <c r="CU703" s="372"/>
      <c r="CV703" s="372"/>
      <c r="CW703" s="372"/>
      <c r="CX703" s="372"/>
      <c r="CY703" s="372"/>
      <c r="CZ703" s="372"/>
      <c r="DA703" s="372"/>
      <c r="DB703" s="372"/>
      <c r="DC703" s="372"/>
      <c r="DD703" s="372"/>
      <c r="DE703" s="372"/>
      <c r="DF703" s="372"/>
      <c r="DG703" s="372"/>
      <c r="DH703" s="372"/>
      <c r="DI703" s="372"/>
      <c r="DJ703" s="372"/>
      <c r="DK703" s="372"/>
      <c r="DL703" s="372"/>
      <c r="DM703" s="372"/>
      <c r="DN703" s="372"/>
      <c r="DO703" s="372"/>
      <c r="DP703" s="372"/>
      <c r="DQ703" s="372"/>
      <c r="DR703" s="372"/>
      <c r="DS703" s="372"/>
      <c r="DT703" s="372"/>
      <c r="DU703" s="372"/>
      <c r="DV703" s="372"/>
      <c r="DW703" s="372"/>
      <c r="DX703" s="372"/>
      <c r="DY703" s="372"/>
      <c r="DZ703" s="372"/>
      <c r="EA703" s="372"/>
      <c r="EB703" s="372"/>
      <c r="EC703" s="372"/>
      <c r="ED703" s="372"/>
      <c r="EE703" s="372"/>
      <c r="EF703" s="372"/>
      <c r="EG703" s="372"/>
      <c r="EH703" s="372"/>
      <c r="EI703" s="372"/>
      <c r="EJ703" s="372"/>
      <c r="EK703" s="372"/>
      <c r="EL703" s="372"/>
      <c r="EM703" s="372"/>
      <c r="EN703" s="372"/>
      <c r="EO703" s="372"/>
      <c r="EP703" s="372"/>
      <c r="EQ703" s="372"/>
      <c r="ER703" s="372"/>
      <c r="ES703" s="372"/>
      <c r="ET703" s="372"/>
      <c r="EU703" s="372"/>
      <c r="EV703" s="372"/>
      <c r="EW703" s="372"/>
      <c r="EX703" s="372"/>
      <c r="EY703" s="372"/>
      <c r="EZ703" s="372"/>
      <c r="FA703" s="372"/>
      <c r="FB703" s="372"/>
      <c r="FC703" s="372"/>
      <c r="FD703" s="372"/>
      <c r="FE703" s="372"/>
      <c r="FF703" s="372"/>
      <c r="FG703" s="372"/>
      <c r="FH703" s="372"/>
      <c r="FI703" s="372"/>
      <c r="FJ703" s="372"/>
      <c r="FK703" s="372"/>
      <c r="FL703" s="372"/>
      <c r="FM703" s="372"/>
      <c r="FN703" s="372"/>
      <c r="FO703" s="372"/>
      <c r="FP703" s="372"/>
      <c r="FQ703" s="372"/>
      <c r="FR703" s="372"/>
      <c r="FS703" s="372"/>
      <c r="FT703" s="372"/>
      <c r="FU703" s="372"/>
      <c r="FV703" s="372"/>
      <c r="FW703" s="372"/>
      <c r="FX703" s="372"/>
      <c r="FY703" s="372"/>
      <c r="FZ703" s="372"/>
      <c r="GA703" s="372"/>
      <c r="GB703" s="372"/>
      <c r="GC703" s="372"/>
      <c r="GD703" s="372"/>
      <c r="GE703" s="372"/>
      <c r="GF703" s="372"/>
      <c r="GG703" s="372"/>
      <c r="GH703" s="372"/>
      <c r="GI703" s="372"/>
      <c r="GJ703" s="372"/>
      <c r="GK703" s="372"/>
      <c r="GL703" s="372"/>
      <c r="GM703" s="372"/>
      <c r="GN703" s="372"/>
      <c r="GO703" s="372"/>
      <c r="GP703" s="372"/>
      <c r="GQ703" s="372"/>
      <c r="GR703" s="372"/>
      <c r="GS703" s="372"/>
      <c r="GT703" s="372"/>
      <c r="GU703" s="372"/>
      <c r="GV703" s="372"/>
      <c r="GW703" s="372"/>
      <c r="GX703" s="372"/>
      <c r="GY703" s="372"/>
      <c r="GZ703" s="372"/>
      <c r="HA703" s="372"/>
      <c r="HB703" s="372"/>
      <c r="HC703" s="372"/>
      <c r="HD703" s="372"/>
      <c r="HE703" s="372"/>
      <c r="HF703" s="372"/>
      <c r="HG703" s="372"/>
      <c r="HH703" s="372"/>
      <c r="HI703" s="372"/>
      <c r="HJ703" s="372"/>
      <c r="HK703" s="372"/>
      <c r="HL703" s="372"/>
      <c r="HM703" s="372"/>
      <c r="HN703" s="372"/>
      <c r="HO703" s="372"/>
      <c r="HP703" s="372"/>
      <c r="HQ703" s="372"/>
      <c r="HR703" s="372"/>
      <c r="HS703" s="372"/>
      <c r="HT703" s="372"/>
      <c r="HU703" s="372"/>
      <c r="HV703" s="372"/>
      <c r="HW703" s="372"/>
      <c r="HX703" s="372"/>
    </row>
    <row r="704" spans="1:232" s="481" customFormat="1" ht="24.75" hidden="1" customHeight="1">
      <c r="A704" s="363"/>
      <c r="B704" s="378"/>
      <c r="C704" s="365"/>
      <c r="D704" s="366"/>
      <c r="E704" s="367"/>
      <c r="F704" s="368"/>
      <c r="G704" s="379"/>
      <c r="H704" s="290"/>
      <c r="I704" s="318"/>
      <c r="J704" s="322"/>
      <c r="K704" s="322"/>
      <c r="L704" s="330" t="s">
        <v>142</v>
      </c>
      <c r="M704" s="420">
        <v>4251</v>
      </c>
      <c r="N704" s="299">
        <f>+'havelvac 7.1'!N704+'havelvac 7.2'!N704+'havelvac 7.3'!N704+'havelvac 7.4'!N704+'havelvac 7.5'!N704+'havelvac 7.6'!N704+'havelvac 7.7'!N704+'havelvac 7.9'!N704+'havelvac 7.8'!N704+'havelvac 7.10'!N704+'havelvac 7.11'!N704+'havelvac 7.12'!N704+'havelvac 7.13'!N704</f>
        <v>0</v>
      </c>
      <c r="O704" s="299">
        <f>+'havelvac 7.1'!O704+'havelvac 7.2'!O704+'havelvac 7.3'!O704+'havelvac 7.4'!O704+'havelvac 7.5'!O704+'havelvac 7.6'!O704+'havelvac 7.7'!O704+'havelvac 7.9'!O704+'havelvac 7.8'!O704+'havelvac 7.10'!O704+'havelvac 7.11'!O704+'havelvac 7.12'!O704+'havelvac 7.13'!O704</f>
        <v>0</v>
      </c>
      <c r="P704" s="299">
        <f>+'havelvac 7.1'!P704+'havelvac 7.2'!P704+'havelvac 7.3'!P704+'havelvac 7.4'!P704+'havelvac 7.5'!P704+'havelvac 7.6'!P704+'havelvac 7.7'!P704+'havelvac 7.9'!P704+'havelvac 7.8'!P704+'havelvac 7.10'!P704+'havelvac 7.11'!P704+'havelvac 7.12'!P704+'havelvac 7.13'!P704</f>
        <v>0</v>
      </c>
      <c r="Q704" s="372"/>
      <c r="R704" s="372"/>
      <c r="S704" s="372"/>
      <c r="T704" s="372"/>
      <c r="U704" s="372"/>
      <c r="V704" s="372"/>
      <c r="W704" s="372"/>
      <c r="X704" s="372"/>
      <c r="Y704" s="372"/>
      <c r="Z704" s="372"/>
      <c r="AA704" s="372"/>
      <c r="AB704" s="372"/>
      <c r="AC704" s="372"/>
      <c r="AD704" s="372"/>
      <c r="AE704" s="372"/>
      <c r="AF704" s="372"/>
      <c r="AG704" s="372"/>
      <c r="AH704" s="372"/>
      <c r="AI704" s="372"/>
      <c r="AJ704" s="372"/>
      <c r="AK704" s="372"/>
      <c r="AL704" s="372"/>
      <c r="AM704" s="372"/>
      <c r="AN704" s="372"/>
      <c r="AO704" s="372"/>
      <c r="AP704" s="372"/>
      <c r="AQ704" s="372"/>
      <c r="AR704" s="372"/>
      <c r="AS704" s="372"/>
      <c r="AT704" s="372"/>
      <c r="AU704" s="372"/>
      <c r="AV704" s="372"/>
      <c r="AW704" s="372"/>
      <c r="AX704" s="372"/>
      <c r="AY704" s="372"/>
      <c r="AZ704" s="372"/>
      <c r="BA704" s="372"/>
      <c r="BB704" s="372"/>
      <c r="BC704" s="372"/>
      <c r="BD704" s="372"/>
      <c r="BE704" s="372"/>
      <c r="BF704" s="372"/>
      <c r="BG704" s="372"/>
      <c r="BH704" s="372"/>
      <c r="BI704" s="372"/>
      <c r="BJ704" s="372"/>
      <c r="BK704" s="372"/>
      <c r="BL704" s="372"/>
      <c r="BM704" s="372"/>
      <c r="BN704" s="372"/>
      <c r="BO704" s="372"/>
      <c r="BP704" s="372"/>
      <c r="BQ704" s="372"/>
      <c r="BR704" s="372"/>
      <c r="BS704" s="372"/>
      <c r="BT704" s="372"/>
      <c r="BU704" s="372"/>
      <c r="BV704" s="372"/>
      <c r="BW704" s="372"/>
      <c r="BX704" s="372"/>
      <c r="BY704" s="372"/>
      <c r="BZ704" s="372"/>
      <c r="CA704" s="372"/>
      <c r="CB704" s="372"/>
      <c r="CC704" s="372"/>
      <c r="CD704" s="372"/>
      <c r="CE704" s="372"/>
      <c r="CF704" s="372"/>
      <c r="CG704" s="372"/>
      <c r="CH704" s="372"/>
      <c r="CI704" s="372"/>
      <c r="CJ704" s="372"/>
      <c r="CK704" s="372"/>
      <c r="CL704" s="372"/>
      <c r="CM704" s="372"/>
      <c r="CN704" s="372"/>
      <c r="CO704" s="372"/>
      <c r="CP704" s="372"/>
      <c r="CQ704" s="372"/>
      <c r="CR704" s="372"/>
      <c r="CS704" s="372"/>
      <c r="CT704" s="372"/>
      <c r="CU704" s="372"/>
      <c r="CV704" s="372"/>
      <c r="CW704" s="372"/>
      <c r="CX704" s="372"/>
      <c r="CY704" s="372"/>
      <c r="CZ704" s="372"/>
      <c r="DA704" s="372"/>
      <c r="DB704" s="372"/>
      <c r="DC704" s="372"/>
      <c r="DD704" s="372"/>
      <c r="DE704" s="372"/>
      <c r="DF704" s="372"/>
      <c r="DG704" s="372"/>
      <c r="DH704" s="372"/>
      <c r="DI704" s="372"/>
      <c r="DJ704" s="372"/>
      <c r="DK704" s="372"/>
      <c r="DL704" s="372"/>
      <c r="DM704" s="372"/>
      <c r="DN704" s="372"/>
      <c r="DO704" s="372"/>
      <c r="DP704" s="372"/>
      <c r="DQ704" s="372"/>
      <c r="DR704" s="372"/>
      <c r="DS704" s="372"/>
      <c r="DT704" s="372"/>
      <c r="DU704" s="372"/>
      <c r="DV704" s="372"/>
      <c r="DW704" s="372"/>
      <c r="DX704" s="372"/>
      <c r="DY704" s="372"/>
      <c r="DZ704" s="372"/>
      <c r="EA704" s="372"/>
      <c r="EB704" s="372"/>
      <c r="EC704" s="372"/>
      <c r="ED704" s="372"/>
      <c r="EE704" s="372"/>
      <c r="EF704" s="372"/>
      <c r="EG704" s="372"/>
      <c r="EH704" s="372"/>
      <c r="EI704" s="372"/>
      <c r="EJ704" s="372"/>
      <c r="EK704" s="372"/>
      <c r="EL704" s="372"/>
      <c r="EM704" s="372"/>
      <c r="EN704" s="372"/>
      <c r="EO704" s="372"/>
      <c r="EP704" s="372"/>
      <c r="EQ704" s="372"/>
      <c r="ER704" s="372"/>
      <c r="ES704" s="372"/>
      <c r="ET704" s="372"/>
      <c r="EU704" s="372"/>
      <c r="EV704" s="372"/>
      <c r="EW704" s="372"/>
      <c r="EX704" s="372"/>
      <c r="EY704" s="372"/>
      <c r="EZ704" s="372"/>
      <c r="FA704" s="372"/>
      <c r="FB704" s="372"/>
      <c r="FC704" s="372"/>
      <c r="FD704" s="372"/>
      <c r="FE704" s="372"/>
      <c r="FF704" s="372"/>
      <c r="FG704" s="372"/>
      <c r="FH704" s="372"/>
      <c r="FI704" s="372"/>
      <c r="FJ704" s="372"/>
      <c r="FK704" s="372"/>
      <c r="FL704" s="372"/>
      <c r="FM704" s="372"/>
      <c r="FN704" s="372"/>
      <c r="FO704" s="372"/>
      <c r="FP704" s="372"/>
      <c r="FQ704" s="372"/>
      <c r="FR704" s="372"/>
      <c r="FS704" s="372"/>
      <c r="FT704" s="372"/>
      <c r="FU704" s="372"/>
      <c r="FV704" s="372"/>
      <c r="FW704" s="372"/>
      <c r="FX704" s="372"/>
      <c r="FY704" s="372"/>
      <c r="FZ704" s="372"/>
      <c r="GA704" s="372"/>
      <c r="GB704" s="372"/>
      <c r="GC704" s="372"/>
      <c r="GD704" s="372"/>
      <c r="GE704" s="372"/>
      <c r="GF704" s="372"/>
      <c r="GG704" s="372"/>
      <c r="GH704" s="372"/>
      <c r="GI704" s="372"/>
      <c r="GJ704" s="372"/>
      <c r="GK704" s="372"/>
      <c r="GL704" s="372"/>
      <c r="GM704" s="372"/>
      <c r="GN704" s="372"/>
      <c r="GO704" s="372"/>
      <c r="GP704" s="372"/>
      <c r="GQ704" s="372"/>
      <c r="GR704" s="372"/>
      <c r="GS704" s="372"/>
      <c r="GT704" s="372"/>
      <c r="GU704" s="372"/>
      <c r="GV704" s="372"/>
      <c r="GW704" s="372"/>
      <c r="GX704" s="372"/>
      <c r="GY704" s="372"/>
      <c r="GZ704" s="372"/>
      <c r="HA704" s="372"/>
      <c r="HB704" s="372"/>
      <c r="HC704" s="372"/>
      <c r="HD704" s="372"/>
      <c r="HE704" s="372"/>
      <c r="HF704" s="372"/>
      <c r="HG704" s="372"/>
      <c r="HH704" s="372"/>
      <c r="HI704" s="372"/>
      <c r="HJ704" s="372"/>
      <c r="HK704" s="372"/>
      <c r="HL704" s="372"/>
      <c r="HM704" s="372"/>
      <c r="HN704" s="372"/>
      <c r="HO704" s="372"/>
      <c r="HP704" s="372"/>
      <c r="HQ704" s="372"/>
      <c r="HR704" s="372"/>
      <c r="HS704" s="372"/>
      <c r="HT704" s="372"/>
      <c r="HU704" s="372"/>
      <c r="HV704" s="372"/>
      <c r="HW704" s="372"/>
      <c r="HX704" s="372"/>
    </row>
    <row r="705" spans="1:232" hidden="1">
      <c r="H705" s="290"/>
      <c r="I705" s="318"/>
      <c r="J705" s="322"/>
      <c r="K705" s="322"/>
      <c r="L705" s="321" t="s">
        <v>130</v>
      </c>
      <c r="M705" s="420">
        <v>4267</v>
      </c>
      <c r="N705" s="299">
        <f>+'havelvac 7.1'!N705+'havelvac 7.2'!N705+'havelvac 7.3'!N705+'havelvac 7.4'!N705+'havelvac 7.5'!N705+'havelvac 7.6'!N705+'havelvac 7.7'!N705+'havelvac 7.9'!N705+'havelvac 7.8'!N705+'havelvac 7.10'!N705+'havelvac 7.11'!N705+'havelvac 7.12'!N705+'havelvac 7.13'!N705</f>
        <v>0</v>
      </c>
      <c r="O705" s="299">
        <f>+'havelvac 7.1'!O705+'havelvac 7.2'!O705+'havelvac 7.3'!O705+'havelvac 7.4'!O705+'havelvac 7.5'!O705+'havelvac 7.6'!O705+'havelvac 7.7'!O705+'havelvac 7.9'!O705+'havelvac 7.8'!O705+'havelvac 7.10'!O705+'havelvac 7.11'!O705+'havelvac 7.12'!O705+'havelvac 7.13'!O705</f>
        <v>0</v>
      </c>
      <c r="P705" s="299">
        <f>+'havelvac 7.1'!P705+'havelvac 7.2'!P705+'havelvac 7.3'!P705+'havelvac 7.4'!P705+'havelvac 7.5'!P705+'havelvac 7.6'!P705+'havelvac 7.7'!P705+'havelvac 7.9'!P705+'havelvac 7.8'!P705+'havelvac 7.10'!P705+'havelvac 7.11'!P705+'havelvac 7.12'!P705+'havelvac 7.13'!P705</f>
        <v>0</v>
      </c>
    </row>
    <row r="706" spans="1:232" hidden="1">
      <c r="H706" s="290"/>
      <c r="I706" s="318"/>
      <c r="J706" s="322"/>
      <c r="K706" s="322"/>
      <c r="L706" s="336" t="s">
        <v>364</v>
      </c>
      <c r="M706" s="289">
        <v>4269</v>
      </c>
      <c r="N706" s="299">
        <f>+'havelvac 7.1'!N706+'havelvac 7.2'!N706+'havelvac 7.3'!N706+'havelvac 7.4'!N706+'havelvac 7.5'!N706+'havelvac 7.6'!N706+'havelvac 7.7'!N706+'havelvac 7.9'!N706+'havelvac 7.8'!N706+'havelvac 7.10'!N706+'havelvac 7.11'!N706+'havelvac 7.12'!N706+'havelvac 7.13'!N706</f>
        <v>0</v>
      </c>
      <c r="O706" s="299">
        <f>+'havelvac 7.1'!O706+'havelvac 7.2'!O706+'havelvac 7.3'!O706+'havelvac 7.4'!O706+'havelvac 7.5'!O706+'havelvac 7.6'!O706+'havelvac 7.7'!O706+'havelvac 7.9'!O706+'havelvac 7.8'!O706+'havelvac 7.10'!O706+'havelvac 7.11'!O706+'havelvac 7.12'!O706+'havelvac 7.13'!O706</f>
        <v>0</v>
      </c>
      <c r="P706" s="299">
        <f>+'havelvac 7.1'!P706+'havelvac 7.2'!P706+'havelvac 7.3'!P706+'havelvac 7.4'!P706+'havelvac 7.5'!P706+'havelvac 7.6'!P706+'havelvac 7.7'!P706+'havelvac 7.9'!P706+'havelvac 7.8'!P706+'havelvac 7.10'!P706+'havelvac 7.11'!P706+'havelvac 7.12'!P706+'havelvac 7.13'!P706</f>
        <v>0</v>
      </c>
    </row>
    <row r="707" spans="1:232" s="481" customFormat="1" hidden="1">
      <c r="A707" s="363"/>
      <c r="B707" s="378"/>
      <c r="C707" s="365"/>
      <c r="D707" s="366"/>
      <c r="E707" s="367"/>
      <c r="F707" s="368"/>
      <c r="G707" s="379"/>
      <c r="H707" s="290"/>
      <c r="I707" s="318"/>
      <c r="J707" s="322"/>
      <c r="K707" s="322"/>
      <c r="L707" s="330" t="s">
        <v>134</v>
      </c>
      <c r="M707" s="288">
        <v>4861</v>
      </c>
      <c r="N707" s="299">
        <f>+'havelvac 7.1'!N707+'havelvac 7.2'!N707+'havelvac 7.3'!N707+'havelvac 7.4'!N707+'havelvac 7.5'!N707+'havelvac 7.6'!N707+'havelvac 7.7'!N707+'havelvac 7.9'!N707+'havelvac 7.8'!N707+'havelvac 7.10'!N707+'havelvac 7.11'!N707+'havelvac 7.12'!N707+'havelvac 7.13'!N707</f>
        <v>0</v>
      </c>
      <c r="O707" s="299">
        <f>+'havelvac 7.1'!O707+'havelvac 7.2'!O707+'havelvac 7.3'!O707+'havelvac 7.4'!O707+'havelvac 7.5'!O707+'havelvac 7.6'!O707+'havelvac 7.7'!O707+'havelvac 7.9'!O707+'havelvac 7.8'!O707+'havelvac 7.10'!O707+'havelvac 7.11'!O707+'havelvac 7.12'!O707+'havelvac 7.13'!O707</f>
        <v>0</v>
      </c>
      <c r="P707" s="299">
        <f>+'havelvac 7.1'!P707+'havelvac 7.2'!P707+'havelvac 7.3'!P707+'havelvac 7.4'!P707+'havelvac 7.5'!P707+'havelvac 7.6'!P707+'havelvac 7.7'!P707+'havelvac 7.9'!P707+'havelvac 7.8'!P707+'havelvac 7.10'!P707+'havelvac 7.11'!P707+'havelvac 7.12'!P707+'havelvac 7.13'!P707</f>
        <v>0</v>
      </c>
      <c r="Q707" s="372"/>
      <c r="R707" s="372"/>
      <c r="S707" s="372"/>
      <c r="T707" s="372"/>
      <c r="U707" s="372"/>
      <c r="V707" s="372"/>
      <c r="W707" s="372"/>
      <c r="X707" s="372"/>
      <c r="Y707" s="372"/>
      <c r="Z707" s="372"/>
      <c r="AA707" s="372"/>
      <c r="AB707" s="372"/>
      <c r="AC707" s="372"/>
      <c r="AD707" s="372"/>
      <c r="AE707" s="372"/>
      <c r="AF707" s="372"/>
      <c r="AG707" s="372"/>
      <c r="AH707" s="372"/>
      <c r="AI707" s="372"/>
      <c r="AJ707" s="372"/>
      <c r="AK707" s="372"/>
      <c r="AL707" s="372"/>
      <c r="AM707" s="372"/>
      <c r="AN707" s="372"/>
      <c r="AO707" s="372"/>
      <c r="AP707" s="372"/>
      <c r="AQ707" s="372"/>
      <c r="AR707" s="372"/>
      <c r="AS707" s="372"/>
      <c r="AT707" s="372"/>
      <c r="AU707" s="372"/>
      <c r="AV707" s="372"/>
      <c r="AW707" s="372"/>
      <c r="AX707" s="372"/>
      <c r="AY707" s="372"/>
      <c r="AZ707" s="372"/>
      <c r="BA707" s="372"/>
      <c r="BB707" s="372"/>
      <c r="BC707" s="372"/>
      <c r="BD707" s="372"/>
      <c r="BE707" s="372"/>
      <c r="BF707" s="372"/>
      <c r="BG707" s="372"/>
      <c r="BH707" s="372"/>
      <c r="BI707" s="372"/>
      <c r="BJ707" s="372"/>
      <c r="BK707" s="372"/>
      <c r="BL707" s="372"/>
      <c r="BM707" s="372"/>
      <c r="BN707" s="372"/>
      <c r="BO707" s="372"/>
      <c r="BP707" s="372"/>
      <c r="BQ707" s="372"/>
      <c r="BR707" s="372"/>
      <c r="BS707" s="372"/>
      <c r="BT707" s="372"/>
      <c r="BU707" s="372"/>
      <c r="BV707" s="372"/>
      <c r="BW707" s="372"/>
      <c r="BX707" s="372"/>
      <c r="BY707" s="372"/>
      <c r="BZ707" s="372"/>
      <c r="CA707" s="372"/>
      <c r="CB707" s="372"/>
      <c r="CC707" s="372"/>
      <c r="CD707" s="372"/>
      <c r="CE707" s="372"/>
      <c r="CF707" s="372"/>
      <c r="CG707" s="372"/>
      <c r="CH707" s="372"/>
      <c r="CI707" s="372"/>
      <c r="CJ707" s="372"/>
      <c r="CK707" s="372"/>
      <c r="CL707" s="372"/>
      <c r="CM707" s="372"/>
      <c r="CN707" s="372"/>
      <c r="CO707" s="372"/>
      <c r="CP707" s="372"/>
      <c r="CQ707" s="372"/>
      <c r="CR707" s="372"/>
      <c r="CS707" s="372"/>
      <c r="CT707" s="372"/>
      <c r="CU707" s="372"/>
      <c r="CV707" s="372"/>
      <c r="CW707" s="372"/>
      <c r="CX707" s="372"/>
      <c r="CY707" s="372"/>
      <c r="CZ707" s="372"/>
      <c r="DA707" s="372"/>
      <c r="DB707" s="372"/>
      <c r="DC707" s="372"/>
      <c r="DD707" s="372"/>
      <c r="DE707" s="372"/>
      <c r="DF707" s="372"/>
      <c r="DG707" s="372"/>
      <c r="DH707" s="372"/>
      <c r="DI707" s="372"/>
      <c r="DJ707" s="372"/>
      <c r="DK707" s="372"/>
      <c r="DL707" s="372"/>
      <c r="DM707" s="372"/>
      <c r="DN707" s="372"/>
      <c r="DO707" s="372"/>
      <c r="DP707" s="372"/>
      <c r="DQ707" s="372"/>
      <c r="DR707" s="372"/>
      <c r="DS707" s="372"/>
      <c r="DT707" s="372"/>
      <c r="DU707" s="372"/>
      <c r="DV707" s="372"/>
      <c r="DW707" s="372"/>
      <c r="DX707" s="372"/>
      <c r="DY707" s="372"/>
      <c r="DZ707" s="372"/>
      <c r="EA707" s="372"/>
      <c r="EB707" s="372"/>
      <c r="EC707" s="372"/>
      <c r="ED707" s="372"/>
      <c r="EE707" s="372"/>
      <c r="EF707" s="372"/>
      <c r="EG707" s="372"/>
      <c r="EH707" s="372"/>
      <c r="EI707" s="372"/>
      <c r="EJ707" s="372"/>
      <c r="EK707" s="372"/>
      <c r="EL707" s="372"/>
      <c r="EM707" s="372"/>
      <c r="EN707" s="372"/>
      <c r="EO707" s="372"/>
      <c r="EP707" s="372"/>
      <c r="EQ707" s="372"/>
      <c r="ER707" s="372"/>
      <c r="ES707" s="372"/>
      <c r="ET707" s="372"/>
      <c r="EU707" s="372"/>
      <c r="EV707" s="372"/>
      <c r="EW707" s="372"/>
      <c r="EX707" s="372"/>
      <c r="EY707" s="372"/>
      <c r="EZ707" s="372"/>
      <c r="FA707" s="372"/>
      <c r="FB707" s="372"/>
      <c r="FC707" s="372"/>
      <c r="FD707" s="372"/>
      <c r="FE707" s="372"/>
      <c r="FF707" s="372"/>
      <c r="FG707" s="372"/>
      <c r="FH707" s="372"/>
      <c r="FI707" s="372"/>
      <c r="FJ707" s="372"/>
      <c r="FK707" s="372"/>
      <c r="FL707" s="372"/>
      <c r="FM707" s="372"/>
      <c r="FN707" s="372"/>
      <c r="FO707" s="372"/>
      <c r="FP707" s="372"/>
      <c r="FQ707" s="372"/>
      <c r="FR707" s="372"/>
      <c r="FS707" s="372"/>
      <c r="FT707" s="372"/>
      <c r="FU707" s="372"/>
      <c r="FV707" s="372"/>
      <c r="FW707" s="372"/>
      <c r="FX707" s="372"/>
      <c r="FY707" s="372"/>
      <c r="FZ707" s="372"/>
      <c r="GA707" s="372"/>
      <c r="GB707" s="372"/>
      <c r="GC707" s="372"/>
      <c r="GD707" s="372"/>
      <c r="GE707" s="372"/>
      <c r="GF707" s="372"/>
      <c r="GG707" s="372"/>
      <c r="GH707" s="372"/>
      <c r="GI707" s="372"/>
      <c r="GJ707" s="372"/>
      <c r="GK707" s="372"/>
      <c r="GL707" s="372"/>
      <c r="GM707" s="372"/>
      <c r="GN707" s="372"/>
      <c r="GO707" s="372"/>
      <c r="GP707" s="372"/>
      <c r="GQ707" s="372"/>
      <c r="GR707" s="372"/>
      <c r="GS707" s="372"/>
      <c r="GT707" s="372"/>
      <c r="GU707" s="372"/>
      <c r="GV707" s="372"/>
      <c r="GW707" s="372"/>
      <c r="GX707" s="372"/>
      <c r="GY707" s="372"/>
      <c r="GZ707" s="372"/>
      <c r="HA707" s="372"/>
      <c r="HB707" s="372"/>
      <c r="HC707" s="372"/>
      <c r="HD707" s="372"/>
      <c r="HE707" s="372"/>
      <c r="HF707" s="372"/>
      <c r="HG707" s="372"/>
      <c r="HH707" s="372"/>
      <c r="HI707" s="372"/>
      <c r="HJ707" s="372"/>
      <c r="HK707" s="372"/>
      <c r="HL707" s="372"/>
      <c r="HM707" s="372"/>
      <c r="HN707" s="372"/>
      <c r="HO707" s="372"/>
      <c r="HP707" s="372"/>
      <c r="HQ707" s="372"/>
      <c r="HR707" s="372"/>
      <c r="HS707" s="372"/>
      <c r="HT707" s="372"/>
      <c r="HU707" s="372"/>
      <c r="HV707" s="372"/>
      <c r="HW707" s="372"/>
      <c r="HX707" s="372"/>
    </row>
    <row r="708" spans="1:232" ht="27" hidden="1">
      <c r="H708" s="290"/>
      <c r="I708" s="414"/>
      <c r="J708" s="415"/>
      <c r="K708" s="415"/>
      <c r="L708" s="416" t="s">
        <v>778</v>
      </c>
      <c r="M708" s="411"/>
      <c r="N708" s="417">
        <f>SUM(N709)</f>
        <v>0</v>
      </c>
      <c r="O708" s="417">
        <f>SUM(O709)</f>
        <v>0</v>
      </c>
      <c r="P708" s="417">
        <f>SUM(P709)</f>
        <v>0</v>
      </c>
    </row>
    <row r="709" spans="1:232" s="481" customFormat="1" ht="25.5" hidden="1">
      <c r="A709" s="363"/>
      <c r="B709" s="378"/>
      <c r="C709" s="365"/>
      <c r="D709" s="366"/>
      <c r="E709" s="367"/>
      <c r="F709" s="368"/>
      <c r="G709" s="379"/>
      <c r="H709" s="318"/>
      <c r="I709" s="318"/>
      <c r="J709" s="322"/>
      <c r="K709" s="322"/>
      <c r="L709" s="321" t="s">
        <v>219</v>
      </c>
      <c r="M709" s="316">
        <v>4819</v>
      </c>
      <c r="N709" s="299">
        <f>+'havelvac 7.1'!N709+'havelvac 7.2'!N709+'havelvac 7.3'!N709+'havelvac 7.4'!N709+'havelvac 7.5'!N709+'havelvac 7.6'!N709+'havelvac 7.7'!N709+'havelvac 7.9'!N709+'havelvac 7.8'!N709+'havelvac 7.10'!N709+'havelvac 7.11'!N709+'havelvac 7.12'!N709+'havelvac 7.13'!N709</f>
        <v>0</v>
      </c>
      <c r="O709" s="299">
        <f>+'havelvac 7.1'!O709+'havelvac 7.2'!O709+'havelvac 7.3'!O709+'havelvac 7.4'!O709+'havelvac 7.5'!O709+'havelvac 7.6'!O709+'havelvac 7.7'!O709+'havelvac 7.9'!O709+'havelvac 7.8'!O709+'havelvac 7.10'!O709+'havelvac 7.11'!O709+'havelvac 7.12'!O709+'havelvac 7.13'!O709</f>
        <v>0</v>
      </c>
      <c r="P709" s="299">
        <f>+'havelvac 7.1'!P709+'havelvac 7.2'!P709+'havelvac 7.3'!P709+'havelvac 7.4'!P709+'havelvac 7.5'!P709+'havelvac 7.6'!P709+'havelvac 7.7'!P709+'havelvac 7.9'!P709+'havelvac 7.8'!P709+'havelvac 7.10'!P709+'havelvac 7.11'!P709+'havelvac 7.12'!P709+'havelvac 7.13'!P709</f>
        <v>0</v>
      </c>
      <c r="Q709" s="372"/>
      <c r="R709" s="372"/>
      <c r="S709" s="372"/>
      <c r="T709" s="372"/>
      <c r="U709" s="372"/>
      <c r="V709" s="372"/>
      <c r="W709" s="372"/>
      <c r="X709" s="372"/>
      <c r="Y709" s="372"/>
      <c r="Z709" s="372"/>
      <c r="AA709" s="372"/>
      <c r="AB709" s="372"/>
      <c r="AC709" s="372"/>
      <c r="AD709" s="372"/>
      <c r="AE709" s="372"/>
      <c r="AF709" s="372"/>
      <c r="AG709" s="372"/>
      <c r="AH709" s="372"/>
      <c r="AI709" s="372"/>
      <c r="AJ709" s="372"/>
      <c r="AK709" s="372"/>
      <c r="AL709" s="372"/>
      <c r="AM709" s="372"/>
      <c r="AN709" s="372"/>
      <c r="AO709" s="372"/>
      <c r="AP709" s="372"/>
      <c r="AQ709" s="372"/>
      <c r="AR709" s="372"/>
      <c r="AS709" s="372"/>
      <c r="AT709" s="372"/>
      <c r="AU709" s="372"/>
      <c r="AV709" s="372"/>
      <c r="AW709" s="372"/>
      <c r="AX709" s="372"/>
      <c r="AY709" s="372"/>
      <c r="AZ709" s="372"/>
      <c r="BA709" s="372"/>
      <c r="BB709" s="372"/>
      <c r="BC709" s="372"/>
      <c r="BD709" s="372"/>
      <c r="BE709" s="372"/>
      <c r="BF709" s="372"/>
      <c r="BG709" s="372"/>
      <c r="BH709" s="372"/>
      <c r="BI709" s="372"/>
      <c r="BJ709" s="372"/>
      <c r="BK709" s="372"/>
      <c r="BL709" s="372"/>
      <c r="BM709" s="372"/>
      <c r="BN709" s="372"/>
      <c r="BO709" s="372"/>
      <c r="BP709" s="372"/>
      <c r="BQ709" s="372"/>
      <c r="BR709" s="372"/>
      <c r="BS709" s="372"/>
      <c r="BT709" s="372"/>
      <c r="BU709" s="372"/>
      <c r="BV709" s="372"/>
      <c r="BW709" s="372"/>
      <c r="BX709" s="372"/>
      <c r="BY709" s="372"/>
      <c r="BZ709" s="372"/>
      <c r="CA709" s="372"/>
      <c r="CB709" s="372"/>
      <c r="CC709" s="372"/>
      <c r="CD709" s="372"/>
      <c r="CE709" s="372"/>
      <c r="CF709" s="372"/>
      <c r="CG709" s="372"/>
      <c r="CH709" s="372"/>
      <c r="CI709" s="372"/>
      <c r="CJ709" s="372"/>
      <c r="CK709" s="372"/>
      <c r="CL709" s="372"/>
      <c r="CM709" s="372"/>
      <c r="CN709" s="372"/>
      <c r="CO709" s="372"/>
      <c r="CP709" s="372"/>
      <c r="CQ709" s="372"/>
      <c r="CR709" s="372"/>
      <c r="CS709" s="372"/>
      <c r="CT709" s="372"/>
      <c r="CU709" s="372"/>
      <c r="CV709" s="372"/>
      <c r="CW709" s="372"/>
      <c r="CX709" s="372"/>
      <c r="CY709" s="372"/>
      <c r="CZ709" s="372"/>
      <c r="DA709" s="372"/>
      <c r="DB709" s="372"/>
      <c r="DC709" s="372"/>
      <c r="DD709" s="372"/>
      <c r="DE709" s="372"/>
      <c r="DF709" s="372"/>
      <c r="DG709" s="372"/>
      <c r="DH709" s="372"/>
      <c r="DI709" s="372"/>
      <c r="DJ709" s="372"/>
      <c r="DK709" s="372"/>
      <c r="DL709" s="372"/>
      <c r="DM709" s="372"/>
      <c r="DN709" s="372"/>
      <c r="DO709" s="372"/>
      <c r="DP709" s="372"/>
      <c r="DQ709" s="372"/>
      <c r="DR709" s="372"/>
      <c r="DS709" s="372"/>
      <c r="DT709" s="372"/>
      <c r="DU709" s="372"/>
      <c r="DV709" s="372"/>
      <c r="DW709" s="372"/>
      <c r="DX709" s="372"/>
      <c r="DY709" s="372"/>
      <c r="DZ709" s="372"/>
      <c r="EA709" s="372"/>
      <c r="EB709" s="372"/>
      <c r="EC709" s="372"/>
      <c r="ED709" s="372"/>
      <c r="EE709" s="372"/>
      <c r="EF709" s="372"/>
      <c r="EG709" s="372"/>
      <c r="EH709" s="372"/>
      <c r="EI709" s="372"/>
      <c r="EJ709" s="372"/>
      <c r="EK709" s="372"/>
      <c r="EL709" s="372"/>
      <c r="EM709" s="372"/>
      <c r="EN709" s="372"/>
      <c r="EO709" s="372"/>
      <c r="EP709" s="372"/>
      <c r="EQ709" s="372"/>
      <c r="ER709" s="372"/>
      <c r="ES709" s="372"/>
      <c r="ET709" s="372"/>
      <c r="EU709" s="372"/>
      <c r="EV709" s="372"/>
      <c r="EW709" s="372"/>
      <c r="EX709" s="372"/>
      <c r="EY709" s="372"/>
      <c r="EZ709" s="372"/>
      <c r="FA709" s="372"/>
      <c r="FB709" s="372"/>
      <c r="FC709" s="372"/>
      <c r="FD709" s="372"/>
      <c r="FE709" s="372"/>
      <c r="FF709" s="372"/>
      <c r="FG709" s="372"/>
      <c r="FH709" s="372"/>
      <c r="FI709" s="372"/>
      <c r="FJ709" s="372"/>
      <c r="FK709" s="372"/>
      <c r="FL709" s="372"/>
      <c r="FM709" s="372"/>
      <c r="FN709" s="372"/>
      <c r="FO709" s="372"/>
      <c r="FP709" s="372"/>
      <c r="FQ709" s="372"/>
      <c r="FR709" s="372"/>
      <c r="FS709" s="372"/>
      <c r="FT709" s="372"/>
      <c r="FU709" s="372"/>
      <c r="FV709" s="372"/>
      <c r="FW709" s="372"/>
      <c r="FX709" s="372"/>
      <c r="FY709" s="372"/>
      <c r="FZ709" s="372"/>
      <c r="GA709" s="372"/>
      <c r="GB709" s="372"/>
      <c r="GC709" s="372"/>
      <c r="GD709" s="372"/>
      <c r="GE709" s="372"/>
      <c r="GF709" s="372"/>
      <c r="GG709" s="372"/>
      <c r="GH709" s="372"/>
      <c r="GI709" s="372"/>
      <c r="GJ709" s="372"/>
      <c r="GK709" s="372"/>
      <c r="GL709" s="372"/>
      <c r="GM709" s="372"/>
      <c r="GN709" s="372"/>
      <c r="GO709" s="372"/>
      <c r="GP709" s="372"/>
      <c r="GQ709" s="372"/>
      <c r="GR709" s="372"/>
      <c r="GS709" s="372"/>
      <c r="GT709" s="372"/>
      <c r="GU709" s="372"/>
      <c r="GV709" s="372"/>
      <c r="GW709" s="372"/>
      <c r="GX709" s="372"/>
      <c r="GY709" s="372"/>
      <c r="GZ709" s="372"/>
      <c r="HA709" s="372"/>
      <c r="HB709" s="372"/>
      <c r="HC709" s="372"/>
      <c r="HD709" s="372"/>
      <c r="HE709" s="372"/>
      <c r="HF709" s="372"/>
      <c r="HG709" s="372"/>
      <c r="HH709" s="372"/>
      <c r="HI709" s="372"/>
      <c r="HJ709" s="372"/>
      <c r="HK709" s="372"/>
      <c r="HL709" s="372"/>
      <c r="HM709" s="372"/>
      <c r="HN709" s="372"/>
      <c r="HO709" s="372"/>
      <c r="HP709" s="372"/>
      <c r="HQ709" s="372"/>
      <c r="HR709" s="372"/>
      <c r="HS709" s="372"/>
      <c r="HT709" s="372"/>
      <c r="HU709" s="372"/>
      <c r="HV709" s="372"/>
      <c r="HW709" s="372"/>
      <c r="HX709" s="372"/>
    </row>
    <row r="710" spans="1:232" ht="40.5" hidden="1">
      <c r="H710" s="290"/>
      <c r="I710" s="414"/>
      <c r="J710" s="415"/>
      <c r="K710" s="415"/>
      <c r="L710" s="416" t="s">
        <v>779</v>
      </c>
      <c r="M710" s="411"/>
      <c r="N710" s="417">
        <f>SUM(N711:N715)</f>
        <v>0</v>
      </c>
      <c r="O710" s="417">
        <f>SUM(O711:O715)</f>
        <v>0</v>
      </c>
      <c r="P710" s="417">
        <f>SUM(P711:P715)</f>
        <v>0</v>
      </c>
    </row>
    <row r="711" spans="1:232" s="481" customFormat="1" hidden="1">
      <c r="A711" s="363"/>
      <c r="B711" s="378"/>
      <c r="C711" s="365"/>
      <c r="D711" s="366"/>
      <c r="E711" s="367"/>
      <c r="F711" s="368"/>
      <c r="G711" s="379"/>
      <c r="H711" s="290"/>
      <c r="I711" s="318"/>
      <c r="J711" s="322"/>
      <c r="K711" s="322"/>
      <c r="L711" s="321" t="s">
        <v>118</v>
      </c>
      <c r="M711" s="420">
        <v>4216</v>
      </c>
      <c r="N711" s="299">
        <f>+'havelvac 7.1'!N711+'havelvac 7.2'!N711+'havelvac 7.3'!N711+'havelvac 7.4'!N711+'havelvac 7.5'!N711+'havelvac 7.6'!N711+'havelvac 7.7'!N711+'havelvac 7.9'!N711+'havelvac 7.8'!N711+'havelvac 7.10'!N711+'havelvac 7.11'!N711+'havelvac 7.12'!N711+'havelvac 7.13'!N711</f>
        <v>0</v>
      </c>
      <c r="O711" s="299">
        <f>+'havelvac 7.1'!O711+'havelvac 7.2'!O711+'havelvac 7.3'!O711+'havelvac 7.4'!O711+'havelvac 7.5'!O711+'havelvac 7.6'!O711+'havelvac 7.7'!O711+'havelvac 7.9'!O711+'havelvac 7.8'!O711+'havelvac 7.10'!O711+'havelvac 7.11'!O711+'havelvac 7.12'!O711+'havelvac 7.13'!O711</f>
        <v>0</v>
      </c>
      <c r="P711" s="299">
        <f>+'havelvac 7.1'!P711+'havelvac 7.2'!P711+'havelvac 7.3'!P711+'havelvac 7.4'!P711+'havelvac 7.5'!P711+'havelvac 7.6'!P711+'havelvac 7.7'!P711+'havelvac 7.9'!P711+'havelvac 7.8'!P711+'havelvac 7.10'!P711+'havelvac 7.11'!P711+'havelvac 7.12'!P711+'havelvac 7.13'!P711</f>
        <v>0</v>
      </c>
      <c r="Q711" s="372"/>
      <c r="R711" s="372"/>
      <c r="S711" s="372"/>
      <c r="T711" s="372"/>
      <c r="U711" s="372"/>
      <c r="V711" s="372"/>
      <c r="W711" s="372"/>
      <c r="X711" s="372"/>
      <c r="Y711" s="372"/>
      <c r="Z711" s="372"/>
      <c r="AA711" s="372"/>
      <c r="AB711" s="372"/>
      <c r="AC711" s="372"/>
      <c r="AD711" s="372"/>
      <c r="AE711" s="372"/>
      <c r="AF711" s="372"/>
      <c r="AG711" s="372"/>
      <c r="AH711" s="372"/>
      <c r="AI711" s="372"/>
      <c r="AJ711" s="372"/>
      <c r="AK711" s="372"/>
      <c r="AL711" s="372"/>
      <c r="AM711" s="372"/>
      <c r="AN711" s="372"/>
      <c r="AO711" s="372"/>
      <c r="AP711" s="372"/>
      <c r="AQ711" s="372"/>
      <c r="AR711" s="372"/>
      <c r="AS711" s="372"/>
      <c r="AT711" s="372"/>
      <c r="AU711" s="372"/>
      <c r="AV711" s="372"/>
      <c r="AW711" s="372"/>
      <c r="AX711" s="372"/>
      <c r="AY711" s="372"/>
      <c r="AZ711" s="372"/>
      <c r="BA711" s="372"/>
      <c r="BB711" s="372"/>
      <c r="BC711" s="372"/>
      <c r="BD711" s="372"/>
      <c r="BE711" s="372"/>
      <c r="BF711" s="372"/>
      <c r="BG711" s="372"/>
      <c r="BH711" s="372"/>
      <c r="BI711" s="372"/>
      <c r="BJ711" s="372"/>
      <c r="BK711" s="372"/>
      <c r="BL711" s="372"/>
      <c r="BM711" s="372"/>
      <c r="BN711" s="372"/>
      <c r="BO711" s="372"/>
      <c r="BP711" s="372"/>
      <c r="BQ711" s="372"/>
      <c r="BR711" s="372"/>
      <c r="BS711" s="372"/>
      <c r="BT711" s="372"/>
      <c r="BU711" s="372"/>
      <c r="BV711" s="372"/>
      <c r="BW711" s="372"/>
      <c r="BX711" s="372"/>
      <c r="BY711" s="372"/>
      <c r="BZ711" s="372"/>
      <c r="CA711" s="372"/>
      <c r="CB711" s="372"/>
      <c r="CC711" s="372"/>
      <c r="CD711" s="372"/>
      <c r="CE711" s="372"/>
      <c r="CF711" s="372"/>
      <c r="CG711" s="372"/>
      <c r="CH711" s="372"/>
      <c r="CI711" s="372"/>
      <c r="CJ711" s="372"/>
      <c r="CK711" s="372"/>
      <c r="CL711" s="372"/>
      <c r="CM711" s="372"/>
      <c r="CN711" s="372"/>
      <c r="CO711" s="372"/>
      <c r="CP711" s="372"/>
      <c r="CQ711" s="372"/>
      <c r="CR711" s="372"/>
      <c r="CS711" s="372"/>
      <c r="CT711" s="372"/>
      <c r="CU711" s="372"/>
      <c r="CV711" s="372"/>
      <c r="CW711" s="372"/>
      <c r="CX711" s="372"/>
      <c r="CY711" s="372"/>
      <c r="CZ711" s="372"/>
      <c r="DA711" s="372"/>
      <c r="DB711" s="372"/>
      <c r="DC711" s="372"/>
      <c r="DD711" s="372"/>
      <c r="DE711" s="372"/>
      <c r="DF711" s="372"/>
      <c r="DG711" s="372"/>
      <c r="DH711" s="372"/>
      <c r="DI711" s="372"/>
      <c r="DJ711" s="372"/>
      <c r="DK711" s="372"/>
      <c r="DL711" s="372"/>
      <c r="DM711" s="372"/>
      <c r="DN711" s="372"/>
      <c r="DO711" s="372"/>
      <c r="DP711" s="372"/>
      <c r="DQ711" s="372"/>
      <c r="DR711" s="372"/>
      <c r="DS711" s="372"/>
      <c r="DT711" s="372"/>
      <c r="DU711" s="372"/>
      <c r="DV711" s="372"/>
      <c r="DW711" s="372"/>
      <c r="DX711" s="372"/>
      <c r="DY711" s="372"/>
      <c r="DZ711" s="372"/>
      <c r="EA711" s="372"/>
      <c r="EB711" s="372"/>
      <c r="EC711" s="372"/>
      <c r="ED711" s="372"/>
      <c r="EE711" s="372"/>
      <c r="EF711" s="372"/>
      <c r="EG711" s="372"/>
      <c r="EH711" s="372"/>
      <c r="EI711" s="372"/>
      <c r="EJ711" s="372"/>
      <c r="EK711" s="372"/>
      <c r="EL711" s="372"/>
      <c r="EM711" s="372"/>
      <c r="EN711" s="372"/>
      <c r="EO711" s="372"/>
      <c r="EP711" s="372"/>
      <c r="EQ711" s="372"/>
      <c r="ER711" s="372"/>
      <c r="ES711" s="372"/>
      <c r="ET711" s="372"/>
      <c r="EU711" s="372"/>
      <c r="EV711" s="372"/>
      <c r="EW711" s="372"/>
      <c r="EX711" s="372"/>
      <c r="EY711" s="372"/>
      <c r="EZ711" s="372"/>
      <c r="FA711" s="372"/>
      <c r="FB711" s="372"/>
      <c r="FC711" s="372"/>
      <c r="FD711" s="372"/>
      <c r="FE711" s="372"/>
      <c r="FF711" s="372"/>
      <c r="FG711" s="372"/>
      <c r="FH711" s="372"/>
      <c r="FI711" s="372"/>
      <c r="FJ711" s="372"/>
      <c r="FK711" s="372"/>
      <c r="FL711" s="372"/>
      <c r="FM711" s="372"/>
      <c r="FN711" s="372"/>
      <c r="FO711" s="372"/>
      <c r="FP711" s="372"/>
      <c r="FQ711" s="372"/>
      <c r="FR711" s="372"/>
      <c r="FS711" s="372"/>
      <c r="FT711" s="372"/>
      <c r="FU711" s="372"/>
      <c r="FV711" s="372"/>
      <c r="FW711" s="372"/>
      <c r="FX711" s="372"/>
      <c r="FY711" s="372"/>
      <c r="FZ711" s="372"/>
      <c r="GA711" s="372"/>
      <c r="GB711" s="372"/>
      <c r="GC711" s="372"/>
      <c r="GD711" s="372"/>
      <c r="GE711" s="372"/>
      <c r="GF711" s="372"/>
      <c r="GG711" s="372"/>
      <c r="GH711" s="372"/>
      <c r="GI711" s="372"/>
      <c r="GJ711" s="372"/>
      <c r="GK711" s="372"/>
      <c r="GL711" s="372"/>
      <c r="GM711" s="372"/>
      <c r="GN711" s="372"/>
      <c r="GO711" s="372"/>
      <c r="GP711" s="372"/>
      <c r="GQ711" s="372"/>
      <c r="GR711" s="372"/>
      <c r="GS711" s="372"/>
      <c r="GT711" s="372"/>
      <c r="GU711" s="372"/>
      <c r="GV711" s="372"/>
      <c r="GW711" s="372"/>
      <c r="GX711" s="372"/>
      <c r="GY711" s="372"/>
      <c r="GZ711" s="372"/>
      <c r="HA711" s="372"/>
      <c r="HB711" s="372"/>
      <c r="HC711" s="372"/>
      <c r="HD711" s="372"/>
      <c r="HE711" s="372"/>
      <c r="HF711" s="372"/>
      <c r="HG711" s="372"/>
      <c r="HH711" s="372"/>
      <c r="HI711" s="372"/>
      <c r="HJ711" s="372"/>
      <c r="HK711" s="372"/>
      <c r="HL711" s="372"/>
      <c r="HM711" s="372"/>
      <c r="HN711" s="372"/>
      <c r="HO711" s="372"/>
      <c r="HP711" s="372"/>
      <c r="HQ711" s="372"/>
      <c r="HR711" s="372"/>
      <c r="HS711" s="372"/>
      <c r="HT711" s="372"/>
      <c r="HU711" s="372"/>
      <c r="HV711" s="372"/>
      <c r="HW711" s="372"/>
      <c r="HX711" s="372"/>
    </row>
    <row r="712" spans="1:232" hidden="1">
      <c r="H712" s="290"/>
      <c r="I712" s="318"/>
      <c r="J712" s="322"/>
      <c r="K712" s="322"/>
      <c r="L712" s="321" t="s">
        <v>125</v>
      </c>
      <c r="M712" s="323">
        <v>4239</v>
      </c>
      <c r="N712" s="299">
        <f>+'havelvac 7.1'!N712+'havelvac 7.2'!N712+'havelvac 7.3'!N712+'havelvac 7.4'!N712+'havelvac 7.5'!N712+'havelvac 7.6'!N712+'havelvac 7.7'!N712+'havelvac 7.9'!N712+'havelvac 7.8'!N712+'havelvac 7.10'!N712+'havelvac 7.11'!N712+'havelvac 7.12'!N712+'havelvac 7.13'!N712</f>
        <v>0</v>
      </c>
      <c r="O712" s="299">
        <f>+'havelvac 7.1'!O712+'havelvac 7.2'!O712+'havelvac 7.3'!O712+'havelvac 7.4'!O712+'havelvac 7.5'!O712+'havelvac 7.6'!O712+'havelvac 7.7'!O712+'havelvac 7.9'!O712+'havelvac 7.8'!O712+'havelvac 7.10'!O712+'havelvac 7.11'!O712+'havelvac 7.12'!O712+'havelvac 7.13'!O712</f>
        <v>0</v>
      </c>
      <c r="P712" s="299">
        <f>+'havelvac 7.1'!P712+'havelvac 7.2'!P712+'havelvac 7.3'!P712+'havelvac 7.4'!P712+'havelvac 7.5'!P712+'havelvac 7.6'!P712+'havelvac 7.7'!P712+'havelvac 7.9'!P712+'havelvac 7.8'!P712+'havelvac 7.10'!P712+'havelvac 7.11'!P712+'havelvac 7.12'!P712+'havelvac 7.13'!P712</f>
        <v>0</v>
      </c>
    </row>
    <row r="713" spans="1:232" s="481" customFormat="1" hidden="1">
      <c r="A713" s="363"/>
      <c r="B713" s="378"/>
      <c r="C713" s="365"/>
      <c r="D713" s="366"/>
      <c r="E713" s="367"/>
      <c r="F713" s="368"/>
      <c r="G713" s="379"/>
      <c r="H713" s="290"/>
      <c r="I713" s="318"/>
      <c r="J713" s="322"/>
      <c r="K713" s="322"/>
      <c r="L713" s="321" t="s">
        <v>396</v>
      </c>
      <c r="M713" s="323">
        <v>4241</v>
      </c>
      <c r="N713" s="299">
        <f>+'havelvac 7.1'!N713+'havelvac 7.2'!N713+'havelvac 7.3'!N713+'havelvac 7.4'!N713+'havelvac 7.5'!N713+'havelvac 7.6'!N713+'havelvac 7.7'!N713+'havelvac 7.9'!N713+'havelvac 7.8'!N713+'havelvac 7.10'!N713+'havelvac 7.11'!N713+'havelvac 7.12'!N713+'havelvac 7.13'!N713</f>
        <v>0</v>
      </c>
      <c r="O713" s="299">
        <f>+'havelvac 7.1'!O713+'havelvac 7.2'!O713+'havelvac 7.3'!O713+'havelvac 7.4'!O713+'havelvac 7.5'!O713+'havelvac 7.6'!O713+'havelvac 7.7'!O713+'havelvac 7.9'!O713+'havelvac 7.8'!O713+'havelvac 7.10'!O713+'havelvac 7.11'!O713+'havelvac 7.12'!O713+'havelvac 7.13'!O713</f>
        <v>0</v>
      </c>
      <c r="P713" s="299">
        <f>+'havelvac 7.1'!P713+'havelvac 7.2'!P713+'havelvac 7.3'!P713+'havelvac 7.4'!P713+'havelvac 7.5'!P713+'havelvac 7.6'!P713+'havelvac 7.7'!P713+'havelvac 7.9'!P713+'havelvac 7.8'!P713+'havelvac 7.10'!P713+'havelvac 7.11'!P713+'havelvac 7.12'!P713+'havelvac 7.13'!P713</f>
        <v>0</v>
      </c>
      <c r="Q713" s="372"/>
      <c r="R713" s="372"/>
      <c r="S713" s="372"/>
      <c r="T713" s="372"/>
      <c r="U713" s="372"/>
      <c r="V713" s="372"/>
      <c r="W713" s="372"/>
      <c r="X713" s="372"/>
      <c r="Y713" s="372"/>
      <c r="Z713" s="372"/>
      <c r="AA713" s="372"/>
      <c r="AB713" s="372"/>
      <c r="AC713" s="372"/>
      <c r="AD713" s="372"/>
      <c r="AE713" s="372"/>
      <c r="AF713" s="372"/>
      <c r="AG713" s="372"/>
      <c r="AH713" s="372"/>
      <c r="AI713" s="372"/>
      <c r="AJ713" s="372"/>
      <c r="AK713" s="372"/>
      <c r="AL713" s="372"/>
      <c r="AM713" s="372"/>
      <c r="AN713" s="372"/>
      <c r="AO713" s="372"/>
      <c r="AP713" s="372"/>
      <c r="AQ713" s="372"/>
      <c r="AR713" s="372"/>
      <c r="AS713" s="372"/>
      <c r="AT713" s="372"/>
      <c r="AU713" s="372"/>
      <c r="AV713" s="372"/>
      <c r="AW713" s="372"/>
      <c r="AX713" s="372"/>
      <c r="AY713" s="372"/>
      <c r="AZ713" s="372"/>
      <c r="BA713" s="372"/>
      <c r="BB713" s="372"/>
      <c r="BC713" s="372"/>
      <c r="BD713" s="372"/>
      <c r="BE713" s="372"/>
      <c r="BF713" s="372"/>
      <c r="BG713" s="372"/>
      <c r="BH713" s="372"/>
      <c r="BI713" s="372"/>
      <c r="BJ713" s="372"/>
      <c r="BK713" s="372"/>
      <c r="BL713" s="372"/>
      <c r="BM713" s="372"/>
      <c r="BN713" s="372"/>
      <c r="BO713" s="372"/>
      <c r="BP713" s="372"/>
      <c r="BQ713" s="372"/>
      <c r="BR713" s="372"/>
      <c r="BS713" s="372"/>
      <c r="BT713" s="372"/>
      <c r="BU713" s="372"/>
      <c r="BV713" s="372"/>
      <c r="BW713" s="372"/>
      <c r="BX713" s="372"/>
      <c r="BY713" s="372"/>
      <c r="BZ713" s="372"/>
      <c r="CA713" s="372"/>
      <c r="CB713" s="372"/>
      <c r="CC713" s="372"/>
      <c r="CD713" s="372"/>
      <c r="CE713" s="372"/>
      <c r="CF713" s="372"/>
      <c r="CG713" s="372"/>
      <c r="CH713" s="372"/>
      <c r="CI713" s="372"/>
      <c r="CJ713" s="372"/>
      <c r="CK713" s="372"/>
      <c r="CL713" s="372"/>
      <c r="CM713" s="372"/>
      <c r="CN713" s="372"/>
      <c r="CO713" s="372"/>
      <c r="CP713" s="372"/>
      <c r="CQ713" s="372"/>
      <c r="CR713" s="372"/>
      <c r="CS713" s="372"/>
      <c r="CT713" s="372"/>
      <c r="CU713" s="372"/>
      <c r="CV713" s="372"/>
      <c r="CW713" s="372"/>
      <c r="CX713" s="372"/>
      <c r="CY713" s="372"/>
      <c r="CZ713" s="372"/>
      <c r="DA713" s="372"/>
      <c r="DB713" s="372"/>
      <c r="DC713" s="372"/>
      <c r="DD713" s="372"/>
      <c r="DE713" s="372"/>
      <c r="DF713" s="372"/>
      <c r="DG713" s="372"/>
      <c r="DH713" s="372"/>
      <c r="DI713" s="372"/>
      <c r="DJ713" s="372"/>
      <c r="DK713" s="372"/>
      <c r="DL713" s="372"/>
      <c r="DM713" s="372"/>
      <c r="DN713" s="372"/>
      <c r="DO713" s="372"/>
      <c r="DP713" s="372"/>
      <c r="DQ713" s="372"/>
      <c r="DR713" s="372"/>
      <c r="DS713" s="372"/>
      <c r="DT713" s="372"/>
      <c r="DU713" s="372"/>
      <c r="DV713" s="372"/>
      <c r="DW713" s="372"/>
      <c r="DX713" s="372"/>
      <c r="DY713" s="372"/>
      <c r="DZ713" s="372"/>
      <c r="EA713" s="372"/>
      <c r="EB713" s="372"/>
      <c r="EC713" s="372"/>
      <c r="ED713" s="372"/>
      <c r="EE713" s="372"/>
      <c r="EF713" s="372"/>
      <c r="EG713" s="372"/>
      <c r="EH713" s="372"/>
      <c r="EI713" s="372"/>
      <c r="EJ713" s="372"/>
      <c r="EK713" s="372"/>
      <c r="EL713" s="372"/>
      <c r="EM713" s="372"/>
      <c r="EN713" s="372"/>
      <c r="EO713" s="372"/>
      <c r="EP713" s="372"/>
      <c r="EQ713" s="372"/>
      <c r="ER713" s="372"/>
      <c r="ES713" s="372"/>
      <c r="ET713" s="372"/>
      <c r="EU713" s="372"/>
      <c r="EV713" s="372"/>
      <c r="EW713" s="372"/>
      <c r="EX713" s="372"/>
      <c r="EY713" s="372"/>
      <c r="EZ713" s="372"/>
      <c r="FA713" s="372"/>
      <c r="FB713" s="372"/>
      <c r="FC713" s="372"/>
      <c r="FD713" s="372"/>
      <c r="FE713" s="372"/>
      <c r="FF713" s="372"/>
      <c r="FG713" s="372"/>
      <c r="FH713" s="372"/>
      <c r="FI713" s="372"/>
      <c r="FJ713" s="372"/>
      <c r="FK713" s="372"/>
      <c r="FL713" s="372"/>
      <c r="FM713" s="372"/>
      <c r="FN713" s="372"/>
      <c r="FO713" s="372"/>
      <c r="FP713" s="372"/>
      <c r="FQ713" s="372"/>
      <c r="FR713" s="372"/>
      <c r="FS713" s="372"/>
      <c r="FT713" s="372"/>
      <c r="FU713" s="372"/>
      <c r="FV713" s="372"/>
      <c r="FW713" s="372"/>
      <c r="FX713" s="372"/>
      <c r="FY713" s="372"/>
      <c r="FZ713" s="372"/>
      <c r="GA713" s="372"/>
      <c r="GB713" s="372"/>
      <c r="GC713" s="372"/>
      <c r="GD713" s="372"/>
      <c r="GE713" s="372"/>
      <c r="GF713" s="372"/>
      <c r="GG713" s="372"/>
      <c r="GH713" s="372"/>
      <c r="GI713" s="372"/>
      <c r="GJ713" s="372"/>
      <c r="GK713" s="372"/>
      <c r="GL713" s="372"/>
      <c r="GM713" s="372"/>
      <c r="GN713" s="372"/>
      <c r="GO713" s="372"/>
      <c r="GP713" s="372"/>
      <c r="GQ713" s="372"/>
      <c r="GR713" s="372"/>
      <c r="GS713" s="372"/>
      <c r="GT713" s="372"/>
      <c r="GU713" s="372"/>
      <c r="GV713" s="372"/>
      <c r="GW713" s="372"/>
      <c r="GX713" s="372"/>
      <c r="GY713" s="372"/>
      <c r="GZ713" s="372"/>
      <c r="HA713" s="372"/>
      <c r="HB713" s="372"/>
      <c r="HC713" s="372"/>
      <c r="HD713" s="372"/>
      <c r="HE713" s="372"/>
      <c r="HF713" s="372"/>
      <c r="HG713" s="372"/>
      <c r="HH713" s="372"/>
      <c r="HI713" s="372"/>
      <c r="HJ713" s="372"/>
      <c r="HK713" s="372"/>
      <c r="HL713" s="372"/>
      <c r="HM713" s="372"/>
      <c r="HN713" s="372"/>
      <c r="HO713" s="372"/>
      <c r="HP713" s="372"/>
      <c r="HQ713" s="372"/>
      <c r="HR713" s="372"/>
      <c r="HS713" s="372"/>
      <c r="HT713" s="372"/>
      <c r="HU713" s="372"/>
      <c r="HV713" s="372"/>
      <c r="HW713" s="372"/>
      <c r="HX713" s="372"/>
    </row>
    <row r="714" spans="1:232" s="481" customFormat="1" ht="24.75" hidden="1" customHeight="1">
      <c r="A714" s="363"/>
      <c r="B714" s="378"/>
      <c r="C714" s="365"/>
      <c r="D714" s="366"/>
      <c r="E714" s="367"/>
      <c r="F714" s="368"/>
      <c r="G714" s="379"/>
      <c r="H714" s="290"/>
      <c r="I714" s="318"/>
      <c r="J714" s="322"/>
      <c r="K714" s="322"/>
      <c r="L714" s="330" t="s">
        <v>142</v>
      </c>
      <c r="M714" s="420">
        <v>4251</v>
      </c>
      <c r="N714" s="299">
        <f>+'havelvac 7.1'!N715+'havelvac 7.2'!N715+'havelvac 7.3'!N715+'havelvac 7.4'!N715+'havelvac 7.5'!N715+'havelvac 7.6'!N715+'havelvac 7.7'!N715+'havelvac 7.9'!N715+'havelvac 7.8'!N715+'havelvac 7.10'!N715+'havelvac 7.11'!N715+'havelvac 7.12'!N715+'havelvac 7.13'!N715</f>
        <v>0</v>
      </c>
      <c r="O714" s="299">
        <f>+'havelvac 7.1'!O715+'havelvac 7.2'!O715+'havelvac 7.3'!O715+'havelvac 7.4'!O715+'havelvac 7.5'!O715+'havelvac 7.6'!O715+'havelvac 7.7'!O715+'havelvac 7.9'!O715+'havelvac 7.8'!O715+'havelvac 7.10'!O715+'havelvac 7.11'!O715+'havelvac 7.12'!O715+'havelvac 7.13'!O715</f>
        <v>0</v>
      </c>
      <c r="P714" s="299">
        <f>+'havelvac 7.1'!P715+'havelvac 7.2'!P715+'havelvac 7.3'!P715+'havelvac 7.4'!P715+'havelvac 7.5'!P715+'havelvac 7.6'!P715+'havelvac 7.7'!P715+'havelvac 7.9'!P715+'havelvac 7.8'!P715+'havelvac 7.10'!P715+'havelvac 7.11'!P715+'havelvac 7.12'!P715+'havelvac 7.13'!P715</f>
        <v>0</v>
      </c>
      <c r="Q714" s="372"/>
      <c r="R714" s="372"/>
      <c r="S714" s="372"/>
      <c r="T714" s="372"/>
      <c r="U714" s="372"/>
      <c r="V714" s="372"/>
      <c r="W714" s="372"/>
      <c r="X714" s="372"/>
      <c r="Y714" s="372"/>
      <c r="Z714" s="372"/>
      <c r="AA714" s="372"/>
      <c r="AB714" s="372"/>
      <c r="AC714" s="372"/>
      <c r="AD714" s="372"/>
      <c r="AE714" s="372"/>
      <c r="AF714" s="372"/>
      <c r="AG714" s="372"/>
      <c r="AH714" s="372"/>
      <c r="AI714" s="372"/>
      <c r="AJ714" s="372"/>
      <c r="AK714" s="372"/>
      <c r="AL714" s="372"/>
      <c r="AM714" s="372"/>
      <c r="AN714" s="372"/>
      <c r="AO714" s="372"/>
      <c r="AP714" s="372"/>
      <c r="AQ714" s="372"/>
      <c r="AR714" s="372"/>
      <c r="AS714" s="372"/>
      <c r="AT714" s="372"/>
      <c r="AU714" s="372"/>
      <c r="AV714" s="372"/>
      <c r="AW714" s="372"/>
      <c r="AX714" s="372"/>
      <c r="AY714" s="372"/>
      <c r="AZ714" s="372"/>
      <c r="BA714" s="372"/>
      <c r="BB714" s="372"/>
      <c r="BC714" s="372"/>
      <c r="BD714" s="372"/>
      <c r="BE714" s="372"/>
      <c r="BF714" s="372"/>
      <c r="BG714" s="372"/>
      <c r="BH714" s="372"/>
      <c r="BI714" s="372"/>
      <c r="BJ714" s="372"/>
      <c r="BK714" s="372"/>
      <c r="BL714" s="372"/>
      <c r="BM714" s="372"/>
      <c r="BN714" s="372"/>
      <c r="BO714" s="372"/>
      <c r="BP714" s="372"/>
      <c r="BQ714" s="372"/>
      <c r="BR714" s="372"/>
      <c r="BS714" s="372"/>
      <c r="BT714" s="372"/>
      <c r="BU714" s="372"/>
      <c r="BV714" s="372"/>
      <c r="BW714" s="372"/>
      <c r="BX714" s="372"/>
      <c r="BY714" s="372"/>
      <c r="BZ714" s="372"/>
      <c r="CA714" s="372"/>
      <c r="CB714" s="372"/>
      <c r="CC714" s="372"/>
      <c r="CD714" s="372"/>
      <c r="CE714" s="372"/>
      <c r="CF714" s="372"/>
      <c r="CG714" s="372"/>
      <c r="CH714" s="372"/>
      <c r="CI714" s="372"/>
      <c r="CJ714" s="372"/>
      <c r="CK714" s="372"/>
      <c r="CL714" s="372"/>
      <c r="CM714" s="372"/>
      <c r="CN714" s="372"/>
      <c r="CO714" s="372"/>
      <c r="CP714" s="372"/>
      <c r="CQ714" s="372"/>
      <c r="CR714" s="372"/>
      <c r="CS714" s="372"/>
      <c r="CT714" s="372"/>
      <c r="CU714" s="372"/>
      <c r="CV714" s="372"/>
      <c r="CW714" s="372"/>
      <c r="CX714" s="372"/>
      <c r="CY714" s="372"/>
      <c r="CZ714" s="372"/>
      <c r="DA714" s="372"/>
      <c r="DB714" s="372"/>
      <c r="DC714" s="372"/>
      <c r="DD714" s="372"/>
      <c r="DE714" s="372"/>
      <c r="DF714" s="372"/>
      <c r="DG714" s="372"/>
      <c r="DH714" s="372"/>
      <c r="DI714" s="372"/>
      <c r="DJ714" s="372"/>
      <c r="DK714" s="372"/>
      <c r="DL714" s="372"/>
      <c r="DM714" s="372"/>
      <c r="DN714" s="372"/>
      <c r="DO714" s="372"/>
      <c r="DP714" s="372"/>
      <c r="DQ714" s="372"/>
      <c r="DR714" s="372"/>
      <c r="DS714" s="372"/>
      <c r="DT714" s="372"/>
      <c r="DU714" s="372"/>
      <c r="DV714" s="372"/>
      <c r="DW714" s="372"/>
      <c r="DX714" s="372"/>
      <c r="DY714" s="372"/>
      <c r="DZ714" s="372"/>
      <c r="EA714" s="372"/>
      <c r="EB714" s="372"/>
      <c r="EC714" s="372"/>
      <c r="ED714" s="372"/>
      <c r="EE714" s="372"/>
      <c r="EF714" s="372"/>
      <c r="EG714" s="372"/>
      <c r="EH714" s="372"/>
      <c r="EI714" s="372"/>
      <c r="EJ714" s="372"/>
      <c r="EK714" s="372"/>
      <c r="EL714" s="372"/>
      <c r="EM714" s="372"/>
      <c r="EN714" s="372"/>
      <c r="EO714" s="372"/>
      <c r="EP714" s="372"/>
      <c r="EQ714" s="372"/>
      <c r="ER714" s="372"/>
      <c r="ES714" s="372"/>
      <c r="ET714" s="372"/>
      <c r="EU714" s="372"/>
      <c r="EV714" s="372"/>
      <c r="EW714" s="372"/>
      <c r="EX714" s="372"/>
      <c r="EY714" s="372"/>
      <c r="EZ714" s="372"/>
      <c r="FA714" s="372"/>
      <c r="FB714" s="372"/>
      <c r="FC714" s="372"/>
      <c r="FD714" s="372"/>
      <c r="FE714" s="372"/>
      <c r="FF714" s="372"/>
      <c r="FG714" s="372"/>
      <c r="FH714" s="372"/>
      <c r="FI714" s="372"/>
      <c r="FJ714" s="372"/>
      <c r="FK714" s="372"/>
      <c r="FL714" s="372"/>
      <c r="FM714" s="372"/>
      <c r="FN714" s="372"/>
      <c r="FO714" s="372"/>
      <c r="FP714" s="372"/>
      <c r="FQ714" s="372"/>
      <c r="FR714" s="372"/>
      <c r="FS714" s="372"/>
      <c r="FT714" s="372"/>
      <c r="FU714" s="372"/>
      <c r="FV714" s="372"/>
      <c r="FW714" s="372"/>
      <c r="FX714" s="372"/>
      <c r="FY714" s="372"/>
      <c r="FZ714" s="372"/>
      <c r="GA714" s="372"/>
      <c r="GB714" s="372"/>
      <c r="GC714" s="372"/>
      <c r="GD714" s="372"/>
      <c r="GE714" s="372"/>
      <c r="GF714" s="372"/>
      <c r="GG714" s="372"/>
      <c r="GH714" s="372"/>
      <c r="GI714" s="372"/>
      <c r="GJ714" s="372"/>
      <c r="GK714" s="372"/>
      <c r="GL714" s="372"/>
      <c r="GM714" s="372"/>
      <c r="GN714" s="372"/>
      <c r="GO714" s="372"/>
      <c r="GP714" s="372"/>
      <c r="GQ714" s="372"/>
      <c r="GR714" s="372"/>
      <c r="GS714" s="372"/>
      <c r="GT714" s="372"/>
      <c r="GU714" s="372"/>
      <c r="GV714" s="372"/>
      <c r="GW714" s="372"/>
      <c r="GX714" s="372"/>
      <c r="GY714" s="372"/>
      <c r="GZ714" s="372"/>
      <c r="HA714" s="372"/>
      <c r="HB714" s="372"/>
      <c r="HC714" s="372"/>
      <c r="HD714" s="372"/>
      <c r="HE714" s="372"/>
      <c r="HF714" s="372"/>
      <c r="HG714" s="372"/>
      <c r="HH714" s="372"/>
      <c r="HI714" s="372"/>
      <c r="HJ714" s="372"/>
      <c r="HK714" s="372"/>
      <c r="HL714" s="372"/>
      <c r="HM714" s="372"/>
      <c r="HN714" s="372"/>
      <c r="HO714" s="372"/>
      <c r="HP714" s="372"/>
      <c r="HQ714" s="372"/>
      <c r="HR714" s="372"/>
      <c r="HS714" s="372"/>
      <c r="HT714" s="372"/>
      <c r="HU714" s="372"/>
      <c r="HV714" s="372"/>
      <c r="HW714" s="372"/>
      <c r="HX714" s="372"/>
    </row>
    <row r="715" spans="1:232" hidden="1">
      <c r="H715" s="290"/>
      <c r="I715" s="318"/>
      <c r="J715" s="322"/>
      <c r="K715" s="322"/>
      <c r="L715" s="330" t="s">
        <v>134</v>
      </c>
      <c r="M715" s="288">
        <v>4861</v>
      </c>
      <c r="N715" s="299">
        <f>+'havelvac 7.1'!N715+'havelvac 7.2'!N715+'havelvac 7.3'!N715+'havelvac 7.4'!N715+'havelvac 7.5'!N715+'havelvac 7.6'!N715+'havelvac 7.7'!N715+'havelvac 7.9'!N715+'havelvac 7.8'!N715+'havelvac 7.10'!N715+'havelvac 7.11'!N715+'havelvac 7.12'!N715+'havelvac 7.13'!N715</f>
        <v>0</v>
      </c>
      <c r="O715" s="299">
        <f>+'havelvac 7.1'!O715+'havelvac 7.2'!O715+'havelvac 7.3'!O715+'havelvac 7.4'!O715+'havelvac 7.5'!O715+'havelvac 7.6'!O715+'havelvac 7.7'!O715+'havelvac 7.9'!O715+'havelvac 7.8'!O715+'havelvac 7.10'!O715+'havelvac 7.11'!O715+'havelvac 7.12'!O715+'havelvac 7.13'!O715</f>
        <v>0</v>
      </c>
      <c r="P715" s="299">
        <f>+'havelvac 7.1'!P715+'havelvac 7.2'!P715+'havelvac 7.3'!P715+'havelvac 7.4'!P715+'havelvac 7.5'!P715+'havelvac 7.6'!P715+'havelvac 7.7'!P715+'havelvac 7.9'!P715+'havelvac 7.8'!P715+'havelvac 7.10'!P715+'havelvac 7.11'!P715+'havelvac 7.12'!P715+'havelvac 7.13'!P715</f>
        <v>0</v>
      </c>
    </row>
    <row r="716" spans="1:232" s="481" customFormat="1" ht="36.75" hidden="1" customHeight="1">
      <c r="A716" s="363"/>
      <c r="B716" s="378"/>
      <c r="C716" s="365"/>
      <c r="D716" s="366"/>
      <c r="E716" s="367"/>
      <c r="F716" s="368"/>
      <c r="G716" s="379"/>
      <c r="H716" s="290"/>
      <c r="I716" s="414"/>
      <c r="J716" s="415"/>
      <c r="K716" s="415"/>
      <c r="L716" s="416" t="s">
        <v>780</v>
      </c>
      <c r="M716" s="411"/>
      <c r="N716" s="417">
        <f>SUM(N717:N722)</f>
        <v>0</v>
      </c>
      <c r="O716" s="417">
        <f>SUM(O717:O722)</f>
        <v>0</v>
      </c>
      <c r="P716" s="417">
        <f>SUM(P717:P722)</f>
        <v>0</v>
      </c>
      <c r="Q716" s="372"/>
      <c r="R716" s="372"/>
      <c r="S716" s="372"/>
      <c r="T716" s="372"/>
      <c r="U716" s="372"/>
      <c r="V716" s="372"/>
      <c r="W716" s="372"/>
      <c r="X716" s="372"/>
      <c r="Y716" s="372"/>
      <c r="Z716" s="372"/>
      <c r="AA716" s="372"/>
      <c r="AB716" s="372"/>
      <c r="AC716" s="372"/>
      <c r="AD716" s="372"/>
      <c r="AE716" s="372"/>
      <c r="AF716" s="372"/>
      <c r="AG716" s="372"/>
      <c r="AH716" s="372"/>
      <c r="AI716" s="372"/>
      <c r="AJ716" s="372"/>
      <c r="AK716" s="372"/>
      <c r="AL716" s="372"/>
      <c r="AM716" s="372"/>
      <c r="AN716" s="372"/>
      <c r="AO716" s="372"/>
      <c r="AP716" s="372"/>
      <c r="AQ716" s="372"/>
      <c r="AR716" s="372"/>
      <c r="AS716" s="372"/>
      <c r="AT716" s="372"/>
      <c r="AU716" s="372"/>
      <c r="AV716" s="372"/>
      <c r="AW716" s="372"/>
      <c r="AX716" s="372"/>
      <c r="AY716" s="372"/>
      <c r="AZ716" s="372"/>
      <c r="BA716" s="372"/>
      <c r="BB716" s="372"/>
      <c r="BC716" s="372"/>
      <c r="BD716" s="372"/>
      <c r="BE716" s="372"/>
      <c r="BF716" s="372"/>
      <c r="BG716" s="372"/>
      <c r="BH716" s="372"/>
      <c r="BI716" s="372"/>
      <c r="BJ716" s="372"/>
      <c r="BK716" s="372"/>
      <c r="BL716" s="372"/>
      <c r="BM716" s="372"/>
      <c r="BN716" s="372"/>
      <c r="BO716" s="372"/>
      <c r="BP716" s="372"/>
      <c r="BQ716" s="372"/>
      <c r="BR716" s="372"/>
      <c r="BS716" s="372"/>
      <c r="BT716" s="372"/>
      <c r="BU716" s="372"/>
      <c r="BV716" s="372"/>
      <c r="BW716" s="372"/>
      <c r="BX716" s="372"/>
      <c r="BY716" s="372"/>
      <c r="BZ716" s="372"/>
      <c r="CA716" s="372"/>
      <c r="CB716" s="372"/>
      <c r="CC716" s="372"/>
      <c r="CD716" s="372"/>
      <c r="CE716" s="372"/>
      <c r="CF716" s="372"/>
      <c r="CG716" s="372"/>
      <c r="CH716" s="372"/>
      <c r="CI716" s="372"/>
      <c r="CJ716" s="372"/>
      <c r="CK716" s="372"/>
      <c r="CL716" s="372"/>
      <c r="CM716" s="372"/>
      <c r="CN716" s="372"/>
      <c r="CO716" s="372"/>
      <c r="CP716" s="372"/>
      <c r="CQ716" s="372"/>
      <c r="CR716" s="372"/>
      <c r="CS716" s="372"/>
      <c r="CT716" s="372"/>
      <c r="CU716" s="372"/>
      <c r="CV716" s="372"/>
      <c r="CW716" s="372"/>
      <c r="CX716" s="372"/>
      <c r="CY716" s="372"/>
      <c r="CZ716" s="372"/>
      <c r="DA716" s="372"/>
      <c r="DB716" s="372"/>
      <c r="DC716" s="372"/>
      <c r="DD716" s="372"/>
      <c r="DE716" s="372"/>
      <c r="DF716" s="372"/>
      <c r="DG716" s="372"/>
      <c r="DH716" s="372"/>
      <c r="DI716" s="372"/>
      <c r="DJ716" s="372"/>
      <c r="DK716" s="372"/>
      <c r="DL716" s="372"/>
      <c r="DM716" s="372"/>
      <c r="DN716" s="372"/>
      <c r="DO716" s="372"/>
      <c r="DP716" s="372"/>
      <c r="DQ716" s="372"/>
      <c r="DR716" s="372"/>
      <c r="DS716" s="372"/>
      <c r="DT716" s="372"/>
      <c r="DU716" s="372"/>
      <c r="DV716" s="372"/>
      <c r="DW716" s="372"/>
      <c r="DX716" s="372"/>
      <c r="DY716" s="372"/>
      <c r="DZ716" s="372"/>
      <c r="EA716" s="372"/>
      <c r="EB716" s="372"/>
      <c r="EC716" s="372"/>
      <c r="ED716" s="372"/>
      <c r="EE716" s="372"/>
      <c r="EF716" s="372"/>
      <c r="EG716" s="372"/>
      <c r="EH716" s="372"/>
      <c r="EI716" s="372"/>
      <c r="EJ716" s="372"/>
      <c r="EK716" s="372"/>
      <c r="EL716" s="372"/>
      <c r="EM716" s="372"/>
      <c r="EN716" s="372"/>
      <c r="EO716" s="372"/>
      <c r="EP716" s="372"/>
      <c r="EQ716" s="372"/>
      <c r="ER716" s="372"/>
      <c r="ES716" s="372"/>
      <c r="ET716" s="372"/>
      <c r="EU716" s="372"/>
      <c r="EV716" s="372"/>
      <c r="EW716" s="372"/>
      <c r="EX716" s="372"/>
      <c r="EY716" s="372"/>
      <c r="EZ716" s="372"/>
      <c r="FA716" s="372"/>
      <c r="FB716" s="372"/>
      <c r="FC716" s="372"/>
      <c r="FD716" s="372"/>
      <c r="FE716" s="372"/>
      <c r="FF716" s="372"/>
      <c r="FG716" s="372"/>
      <c r="FH716" s="372"/>
      <c r="FI716" s="372"/>
      <c r="FJ716" s="372"/>
      <c r="FK716" s="372"/>
      <c r="FL716" s="372"/>
      <c r="FM716" s="372"/>
      <c r="FN716" s="372"/>
      <c r="FO716" s="372"/>
      <c r="FP716" s="372"/>
      <c r="FQ716" s="372"/>
      <c r="FR716" s="372"/>
      <c r="FS716" s="372"/>
      <c r="FT716" s="372"/>
      <c r="FU716" s="372"/>
      <c r="FV716" s="372"/>
      <c r="FW716" s="372"/>
      <c r="FX716" s="372"/>
      <c r="FY716" s="372"/>
      <c r="FZ716" s="372"/>
      <c r="GA716" s="372"/>
      <c r="GB716" s="372"/>
      <c r="GC716" s="372"/>
      <c r="GD716" s="372"/>
      <c r="GE716" s="372"/>
      <c r="GF716" s="372"/>
      <c r="GG716" s="372"/>
      <c r="GH716" s="372"/>
      <c r="GI716" s="372"/>
      <c r="GJ716" s="372"/>
      <c r="GK716" s="372"/>
      <c r="GL716" s="372"/>
      <c r="GM716" s="372"/>
      <c r="GN716" s="372"/>
      <c r="GO716" s="372"/>
      <c r="GP716" s="372"/>
      <c r="GQ716" s="372"/>
      <c r="GR716" s="372"/>
      <c r="GS716" s="372"/>
      <c r="GT716" s="372"/>
      <c r="GU716" s="372"/>
      <c r="GV716" s="372"/>
      <c r="GW716" s="372"/>
      <c r="GX716" s="372"/>
      <c r="GY716" s="372"/>
      <c r="GZ716" s="372"/>
      <c r="HA716" s="372"/>
      <c r="HB716" s="372"/>
      <c r="HC716" s="372"/>
      <c r="HD716" s="372"/>
      <c r="HE716" s="372"/>
      <c r="HF716" s="372"/>
      <c r="HG716" s="372"/>
      <c r="HH716" s="372"/>
      <c r="HI716" s="372"/>
      <c r="HJ716" s="372"/>
      <c r="HK716" s="372"/>
      <c r="HL716" s="372"/>
      <c r="HM716" s="372"/>
      <c r="HN716" s="372"/>
      <c r="HO716" s="372"/>
      <c r="HP716" s="372"/>
      <c r="HQ716" s="372"/>
      <c r="HR716" s="372"/>
      <c r="HS716" s="372"/>
      <c r="HT716" s="372"/>
      <c r="HU716" s="372"/>
      <c r="HV716" s="372"/>
      <c r="HW716" s="372"/>
      <c r="HX716" s="372"/>
    </row>
    <row r="717" spans="1:232" s="481" customFormat="1" hidden="1">
      <c r="A717" s="363"/>
      <c r="B717" s="378"/>
      <c r="C717" s="365"/>
      <c r="D717" s="366"/>
      <c r="E717" s="367"/>
      <c r="F717" s="368"/>
      <c r="G717" s="379"/>
      <c r="H717" s="290"/>
      <c r="I717" s="318"/>
      <c r="J717" s="322"/>
      <c r="K717" s="322"/>
      <c r="L717" s="321" t="s">
        <v>125</v>
      </c>
      <c r="M717" s="323">
        <v>4239</v>
      </c>
      <c r="N717" s="299">
        <f>+'havelvac 7.1'!N717+'havelvac 7.2'!N717+'havelvac 7.3'!N717+'havelvac 7.4'!N717+'havelvac 7.5'!N717+'havelvac 7.6'!N717+'havelvac 7.7'!N717+'havelvac 7.9'!N717+'havelvac 7.8'!N717+'havelvac 7.10'!N717+'havelvac 7.11'!N717+'havelvac 7.12'!N717+'havelvac 7.13'!N717</f>
        <v>0</v>
      </c>
      <c r="O717" s="299">
        <f>+'havelvac 7.1'!O717+'havelvac 7.2'!O717+'havelvac 7.3'!O717+'havelvac 7.4'!O717+'havelvac 7.5'!O717+'havelvac 7.6'!O717+'havelvac 7.7'!O717+'havelvac 7.9'!O717+'havelvac 7.8'!O717+'havelvac 7.10'!O717+'havelvac 7.11'!O717+'havelvac 7.12'!O717+'havelvac 7.13'!O717</f>
        <v>0</v>
      </c>
      <c r="P717" s="299">
        <f>+'havelvac 7.1'!P717+'havelvac 7.2'!P717+'havelvac 7.3'!P717+'havelvac 7.4'!P717+'havelvac 7.5'!P717+'havelvac 7.6'!P717+'havelvac 7.7'!P717+'havelvac 7.9'!P717+'havelvac 7.8'!P717+'havelvac 7.10'!P717+'havelvac 7.11'!P717+'havelvac 7.12'!P717+'havelvac 7.13'!P717</f>
        <v>0</v>
      </c>
      <c r="Q717" s="372"/>
      <c r="R717" s="372"/>
      <c r="S717" s="372"/>
      <c r="T717" s="372"/>
      <c r="U717" s="372"/>
      <c r="V717" s="372"/>
      <c r="W717" s="372"/>
      <c r="X717" s="372"/>
      <c r="Y717" s="372"/>
      <c r="Z717" s="372"/>
      <c r="AA717" s="372"/>
      <c r="AB717" s="372"/>
      <c r="AC717" s="372"/>
      <c r="AD717" s="372"/>
      <c r="AE717" s="372"/>
      <c r="AF717" s="372"/>
      <c r="AG717" s="372"/>
      <c r="AH717" s="372"/>
      <c r="AI717" s="372"/>
      <c r="AJ717" s="372"/>
      <c r="AK717" s="372"/>
      <c r="AL717" s="372"/>
      <c r="AM717" s="372"/>
      <c r="AN717" s="372"/>
      <c r="AO717" s="372"/>
      <c r="AP717" s="372"/>
      <c r="AQ717" s="372"/>
      <c r="AR717" s="372"/>
      <c r="AS717" s="372"/>
      <c r="AT717" s="372"/>
      <c r="AU717" s="372"/>
      <c r="AV717" s="372"/>
      <c r="AW717" s="372"/>
      <c r="AX717" s="372"/>
      <c r="AY717" s="372"/>
      <c r="AZ717" s="372"/>
      <c r="BA717" s="372"/>
      <c r="BB717" s="372"/>
      <c r="BC717" s="372"/>
      <c r="BD717" s="372"/>
      <c r="BE717" s="372"/>
      <c r="BF717" s="372"/>
      <c r="BG717" s="372"/>
      <c r="BH717" s="372"/>
      <c r="BI717" s="372"/>
      <c r="BJ717" s="372"/>
      <c r="BK717" s="372"/>
      <c r="BL717" s="372"/>
      <c r="BM717" s="372"/>
      <c r="BN717" s="372"/>
      <c r="BO717" s="372"/>
      <c r="BP717" s="372"/>
      <c r="BQ717" s="372"/>
      <c r="BR717" s="372"/>
      <c r="BS717" s="372"/>
      <c r="BT717" s="372"/>
      <c r="BU717" s="372"/>
      <c r="BV717" s="372"/>
      <c r="BW717" s="372"/>
      <c r="BX717" s="372"/>
      <c r="BY717" s="372"/>
      <c r="BZ717" s="372"/>
      <c r="CA717" s="372"/>
      <c r="CB717" s="372"/>
      <c r="CC717" s="372"/>
      <c r="CD717" s="372"/>
      <c r="CE717" s="372"/>
      <c r="CF717" s="372"/>
      <c r="CG717" s="372"/>
      <c r="CH717" s="372"/>
      <c r="CI717" s="372"/>
      <c r="CJ717" s="372"/>
      <c r="CK717" s="372"/>
      <c r="CL717" s="372"/>
      <c r="CM717" s="372"/>
      <c r="CN717" s="372"/>
      <c r="CO717" s="372"/>
      <c r="CP717" s="372"/>
      <c r="CQ717" s="372"/>
      <c r="CR717" s="372"/>
      <c r="CS717" s="372"/>
      <c r="CT717" s="372"/>
      <c r="CU717" s="372"/>
      <c r="CV717" s="372"/>
      <c r="CW717" s="372"/>
      <c r="CX717" s="372"/>
      <c r="CY717" s="372"/>
      <c r="CZ717" s="372"/>
      <c r="DA717" s="372"/>
      <c r="DB717" s="372"/>
      <c r="DC717" s="372"/>
      <c r="DD717" s="372"/>
      <c r="DE717" s="372"/>
      <c r="DF717" s="372"/>
      <c r="DG717" s="372"/>
      <c r="DH717" s="372"/>
      <c r="DI717" s="372"/>
      <c r="DJ717" s="372"/>
      <c r="DK717" s="372"/>
      <c r="DL717" s="372"/>
      <c r="DM717" s="372"/>
      <c r="DN717" s="372"/>
      <c r="DO717" s="372"/>
      <c r="DP717" s="372"/>
      <c r="DQ717" s="372"/>
      <c r="DR717" s="372"/>
      <c r="DS717" s="372"/>
      <c r="DT717" s="372"/>
      <c r="DU717" s="372"/>
      <c r="DV717" s="372"/>
      <c r="DW717" s="372"/>
      <c r="DX717" s="372"/>
      <c r="DY717" s="372"/>
      <c r="DZ717" s="372"/>
      <c r="EA717" s="372"/>
      <c r="EB717" s="372"/>
      <c r="EC717" s="372"/>
      <c r="ED717" s="372"/>
      <c r="EE717" s="372"/>
      <c r="EF717" s="372"/>
      <c r="EG717" s="372"/>
      <c r="EH717" s="372"/>
      <c r="EI717" s="372"/>
      <c r="EJ717" s="372"/>
      <c r="EK717" s="372"/>
      <c r="EL717" s="372"/>
      <c r="EM717" s="372"/>
      <c r="EN717" s="372"/>
      <c r="EO717" s="372"/>
      <c r="EP717" s="372"/>
      <c r="EQ717" s="372"/>
      <c r="ER717" s="372"/>
      <c r="ES717" s="372"/>
      <c r="ET717" s="372"/>
      <c r="EU717" s="372"/>
      <c r="EV717" s="372"/>
      <c r="EW717" s="372"/>
      <c r="EX717" s="372"/>
      <c r="EY717" s="372"/>
      <c r="EZ717" s="372"/>
      <c r="FA717" s="372"/>
      <c r="FB717" s="372"/>
      <c r="FC717" s="372"/>
      <c r="FD717" s="372"/>
      <c r="FE717" s="372"/>
      <c r="FF717" s="372"/>
      <c r="FG717" s="372"/>
      <c r="FH717" s="372"/>
      <c r="FI717" s="372"/>
      <c r="FJ717" s="372"/>
      <c r="FK717" s="372"/>
      <c r="FL717" s="372"/>
      <c r="FM717" s="372"/>
      <c r="FN717" s="372"/>
      <c r="FO717" s="372"/>
      <c r="FP717" s="372"/>
      <c r="FQ717" s="372"/>
      <c r="FR717" s="372"/>
      <c r="FS717" s="372"/>
      <c r="FT717" s="372"/>
      <c r="FU717" s="372"/>
      <c r="FV717" s="372"/>
      <c r="FW717" s="372"/>
      <c r="FX717" s="372"/>
      <c r="FY717" s="372"/>
      <c r="FZ717" s="372"/>
      <c r="GA717" s="372"/>
      <c r="GB717" s="372"/>
      <c r="GC717" s="372"/>
      <c r="GD717" s="372"/>
      <c r="GE717" s="372"/>
      <c r="GF717" s="372"/>
      <c r="GG717" s="372"/>
      <c r="GH717" s="372"/>
      <c r="GI717" s="372"/>
      <c r="GJ717" s="372"/>
      <c r="GK717" s="372"/>
      <c r="GL717" s="372"/>
      <c r="GM717" s="372"/>
      <c r="GN717" s="372"/>
      <c r="GO717" s="372"/>
      <c r="GP717" s="372"/>
      <c r="GQ717" s="372"/>
      <c r="GR717" s="372"/>
      <c r="GS717" s="372"/>
      <c r="GT717" s="372"/>
      <c r="GU717" s="372"/>
      <c r="GV717" s="372"/>
      <c r="GW717" s="372"/>
      <c r="GX717" s="372"/>
      <c r="GY717" s="372"/>
      <c r="GZ717" s="372"/>
      <c r="HA717" s="372"/>
      <c r="HB717" s="372"/>
      <c r="HC717" s="372"/>
      <c r="HD717" s="372"/>
      <c r="HE717" s="372"/>
      <c r="HF717" s="372"/>
      <c r="HG717" s="372"/>
      <c r="HH717" s="372"/>
      <c r="HI717" s="372"/>
      <c r="HJ717" s="372"/>
      <c r="HK717" s="372"/>
      <c r="HL717" s="372"/>
      <c r="HM717" s="372"/>
      <c r="HN717" s="372"/>
      <c r="HO717" s="372"/>
      <c r="HP717" s="372"/>
      <c r="HQ717" s="372"/>
      <c r="HR717" s="372"/>
      <c r="HS717" s="372"/>
      <c r="HT717" s="372"/>
      <c r="HU717" s="372"/>
      <c r="HV717" s="372"/>
      <c r="HW717" s="372"/>
      <c r="HX717" s="372"/>
    </row>
    <row r="718" spans="1:232" hidden="1">
      <c r="H718" s="290"/>
      <c r="I718" s="318"/>
      <c r="J718" s="322"/>
      <c r="K718" s="322"/>
      <c r="L718" s="321" t="s">
        <v>130</v>
      </c>
      <c r="M718" s="420">
        <v>4267</v>
      </c>
      <c r="N718" s="299">
        <f>+'havelvac 7.1'!N718+'havelvac 7.2'!N718+'havelvac 7.3'!N718+'havelvac 7.4'!N718+'havelvac 7.5'!N718+'havelvac 7.6'!N718+'havelvac 7.7'!N718+'havelvac 7.9'!N718+'havelvac 7.8'!N718+'havelvac 7.10'!N718+'havelvac 7.11'!N718+'havelvac 7.12'!N718+'havelvac 7.13'!N718</f>
        <v>0</v>
      </c>
      <c r="O718" s="299">
        <f>+'havelvac 7.1'!O718+'havelvac 7.2'!O718+'havelvac 7.3'!O718+'havelvac 7.4'!O718+'havelvac 7.5'!O718+'havelvac 7.6'!O718+'havelvac 7.7'!O718+'havelvac 7.9'!O718+'havelvac 7.8'!O718+'havelvac 7.10'!O718+'havelvac 7.11'!O718+'havelvac 7.12'!O718+'havelvac 7.13'!O718</f>
        <v>0</v>
      </c>
      <c r="P718" s="299">
        <f>+'havelvac 7.1'!P718+'havelvac 7.2'!P718+'havelvac 7.3'!P718+'havelvac 7.4'!P718+'havelvac 7.5'!P718+'havelvac 7.6'!P718+'havelvac 7.7'!P718+'havelvac 7.9'!P718+'havelvac 7.8'!P718+'havelvac 7.10'!P718+'havelvac 7.11'!P718+'havelvac 7.12'!P718+'havelvac 7.13'!P718</f>
        <v>0</v>
      </c>
    </row>
    <row r="719" spans="1:232" hidden="1">
      <c r="H719" s="290"/>
      <c r="I719" s="318"/>
      <c r="J719" s="322"/>
      <c r="K719" s="322"/>
      <c r="L719" s="336" t="s">
        <v>364</v>
      </c>
      <c r="M719" s="289">
        <v>4269</v>
      </c>
      <c r="N719" s="299">
        <f>+'havelvac 7.1'!N719+'havelvac 7.2'!N719+'havelvac 7.3'!N719+'havelvac 7.4'!N719+'havelvac 7.5'!N719+'havelvac 7.6'!N719+'havelvac 7.7'!N719+'havelvac 7.9'!N719+'havelvac 7.8'!N719+'havelvac 7.10'!N719+'havelvac 7.11'!N719+'havelvac 7.12'!N719+'havelvac 7.13'!N719</f>
        <v>0</v>
      </c>
      <c r="O719" s="299">
        <f>+'havelvac 7.1'!O719+'havelvac 7.2'!O719+'havelvac 7.3'!O719+'havelvac 7.4'!O719+'havelvac 7.5'!O719+'havelvac 7.6'!O719+'havelvac 7.7'!O719+'havelvac 7.9'!O719+'havelvac 7.8'!O719+'havelvac 7.10'!O719+'havelvac 7.11'!O719+'havelvac 7.12'!O719+'havelvac 7.13'!O719</f>
        <v>0</v>
      </c>
      <c r="P719" s="299">
        <f>+'havelvac 7.1'!P719+'havelvac 7.2'!P719+'havelvac 7.3'!P719+'havelvac 7.4'!P719+'havelvac 7.5'!P719+'havelvac 7.6'!P719+'havelvac 7.7'!P719+'havelvac 7.9'!P719+'havelvac 7.8'!P719+'havelvac 7.10'!P719+'havelvac 7.11'!P719+'havelvac 7.12'!P719+'havelvac 7.13'!P719</f>
        <v>0</v>
      </c>
    </row>
    <row r="720" spans="1:232" s="481" customFormat="1" hidden="1">
      <c r="A720" s="363"/>
      <c r="B720" s="378"/>
      <c r="C720" s="365"/>
      <c r="D720" s="366"/>
      <c r="E720" s="367"/>
      <c r="F720" s="368"/>
      <c r="G720" s="379"/>
      <c r="H720" s="290"/>
      <c r="I720" s="318"/>
      <c r="J720" s="322"/>
      <c r="K720" s="322"/>
      <c r="L720" s="321" t="s">
        <v>348</v>
      </c>
      <c r="M720" s="316">
        <v>4729</v>
      </c>
      <c r="N720" s="299">
        <f>+'havelvac 7.1'!N720+'havelvac 7.2'!N720+'havelvac 7.3'!N720+'havelvac 7.4'!N720+'havelvac 7.5'!N720+'havelvac 7.6'!N720+'havelvac 7.7'!N720+'havelvac 7.9'!N720+'havelvac 7.8'!N720+'havelvac 7.10'!N720+'havelvac 7.11'!N720+'havelvac 7.12'!N720+'havelvac 7.13'!N720</f>
        <v>0</v>
      </c>
      <c r="O720" s="299">
        <f>+'havelvac 7.1'!O720+'havelvac 7.2'!O720+'havelvac 7.3'!O720+'havelvac 7.4'!O720+'havelvac 7.5'!O720+'havelvac 7.6'!O720+'havelvac 7.7'!O720+'havelvac 7.9'!O720+'havelvac 7.8'!O720+'havelvac 7.10'!O720+'havelvac 7.11'!O720+'havelvac 7.12'!O720+'havelvac 7.13'!O720</f>
        <v>0</v>
      </c>
      <c r="P720" s="299">
        <f>+'havelvac 7.1'!P720+'havelvac 7.2'!P720+'havelvac 7.3'!P720+'havelvac 7.4'!P720+'havelvac 7.5'!P720+'havelvac 7.6'!P720+'havelvac 7.7'!P720+'havelvac 7.9'!P720+'havelvac 7.8'!P720+'havelvac 7.10'!P720+'havelvac 7.11'!P720+'havelvac 7.12'!P720+'havelvac 7.13'!P720</f>
        <v>0</v>
      </c>
      <c r="Q720" s="372"/>
      <c r="R720" s="372"/>
      <c r="S720" s="372"/>
      <c r="T720" s="372"/>
      <c r="U720" s="372"/>
      <c r="V720" s="372"/>
      <c r="W720" s="372"/>
      <c r="X720" s="372"/>
      <c r="Y720" s="372"/>
      <c r="Z720" s="372"/>
      <c r="AA720" s="372"/>
      <c r="AB720" s="372"/>
      <c r="AC720" s="372"/>
      <c r="AD720" s="372"/>
      <c r="AE720" s="372"/>
      <c r="AF720" s="372"/>
      <c r="AG720" s="372"/>
      <c r="AH720" s="372"/>
      <c r="AI720" s="372"/>
      <c r="AJ720" s="372"/>
      <c r="AK720" s="372"/>
      <c r="AL720" s="372"/>
      <c r="AM720" s="372"/>
      <c r="AN720" s="372"/>
      <c r="AO720" s="372"/>
      <c r="AP720" s="372"/>
      <c r="AQ720" s="372"/>
      <c r="AR720" s="372"/>
      <c r="AS720" s="372"/>
      <c r="AT720" s="372"/>
      <c r="AU720" s="372"/>
      <c r="AV720" s="372"/>
      <c r="AW720" s="372"/>
      <c r="AX720" s="372"/>
      <c r="AY720" s="372"/>
      <c r="AZ720" s="372"/>
      <c r="BA720" s="372"/>
      <c r="BB720" s="372"/>
      <c r="BC720" s="372"/>
      <c r="BD720" s="372"/>
      <c r="BE720" s="372"/>
      <c r="BF720" s="372"/>
      <c r="BG720" s="372"/>
      <c r="BH720" s="372"/>
      <c r="BI720" s="372"/>
      <c r="BJ720" s="372"/>
      <c r="BK720" s="372"/>
      <c r="BL720" s="372"/>
      <c r="BM720" s="372"/>
      <c r="BN720" s="372"/>
      <c r="BO720" s="372"/>
      <c r="BP720" s="372"/>
      <c r="BQ720" s="372"/>
      <c r="BR720" s="372"/>
      <c r="BS720" s="372"/>
      <c r="BT720" s="372"/>
      <c r="BU720" s="372"/>
      <c r="BV720" s="372"/>
      <c r="BW720" s="372"/>
      <c r="BX720" s="372"/>
      <c r="BY720" s="372"/>
      <c r="BZ720" s="372"/>
      <c r="CA720" s="372"/>
      <c r="CB720" s="372"/>
      <c r="CC720" s="372"/>
      <c r="CD720" s="372"/>
      <c r="CE720" s="372"/>
      <c r="CF720" s="372"/>
      <c r="CG720" s="372"/>
      <c r="CH720" s="372"/>
      <c r="CI720" s="372"/>
      <c r="CJ720" s="372"/>
      <c r="CK720" s="372"/>
      <c r="CL720" s="372"/>
      <c r="CM720" s="372"/>
      <c r="CN720" s="372"/>
      <c r="CO720" s="372"/>
      <c r="CP720" s="372"/>
      <c r="CQ720" s="372"/>
      <c r="CR720" s="372"/>
      <c r="CS720" s="372"/>
      <c r="CT720" s="372"/>
      <c r="CU720" s="372"/>
      <c r="CV720" s="372"/>
      <c r="CW720" s="372"/>
      <c r="CX720" s="372"/>
      <c r="CY720" s="372"/>
      <c r="CZ720" s="372"/>
      <c r="DA720" s="372"/>
      <c r="DB720" s="372"/>
      <c r="DC720" s="372"/>
      <c r="DD720" s="372"/>
      <c r="DE720" s="372"/>
      <c r="DF720" s="372"/>
      <c r="DG720" s="372"/>
      <c r="DH720" s="372"/>
      <c r="DI720" s="372"/>
      <c r="DJ720" s="372"/>
      <c r="DK720" s="372"/>
      <c r="DL720" s="372"/>
      <c r="DM720" s="372"/>
      <c r="DN720" s="372"/>
      <c r="DO720" s="372"/>
      <c r="DP720" s="372"/>
      <c r="DQ720" s="372"/>
      <c r="DR720" s="372"/>
      <c r="DS720" s="372"/>
      <c r="DT720" s="372"/>
      <c r="DU720" s="372"/>
      <c r="DV720" s="372"/>
      <c r="DW720" s="372"/>
      <c r="DX720" s="372"/>
      <c r="DY720" s="372"/>
      <c r="DZ720" s="372"/>
      <c r="EA720" s="372"/>
      <c r="EB720" s="372"/>
      <c r="EC720" s="372"/>
      <c r="ED720" s="372"/>
      <c r="EE720" s="372"/>
      <c r="EF720" s="372"/>
      <c r="EG720" s="372"/>
      <c r="EH720" s="372"/>
      <c r="EI720" s="372"/>
      <c r="EJ720" s="372"/>
      <c r="EK720" s="372"/>
      <c r="EL720" s="372"/>
      <c r="EM720" s="372"/>
      <c r="EN720" s="372"/>
      <c r="EO720" s="372"/>
      <c r="EP720" s="372"/>
      <c r="EQ720" s="372"/>
      <c r="ER720" s="372"/>
      <c r="ES720" s="372"/>
      <c r="ET720" s="372"/>
      <c r="EU720" s="372"/>
      <c r="EV720" s="372"/>
      <c r="EW720" s="372"/>
      <c r="EX720" s="372"/>
      <c r="EY720" s="372"/>
      <c r="EZ720" s="372"/>
      <c r="FA720" s="372"/>
      <c r="FB720" s="372"/>
      <c r="FC720" s="372"/>
      <c r="FD720" s="372"/>
      <c r="FE720" s="372"/>
      <c r="FF720" s="372"/>
      <c r="FG720" s="372"/>
      <c r="FH720" s="372"/>
      <c r="FI720" s="372"/>
      <c r="FJ720" s="372"/>
      <c r="FK720" s="372"/>
      <c r="FL720" s="372"/>
      <c r="FM720" s="372"/>
      <c r="FN720" s="372"/>
      <c r="FO720" s="372"/>
      <c r="FP720" s="372"/>
      <c r="FQ720" s="372"/>
      <c r="FR720" s="372"/>
      <c r="FS720" s="372"/>
      <c r="FT720" s="372"/>
      <c r="FU720" s="372"/>
      <c r="FV720" s="372"/>
      <c r="FW720" s="372"/>
      <c r="FX720" s="372"/>
      <c r="FY720" s="372"/>
      <c r="FZ720" s="372"/>
      <c r="GA720" s="372"/>
      <c r="GB720" s="372"/>
      <c r="GC720" s="372"/>
      <c r="GD720" s="372"/>
      <c r="GE720" s="372"/>
      <c r="GF720" s="372"/>
      <c r="GG720" s="372"/>
      <c r="GH720" s="372"/>
      <c r="GI720" s="372"/>
      <c r="GJ720" s="372"/>
      <c r="GK720" s="372"/>
      <c r="GL720" s="372"/>
      <c r="GM720" s="372"/>
      <c r="GN720" s="372"/>
      <c r="GO720" s="372"/>
      <c r="GP720" s="372"/>
      <c r="GQ720" s="372"/>
      <c r="GR720" s="372"/>
      <c r="GS720" s="372"/>
      <c r="GT720" s="372"/>
      <c r="GU720" s="372"/>
      <c r="GV720" s="372"/>
      <c r="GW720" s="372"/>
      <c r="GX720" s="372"/>
      <c r="GY720" s="372"/>
      <c r="GZ720" s="372"/>
      <c r="HA720" s="372"/>
      <c r="HB720" s="372"/>
      <c r="HC720" s="372"/>
      <c r="HD720" s="372"/>
      <c r="HE720" s="372"/>
      <c r="HF720" s="372"/>
      <c r="HG720" s="372"/>
      <c r="HH720" s="372"/>
      <c r="HI720" s="372"/>
      <c r="HJ720" s="372"/>
      <c r="HK720" s="372"/>
      <c r="HL720" s="372"/>
      <c r="HM720" s="372"/>
      <c r="HN720" s="372"/>
      <c r="HO720" s="372"/>
      <c r="HP720" s="372"/>
      <c r="HQ720" s="372"/>
      <c r="HR720" s="372"/>
      <c r="HS720" s="372"/>
      <c r="HT720" s="372"/>
      <c r="HU720" s="372"/>
      <c r="HV720" s="372"/>
      <c r="HW720" s="372"/>
      <c r="HX720" s="372"/>
    </row>
    <row r="721" spans="1:232" s="481" customFormat="1" hidden="1">
      <c r="A721" s="363"/>
      <c r="B721" s="378"/>
      <c r="C721" s="365"/>
      <c r="D721" s="366"/>
      <c r="E721" s="367"/>
      <c r="F721" s="368"/>
      <c r="G721" s="379"/>
      <c r="H721" s="290"/>
      <c r="I721" s="318"/>
      <c r="J721" s="322"/>
      <c r="K721" s="322"/>
      <c r="L721" s="330" t="s">
        <v>134</v>
      </c>
      <c r="M721" s="288">
        <v>4861</v>
      </c>
      <c r="N721" s="299">
        <f>+'havelvac 7.1'!N721+'havelvac 7.2'!N721+'havelvac 7.3'!N721+'havelvac 7.4'!N721+'havelvac 7.5'!N721+'havelvac 7.6'!N721+'havelvac 7.7'!N721+'havelvac 7.9'!N721+'havelvac 7.8'!N721+'havelvac 7.10'!N721+'havelvac 7.11'!N721+'havelvac 7.12'!N721+'havelvac 7.13'!N721</f>
        <v>0</v>
      </c>
      <c r="O721" s="299">
        <f>+'havelvac 7.1'!O721+'havelvac 7.2'!O721+'havelvac 7.3'!O721+'havelvac 7.4'!O721+'havelvac 7.5'!O721+'havelvac 7.6'!O721+'havelvac 7.7'!O721+'havelvac 7.9'!O721+'havelvac 7.8'!O721+'havelvac 7.10'!O721+'havelvac 7.11'!O721+'havelvac 7.12'!O721+'havelvac 7.13'!O721</f>
        <v>0</v>
      </c>
      <c r="P721" s="299">
        <f>+'havelvac 7.1'!P721+'havelvac 7.2'!P721+'havelvac 7.3'!P721+'havelvac 7.4'!P721+'havelvac 7.5'!P721+'havelvac 7.6'!P721+'havelvac 7.7'!P721+'havelvac 7.9'!P721+'havelvac 7.8'!P721+'havelvac 7.10'!P721+'havelvac 7.11'!P721+'havelvac 7.12'!P721+'havelvac 7.13'!P721</f>
        <v>0</v>
      </c>
      <c r="Q721" s="372"/>
      <c r="R721" s="372"/>
      <c r="S721" s="372"/>
      <c r="T721" s="372"/>
      <c r="U721" s="372"/>
      <c r="V721" s="372"/>
      <c r="W721" s="372"/>
      <c r="X721" s="372"/>
      <c r="Y721" s="372"/>
      <c r="Z721" s="372"/>
      <c r="AA721" s="372"/>
      <c r="AB721" s="372"/>
      <c r="AC721" s="372"/>
      <c r="AD721" s="372"/>
      <c r="AE721" s="372"/>
      <c r="AF721" s="372"/>
      <c r="AG721" s="372"/>
      <c r="AH721" s="372"/>
      <c r="AI721" s="372"/>
      <c r="AJ721" s="372"/>
      <c r="AK721" s="372"/>
      <c r="AL721" s="372"/>
      <c r="AM721" s="372"/>
      <c r="AN721" s="372"/>
      <c r="AO721" s="372"/>
      <c r="AP721" s="372"/>
      <c r="AQ721" s="372"/>
      <c r="AR721" s="372"/>
      <c r="AS721" s="372"/>
      <c r="AT721" s="372"/>
      <c r="AU721" s="372"/>
      <c r="AV721" s="372"/>
      <c r="AW721" s="372"/>
      <c r="AX721" s="372"/>
      <c r="AY721" s="372"/>
      <c r="AZ721" s="372"/>
      <c r="BA721" s="372"/>
      <c r="BB721" s="372"/>
      <c r="BC721" s="372"/>
      <c r="BD721" s="372"/>
      <c r="BE721" s="372"/>
      <c r="BF721" s="372"/>
      <c r="BG721" s="372"/>
      <c r="BH721" s="372"/>
      <c r="BI721" s="372"/>
      <c r="BJ721" s="372"/>
      <c r="BK721" s="372"/>
      <c r="BL721" s="372"/>
      <c r="BM721" s="372"/>
      <c r="BN721" s="372"/>
      <c r="BO721" s="372"/>
      <c r="BP721" s="372"/>
      <c r="BQ721" s="372"/>
      <c r="BR721" s="372"/>
      <c r="BS721" s="372"/>
      <c r="BT721" s="372"/>
      <c r="BU721" s="372"/>
      <c r="BV721" s="372"/>
      <c r="BW721" s="372"/>
      <c r="BX721" s="372"/>
      <c r="BY721" s="372"/>
      <c r="BZ721" s="372"/>
      <c r="CA721" s="372"/>
      <c r="CB721" s="372"/>
      <c r="CC721" s="372"/>
      <c r="CD721" s="372"/>
      <c r="CE721" s="372"/>
      <c r="CF721" s="372"/>
      <c r="CG721" s="372"/>
      <c r="CH721" s="372"/>
      <c r="CI721" s="372"/>
      <c r="CJ721" s="372"/>
      <c r="CK721" s="372"/>
      <c r="CL721" s="372"/>
      <c r="CM721" s="372"/>
      <c r="CN721" s="372"/>
      <c r="CO721" s="372"/>
      <c r="CP721" s="372"/>
      <c r="CQ721" s="372"/>
      <c r="CR721" s="372"/>
      <c r="CS721" s="372"/>
      <c r="CT721" s="372"/>
      <c r="CU721" s="372"/>
      <c r="CV721" s="372"/>
      <c r="CW721" s="372"/>
      <c r="CX721" s="372"/>
      <c r="CY721" s="372"/>
      <c r="CZ721" s="372"/>
      <c r="DA721" s="372"/>
      <c r="DB721" s="372"/>
      <c r="DC721" s="372"/>
      <c r="DD721" s="372"/>
      <c r="DE721" s="372"/>
      <c r="DF721" s="372"/>
      <c r="DG721" s="372"/>
      <c r="DH721" s="372"/>
      <c r="DI721" s="372"/>
      <c r="DJ721" s="372"/>
      <c r="DK721" s="372"/>
      <c r="DL721" s="372"/>
      <c r="DM721" s="372"/>
      <c r="DN721" s="372"/>
      <c r="DO721" s="372"/>
      <c r="DP721" s="372"/>
      <c r="DQ721" s="372"/>
      <c r="DR721" s="372"/>
      <c r="DS721" s="372"/>
      <c r="DT721" s="372"/>
      <c r="DU721" s="372"/>
      <c r="DV721" s="372"/>
      <c r="DW721" s="372"/>
      <c r="DX721" s="372"/>
      <c r="DY721" s="372"/>
      <c r="DZ721" s="372"/>
      <c r="EA721" s="372"/>
      <c r="EB721" s="372"/>
      <c r="EC721" s="372"/>
      <c r="ED721" s="372"/>
      <c r="EE721" s="372"/>
      <c r="EF721" s="372"/>
      <c r="EG721" s="372"/>
      <c r="EH721" s="372"/>
      <c r="EI721" s="372"/>
      <c r="EJ721" s="372"/>
      <c r="EK721" s="372"/>
      <c r="EL721" s="372"/>
      <c r="EM721" s="372"/>
      <c r="EN721" s="372"/>
      <c r="EO721" s="372"/>
      <c r="EP721" s="372"/>
      <c r="EQ721" s="372"/>
      <c r="ER721" s="372"/>
      <c r="ES721" s="372"/>
      <c r="ET721" s="372"/>
      <c r="EU721" s="372"/>
      <c r="EV721" s="372"/>
      <c r="EW721" s="372"/>
      <c r="EX721" s="372"/>
      <c r="EY721" s="372"/>
      <c r="EZ721" s="372"/>
      <c r="FA721" s="372"/>
      <c r="FB721" s="372"/>
      <c r="FC721" s="372"/>
      <c r="FD721" s="372"/>
      <c r="FE721" s="372"/>
      <c r="FF721" s="372"/>
      <c r="FG721" s="372"/>
      <c r="FH721" s="372"/>
      <c r="FI721" s="372"/>
      <c r="FJ721" s="372"/>
      <c r="FK721" s="372"/>
      <c r="FL721" s="372"/>
      <c r="FM721" s="372"/>
      <c r="FN721" s="372"/>
      <c r="FO721" s="372"/>
      <c r="FP721" s="372"/>
      <c r="FQ721" s="372"/>
      <c r="FR721" s="372"/>
      <c r="FS721" s="372"/>
      <c r="FT721" s="372"/>
      <c r="FU721" s="372"/>
      <c r="FV721" s="372"/>
      <c r="FW721" s="372"/>
      <c r="FX721" s="372"/>
      <c r="FY721" s="372"/>
      <c r="FZ721" s="372"/>
      <c r="GA721" s="372"/>
      <c r="GB721" s="372"/>
      <c r="GC721" s="372"/>
      <c r="GD721" s="372"/>
      <c r="GE721" s="372"/>
      <c r="GF721" s="372"/>
      <c r="GG721" s="372"/>
      <c r="GH721" s="372"/>
      <c r="GI721" s="372"/>
      <c r="GJ721" s="372"/>
      <c r="GK721" s="372"/>
      <c r="GL721" s="372"/>
      <c r="GM721" s="372"/>
      <c r="GN721" s="372"/>
      <c r="GO721" s="372"/>
      <c r="GP721" s="372"/>
      <c r="GQ721" s="372"/>
      <c r="GR721" s="372"/>
      <c r="GS721" s="372"/>
      <c r="GT721" s="372"/>
      <c r="GU721" s="372"/>
      <c r="GV721" s="372"/>
      <c r="GW721" s="372"/>
      <c r="GX721" s="372"/>
      <c r="GY721" s="372"/>
      <c r="GZ721" s="372"/>
      <c r="HA721" s="372"/>
      <c r="HB721" s="372"/>
      <c r="HC721" s="372"/>
      <c r="HD721" s="372"/>
      <c r="HE721" s="372"/>
      <c r="HF721" s="372"/>
      <c r="HG721" s="372"/>
      <c r="HH721" s="372"/>
      <c r="HI721" s="372"/>
      <c r="HJ721" s="372"/>
      <c r="HK721" s="372"/>
      <c r="HL721" s="372"/>
      <c r="HM721" s="372"/>
      <c r="HN721" s="372"/>
      <c r="HO721" s="372"/>
      <c r="HP721" s="372"/>
      <c r="HQ721" s="372"/>
      <c r="HR721" s="372"/>
      <c r="HS721" s="372"/>
      <c r="HT721" s="372"/>
      <c r="HU721" s="372"/>
      <c r="HV721" s="372"/>
      <c r="HW721" s="372"/>
      <c r="HX721" s="372"/>
    </row>
    <row r="722" spans="1:232" hidden="1">
      <c r="H722" s="290"/>
      <c r="I722" s="318"/>
      <c r="J722" s="322"/>
      <c r="K722" s="322"/>
      <c r="L722" s="330" t="s">
        <v>268</v>
      </c>
      <c r="M722" s="323">
        <v>5129</v>
      </c>
      <c r="N722" s="299">
        <f>+'havelvac 7.1'!N722+'havelvac 7.2'!N722+'havelvac 7.3'!N722+'havelvac 7.4'!N722+'havelvac 7.5'!N722+'havelvac 7.6'!N722+'havelvac 7.7'!N722+'havelvac 7.9'!N722+'havelvac 7.8'!N722+'havelvac 7.10'!N722+'havelvac 7.11'!N722+'havelvac 7.12'!N722+'havelvac 7.13'!N722</f>
        <v>0</v>
      </c>
      <c r="O722" s="299">
        <f>+'havelvac 7.1'!O722+'havelvac 7.2'!O722+'havelvac 7.3'!O722+'havelvac 7.4'!O722+'havelvac 7.5'!O722+'havelvac 7.6'!O722+'havelvac 7.7'!O722+'havelvac 7.9'!O722+'havelvac 7.8'!O722+'havelvac 7.10'!O722+'havelvac 7.11'!O722+'havelvac 7.12'!O722+'havelvac 7.13'!O722</f>
        <v>0</v>
      </c>
      <c r="P722" s="299">
        <f>+'havelvac 7.1'!P722+'havelvac 7.2'!P722+'havelvac 7.3'!P722+'havelvac 7.4'!P722+'havelvac 7.5'!P722+'havelvac 7.6'!P722+'havelvac 7.7'!P722+'havelvac 7.9'!P722+'havelvac 7.8'!P722+'havelvac 7.10'!P722+'havelvac 7.11'!P722+'havelvac 7.12'!P722+'havelvac 7.13'!P722</f>
        <v>0</v>
      </c>
    </row>
    <row r="723" spans="1:232" s="481" customFormat="1" ht="27" hidden="1">
      <c r="A723" s="363"/>
      <c r="B723" s="378"/>
      <c r="C723" s="365"/>
      <c r="D723" s="366"/>
      <c r="E723" s="367"/>
      <c r="F723" s="368"/>
      <c r="G723" s="379"/>
      <c r="H723" s="290"/>
      <c r="I723" s="414"/>
      <c r="J723" s="415"/>
      <c r="K723" s="415"/>
      <c r="L723" s="416" t="s">
        <v>850</v>
      </c>
      <c r="M723" s="411"/>
      <c r="N723" s="417">
        <f>SUM(N724:N726)</f>
        <v>0</v>
      </c>
      <c r="O723" s="417">
        <f>SUM(O724:O726)</f>
        <v>0</v>
      </c>
      <c r="P723" s="417">
        <f>SUM(P724:P726)</f>
        <v>0</v>
      </c>
      <c r="Q723" s="372"/>
      <c r="R723" s="372"/>
      <c r="S723" s="372"/>
      <c r="T723" s="372"/>
      <c r="U723" s="372"/>
      <c r="V723" s="372"/>
      <c r="W723" s="372"/>
      <c r="X723" s="372"/>
      <c r="Y723" s="372"/>
      <c r="Z723" s="372"/>
      <c r="AA723" s="372"/>
      <c r="AB723" s="372"/>
      <c r="AC723" s="372"/>
      <c r="AD723" s="372"/>
      <c r="AE723" s="372"/>
      <c r="AF723" s="372"/>
      <c r="AG723" s="372"/>
      <c r="AH723" s="372"/>
      <c r="AI723" s="372"/>
      <c r="AJ723" s="372"/>
      <c r="AK723" s="372"/>
      <c r="AL723" s="372"/>
      <c r="AM723" s="372"/>
      <c r="AN723" s="372"/>
      <c r="AO723" s="372"/>
      <c r="AP723" s="372"/>
      <c r="AQ723" s="372"/>
      <c r="AR723" s="372"/>
      <c r="AS723" s="372"/>
      <c r="AT723" s="372"/>
      <c r="AU723" s="372"/>
      <c r="AV723" s="372"/>
      <c r="AW723" s="372"/>
      <c r="AX723" s="372"/>
      <c r="AY723" s="372"/>
      <c r="AZ723" s="372"/>
      <c r="BA723" s="372"/>
      <c r="BB723" s="372"/>
      <c r="BC723" s="372"/>
      <c r="BD723" s="372"/>
      <c r="BE723" s="372"/>
      <c r="BF723" s="372"/>
      <c r="BG723" s="372"/>
      <c r="BH723" s="372"/>
      <c r="BI723" s="372"/>
      <c r="BJ723" s="372"/>
      <c r="BK723" s="372"/>
      <c r="BL723" s="372"/>
      <c r="BM723" s="372"/>
      <c r="BN723" s="372"/>
      <c r="BO723" s="372"/>
      <c r="BP723" s="372"/>
      <c r="BQ723" s="372"/>
      <c r="BR723" s="372"/>
      <c r="BS723" s="372"/>
      <c r="BT723" s="372"/>
      <c r="BU723" s="372"/>
      <c r="BV723" s="372"/>
      <c r="BW723" s="372"/>
      <c r="BX723" s="372"/>
      <c r="BY723" s="372"/>
      <c r="BZ723" s="372"/>
      <c r="CA723" s="372"/>
      <c r="CB723" s="372"/>
      <c r="CC723" s="372"/>
      <c r="CD723" s="372"/>
      <c r="CE723" s="372"/>
      <c r="CF723" s="372"/>
      <c r="CG723" s="372"/>
      <c r="CH723" s="372"/>
      <c r="CI723" s="372"/>
      <c r="CJ723" s="372"/>
      <c r="CK723" s="372"/>
      <c r="CL723" s="372"/>
      <c r="CM723" s="372"/>
      <c r="CN723" s="372"/>
      <c r="CO723" s="372"/>
      <c r="CP723" s="372"/>
      <c r="CQ723" s="372"/>
      <c r="CR723" s="372"/>
      <c r="CS723" s="372"/>
      <c r="CT723" s="372"/>
      <c r="CU723" s="372"/>
      <c r="CV723" s="372"/>
      <c r="CW723" s="372"/>
      <c r="CX723" s="372"/>
      <c r="CY723" s="372"/>
      <c r="CZ723" s="372"/>
      <c r="DA723" s="372"/>
      <c r="DB723" s="372"/>
      <c r="DC723" s="372"/>
      <c r="DD723" s="372"/>
      <c r="DE723" s="372"/>
      <c r="DF723" s="372"/>
      <c r="DG723" s="372"/>
      <c r="DH723" s="372"/>
      <c r="DI723" s="372"/>
      <c r="DJ723" s="372"/>
      <c r="DK723" s="372"/>
      <c r="DL723" s="372"/>
      <c r="DM723" s="372"/>
      <c r="DN723" s="372"/>
      <c r="DO723" s="372"/>
      <c r="DP723" s="372"/>
      <c r="DQ723" s="372"/>
      <c r="DR723" s="372"/>
      <c r="DS723" s="372"/>
      <c r="DT723" s="372"/>
      <c r="DU723" s="372"/>
      <c r="DV723" s="372"/>
      <c r="DW723" s="372"/>
      <c r="DX723" s="372"/>
      <c r="DY723" s="372"/>
      <c r="DZ723" s="372"/>
      <c r="EA723" s="372"/>
      <c r="EB723" s="372"/>
      <c r="EC723" s="372"/>
      <c r="ED723" s="372"/>
      <c r="EE723" s="372"/>
      <c r="EF723" s="372"/>
      <c r="EG723" s="372"/>
      <c r="EH723" s="372"/>
      <c r="EI723" s="372"/>
      <c r="EJ723" s="372"/>
      <c r="EK723" s="372"/>
      <c r="EL723" s="372"/>
      <c r="EM723" s="372"/>
      <c r="EN723" s="372"/>
      <c r="EO723" s="372"/>
      <c r="EP723" s="372"/>
      <c r="EQ723" s="372"/>
      <c r="ER723" s="372"/>
      <c r="ES723" s="372"/>
      <c r="ET723" s="372"/>
      <c r="EU723" s="372"/>
      <c r="EV723" s="372"/>
      <c r="EW723" s="372"/>
      <c r="EX723" s="372"/>
      <c r="EY723" s="372"/>
      <c r="EZ723" s="372"/>
      <c r="FA723" s="372"/>
      <c r="FB723" s="372"/>
      <c r="FC723" s="372"/>
      <c r="FD723" s="372"/>
      <c r="FE723" s="372"/>
      <c r="FF723" s="372"/>
      <c r="FG723" s="372"/>
      <c r="FH723" s="372"/>
      <c r="FI723" s="372"/>
      <c r="FJ723" s="372"/>
      <c r="FK723" s="372"/>
      <c r="FL723" s="372"/>
      <c r="FM723" s="372"/>
      <c r="FN723" s="372"/>
      <c r="FO723" s="372"/>
      <c r="FP723" s="372"/>
      <c r="FQ723" s="372"/>
      <c r="FR723" s="372"/>
      <c r="FS723" s="372"/>
      <c r="FT723" s="372"/>
      <c r="FU723" s="372"/>
      <c r="FV723" s="372"/>
      <c r="FW723" s="372"/>
      <c r="FX723" s="372"/>
      <c r="FY723" s="372"/>
      <c r="FZ723" s="372"/>
      <c r="GA723" s="372"/>
      <c r="GB723" s="372"/>
      <c r="GC723" s="372"/>
      <c r="GD723" s="372"/>
      <c r="GE723" s="372"/>
      <c r="GF723" s="372"/>
      <c r="GG723" s="372"/>
      <c r="GH723" s="372"/>
      <c r="GI723" s="372"/>
      <c r="GJ723" s="372"/>
      <c r="GK723" s="372"/>
      <c r="GL723" s="372"/>
      <c r="GM723" s="372"/>
      <c r="GN723" s="372"/>
      <c r="GO723" s="372"/>
      <c r="GP723" s="372"/>
      <c r="GQ723" s="372"/>
      <c r="GR723" s="372"/>
      <c r="GS723" s="372"/>
      <c r="GT723" s="372"/>
      <c r="GU723" s="372"/>
      <c r="GV723" s="372"/>
      <c r="GW723" s="372"/>
      <c r="GX723" s="372"/>
      <c r="GY723" s="372"/>
      <c r="GZ723" s="372"/>
      <c r="HA723" s="372"/>
      <c r="HB723" s="372"/>
      <c r="HC723" s="372"/>
      <c r="HD723" s="372"/>
      <c r="HE723" s="372"/>
      <c r="HF723" s="372"/>
      <c r="HG723" s="372"/>
      <c r="HH723" s="372"/>
      <c r="HI723" s="372"/>
      <c r="HJ723" s="372"/>
      <c r="HK723" s="372"/>
      <c r="HL723" s="372"/>
      <c r="HM723" s="372"/>
      <c r="HN723" s="372"/>
      <c r="HO723" s="372"/>
      <c r="HP723" s="372"/>
      <c r="HQ723" s="372"/>
      <c r="HR723" s="372"/>
      <c r="HS723" s="372"/>
      <c r="HT723" s="372"/>
      <c r="HU723" s="372"/>
      <c r="HV723" s="372"/>
      <c r="HW723" s="372"/>
      <c r="HX723" s="372"/>
    </row>
    <row r="724" spans="1:232" hidden="1">
      <c r="H724" s="290"/>
      <c r="I724" s="318"/>
      <c r="J724" s="322"/>
      <c r="K724" s="322"/>
      <c r="L724" s="321" t="s">
        <v>125</v>
      </c>
      <c r="M724" s="323">
        <v>4239</v>
      </c>
      <c r="N724" s="299">
        <f>+'havelvac 7.1'!N724+'havelvac 7.2'!N724+'havelvac 7.3'!N724+'havelvac 7.4'!N724+'havelvac 7.5'!N724+'havelvac 7.6'!N724+'havelvac 7.7'!N724+'havelvac 7.9'!N724+'havelvac 7.8'!N724+'havelvac 7.10'!N724+'havelvac 7.11'!N724+'havelvac 7.12'!N724+'havelvac 7.13'!N724</f>
        <v>0</v>
      </c>
      <c r="O724" s="299">
        <f>+'havelvac 7.1'!O724+'havelvac 7.2'!O724+'havelvac 7.3'!O724+'havelvac 7.4'!O724+'havelvac 7.5'!O724+'havelvac 7.6'!O724+'havelvac 7.7'!O724+'havelvac 7.9'!O724+'havelvac 7.8'!O724+'havelvac 7.10'!O724+'havelvac 7.11'!O724+'havelvac 7.12'!O724+'havelvac 7.13'!O724</f>
        <v>0</v>
      </c>
      <c r="P724" s="299">
        <f>+'havelvac 7.1'!P724+'havelvac 7.2'!P724+'havelvac 7.3'!P724+'havelvac 7.4'!P724+'havelvac 7.5'!P724+'havelvac 7.6'!P724+'havelvac 7.7'!P724+'havelvac 7.9'!P724+'havelvac 7.8'!P724+'havelvac 7.10'!P724+'havelvac 7.11'!P724+'havelvac 7.12'!P724+'havelvac 7.13'!P724</f>
        <v>0</v>
      </c>
    </row>
    <row r="725" spans="1:232" s="481" customFormat="1" hidden="1">
      <c r="A725" s="363"/>
      <c r="B725" s="378"/>
      <c r="C725" s="365"/>
      <c r="D725" s="366"/>
      <c r="E725" s="367"/>
      <c r="F725" s="368"/>
      <c r="G725" s="379"/>
      <c r="H725" s="290"/>
      <c r="I725" s="318"/>
      <c r="J725" s="322"/>
      <c r="K725" s="322"/>
      <c r="L725" s="321" t="s">
        <v>763</v>
      </c>
      <c r="M725" s="323">
        <v>4728</v>
      </c>
      <c r="N725" s="299">
        <f>+'havelvac 7.1'!N725+'havelvac 7.2'!N725+'havelvac 7.3'!N725+'havelvac 7.4'!N725+'havelvac 7.5'!N725+'havelvac 7.6'!N725+'havelvac 7.7'!N725+'havelvac 7.9'!N725+'havelvac 7.8'!N725+'havelvac 7.10'!N725+'havelvac 7.11'!N725+'havelvac 7.12'!N725+'havelvac 7.13'!N725</f>
        <v>0</v>
      </c>
      <c r="O725" s="299">
        <f>+'havelvac 7.1'!O725+'havelvac 7.2'!O725+'havelvac 7.3'!O725+'havelvac 7.4'!O725+'havelvac 7.5'!O725+'havelvac 7.6'!O725+'havelvac 7.7'!O725+'havelvac 7.9'!O725+'havelvac 7.8'!O725+'havelvac 7.10'!O725+'havelvac 7.11'!O725+'havelvac 7.12'!O725+'havelvac 7.13'!O725</f>
        <v>0</v>
      </c>
      <c r="P725" s="299">
        <f>+'havelvac 7.1'!P725+'havelvac 7.2'!P725+'havelvac 7.3'!P725+'havelvac 7.4'!P725+'havelvac 7.5'!P725+'havelvac 7.6'!P725+'havelvac 7.7'!P725+'havelvac 7.9'!P725+'havelvac 7.8'!P725+'havelvac 7.10'!P725+'havelvac 7.11'!P725+'havelvac 7.12'!P725+'havelvac 7.13'!P725</f>
        <v>0</v>
      </c>
      <c r="Q725" s="372"/>
      <c r="R725" s="372"/>
      <c r="S725" s="372"/>
      <c r="T725" s="372"/>
      <c r="U725" s="372"/>
      <c r="V725" s="372"/>
      <c r="W725" s="372"/>
      <c r="X725" s="372"/>
      <c r="Y725" s="372"/>
      <c r="Z725" s="372"/>
      <c r="AA725" s="372"/>
      <c r="AB725" s="372"/>
      <c r="AC725" s="372"/>
      <c r="AD725" s="372"/>
      <c r="AE725" s="372"/>
      <c r="AF725" s="372"/>
      <c r="AG725" s="372"/>
      <c r="AH725" s="372"/>
      <c r="AI725" s="372"/>
      <c r="AJ725" s="372"/>
      <c r="AK725" s="372"/>
      <c r="AL725" s="372"/>
      <c r="AM725" s="372"/>
      <c r="AN725" s="372"/>
      <c r="AO725" s="372"/>
      <c r="AP725" s="372"/>
      <c r="AQ725" s="372"/>
      <c r="AR725" s="372"/>
      <c r="AS725" s="372"/>
      <c r="AT725" s="372"/>
      <c r="AU725" s="372"/>
      <c r="AV725" s="372"/>
      <c r="AW725" s="372"/>
      <c r="AX725" s="372"/>
      <c r="AY725" s="372"/>
      <c r="AZ725" s="372"/>
      <c r="BA725" s="372"/>
      <c r="BB725" s="372"/>
      <c r="BC725" s="372"/>
      <c r="BD725" s="372"/>
      <c r="BE725" s="372"/>
      <c r="BF725" s="372"/>
      <c r="BG725" s="372"/>
      <c r="BH725" s="372"/>
      <c r="BI725" s="372"/>
      <c r="BJ725" s="372"/>
      <c r="BK725" s="372"/>
      <c r="BL725" s="372"/>
      <c r="BM725" s="372"/>
      <c r="BN725" s="372"/>
      <c r="BO725" s="372"/>
      <c r="BP725" s="372"/>
      <c r="BQ725" s="372"/>
      <c r="BR725" s="372"/>
      <c r="BS725" s="372"/>
      <c r="BT725" s="372"/>
      <c r="BU725" s="372"/>
      <c r="BV725" s="372"/>
      <c r="BW725" s="372"/>
      <c r="BX725" s="372"/>
      <c r="BY725" s="372"/>
      <c r="BZ725" s="372"/>
      <c r="CA725" s="372"/>
      <c r="CB725" s="372"/>
      <c r="CC725" s="372"/>
      <c r="CD725" s="372"/>
      <c r="CE725" s="372"/>
      <c r="CF725" s="372"/>
      <c r="CG725" s="372"/>
      <c r="CH725" s="372"/>
      <c r="CI725" s="372"/>
      <c r="CJ725" s="372"/>
      <c r="CK725" s="372"/>
      <c r="CL725" s="372"/>
      <c r="CM725" s="372"/>
      <c r="CN725" s="372"/>
      <c r="CO725" s="372"/>
      <c r="CP725" s="372"/>
      <c r="CQ725" s="372"/>
      <c r="CR725" s="372"/>
      <c r="CS725" s="372"/>
      <c r="CT725" s="372"/>
      <c r="CU725" s="372"/>
      <c r="CV725" s="372"/>
      <c r="CW725" s="372"/>
      <c r="CX725" s="372"/>
      <c r="CY725" s="372"/>
      <c r="CZ725" s="372"/>
      <c r="DA725" s="372"/>
      <c r="DB725" s="372"/>
      <c r="DC725" s="372"/>
      <c r="DD725" s="372"/>
      <c r="DE725" s="372"/>
      <c r="DF725" s="372"/>
      <c r="DG725" s="372"/>
      <c r="DH725" s="372"/>
      <c r="DI725" s="372"/>
      <c r="DJ725" s="372"/>
      <c r="DK725" s="372"/>
      <c r="DL725" s="372"/>
      <c r="DM725" s="372"/>
      <c r="DN725" s="372"/>
      <c r="DO725" s="372"/>
      <c r="DP725" s="372"/>
      <c r="DQ725" s="372"/>
      <c r="DR725" s="372"/>
      <c r="DS725" s="372"/>
      <c r="DT725" s="372"/>
      <c r="DU725" s="372"/>
      <c r="DV725" s="372"/>
      <c r="DW725" s="372"/>
      <c r="DX725" s="372"/>
      <c r="DY725" s="372"/>
      <c r="DZ725" s="372"/>
      <c r="EA725" s="372"/>
      <c r="EB725" s="372"/>
      <c r="EC725" s="372"/>
      <c r="ED725" s="372"/>
      <c r="EE725" s="372"/>
      <c r="EF725" s="372"/>
      <c r="EG725" s="372"/>
      <c r="EH725" s="372"/>
      <c r="EI725" s="372"/>
      <c r="EJ725" s="372"/>
      <c r="EK725" s="372"/>
      <c r="EL725" s="372"/>
      <c r="EM725" s="372"/>
      <c r="EN725" s="372"/>
      <c r="EO725" s="372"/>
      <c r="EP725" s="372"/>
      <c r="EQ725" s="372"/>
      <c r="ER725" s="372"/>
      <c r="ES725" s="372"/>
      <c r="ET725" s="372"/>
      <c r="EU725" s="372"/>
      <c r="EV725" s="372"/>
      <c r="EW725" s="372"/>
      <c r="EX725" s="372"/>
      <c r="EY725" s="372"/>
      <c r="EZ725" s="372"/>
      <c r="FA725" s="372"/>
      <c r="FB725" s="372"/>
      <c r="FC725" s="372"/>
      <c r="FD725" s="372"/>
      <c r="FE725" s="372"/>
      <c r="FF725" s="372"/>
      <c r="FG725" s="372"/>
      <c r="FH725" s="372"/>
      <c r="FI725" s="372"/>
      <c r="FJ725" s="372"/>
      <c r="FK725" s="372"/>
      <c r="FL725" s="372"/>
      <c r="FM725" s="372"/>
      <c r="FN725" s="372"/>
      <c r="FO725" s="372"/>
      <c r="FP725" s="372"/>
      <c r="FQ725" s="372"/>
      <c r="FR725" s="372"/>
      <c r="FS725" s="372"/>
      <c r="FT725" s="372"/>
      <c r="FU725" s="372"/>
      <c r="FV725" s="372"/>
      <c r="FW725" s="372"/>
      <c r="FX725" s="372"/>
      <c r="FY725" s="372"/>
      <c r="FZ725" s="372"/>
      <c r="GA725" s="372"/>
      <c r="GB725" s="372"/>
      <c r="GC725" s="372"/>
      <c r="GD725" s="372"/>
      <c r="GE725" s="372"/>
      <c r="GF725" s="372"/>
      <c r="GG725" s="372"/>
      <c r="GH725" s="372"/>
      <c r="GI725" s="372"/>
      <c r="GJ725" s="372"/>
      <c r="GK725" s="372"/>
      <c r="GL725" s="372"/>
      <c r="GM725" s="372"/>
      <c r="GN725" s="372"/>
      <c r="GO725" s="372"/>
      <c r="GP725" s="372"/>
      <c r="GQ725" s="372"/>
      <c r="GR725" s="372"/>
      <c r="GS725" s="372"/>
      <c r="GT725" s="372"/>
      <c r="GU725" s="372"/>
      <c r="GV725" s="372"/>
      <c r="GW725" s="372"/>
      <c r="GX725" s="372"/>
      <c r="GY725" s="372"/>
      <c r="GZ725" s="372"/>
      <c r="HA725" s="372"/>
      <c r="HB725" s="372"/>
      <c r="HC725" s="372"/>
      <c r="HD725" s="372"/>
      <c r="HE725" s="372"/>
      <c r="HF725" s="372"/>
      <c r="HG725" s="372"/>
      <c r="HH725" s="372"/>
      <c r="HI725" s="372"/>
      <c r="HJ725" s="372"/>
      <c r="HK725" s="372"/>
      <c r="HL725" s="372"/>
      <c r="HM725" s="372"/>
      <c r="HN725" s="372"/>
      <c r="HO725" s="372"/>
      <c r="HP725" s="372"/>
      <c r="HQ725" s="372"/>
      <c r="HR725" s="372"/>
      <c r="HS725" s="372"/>
      <c r="HT725" s="372"/>
      <c r="HU725" s="372"/>
      <c r="HV725" s="372"/>
      <c r="HW725" s="372"/>
      <c r="HX725" s="372"/>
    </row>
    <row r="726" spans="1:232" s="481" customFormat="1" hidden="1">
      <c r="A726" s="363"/>
      <c r="B726" s="378"/>
      <c r="C726" s="365"/>
      <c r="D726" s="366"/>
      <c r="E726" s="367"/>
      <c r="F726" s="368"/>
      <c r="G726" s="379"/>
      <c r="H726" s="290"/>
      <c r="I726" s="318"/>
      <c r="J726" s="322"/>
      <c r="K726" s="322"/>
      <c r="L726" s="330" t="s">
        <v>134</v>
      </c>
      <c r="M726" s="288">
        <v>4861</v>
      </c>
      <c r="N726" s="299">
        <f>+'havelvac 7.1'!N726+'havelvac 7.2'!N726+'havelvac 7.3'!N726+'havelvac 7.4'!N726+'havelvac 7.5'!N726+'havelvac 7.6'!N726+'havelvac 7.7'!N726+'havelvac 7.9'!N726+'havelvac 7.8'!N726+'havelvac 7.10'!N726+'havelvac 7.11'!N726+'havelvac 7.12'!N726+'havelvac 7.13'!N726</f>
        <v>0</v>
      </c>
      <c r="O726" s="299">
        <f>+'havelvac 7.1'!O726+'havelvac 7.2'!O726+'havelvac 7.3'!O726+'havelvac 7.4'!O726+'havelvac 7.5'!O726+'havelvac 7.6'!O726+'havelvac 7.7'!O726+'havelvac 7.9'!O726+'havelvac 7.8'!O726+'havelvac 7.10'!O726+'havelvac 7.11'!O726+'havelvac 7.12'!O726+'havelvac 7.13'!O726</f>
        <v>0</v>
      </c>
      <c r="P726" s="299">
        <f>+'havelvac 7.1'!P726+'havelvac 7.2'!P726+'havelvac 7.3'!P726+'havelvac 7.4'!P726+'havelvac 7.5'!P726+'havelvac 7.6'!P726+'havelvac 7.7'!P726+'havelvac 7.9'!P726+'havelvac 7.8'!P726+'havelvac 7.10'!P726+'havelvac 7.11'!P726+'havelvac 7.12'!P726+'havelvac 7.13'!P726</f>
        <v>0</v>
      </c>
      <c r="Q726" s="372"/>
      <c r="R726" s="372"/>
      <c r="S726" s="372"/>
      <c r="T726" s="372"/>
      <c r="U726" s="372"/>
      <c r="V726" s="372"/>
      <c r="W726" s="372"/>
      <c r="X726" s="372"/>
      <c r="Y726" s="372"/>
      <c r="Z726" s="372"/>
      <c r="AA726" s="372"/>
      <c r="AB726" s="372"/>
      <c r="AC726" s="372"/>
      <c r="AD726" s="372"/>
      <c r="AE726" s="372"/>
      <c r="AF726" s="372"/>
      <c r="AG726" s="372"/>
      <c r="AH726" s="372"/>
      <c r="AI726" s="372"/>
      <c r="AJ726" s="372"/>
      <c r="AK726" s="372"/>
      <c r="AL726" s="372"/>
      <c r="AM726" s="372"/>
      <c r="AN726" s="372"/>
      <c r="AO726" s="372"/>
      <c r="AP726" s="372"/>
      <c r="AQ726" s="372"/>
      <c r="AR726" s="372"/>
      <c r="AS726" s="372"/>
      <c r="AT726" s="372"/>
      <c r="AU726" s="372"/>
      <c r="AV726" s="372"/>
      <c r="AW726" s="372"/>
      <c r="AX726" s="372"/>
      <c r="AY726" s="372"/>
      <c r="AZ726" s="372"/>
      <c r="BA726" s="372"/>
      <c r="BB726" s="372"/>
      <c r="BC726" s="372"/>
      <c r="BD726" s="372"/>
      <c r="BE726" s="372"/>
      <c r="BF726" s="372"/>
      <c r="BG726" s="372"/>
      <c r="BH726" s="372"/>
      <c r="BI726" s="372"/>
      <c r="BJ726" s="372"/>
      <c r="BK726" s="372"/>
      <c r="BL726" s="372"/>
      <c r="BM726" s="372"/>
      <c r="BN726" s="372"/>
      <c r="BO726" s="372"/>
      <c r="BP726" s="372"/>
      <c r="BQ726" s="372"/>
      <c r="BR726" s="372"/>
      <c r="BS726" s="372"/>
      <c r="BT726" s="372"/>
      <c r="BU726" s="372"/>
      <c r="BV726" s="372"/>
      <c r="BW726" s="372"/>
      <c r="BX726" s="372"/>
      <c r="BY726" s="372"/>
      <c r="BZ726" s="372"/>
      <c r="CA726" s="372"/>
      <c r="CB726" s="372"/>
      <c r="CC726" s="372"/>
      <c r="CD726" s="372"/>
      <c r="CE726" s="372"/>
      <c r="CF726" s="372"/>
      <c r="CG726" s="372"/>
      <c r="CH726" s="372"/>
      <c r="CI726" s="372"/>
      <c r="CJ726" s="372"/>
      <c r="CK726" s="372"/>
      <c r="CL726" s="372"/>
      <c r="CM726" s="372"/>
      <c r="CN726" s="372"/>
      <c r="CO726" s="372"/>
      <c r="CP726" s="372"/>
      <c r="CQ726" s="372"/>
      <c r="CR726" s="372"/>
      <c r="CS726" s="372"/>
      <c r="CT726" s="372"/>
      <c r="CU726" s="372"/>
      <c r="CV726" s="372"/>
      <c r="CW726" s="372"/>
      <c r="CX726" s="372"/>
      <c r="CY726" s="372"/>
      <c r="CZ726" s="372"/>
      <c r="DA726" s="372"/>
      <c r="DB726" s="372"/>
      <c r="DC726" s="372"/>
      <c r="DD726" s="372"/>
      <c r="DE726" s="372"/>
      <c r="DF726" s="372"/>
      <c r="DG726" s="372"/>
      <c r="DH726" s="372"/>
      <c r="DI726" s="372"/>
      <c r="DJ726" s="372"/>
      <c r="DK726" s="372"/>
      <c r="DL726" s="372"/>
      <c r="DM726" s="372"/>
      <c r="DN726" s="372"/>
      <c r="DO726" s="372"/>
      <c r="DP726" s="372"/>
      <c r="DQ726" s="372"/>
      <c r="DR726" s="372"/>
      <c r="DS726" s="372"/>
      <c r="DT726" s="372"/>
      <c r="DU726" s="372"/>
      <c r="DV726" s="372"/>
      <c r="DW726" s="372"/>
      <c r="DX726" s="372"/>
      <c r="DY726" s="372"/>
      <c r="DZ726" s="372"/>
      <c r="EA726" s="372"/>
      <c r="EB726" s="372"/>
      <c r="EC726" s="372"/>
      <c r="ED726" s="372"/>
      <c r="EE726" s="372"/>
      <c r="EF726" s="372"/>
      <c r="EG726" s="372"/>
      <c r="EH726" s="372"/>
      <c r="EI726" s="372"/>
      <c r="EJ726" s="372"/>
      <c r="EK726" s="372"/>
      <c r="EL726" s="372"/>
      <c r="EM726" s="372"/>
      <c r="EN726" s="372"/>
      <c r="EO726" s="372"/>
      <c r="EP726" s="372"/>
      <c r="EQ726" s="372"/>
      <c r="ER726" s="372"/>
      <c r="ES726" s="372"/>
      <c r="ET726" s="372"/>
      <c r="EU726" s="372"/>
      <c r="EV726" s="372"/>
      <c r="EW726" s="372"/>
      <c r="EX726" s="372"/>
      <c r="EY726" s="372"/>
      <c r="EZ726" s="372"/>
      <c r="FA726" s="372"/>
      <c r="FB726" s="372"/>
      <c r="FC726" s="372"/>
      <c r="FD726" s="372"/>
      <c r="FE726" s="372"/>
      <c r="FF726" s="372"/>
      <c r="FG726" s="372"/>
      <c r="FH726" s="372"/>
      <c r="FI726" s="372"/>
      <c r="FJ726" s="372"/>
      <c r="FK726" s="372"/>
      <c r="FL726" s="372"/>
      <c r="FM726" s="372"/>
      <c r="FN726" s="372"/>
      <c r="FO726" s="372"/>
      <c r="FP726" s="372"/>
      <c r="FQ726" s="372"/>
      <c r="FR726" s="372"/>
      <c r="FS726" s="372"/>
      <c r="FT726" s="372"/>
      <c r="FU726" s="372"/>
      <c r="FV726" s="372"/>
      <c r="FW726" s="372"/>
      <c r="FX726" s="372"/>
      <c r="FY726" s="372"/>
      <c r="FZ726" s="372"/>
      <c r="GA726" s="372"/>
      <c r="GB726" s="372"/>
      <c r="GC726" s="372"/>
      <c r="GD726" s="372"/>
      <c r="GE726" s="372"/>
      <c r="GF726" s="372"/>
      <c r="GG726" s="372"/>
      <c r="GH726" s="372"/>
      <c r="GI726" s="372"/>
      <c r="GJ726" s="372"/>
      <c r="GK726" s="372"/>
      <c r="GL726" s="372"/>
      <c r="GM726" s="372"/>
      <c r="GN726" s="372"/>
      <c r="GO726" s="372"/>
      <c r="GP726" s="372"/>
      <c r="GQ726" s="372"/>
      <c r="GR726" s="372"/>
      <c r="GS726" s="372"/>
      <c r="GT726" s="372"/>
      <c r="GU726" s="372"/>
      <c r="GV726" s="372"/>
      <c r="GW726" s="372"/>
      <c r="GX726" s="372"/>
      <c r="GY726" s="372"/>
      <c r="GZ726" s="372"/>
      <c r="HA726" s="372"/>
      <c r="HB726" s="372"/>
      <c r="HC726" s="372"/>
      <c r="HD726" s="372"/>
      <c r="HE726" s="372"/>
      <c r="HF726" s="372"/>
      <c r="HG726" s="372"/>
      <c r="HH726" s="372"/>
      <c r="HI726" s="372"/>
      <c r="HJ726" s="372"/>
      <c r="HK726" s="372"/>
      <c r="HL726" s="372"/>
      <c r="HM726" s="372"/>
      <c r="HN726" s="372"/>
      <c r="HO726" s="372"/>
      <c r="HP726" s="372"/>
      <c r="HQ726" s="372"/>
      <c r="HR726" s="372"/>
      <c r="HS726" s="372"/>
      <c r="HT726" s="372"/>
      <c r="HU726" s="372"/>
      <c r="HV726" s="372"/>
      <c r="HW726" s="372"/>
      <c r="HX726" s="372"/>
    </row>
    <row r="727" spans="1:232" ht="40.5" hidden="1">
      <c r="H727" s="290"/>
      <c r="I727" s="414"/>
      <c r="J727" s="415"/>
      <c r="K727" s="415"/>
      <c r="L727" s="416" t="s">
        <v>781</v>
      </c>
      <c r="M727" s="411"/>
      <c r="N727" s="417">
        <f>SUM(N728:N734)</f>
        <v>0</v>
      </c>
      <c r="O727" s="417">
        <f>SUM(O728:O734)</f>
        <v>0</v>
      </c>
      <c r="P727" s="417">
        <f>SUM(P728:P734)</f>
        <v>0</v>
      </c>
    </row>
    <row r="728" spans="1:232" s="481" customFormat="1" hidden="1">
      <c r="A728" s="363"/>
      <c r="B728" s="378"/>
      <c r="C728" s="365"/>
      <c r="D728" s="366"/>
      <c r="E728" s="367"/>
      <c r="F728" s="368"/>
      <c r="G728" s="379"/>
      <c r="H728" s="290"/>
      <c r="I728" s="318"/>
      <c r="J728" s="322"/>
      <c r="K728" s="322"/>
      <c r="L728" s="321" t="s">
        <v>118</v>
      </c>
      <c r="M728" s="420">
        <v>4216</v>
      </c>
      <c r="N728" s="299">
        <f>+'havelvac 7.1'!N728+'havelvac 7.2'!N728+'havelvac 7.3'!N728+'havelvac 7.4'!N728+'havelvac 7.5'!N728+'havelvac 7.6'!N728+'havelvac 7.7'!N728+'havelvac 7.9'!N728+'havelvac 7.8'!N728+'havelvac 7.10'!N728+'havelvac 7.11'!N728+'havelvac 7.12'!N728+'havelvac 7.13'!N728</f>
        <v>0</v>
      </c>
      <c r="O728" s="299">
        <f>+'havelvac 7.1'!O728+'havelvac 7.2'!O728+'havelvac 7.3'!O728+'havelvac 7.4'!O728+'havelvac 7.5'!O728+'havelvac 7.6'!O728+'havelvac 7.7'!O728+'havelvac 7.9'!O728+'havelvac 7.8'!O728+'havelvac 7.10'!O728+'havelvac 7.11'!O728+'havelvac 7.12'!O728+'havelvac 7.13'!O728</f>
        <v>0</v>
      </c>
      <c r="P728" s="299">
        <f>+'havelvac 7.1'!P728+'havelvac 7.2'!P728+'havelvac 7.3'!P728+'havelvac 7.4'!P728+'havelvac 7.5'!P728+'havelvac 7.6'!P728+'havelvac 7.7'!P728+'havelvac 7.9'!P728+'havelvac 7.8'!P728+'havelvac 7.10'!P728+'havelvac 7.11'!P728+'havelvac 7.12'!P728+'havelvac 7.13'!P728</f>
        <v>0</v>
      </c>
      <c r="Q728" s="372"/>
      <c r="R728" s="372"/>
      <c r="S728" s="372"/>
      <c r="T728" s="372"/>
      <c r="U728" s="372"/>
      <c r="V728" s="372"/>
      <c r="W728" s="372"/>
      <c r="X728" s="372"/>
      <c r="Y728" s="372"/>
      <c r="Z728" s="372"/>
      <c r="AA728" s="372"/>
      <c r="AB728" s="372"/>
      <c r="AC728" s="372"/>
      <c r="AD728" s="372"/>
      <c r="AE728" s="372"/>
      <c r="AF728" s="372"/>
      <c r="AG728" s="372"/>
      <c r="AH728" s="372"/>
      <c r="AI728" s="372"/>
      <c r="AJ728" s="372"/>
      <c r="AK728" s="372"/>
      <c r="AL728" s="372"/>
      <c r="AM728" s="372"/>
      <c r="AN728" s="372"/>
      <c r="AO728" s="372"/>
      <c r="AP728" s="372"/>
      <c r="AQ728" s="372"/>
      <c r="AR728" s="372"/>
      <c r="AS728" s="372"/>
      <c r="AT728" s="372"/>
      <c r="AU728" s="372"/>
      <c r="AV728" s="372"/>
      <c r="AW728" s="372"/>
      <c r="AX728" s="372"/>
      <c r="AY728" s="372"/>
      <c r="AZ728" s="372"/>
      <c r="BA728" s="372"/>
      <c r="BB728" s="372"/>
      <c r="BC728" s="372"/>
      <c r="BD728" s="372"/>
      <c r="BE728" s="372"/>
      <c r="BF728" s="372"/>
      <c r="BG728" s="372"/>
      <c r="BH728" s="372"/>
      <c r="BI728" s="372"/>
      <c r="BJ728" s="372"/>
      <c r="BK728" s="372"/>
      <c r="BL728" s="372"/>
      <c r="BM728" s="372"/>
      <c r="BN728" s="372"/>
      <c r="BO728" s="372"/>
      <c r="BP728" s="372"/>
      <c r="BQ728" s="372"/>
      <c r="BR728" s="372"/>
      <c r="BS728" s="372"/>
      <c r="BT728" s="372"/>
      <c r="BU728" s="372"/>
      <c r="BV728" s="372"/>
      <c r="BW728" s="372"/>
      <c r="BX728" s="372"/>
      <c r="BY728" s="372"/>
      <c r="BZ728" s="372"/>
      <c r="CA728" s="372"/>
      <c r="CB728" s="372"/>
      <c r="CC728" s="372"/>
      <c r="CD728" s="372"/>
      <c r="CE728" s="372"/>
      <c r="CF728" s="372"/>
      <c r="CG728" s="372"/>
      <c r="CH728" s="372"/>
      <c r="CI728" s="372"/>
      <c r="CJ728" s="372"/>
      <c r="CK728" s="372"/>
      <c r="CL728" s="372"/>
      <c r="CM728" s="372"/>
      <c r="CN728" s="372"/>
      <c r="CO728" s="372"/>
      <c r="CP728" s="372"/>
      <c r="CQ728" s="372"/>
      <c r="CR728" s="372"/>
      <c r="CS728" s="372"/>
      <c r="CT728" s="372"/>
      <c r="CU728" s="372"/>
      <c r="CV728" s="372"/>
      <c r="CW728" s="372"/>
      <c r="CX728" s="372"/>
      <c r="CY728" s="372"/>
      <c r="CZ728" s="372"/>
      <c r="DA728" s="372"/>
      <c r="DB728" s="372"/>
      <c r="DC728" s="372"/>
      <c r="DD728" s="372"/>
      <c r="DE728" s="372"/>
      <c r="DF728" s="372"/>
      <c r="DG728" s="372"/>
      <c r="DH728" s="372"/>
      <c r="DI728" s="372"/>
      <c r="DJ728" s="372"/>
      <c r="DK728" s="372"/>
      <c r="DL728" s="372"/>
      <c r="DM728" s="372"/>
      <c r="DN728" s="372"/>
      <c r="DO728" s="372"/>
      <c r="DP728" s="372"/>
      <c r="DQ728" s="372"/>
      <c r="DR728" s="372"/>
      <c r="DS728" s="372"/>
      <c r="DT728" s="372"/>
      <c r="DU728" s="372"/>
      <c r="DV728" s="372"/>
      <c r="DW728" s="372"/>
      <c r="DX728" s="372"/>
      <c r="DY728" s="372"/>
      <c r="DZ728" s="372"/>
      <c r="EA728" s="372"/>
      <c r="EB728" s="372"/>
      <c r="EC728" s="372"/>
      <c r="ED728" s="372"/>
      <c r="EE728" s="372"/>
      <c r="EF728" s="372"/>
      <c r="EG728" s="372"/>
      <c r="EH728" s="372"/>
      <c r="EI728" s="372"/>
      <c r="EJ728" s="372"/>
      <c r="EK728" s="372"/>
      <c r="EL728" s="372"/>
      <c r="EM728" s="372"/>
      <c r="EN728" s="372"/>
      <c r="EO728" s="372"/>
      <c r="EP728" s="372"/>
      <c r="EQ728" s="372"/>
      <c r="ER728" s="372"/>
      <c r="ES728" s="372"/>
      <c r="ET728" s="372"/>
      <c r="EU728" s="372"/>
      <c r="EV728" s="372"/>
      <c r="EW728" s="372"/>
      <c r="EX728" s="372"/>
      <c r="EY728" s="372"/>
      <c r="EZ728" s="372"/>
      <c r="FA728" s="372"/>
      <c r="FB728" s="372"/>
      <c r="FC728" s="372"/>
      <c r="FD728" s="372"/>
      <c r="FE728" s="372"/>
      <c r="FF728" s="372"/>
      <c r="FG728" s="372"/>
      <c r="FH728" s="372"/>
      <c r="FI728" s="372"/>
      <c r="FJ728" s="372"/>
      <c r="FK728" s="372"/>
      <c r="FL728" s="372"/>
      <c r="FM728" s="372"/>
      <c r="FN728" s="372"/>
      <c r="FO728" s="372"/>
      <c r="FP728" s="372"/>
      <c r="FQ728" s="372"/>
      <c r="FR728" s="372"/>
      <c r="FS728" s="372"/>
      <c r="FT728" s="372"/>
      <c r="FU728" s="372"/>
      <c r="FV728" s="372"/>
      <c r="FW728" s="372"/>
      <c r="FX728" s="372"/>
      <c r="FY728" s="372"/>
      <c r="FZ728" s="372"/>
      <c r="GA728" s="372"/>
      <c r="GB728" s="372"/>
      <c r="GC728" s="372"/>
      <c r="GD728" s="372"/>
      <c r="GE728" s="372"/>
      <c r="GF728" s="372"/>
      <c r="GG728" s="372"/>
      <c r="GH728" s="372"/>
      <c r="GI728" s="372"/>
      <c r="GJ728" s="372"/>
      <c r="GK728" s="372"/>
      <c r="GL728" s="372"/>
      <c r="GM728" s="372"/>
      <c r="GN728" s="372"/>
      <c r="GO728" s="372"/>
      <c r="GP728" s="372"/>
      <c r="GQ728" s="372"/>
      <c r="GR728" s="372"/>
      <c r="GS728" s="372"/>
      <c r="GT728" s="372"/>
      <c r="GU728" s="372"/>
      <c r="GV728" s="372"/>
      <c r="GW728" s="372"/>
      <c r="GX728" s="372"/>
      <c r="GY728" s="372"/>
      <c r="GZ728" s="372"/>
      <c r="HA728" s="372"/>
      <c r="HB728" s="372"/>
      <c r="HC728" s="372"/>
      <c r="HD728" s="372"/>
      <c r="HE728" s="372"/>
      <c r="HF728" s="372"/>
      <c r="HG728" s="372"/>
      <c r="HH728" s="372"/>
      <c r="HI728" s="372"/>
      <c r="HJ728" s="372"/>
      <c r="HK728" s="372"/>
      <c r="HL728" s="372"/>
      <c r="HM728" s="372"/>
      <c r="HN728" s="372"/>
      <c r="HO728" s="372"/>
      <c r="HP728" s="372"/>
      <c r="HQ728" s="372"/>
      <c r="HR728" s="372"/>
      <c r="HS728" s="372"/>
      <c r="HT728" s="372"/>
      <c r="HU728" s="372"/>
      <c r="HV728" s="372"/>
      <c r="HW728" s="372"/>
      <c r="HX728" s="372"/>
    </row>
    <row r="729" spans="1:232" s="481" customFormat="1" hidden="1">
      <c r="A729" s="363"/>
      <c r="B729" s="378"/>
      <c r="C729" s="365"/>
      <c r="D729" s="366"/>
      <c r="E729" s="367"/>
      <c r="F729" s="368"/>
      <c r="G729" s="379"/>
      <c r="H729" s="290"/>
      <c r="I729" s="318"/>
      <c r="J729" s="322"/>
      <c r="K729" s="322"/>
      <c r="L729" s="321" t="s">
        <v>125</v>
      </c>
      <c r="M729" s="323">
        <v>4239</v>
      </c>
      <c r="N729" s="299">
        <f>+'havelvac 7.1'!N729+'havelvac 7.2'!N729+'havelvac 7.3'!N729+'havelvac 7.4'!N729+'havelvac 7.5'!N729+'havelvac 7.6'!N729+'havelvac 7.7'!N729+'havelvac 7.9'!N729+'havelvac 7.8'!N729+'havelvac 7.10'!N729+'havelvac 7.11'!N729+'havelvac 7.12'!N729+'havelvac 7.13'!N729</f>
        <v>0</v>
      </c>
      <c r="O729" s="299">
        <f>+'havelvac 7.1'!O729+'havelvac 7.2'!O729+'havelvac 7.3'!O729+'havelvac 7.4'!O729+'havelvac 7.5'!O729+'havelvac 7.6'!O729+'havelvac 7.7'!O729+'havelvac 7.9'!O729+'havelvac 7.8'!O729+'havelvac 7.10'!O729+'havelvac 7.11'!O729+'havelvac 7.12'!O729+'havelvac 7.13'!O729</f>
        <v>0</v>
      </c>
      <c r="P729" s="299">
        <f>+'havelvac 7.1'!P729+'havelvac 7.2'!P729+'havelvac 7.3'!P729+'havelvac 7.4'!P729+'havelvac 7.5'!P729+'havelvac 7.6'!P729+'havelvac 7.7'!P729+'havelvac 7.9'!P729+'havelvac 7.8'!P729+'havelvac 7.10'!P729+'havelvac 7.11'!P729+'havelvac 7.12'!P729+'havelvac 7.13'!P729</f>
        <v>0</v>
      </c>
      <c r="Q729" s="372"/>
      <c r="R729" s="372"/>
      <c r="S729" s="372"/>
      <c r="T729" s="372"/>
      <c r="U729" s="372"/>
      <c r="V729" s="372"/>
      <c r="W729" s="372"/>
      <c r="X729" s="372"/>
      <c r="Y729" s="372"/>
      <c r="Z729" s="372"/>
      <c r="AA729" s="372"/>
      <c r="AB729" s="372"/>
      <c r="AC729" s="372"/>
      <c r="AD729" s="372"/>
      <c r="AE729" s="372"/>
      <c r="AF729" s="372"/>
      <c r="AG729" s="372"/>
      <c r="AH729" s="372"/>
      <c r="AI729" s="372"/>
      <c r="AJ729" s="372"/>
      <c r="AK729" s="372"/>
      <c r="AL729" s="372"/>
      <c r="AM729" s="372"/>
      <c r="AN729" s="372"/>
      <c r="AO729" s="372"/>
      <c r="AP729" s="372"/>
      <c r="AQ729" s="372"/>
      <c r="AR729" s="372"/>
      <c r="AS729" s="372"/>
      <c r="AT729" s="372"/>
      <c r="AU729" s="372"/>
      <c r="AV729" s="372"/>
      <c r="AW729" s="372"/>
      <c r="AX729" s="372"/>
      <c r="AY729" s="372"/>
      <c r="AZ729" s="372"/>
      <c r="BA729" s="372"/>
      <c r="BB729" s="372"/>
      <c r="BC729" s="372"/>
      <c r="BD729" s="372"/>
      <c r="BE729" s="372"/>
      <c r="BF729" s="372"/>
      <c r="BG729" s="372"/>
      <c r="BH729" s="372"/>
      <c r="BI729" s="372"/>
      <c r="BJ729" s="372"/>
      <c r="BK729" s="372"/>
      <c r="BL729" s="372"/>
      <c r="BM729" s="372"/>
      <c r="BN729" s="372"/>
      <c r="BO729" s="372"/>
      <c r="BP729" s="372"/>
      <c r="BQ729" s="372"/>
      <c r="BR729" s="372"/>
      <c r="BS729" s="372"/>
      <c r="BT729" s="372"/>
      <c r="BU729" s="372"/>
      <c r="BV729" s="372"/>
      <c r="BW729" s="372"/>
      <c r="BX729" s="372"/>
      <c r="BY729" s="372"/>
      <c r="BZ729" s="372"/>
      <c r="CA729" s="372"/>
      <c r="CB729" s="372"/>
      <c r="CC729" s="372"/>
      <c r="CD729" s="372"/>
      <c r="CE729" s="372"/>
      <c r="CF729" s="372"/>
      <c r="CG729" s="372"/>
      <c r="CH729" s="372"/>
      <c r="CI729" s="372"/>
      <c r="CJ729" s="372"/>
      <c r="CK729" s="372"/>
      <c r="CL729" s="372"/>
      <c r="CM729" s="372"/>
      <c r="CN729" s="372"/>
      <c r="CO729" s="372"/>
      <c r="CP729" s="372"/>
      <c r="CQ729" s="372"/>
      <c r="CR729" s="372"/>
      <c r="CS729" s="372"/>
      <c r="CT729" s="372"/>
      <c r="CU729" s="372"/>
      <c r="CV729" s="372"/>
      <c r="CW729" s="372"/>
      <c r="CX729" s="372"/>
      <c r="CY729" s="372"/>
      <c r="CZ729" s="372"/>
      <c r="DA729" s="372"/>
      <c r="DB729" s="372"/>
      <c r="DC729" s="372"/>
      <c r="DD729" s="372"/>
      <c r="DE729" s="372"/>
      <c r="DF729" s="372"/>
      <c r="DG729" s="372"/>
      <c r="DH729" s="372"/>
      <c r="DI729" s="372"/>
      <c r="DJ729" s="372"/>
      <c r="DK729" s="372"/>
      <c r="DL729" s="372"/>
      <c r="DM729" s="372"/>
      <c r="DN729" s="372"/>
      <c r="DO729" s="372"/>
      <c r="DP729" s="372"/>
      <c r="DQ729" s="372"/>
      <c r="DR729" s="372"/>
      <c r="DS729" s="372"/>
      <c r="DT729" s="372"/>
      <c r="DU729" s="372"/>
      <c r="DV729" s="372"/>
      <c r="DW729" s="372"/>
      <c r="DX729" s="372"/>
      <c r="DY729" s="372"/>
      <c r="DZ729" s="372"/>
      <c r="EA729" s="372"/>
      <c r="EB729" s="372"/>
      <c r="EC729" s="372"/>
      <c r="ED729" s="372"/>
      <c r="EE729" s="372"/>
      <c r="EF729" s="372"/>
      <c r="EG729" s="372"/>
      <c r="EH729" s="372"/>
      <c r="EI729" s="372"/>
      <c r="EJ729" s="372"/>
      <c r="EK729" s="372"/>
      <c r="EL729" s="372"/>
      <c r="EM729" s="372"/>
      <c r="EN729" s="372"/>
      <c r="EO729" s="372"/>
      <c r="EP729" s="372"/>
      <c r="EQ729" s="372"/>
      <c r="ER729" s="372"/>
      <c r="ES729" s="372"/>
      <c r="ET729" s="372"/>
      <c r="EU729" s="372"/>
      <c r="EV729" s="372"/>
      <c r="EW729" s="372"/>
      <c r="EX729" s="372"/>
      <c r="EY729" s="372"/>
      <c r="EZ729" s="372"/>
      <c r="FA729" s="372"/>
      <c r="FB729" s="372"/>
      <c r="FC729" s="372"/>
      <c r="FD729" s="372"/>
      <c r="FE729" s="372"/>
      <c r="FF729" s="372"/>
      <c r="FG729" s="372"/>
      <c r="FH729" s="372"/>
      <c r="FI729" s="372"/>
      <c r="FJ729" s="372"/>
      <c r="FK729" s="372"/>
      <c r="FL729" s="372"/>
      <c r="FM729" s="372"/>
      <c r="FN729" s="372"/>
      <c r="FO729" s="372"/>
      <c r="FP729" s="372"/>
      <c r="FQ729" s="372"/>
      <c r="FR729" s="372"/>
      <c r="FS729" s="372"/>
      <c r="FT729" s="372"/>
      <c r="FU729" s="372"/>
      <c r="FV729" s="372"/>
      <c r="FW729" s="372"/>
      <c r="FX729" s="372"/>
      <c r="FY729" s="372"/>
      <c r="FZ729" s="372"/>
      <c r="GA729" s="372"/>
      <c r="GB729" s="372"/>
      <c r="GC729" s="372"/>
      <c r="GD729" s="372"/>
      <c r="GE729" s="372"/>
      <c r="GF729" s="372"/>
      <c r="GG729" s="372"/>
      <c r="GH729" s="372"/>
      <c r="GI729" s="372"/>
      <c r="GJ729" s="372"/>
      <c r="GK729" s="372"/>
      <c r="GL729" s="372"/>
      <c r="GM729" s="372"/>
      <c r="GN729" s="372"/>
      <c r="GO729" s="372"/>
      <c r="GP729" s="372"/>
      <c r="GQ729" s="372"/>
      <c r="GR729" s="372"/>
      <c r="GS729" s="372"/>
      <c r="GT729" s="372"/>
      <c r="GU729" s="372"/>
      <c r="GV729" s="372"/>
      <c r="GW729" s="372"/>
      <c r="GX729" s="372"/>
      <c r="GY729" s="372"/>
      <c r="GZ729" s="372"/>
      <c r="HA729" s="372"/>
      <c r="HB729" s="372"/>
      <c r="HC729" s="372"/>
      <c r="HD729" s="372"/>
      <c r="HE729" s="372"/>
      <c r="HF729" s="372"/>
      <c r="HG729" s="372"/>
      <c r="HH729" s="372"/>
      <c r="HI729" s="372"/>
      <c r="HJ729" s="372"/>
      <c r="HK729" s="372"/>
      <c r="HL729" s="372"/>
      <c r="HM729" s="372"/>
      <c r="HN729" s="372"/>
      <c r="HO729" s="372"/>
      <c r="HP729" s="372"/>
      <c r="HQ729" s="372"/>
      <c r="HR729" s="372"/>
      <c r="HS729" s="372"/>
      <c r="HT729" s="372"/>
      <c r="HU729" s="372"/>
      <c r="HV729" s="372"/>
      <c r="HW729" s="372"/>
      <c r="HX729" s="372"/>
    </row>
    <row r="730" spans="1:232" s="481" customFormat="1" ht="25.5" hidden="1">
      <c r="A730" s="363"/>
      <c r="B730" s="378"/>
      <c r="C730" s="365"/>
      <c r="D730" s="366"/>
      <c r="E730" s="367"/>
      <c r="F730" s="368"/>
      <c r="G730" s="379"/>
      <c r="H730" s="290"/>
      <c r="I730" s="318"/>
      <c r="J730" s="322"/>
      <c r="K730" s="322"/>
      <c r="L730" s="330" t="s">
        <v>142</v>
      </c>
      <c r="M730" s="420">
        <v>4251</v>
      </c>
      <c r="N730" s="299">
        <f>+'havelvac 7.1'!N730+'havelvac 7.2'!N730+'havelvac 7.3'!N730+'havelvac 7.4'!N730+'havelvac 7.5'!N730+'havelvac 7.6'!N730+'havelvac 7.7'!N730+'havelvac 7.9'!N730+'havelvac 7.8'!N730+'havelvac 7.10'!N730+'havelvac 7.11'!N730+'havelvac 7.12'!N730+'havelvac 7.13'!N730</f>
        <v>0</v>
      </c>
      <c r="O730" s="299">
        <f>+'havelvac 7.1'!O730+'havelvac 7.2'!O730+'havelvac 7.3'!O730+'havelvac 7.4'!O730+'havelvac 7.5'!O730+'havelvac 7.6'!O730+'havelvac 7.7'!O730+'havelvac 7.9'!O730+'havelvac 7.8'!O730+'havelvac 7.10'!O730+'havelvac 7.11'!O730+'havelvac 7.12'!O730+'havelvac 7.13'!O730</f>
        <v>0</v>
      </c>
      <c r="P730" s="299">
        <f>+'havelvac 7.1'!P730+'havelvac 7.2'!P730+'havelvac 7.3'!P730+'havelvac 7.4'!P730+'havelvac 7.5'!P730+'havelvac 7.6'!P730+'havelvac 7.7'!P730+'havelvac 7.9'!P730+'havelvac 7.8'!P730+'havelvac 7.10'!P730+'havelvac 7.11'!P730+'havelvac 7.12'!P730+'havelvac 7.13'!P730</f>
        <v>0</v>
      </c>
      <c r="Q730" s="372"/>
      <c r="R730" s="372"/>
      <c r="S730" s="372"/>
      <c r="T730" s="372"/>
      <c r="U730" s="372"/>
      <c r="V730" s="372"/>
      <c r="W730" s="372"/>
      <c r="X730" s="372"/>
      <c r="Y730" s="372"/>
      <c r="Z730" s="372"/>
      <c r="AA730" s="372"/>
      <c r="AB730" s="372"/>
      <c r="AC730" s="372"/>
      <c r="AD730" s="372"/>
      <c r="AE730" s="372"/>
      <c r="AF730" s="372"/>
      <c r="AG730" s="372"/>
      <c r="AH730" s="372"/>
      <c r="AI730" s="372"/>
      <c r="AJ730" s="372"/>
      <c r="AK730" s="372"/>
      <c r="AL730" s="372"/>
      <c r="AM730" s="372"/>
      <c r="AN730" s="372"/>
      <c r="AO730" s="372"/>
      <c r="AP730" s="372"/>
      <c r="AQ730" s="372"/>
      <c r="AR730" s="372"/>
      <c r="AS730" s="372"/>
      <c r="AT730" s="372"/>
      <c r="AU730" s="372"/>
      <c r="AV730" s="372"/>
      <c r="AW730" s="372"/>
      <c r="AX730" s="372"/>
      <c r="AY730" s="372"/>
      <c r="AZ730" s="372"/>
      <c r="BA730" s="372"/>
      <c r="BB730" s="372"/>
      <c r="BC730" s="372"/>
      <c r="BD730" s="372"/>
      <c r="BE730" s="372"/>
      <c r="BF730" s="372"/>
      <c r="BG730" s="372"/>
      <c r="BH730" s="372"/>
      <c r="BI730" s="372"/>
      <c r="BJ730" s="372"/>
      <c r="BK730" s="372"/>
      <c r="BL730" s="372"/>
      <c r="BM730" s="372"/>
      <c r="BN730" s="372"/>
      <c r="BO730" s="372"/>
      <c r="BP730" s="372"/>
      <c r="BQ730" s="372"/>
      <c r="BR730" s="372"/>
      <c r="BS730" s="372"/>
      <c r="BT730" s="372"/>
      <c r="BU730" s="372"/>
      <c r="BV730" s="372"/>
      <c r="BW730" s="372"/>
      <c r="BX730" s="372"/>
      <c r="BY730" s="372"/>
      <c r="BZ730" s="372"/>
      <c r="CA730" s="372"/>
      <c r="CB730" s="372"/>
      <c r="CC730" s="372"/>
      <c r="CD730" s="372"/>
      <c r="CE730" s="372"/>
      <c r="CF730" s="372"/>
      <c r="CG730" s="372"/>
      <c r="CH730" s="372"/>
      <c r="CI730" s="372"/>
      <c r="CJ730" s="372"/>
      <c r="CK730" s="372"/>
      <c r="CL730" s="372"/>
      <c r="CM730" s="372"/>
      <c r="CN730" s="372"/>
      <c r="CO730" s="372"/>
      <c r="CP730" s="372"/>
      <c r="CQ730" s="372"/>
      <c r="CR730" s="372"/>
      <c r="CS730" s="372"/>
      <c r="CT730" s="372"/>
      <c r="CU730" s="372"/>
      <c r="CV730" s="372"/>
      <c r="CW730" s="372"/>
      <c r="CX730" s="372"/>
      <c r="CY730" s="372"/>
      <c r="CZ730" s="372"/>
      <c r="DA730" s="372"/>
      <c r="DB730" s="372"/>
      <c r="DC730" s="372"/>
      <c r="DD730" s="372"/>
      <c r="DE730" s="372"/>
      <c r="DF730" s="372"/>
      <c r="DG730" s="372"/>
      <c r="DH730" s="372"/>
      <c r="DI730" s="372"/>
      <c r="DJ730" s="372"/>
      <c r="DK730" s="372"/>
      <c r="DL730" s="372"/>
      <c r="DM730" s="372"/>
      <c r="DN730" s="372"/>
      <c r="DO730" s="372"/>
      <c r="DP730" s="372"/>
      <c r="DQ730" s="372"/>
      <c r="DR730" s="372"/>
      <c r="DS730" s="372"/>
      <c r="DT730" s="372"/>
      <c r="DU730" s="372"/>
      <c r="DV730" s="372"/>
      <c r="DW730" s="372"/>
      <c r="DX730" s="372"/>
      <c r="DY730" s="372"/>
      <c r="DZ730" s="372"/>
      <c r="EA730" s="372"/>
      <c r="EB730" s="372"/>
      <c r="EC730" s="372"/>
      <c r="ED730" s="372"/>
      <c r="EE730" s="372"/>
      <c r="EF730" s="372"/>
      <c r="EG730" s="372"/>
      <c r="EH730" s="372"/>
      <c r="EI730" s="372"/>
      <c r="EJ730" s="372"/>
      <c r="EK730" s="372"/>
      <c r="EL730" s="372"/>
      <c r="EM730" s="372"/>
      <c r="EN730" s="372"/>
      <c r="EO730" s="372"/>
      <c r="EP730" s="372"/>
      <c r="EQ730" s="372"/>
      <c r="ER730" s="372"/>
      <c r="ES730" s="372"/>
      <c r="ET730" s="372"/>
      <c r="EU730" s="372"/>
      <c r="EV730" s="372"/>
      <c r="EW730" s="372"/>
      <c r="EX730" s="372"/>
      <c r="EY730" s="372"/>
      <c r="EZ730" s="372"/>
      <c r="FA730" s="372"/>
      <c r="FB730" s="372"/>
      <c r="FC730" s="372"/>
      <c r="FD730" s="372"/>
      <c r="FE730" s="372"/>
      <c r="FF730" s="372"/>
      <c r="FG730" s="372"/>
      <c r="FH730" s="372"/>
      <c r="FI730" s="372"/>
      <c r="FJ730" s="372"/>
      <c r="FK730" s="372"/>
      <c r="FL730" s="372"/>
      <c r="FM730" s="372"/>
      <c r="FN730" s="372"/>
      <c r="FO730" s="372"/>
      <c r="FP730" s="372"/>
      <c r="FQ730" s="372"/>
      <c r="FR730" s="372"/>
      <c r="FS730" s="372"/>
      <c r="FT730" s="372"/>
      <c r="FU730" s="372"/>
      <c r="FV730" s="372"/>
      <c r="FW730" s="372"/>
      <c r="FX730" s="372"/>
      <c r="FY730" s="372"/>
      <c r="FZ730" s="372"/>
      <c r="GA730" s="372"/>
      <c r="GB730" s="372"/>
      <c r="GC730" s="372"/>
      <c r="GD730" s="372"/>
      <c r="GE730" s="372"/>
      <c r="GF730" s="372"/>
      <c r="GG730" s="372"/>
      <c r="GH730" s="372"/>
      <c r="GI730" s="372"/>
      <c r="GJ730" s="372"/>
      <c r="GK730" s="372"/>
      <c r="GL730" s="372"/>
      <c r="GM730" s="372"/>
      <c r="GN730" s="372"/>
      <c r="GO730" s="372"/>
      <c r="GP730" s="372"/>
      <c r="GQ730" s="372"/>
      <c r="GR730" s="372"/>
      <c r="GS730" s="372"/>
      <c r="GT730" s="372"/>
      <c r="GU730" s="372"/>
      <c r="GV730" s="372"/>
      <c r="GW730" s="372"/>
      <c r="GX730" s="372"/>
      <c r="GY730" s="372"/>
      <c r="GZ730" s="372"/>
      <c r="HA730" s="372"/>
      <c r="HB730" s="372"/>
      <c r="HC730" s="372"/>
      <c r="HD730" s="372"/>
      <c r="HE730" s="372"/>
      <c r="HF730" s="372"/>
      <c r="HG730" s="372"/>
      <c r="HH730" s="372"/>
      <c r="HI730" s="372"/>
      <c r="HJ730" s="372"/>
      <c r="HK730" s="372"/>
      <c r="HL730" s="372"/>
      <c r="HM730" s="372"/>
      <c r="HN730" s="372"/>
      <c r="HO730" s="372"/>
      <c r="HP730" s="372"/>
      <c r="HQ730" s="372"/>
      <c r="HR730" s="372"/>
      <c r="HS730" s="372"/>
      <c r="HT730" s="372"/>
      <c r="HU730" s="372"/>
      <c r="HV730" s="372"/>
      <c r="HW730" s="372"/>
      <c r="HX730" s="372"/>
    </row>
    <row r="731" spans="1:232" hidden="1">
      <c r="H731" s="290"/>
      <c r="I731" s="318"/>
      <c r="J731" s="322"/>
      <c r="K731" s="322"/>
      <c r="L731" s="321" t="s">
        <v>130</v>
      </c>
      <c r="M731" s="420">
        <v>4267</v>
      </c>
      <c r="N731" s="299">
        <f>+'havelvac 7.1'!N732+'havelvac 7.2'!N732+'havelvac 7.3'!N732+'havelvac 7.4'!N732+'havelvac 7.5'!N732+'havelvac 7.6'!N732+'havelvac 7.7'!N732+'havelvac 7.9'!N732+'havelvac 7.8'!N732+'havelvac 7.10'!N732+'havelvac 7.11'!N732+'havelvac 7.12'!N732+'havelvac 7.13'!N732</f>
        <v>0</v>
      </c>
      <c r="O731" s="299">
        <f>+'havelvac 7.1'!O732+'havelvac 7.2'!O732+'havelvac 7.3'!O732+'havelvac 7.4'!O732+'havelvac 7.5'!O732+'havelvac 7.6'!O732+'havelvac 7.7'!O732+'havelvac 7.9'!O732+'havelvac 7.8'!O732+'havelvac 7.10'!O732+'havelvac 7.11'!O732+'havelvac 7.12'!O732+'havelvac 7.13'!O732</f>
        <v>0</v>
      </c>
      <c r="P731" s="299">
        <f>+'havelvac 7.1'!P732+'havelvac 7.2'!P732+'havelvac 7.3'!P732+'havelvac 7.4'!P732+'havelvac 7.5'!P732+'havelvac 7.6'!P732+'havelvac 7.7'!P732+'havelvac 7.9'!P732+'havelvac 7.8'!P732+'havelvac 7.10'!P732+'havelvac 7.11'!P732+'havelvac 7.12'!P732+'havelvac 7.13'!P732</f>
        <v>0</v>
      </c>
    </row>
    <row r="732" spans="1:232" hidden="1">
      <c r="H732" s="290"/>
      <c r="I732" s="318"/>
      <c r="J732" s="322"/>
      <c r="K732" s="322"/>
      <c r="L732" s="336" t="s">
        <v>364</v>
      </c>
      <c r="M732" s="289">
        <v>4269</v>
      </c>
      <c r="N732" s="299">
        <f>+'havelvac 7.1'!N732+'havelvac 7.2'!N732+'havelvac 7.3'!N732+'havelvac 7.4'!N732+'havelvac 7.5'!N732+'havelvac 7.6'!N732+'havelvac 7.7'!N732+'havelvac 7.9'!N732+'havelvac 7.8'!N732+'havelvac 7.10'!N732+'havelvac 7.11'!N732+'havelvac 7.12'!N732+'havelvac 7.13'!N732</f>
        <v>0</v>
      </c>
      <c r="O732" s="299">
        <f>+'havelvac 7.1'!O732+'havelvac 7.2'!O732+'havelvac 7.3'!O732+'havelvac 7.4'!O732+'havelvac 7.5'!O732+'havelvac 7.6'!O732+'havelvac 7.7'!O732+'havelvac 7.9'!O732+'havelvac 7.8'!O732+'havelvac 7.10'!O732+'havelvac 7.11'!O732+'havelvac 7.12'!O732+'havelvac 7.13'!O732</f>
        <v>0</v>
      </c>
      <c r="P732" s="299">
        <f>+'havelvac 7.1'!P732+'havelvac 7.2'!P732+'havelvac 7.3'!P732+'havelvac 7.4'!P732+'havelvac 7.5'!P732+'havelvac 7.6'!P732+'havelvac 7.7'!P732+'havelvac 7.9'!P732+'havelvac 7.8'!P732+'havelvac 7.10'!P732+'havelvac 7.11'!P732+'havelvac 7.12'!P732+'havelvac 7.13'!P732</f>
        <v>0</v>
      </c>
    </row>
    <row r="733" spans="1:232" s="481" customFormat="1" hidden="1">
      <c r="A733" s="363"/>
      <c r="B733" s="378"/>
      <c r="C733" s="365"/>
      <c r="D733" s="366"/>
      <c r="E733" s="367"/>
      <c r="F733" s="368"/>
      <c r="G733" s="379"/>
      <c r="H733" s="290"/>
      <c r="I733" s="318"/>
      <c r="J733" s="322"/>
      <c r="K733" s="322"/>
      <c r="L733" s="321" t="s">
        <v>348</v>
      </c>
      <c r="M733" s="316">
        <v>4729</v>
      </c>
      <c r="N733" s="299">
        <f>+'havelvac 7.1'!N733+'havelvac 7.2'!N733+'havelvac 7.3'!N733+'havelvac 7.4'!N733+'havelvac 7.5'!N733+'havelvac 7.6'!N733+'havelvac 7.7'!N733+'havelvac 7.9'!N733+'havelvac 7.8'!N733+'havelvac 7.10'!N733+'havelvac 7.11'!N733+'havelvac 7.12'!N733+'havelvac 7.13'!N733</f>
        <v>0</v>
      </c>
      <c r="O733" s="299">
        <f>+'havelvac 7.1'!O733+'havelvac 7.2'!O733+'havelvac 7.3'!O733+'havelvac 7.4'!O733+'havelvac 7.5'!O733+'havelvac 7.6'!O733+'havelvac 7.7'!O733+'havelvac 7.9'!O733+'havelvac 7.8'!O733+'havelvac 7.10'!O733+'havelvac 7.11'!O733+'havelvac 7.12'!O733+'havelvac 7.13'!O733</f>
        <v>0</v>
      </c>
      <c r="P733" s="299">
        <f>+'havelvac 7.1'!P733+'havelvac 7.2'!P733+'havelvac 7.3'!P733+'havelvac 7.4'!P733+'havelvac 7.5'!P733+'havelvac 7.6'!P733+'havelvac 7.7'!P733+'havelvac 7.9'!P733+'havelvac 7.8'!P733+'havelvac 7.10'!P733+'havelvac 7.11'!P733+'havelvac 7.12'!P733+'havelvac 7.13'!P733</f>
        <v>0</v>
      </c>
      <c r="Q733" s="372"/>
      <c r="R733" s="372"/>
      <c r="S733" s="372"/>
      <c r="T733" s="372"/>
      <c r="U733" s="372"/>
      <c r="V733" s="372"/>
      <c r="W733" s="372"/>
      <c r="X733" s="372"/>
      <c r="Y733" s="372"/>
      <c r="Z733" s="372"/>
      <c r="AA733" s="372"/>
      <c r="AB733" s="372"/>
      <c r="AC733" s="372"/>
      <c r="AD733" s="372"/>
      <c r="AE733" s="372"/>
      <c r="AF733" s="372"/>
      <c r="AG733" s="372"/>
      <c r="AH733" s="372"/>
      <c r="AI733" s="372"/>
      <c r="AJ733" s="372"/>
      <c r="AK733" s="372"/>
      <c r="AL733" s="372"/>
      <c r="AM733" s="372"/>
      <c r="AN733" s="372"/>
      <c r="AO733" s="372"/>
      <c r="AP733" s="372"/>
      <c r="AQ733" s="372"/>
      <c r="AR733" s="372"/>
      <c r="AS733" s="372"/>
      <c r="AT733" s="372"/>
      <c r="AU733" s="372"/>
      <c r="AV733" s="372"/>
      <c r="AW733" s="372"/>
      <c r="AX733" s="372"/>
      <c r="AY733" s="372"/>
      <c r="AZ733" s="372"/>
      <c r="BA733" s="372"/>
      <c r="BB733" s="372"/>
      <c r="BC733" s="372"/>
      <c r="BD733" s="372"/>
      <c r="BE733" s="372"/>
      <c r="BF733" s="372"/>
      <c r="BG733" s="372"/>
      <c r="BH733" s="372"/>
      <c r="BI733" s="372"/>
      <c r="BJ733" s="372"/>
      <c r="BK733" s="372"/>
      <c r="BL733" s="372"/>
      <c r="BM733" s="372"/>
      <c r="BN733" s="372"/>
      <c r="BO733" s="372"/>
      <c r="BP733" s="372"/>
      <c r="BQ733" s="372"/>
      <c r="BR733" s="372"/>
      <c r="BS733" s="372"/>
      <c r="BT733" s="372"/>
      <c r="BU733" s="372"/>
      <c r="BV733" s="372"/>
      <c r="BW733" s="372"/>
      <c r="BX733" s="372"/>
      <c r="BY733" s="372"/>
      <c r="BZ733" s="372"/>
      <c r="CA733" s="372"/>
      <c r="CB733" s="372"/>
      <c r="CC733" s="372"/>
      <c r="CD733" s="372"/>
      <c r="CE733" s="372"/>
      <c r="CF733" s="372"/>
      <c r="CG733" s="372"/>
      <c r="CH733" s="372"/>
      <c r="CI733" s="372"/>
      <c r="CJ733" s="372"/>
      <c r="CK733" s="372"/>
      <c r="CL733" s="372"/>
      <c r="CM733" s="372"/>
      <c r="CN733" s="372"/>
      <c r="CO733" s="372"/>
      <c r="CP733" s="372"/>
      <c r="CQ733" s="372"/>
      <c r="CR733" s="372"/>
      <c r="CS733" s="372"/>
      <c r="CT733" s="372"/>
      <c r="CU733" s="372"/>
      <c r="CV733" s="372"/>
      <c r="CW733" s="372"/>
      <c r="CX733" s="372"/>
      <c r="CY733" s="372"/>
      <c r="CZ733" s="372"/>
      <c r="DA733" s="372"/>
      <c r="DB733" s="372"/>
      <c r="DC733" s="372"/>
      <c r="DD733" s="372"/>
      <c r="DE733" s="372"/>
      <c r="DF733" s="372"/>
      <c r="DG733" s="372"/>
      <c r="DH733" s="372"/>
      <c r="DI733" s="372"/>
      <c r="DJ733" s="372"/>
      <c r="DK733" s="372"/>
      <c r="DL733" s="372"/>
      <c r="DM733" s="372"/>
      <c r="DN733" s="372"/>
      <c r="DO733" s="372"/>
      <c r="DP733" s="372"/>
      <c r="DQ733" s="372"/>
      <c r="DR733" s="372"/>
      <c r="DS733" s="372"/>
      <c r="DT733" s="372"/>
      <c r="DU733" s="372"/>
      <c r="DV733" s="372"/>
      <c r="DW733" s="372"/>
      <c r="DX733" s="372"/>
      <c r="DY733" s="372"/>
      <c r="DZ733" s="372"/>
      <c r="EA733" s="372"/>
      <c r="EB733" s="372"/>
      <c r="EC733" s="372"/>
      <c r="ED733" s="372"/>
      <c r="EE733" s="372"/>
      <c r="EF733" s="372"/>
      <c r="EG733" s="372"/>
      <c r="EH733" s="372"/>
      <c r="EI733" s="372"/>
      <c r="EJ733" s="372"/>
      <c r="EK733" s="372"/>
      <c r="EL733" s="372"/>
      <c r="EM733" s="372"/>
      <c r="EN733" s="372"/>
      <c r="EO733" s="372"/>
      <c r="EP733" s="372"/>
      <c r="EQ733" s="372"/>
      <c r="ER733" s="372"/>
      <c r="ES733" s="372"/>
      <c r="ET733" s="372"/>
      <c r="EU733" s="372"/>
      <c r="EV733" s="372"/>
      <c r="EW733" s="372"/>
      <c r="EX733" s="372"/>
      <c r="EY733" s="372"/>
      <c r="EZ733" s="372"/>
      <c r="FA733" s="372"/>
      <c r="FB733" s="372"/>
      <c r="FC733" s="372"/>
      <c r="FD733" s="372"/>
      <c r="FE733" s="372"/>
      <c r="FF733" s="372"/>
      <c r="FG733" s="372"/>
      <c r="FH733" s="372"/>
      <c r="FI733" s="372"/>
      <c r="FJ733" s="372"/>
      <c r="FK733" s="372"/>
      <c r="FL733" s="372"/>
      <c r="FM733" s="372"/>
      <c r="FN733" s="372"/>
      <c r="FO733" s="372"/>
      <c r="FP733" s="372"/>
      <c r="FQ733" s="372"/>
      <c r="FR733" s="372"/>
      <c r="FS733" s="372"/>
      <c r="FT733" s="372"/>
      <c r="FU733" s="372"/>
      <c r="FV733" s="372"/>
      <c r="FW733" s="372"/>
      <c r="FX733" s="372"/>
      <c r="FY733" s="372"/>
      <c r="FZ733" s="372"/>
      <c r="GA733" s="372"/>
      <c r="GB733" s="372"/>
      <c r="GC733" s="372"/>
      <c r="GD733" s="372"/>
      <c r="GE733" s="372"/>
      <c r="GF733" s="372"/>
      <c r="GG733" s="372"/>
      <c r="GH733" s="372"/>
      <c r="GI733" s="372"/>
      <c r="GJ733" s="372"/>
      <c r="GK733" s="372"/>
      <c r="GL733" s="372"/>
      <c r="GM733" s="372"/>
      <c r="GN733" s="372"/>
      <c r="GO733" s="372"/>
      <c r="GP733" s="372"/>
      <c r="GQ733" s="372"/>
      <c r="GR733" s="372"/>
      <c r="GS733" s="372"/>
      <c r="GT733" s="372"/>
      <c r="GU733" s="372"/>
      <c r="GV733" s="372"/>
      <c r="GW733" s="372"/>
      <c r="GX733" s="372"/>
      <c r="GY733" s="372"/>
      <c r="GZ733" s="372"/>
      <c r="HA733" s="372"/>
      <c r="HB733" s="372"/>
      <c r="HC733" s="372"/>
      <c r="HD733" s="372"/>
      <c r="HE733" s="372"/>
      <c r="HF733" s="372"/>
      <c r="HG733" s="372"/>
      <c r="HH733" s="372"/>
      <c r="HI733" s="372"/>
      <c r="HJ733" s="372"/>
      <c r="HK733" s="372"/>
      <c r="HL733" s="372"/>
      <c r="HM733" s="372"/>
      <c r="HN733" s="372"/>
      <c r="HO733" s="372"/>
      <c r="HP733" s="372"/>
      <c r="HQ733" s="372"/>
      <c r="HR733" s="372"/>
      <c r="HS733" s="372"/>
      <c r="HT733" s="372"/>
      <c r="HU733" s="372"/>
      <c r="HV733" s="372"/>
      <c r="HW733" s="372"/>
      <c r="HX733" s="372"/>
    </row>
    <row r="734" spans="1:232" hidden="1">
      <c r="H734" s="290"/>
      <c r="I734" s="318"/>
      <c r="J734" s="322"/>
      <c r="K734" s="322"/>
      <c r="L734" s="330" t="s">
        <v>134</v>
      </c>
      <c r="M734" s="288">
        <v>4861</v>
      </c>
      <c r="N734" s="299">
        <f>+'havelvac 7.1'!N734+'havelvac 7.2'!N734+'havelvac 7.3'!N734+'havelvac 7.4'!N734+'havelvac 7.5'!N734+'havelvac 7.6'!N734+'havelvac 7.7'!N734+'havelvac 7.9'!N734+'havelvac 7.8'!N734+'havelvac 7.10'!N734+'havelvac 7.11'!N734+'havelvac 7.12'!N734+'havelvac 7.13'!N734</f>
        <v>0</v>
      </c>
      <c r="O734" s="299">
        <f>+'havelvac 7.1'!O734+'havelvac 7.2'!O734+'havelvac 7.3'!O734+'havelvac 7.4'!O734+'havelvac 7.5'!O734+'havelvac 7.6'!O734+'havelvac 7.7'!O734+'havelvac 7.9'!O734+'havelvac 7.8'!O734+'havelvac 7.10'!O734+'havelvac 7.11'!O734+'havelvac 7.12'!O734+'havelvac 7.13'!O734</f>
        <v>0</v>
      </c>
      <c r="P734" s="299">
        <f>+'havelvac 7.1'!P734+'havelvac 7.2'!P734+'havelvac 7.3'!P734+'havelvac 7.4'!P734+'havelvac 7.5'!P734+'havelvac 7.6'!P734+'havelvac 7.7'!P734+'havelvac 7.9'!P734+'havelvac 7.8'!P734+'havelvac 7.10'!P734+'havelvac 7.11'!P734+'havelvac 7.12'!P734+'havelvac 7.13'!P734</f>
        <v>0</v>
      </c>
    </row>
    <row r="735" spans="1:232" ht="46.5" hidden="1" customHeight="1">
      <c r="H735" s="290"/>
      <c r="I735" s="414"/>
      <c r="J735" s="415"/>
      <c r="K735" s="415"/>
      <c r="L735" s="416" t="s">
        <v>793</v>
      </c>
      <c r="M735" s="411"/>
      <c r="N735" s="417">
        <f>SUM(N736:N740)</f>
        <v>0</v>
      </c>
      <c r="O735" s="417">
        <f>SUM(O736:O740)</f>
        <v>0</v>
      </c>
      <c r="P735" s="417">
        <f>SUM(P736:P740)</f>
        <v>0</v>
      </c>
    </row>
    <row r="736" spans="1:232" ht="19.5" hidden="1" customHeight="1">
      <c r="H736" s="290"/>
      <c r="I736" s="318"/>
      <c r="J736" s="322"/>
      <c r="K736" s="322"/>
      <c r="L736" s="330" t="s">
        <v>142</v>
      </c>
      <c r="M736" s="420">
        <v>4251</v>
      </c>
      <c r="N736" s="299">
        <f>+'havelvac 7.1'!N736+'havelvac 7.2'!N736+'havelvac 7.3'!N736+'havelvac 7.4'!N736+'havelvac 7.5'!N736+'havelvac 7.6'!N736+'havelvac 7.7'!N736+'havelvac 7.9'!N736+'havelvac 7.8'!N736+'havelvac 7.10'!N736+'havelvac 7.11'!N736+'havelvac 7.12'!N736+'havelvac 7.13'!N736</f>
        <v>0</v>
      </c>
      <c r="O736" s="299">
        <f>+'havelvac 7.1'!O736+'havelvac 7.2'!O736+'havelvac 7.3'!O736+'havelvac 7.4'!O736+'havelvac 7.5'!O736+'havelvac 7.6'!O736+'havelvac 7.7'!O736+'havelvac 7.9'!O736+'havelvac 7.8'!O736+'havelvac 7.10'!O736+'havelvac 7.11'!O736+'havelvac 7.12'!O736+'havelvac 7.13'!O736</f>
        <v>0</v>
      </c>
      <c r="P736" s="299">
        <f>+'havelvac 7.1'!P736+'havelvac 7.2'!P736+'havelvac 7.3'!P736+'havelvac 7.4'!P736+'havelvac 7.5'!P736+'havelvac 7.6'!P736+'havelvac 7.7'!P736+'havelvac 7.9'!P736+'havelvac 7.8'!P736+'havelvac 7.10'!P736+'havelvac 7.11'!P736+'havelvac 7.12'!P736+'havelvac 7.13'!P736</f>
        <v>0</v>
      </c>
    </row>
    <row r="737" spans="1:232" hidden="1">
      <c r="H737" s="290"/>
      <c r="I737" s="318"/>
      <c r="J737" s="322"/>
      <c r="K737" s="322"/>
      <c r="L737" s="321" t="s">
        <v>130</v>
      </c>
      <c r="M737" s="420">
        <v>4267</v>
      </c>
      <c r="N737" s="299">
        <f>+'havelvac 7.1'!N737+'havelvac 7.2'!N737+'havelvac 7.3'!N737+'havelvac 7.4'!N737+'havelvac 7.5'!N737+'havelvac 7.6'!N737+'havelvac 7.7'!N737+'havelvac 7.9'!N737+'havelvac 7.8'!N737+'havelvac 7.10'!N737+'havelvac 7.11'!N737+'havelvac 7.12'!N737+'havelvac 7.13'!N737</f>
        <v>0</v>
      </c>
      <c r="O737" s="299">
        <f>+'havelvac 7.1'!O737+'havelvac 7.2'!O737+'havelvac 7.3'!O737+'havelvac 7.4'!O737+'havelvac 7.5'!O737+'havelvac 7.6'!O737+'havelvac 7.7'!O737+'havelvac 7.9'!O737+'havelvac 7.8'!O737+'havelvac 7.10'!O737+'havelvac 7.11'!O737+'havelvac 7.12'!O737+'havelvac 7.13'!O737</f>
        <v>0</v>
      </c>
      <c r="P737" s="299">
        <f>+'havelvac 7.1'!P737+'havelvac 7.2'!P737+'havelvac 7.3'!P737+'havelvac 7.4'!P737+'havelvac 7.5'!P737+'havelvac 7.6'!P737+'havelvac 7.7'!P737+'havelvac 7.9'!P737+'havelvac 7.8'!P737+'havelvac 7.10'!P737+'havelvac 7.11'!P737+'havelvac 7.12'!P737+'havelvac 7.13'!P737</f>
        <v>0</v>
      </c>
    </row>
    <row r="738" spans="1:232" hidden="1">
      <c r="H738" s="290"/>
      <c r="I738" s="318"/>
      <c r="J738" s="322"/>
      <c r="K738" s="322"/>
      <c r="L738" s="321" t="s">
        <v>348</v>
      </c>
      <c r="M738" s="316">
        <v>4729</v>
      </c>
      <c r="N738" s="299">
        <f>+'havelvac 7.1'!N738+'havelvac 7.2'!N738+'havelvac 7.3'!N738+'havelvac 7.4'!N738+'havelvac 7.5'!N738+'havelvac 7.6'!N738+'havelvac 7.7'!N738+'havelvac 7.9'!N738+'havelvac 7.8'!N738+'havelvac 7.10'!N738+'havelvac 7.11'!N738+'havelvac 7.12'!N738+'havelvac 7.13'!N738</f>
        <v>0</v>
      </c>
      <c r="O738" s="299">
        <f>+'havelvac 7.1'!O738+'havelvac 7.2'!O738+'havelvac 7.3'!O738+'havelvac 7.4'!O738+'havelvac 7.5'!O738+'havelvac 7.6'!O738+'havelvac 7.7'!O738+'havelvac 7.9'!O738+'havelvac 7.8'!O738+'havelvac 7.10'!O738+'havelvac 7.11'!O738+'havelvac 7.12'!O738+'havelvac 7.13'!O738</f>
        <v>0</v>
      </c>
      <c r="P738" s="299">
        <f>+'havelvac 7.1'!P738+'havelvac 7.2'!P738+'havelvac 7.3'!P738+'havelvac 7.4'!P738+'havelvac 7.5'!P738+'havelvac 7.6'!P738+'havelvac 7.7'!P738+'havelvac 7.9'!P738+'havelvac 7.8'!P738+'havelvac 7.10'!P738+'havelvac 7.11'!P738+'havelvac 7.12'!P738+'havelvac 7.13'!P738</f>
        <v>0</v>
      </c>
    </row>
    <row r="739" spans="1:232" hidden="1">
      <c r="H739" s="290"/>
      <c r="I739" s="318"/>
      <c r="J739" s="322"/>
      <c r="K739" s="322"/>
      <c r="L739" s="330" t="s">
        <v>134</v>
      </c>
      <c r="M739" s="288">
        <v>4861</v>
      </c>
      <c r="N739" s="299">
        <f>+'havelvac 7.1'!N739+'havelvac 7.2'!N739+'havelvac 7.3'!N739+'havelvac 7.4'!N739+'havelvac 7.5'!N739+'havelvac 7.6'!N739+'havelvac 7.7'!N739+'havelvac 7.9'!N739+'havelvac 7.8'!N739+'havelvac 7.10'!N739+'havelvac 7.11'!N739+'havelvac 7.12'!N739+'havelvac 7.13'!N739</f>
        <v>0</v>
      </c>
      <c r="O739" s="299">
        <f>+'havelvac 7.1'!O739+'havelvac 7.2'!O739+'havelvac 7.3'!O739+'havelvac 7.4'!O739+'havelvac 7.5'!O739+'havelvac 7.6'!O739+'havelvac 7.7'!O739+'havelvac 7.9'!O739+'havelvac 7.8'!O739+'havelvac 7.10'!O739+'havelvac 7.11'!O739+'havelvac 7.12'!O739+'havelvac 7.13'!O739</f>
        <v>0</v>
      </c>
      <c r="P739" s="299">
        <f>+'havelvac 7.1'!P739+'havelvac 7.2'!P739+'havelvac 7.3'!P739+'havelvac 7.4'!P739+'havelvac 7.5'!P739+'havelvac 7.6'!P739+'havelvac 7.7'!P739+'havelvac 7.9'!P739+'havelvac 7.8'!P739+'havelvac 7.10'!P739+'havelvac 7.11'!P739+'havelvac 7.12'!P739+'havelvac 7.13'!P739</f>
        <v>0</v>
      </c>
    </row>
    <row r="740" spans="1:232" hidden="1">
      <c r="H740" s="290"/>
      <c r="I740" s="318"/>
      <c r="J740" s="322"/>
      <c r="K740" s="322"/>
      <c r="L740" s="330" t="s">
        <v>268</v>
      </c>
      <c r="M740" s="323">
        <v>5129</v>
      </c>
      <c r="N740" s="299">
        <f>+'havelvac 7.1'!N740+'havelvac 7.2'!N740+'havelvac 7.3'!N740+'havelvac 7.4'!N740+'havelvac 7.5'!N740+'havelvac 7.6'!N740+'havelvac 7.7'!N740+'havelvac 7.9'!N740+'havelvac 7.8'!N740+'havelvac 7.10'!N740+'havelvac 7.11'!N740+'havelvac 7.12'!N740+'havelvac 7.13'!N740</f>
        <v>0</v>
      </c>
      <c r="O740" s="299">
        <f>+'havelvac 7.1'!O740+'havelvac 7.2'!O740+'havelvac 7.3'!O740+'havelvac 7.4'!O740+'havelvac 7.5'!O740+'havelvac 7.6'!O740+'havelvac 7.7'!O740+'havelvac 7.9'!O740+'havelvac 7.8'!O740+'havelvac 7.10'!O740+'havelvac 7.11'!O740+'havelvac 7.12'!O740+'havelvac 7.13'!O740</f>
        <v>0</v>
      </c>
      <c r="P740" s="299">
        <f>+'havelvac 7.1'!P740+'havelvac 7.2'!P740+'havelvac 7.3'!P740+'havelvac 7.4'!P740+'havelvac 7.5'!P740+'havelvac 7.6'!P740+'havelvac 7.7'!P740+'havelvac 7.9'!P740+'havelvac 7.8'!P740+'havelvac 7.10'!P740+'havelvac 7.11'!P740+'havelvac 7.12'!P740+'havelvac 7.13'!P740</f>
        <v>0</v>
      </c>
    </row>
    <row r="741" spans="1:232" ht="46.5" hidden="1" customHeight="1">
      <c r="H741" s="290"/>
      <c r="I741" s="414"/>
      <c r="J741" s="415"/>
      <c r="K741" s="415"/>
      <c r="L741" s="416" t="s">
        <v>905</v>
      </c>
      <c r="M741" s="411"/>
      <c r="N741" s="417">
        <f>SUM(N742)</f>
        <v>0</v>
      </c>
      <c r="O741" s="417">
        <f t="shared" ref="O741:P741" si="66">SUM(O742)</f>
        <v>0</v>
      </c>
      <c r="P741" s="417">
        <f t="shared" si="66"/>
        <v>0</v>
      </c>
    </row>
    <row r="742" spans="1:232" hidden="1">
      <c r="H742" s="290"/>
      <c r="I742" s="318"/>
      <c r="J742" s="322"/>
      <c r="K742" s="322"/>
      <c r="L742" s="330" t="s">
        <v>851</v>
      </c>
      <c r="M742" s="420">
        <v>4239</v>
      </c>
      <c r="N742" s="299">
        <f>+'havelvac 7.1'!N742+'havelvac 7.2'!N742+'havelvac 7.3'!N742+'havelvac 7.4'!N742+'havelvac 7.5'!N742+'havelvac 7.6'!N742+'havelvac 7.7'!N742+'havelvac 7.9'!N742+'havelvac 7.8'!N742+'havelvac 7.10'!N742+'havelvac 7.11'!N742+'havelvac 7.12'!N742+'havelvac 7.13'!N742</f>
        <v>0</v>
      </c>
      <c r="O742" s="299">
        <f>+'havelvac 7.1'!O742+'havelvac 7.2'!O742+'havelvac 7.3'!O742+'havelvac 7.4'!O742+'havelvac 7.5'!O742+'havelvac 7.6'!O742+'havelvac 7.7'!O742+'havelvac 7.9'!O742+'havelvac 7.8'!O742+'havelvac 7.10'!O742+'havelvac 7.11'!O742+'havelvac 7.12'!O742+'havelvac 7.13'!O742</f>
        <v>0</v>
      </c>
      <c r="P742" s="299">
        <f>+'havelvac 7.1'!P742+'havelvac 7.2'!P742+'havelvac 7.3'!P742+'havelvac 7.4'!P742+'havelvac 7.5'!P742+'havelvac 7.6'!P742+'havelvac 7.7'!P742+'havelvac 7.9'!P742+'havelvac 7.8'!P742+'havelvac 7.10'!P742+'havelvac 7.11'!P742+'havelvac 7.12'!P742+'havelvac 7.13'!P742</f>
        <v>0</v>
      </c>
    </row>
    <row r="743" spans="1:232" s="481" customFormat="1" ht="27" hidden="1">
      <c r="A743" s="363"/>
      <c r="B743" s="378"/>
      <c r="C743" s="365"/>
      <c r="D743" s="366"/>
      <c r="E743" s="367"/>
      <c r="F743" s="368"/>
      <c r="G743" s="379"/>
      <c r="H743" s="290">
        <v>3090</v>
      </c>
      <c r="I743" s="319" t="s">
        <v>189</v>
      </c>
      <c r="J743" s="320">
        <v>9</v>
      </c>
      <c r="K743" s="320">
        <v>0</v>
      </c>
      <c r="L743" s="410" t="s">
        <v>351</v>
      </c>
      <c r="M743" s="411"/>
      <c r="N743" s="412">
        <f>+N745</f>
        <v>0</v>
      </c>
      <c r="O743" s="412">
        <f>+O745</f>
        <v>0</v>
      </c>
      <c r="P743" s="412">
        <f>+P745</f>
        <v>0</v>
      </c>
      <c r="Q743" s="372"/>
      <c r="R743" s="372"/>
      <c r="S743" s="372"/>
      <c r="T743" s="372"/>
      <c r="U743" s="372"/>
      <c r="V743" s="372"/>
      <c r="W743" s="372"/>
      <c r="X743" s="372"/>
      <c r="Y743" s="372"/>
      <c r="Z743" s="372"/>
      <c r="AA743" s="372"/>
      <c r="AB743" s="372"/>
      <c r="AC743" s="372"/>
      <c r="AD743" s="372"/>
      <c r="AE743" s="372"/>
      <c r="AF743" s="372"/>
      <c r="AG743" s="372"/>
      <c r="AH743" s="372"/>
      <c r="AI743" s="372"/>
      <c r="AJ743" s="372"/>
      <c r="AK743" s="372"/>
      <c r="AL743" s="372"/>
      <c r="AM743" s="372"/>
      <c r="AN743" s="372"/>
      <c r="AO743" s="372"/>
      <c r="AP743" s="372"/>
      <c r="AQ743" s="372"/>
      <c r="AR743" s="372"/>
      <c r="AS743" s="372"/>
      <c r="AT743" s="372"/>
      <c r="AU743" s="372"/>
      <c r="AV743" s="372"/>
      <c r="AW743" s="372"/>
      <c r="AX743" s="372"/>
      <c r="AY743" s="372"/>
      <c r="AZ743" s="372"/>
      <c r="BA743" s="372"/>
      <c r="BB743" s="372"/>
      <c r="BC743" s="372"/>
      <c r="BD743" s="372"/>
      <c r="BE743" s="372"/>
      <c r="BF743" s="372"/>
      <c r="BG743" s="372"/>
      <c r="BH743" s="372"/>
      <c r="BI743" s="372"/>
      <c r="BJ743" s="372"/>
      <c r="BK743" s="372"/>
      <c r="BL743" s="372"/>
      <c r="BM743" s="372"/>
      <c r="BN743" s="372"/>
      <c r="BO743" s="372"/>
      <c r="BP743" s="372"/>
      <c r="BQ743" s="372"/>
      <c r="BR743" s="372"/>
      <c r="BS743" s="372"/>
      <c r="BT743" s="372"/>
      <c r="BU743" s="372"/>
      <c r="BV743" s="372"/>
      <c r="BW743" s="372"/>
      <c r="BX743" s="372"/>
      <c r="BY743" s="372"/>
      <c r="BZ743" s="372"/>
      <c r="CA743" s="372"/>
      <c r="CB743" s="372"/>
      <c r="CC743" s="372"/>
      <c r="CD743" s="372"/>
      <c r="CE743" s="372"/>
      <c r="CF743" s="372"/>
      <c r="CG743" s="372"/>
      <c r="CH743" s="372"/>
      <c r="CI743" s="372"/>
      <c r="CJ743" s="372"/>
      <c r="CK743" s="372"/>
      <c r="CL743" s="372"/>
      <c r="CM743" s="372"/>
      <c r="CN743" s="372"/>
      <c r="CO743" s="372"/>
      <c r="CP743" s="372"/>
      <c r="CQ743" s="372"/>
      <c r="CR743" s="372"/>
      <c r="CS743" s="372"/>
      <c r="CT743" s="372"/>
      <c r="CU743" s="372"/>
      <c r="CV743" s="372"/>
      <c r="CW743" s="372"/>
      <c r="CX743" s="372"/>
      <c r="CY743" s="372"/>
      <c r="CZ743" s="372"/>
      <c r="DA743" s="372"/>
      <c r="DB743" s="372"/>
      <c r="DC743" s="372"/>
      <c r="DD743" s="372"/>
      <c r="DE743" s="372"/>
      <c r="DF743" s="372"/>
      <c r="DG743" s="372"/>
      <c r="DH743" s="372"/>
      <c r="DI743" s="372"/>
      <c r="DJ743" s="372"/>
      <c r="DK743" s="372"/>
      <c r="DL743" s="372"/>
      <c r="DM743" s="372"/>
      <c r="DN743" s="372"/>
      <c r="DO743" s="372"/>
      <c r="DP743" s="372"/>
      <c r="DQ743" s="372"/>
      <c r="DR743" s="372"/>
      <c r="DS743" s="372"/>
      <c r="DT743" s="372"/>
      <c r="DU743" s="372"/>
      <c r="DV743" s="372"/>
      <c r="DW743" s="372"/>
      <c r="DX743" s="372"/>
      <c r="DY743" s="372"/>
      <c r="DZ743" s="372"/>
      <c r="EA743" s="372"/>
      <c r="EB743" s="372"/>
      <c r="EC743" s="372"/>
      <c r="ED743" s="372"/>
      <c r="EE743" s="372"/>
      <c r="EF743" s="372"/>
      <c r="EG743" s="372"/>
      <c r="EH743" s="372"/>
      <c r="EI743" s="372"/>
      <c r="EJ743" s="372"/>
      <c r="EK743" s="372"/>
      <c r="EL743" s="372"/>
      <c r="EM743" s="372"/>
      <c r="EN743" s="372"/>
      <c r="EO743" s="372"/>
      <c r="EP743" s="372"/>
      <c r="EQ743" s="372"/>
      <c r="ER743" s="372"/>
      <c r="ES743" s="372"/>
      <c r="ET743" s="372"/>
      <c r="EU743" s="372"/>
      <c r="EV743" s="372"/>
      <c r="EW743" s="372"/>
      <c r="EX743" s="372"/>
      <c r="EY743" s="372"/>
      <c r="EZ743" s="372"/>
      <c r="FA743" s="372"/>
      <c r="FB743" s="372"/>
      <c r="FC743" s="372"/>
      <c r="FD743" s="372"/>
      <c r="FE743" s="372"/>
      <c r="FF743" s="372"/>
      <c r="FG743" s="372"/>
      <c r="FH743" s="372"/>
      <c r="FI743" s="372"/>
      <c r="FJ743" s="372"/>
      <c r="FK743" s="372"/>
      <c r="FL743" s="372"/>
      <c r="FM743" s="372"/>
      <c r="FN743" s="372"/>
      <c r="FO743" s="372"/>
      <c r="FP743" s="372"/>
      <c r="FQ743" s="372"/>
      <c r="FR743" s="372"/>
      <c r="FS743" s="372"/>
      <c r="FT743" s="372"/>
      <c r="FU743" s="372"/>
      <c r="FV743" s="372"/>
      <c r="FW743" s="372"/>
      <c r="FX743" s="372"/>
      <c r="FY743" s="372"/>
      <c r="FZ743" s="372"/>
      <c r="GA743" s="372"/>
      <c r="GB743" s="372"/>
      <c r="GC743" s="372"/>
      <c r="GD743" s="372"/>
      <c r="GE743" s="372"/>
      <c r="GF743" s="372"/>
      <c r="GG743" s="372"/>
      <c r="GH743" s="372"/>
      <c r="GI743" s="372"/>
      <c r="GJ743" s="372"/>
      <c r="GK743" s="372"/>
      <c r="GL743" s="372"/>
      <c r="GM743" s="372"/>
      <c r="GN743" s="372"/>
      <c r="GO743" s="372"/>
      <c r="GP743" s="372"/>
      <c r="GQ743" s="372"/>
      <c r="GR743" s="372"/>
      <c r="GS743" s="372"/>
      <c r="GT743" s="372"/>
      <c r="GU743" s="372"/>
      <c r="GV743" s="372"/>
      <c r="GW743" s="372"/>
      <c r="GX743" s="372"/>
      <c r="GY743" s="372"/>
      <c r="GZ743" s="372"/>
      <c r="HA743" s="372"/>
      <c r="HB743" s="372"/>
      <c r="HC743" s="372"/>
      <c r="HD743" s="372"/>
      <c r="HE743" s="372"/>
      <c r="HF743" s="372"/>
      <c r="HG743" s="372"/>
      <c r="HH743" s="372"/>
      <c r="HI743" s="372"/>
      <c r="HJ743" s="372"/>
      <c r="HK743" s="372"/>
      <c r="HL743" s="372"/>
      <c r="HM743" s="372"/>
      <c r="HN743" s="372"/>
      <c r="HO743" s="372"/>
      <c r="HP743" s="372"/>
      <c r="HQ743" s="372"/>
      <c r="HR743" s="372"/>
      <c r="HS743" s="372"/>
      <c r="HT743" s="372"/>
      <c r="HU743" s="372"/>
      <c r="HV743" s="372"/>
      <c r="HW743" s="372"/>
      <c r="HX743" s="372"/>
    </row>
    <row r="744" spans="1:232" hidden="1">
      <c r="H744" s="318"/>
      <c r="I744" s="319"/>
      <c r="J744" s="320"/>
      <c r="K744" s="320"/>
      <c r="L744" s="330" t="s">
        <v>110</v>
      </c>
      <c r="M744" s="288"/>
      <c r="N744" s="299"/>
      <c r="O744" s="299"/>
      <c r="P744" s="299"/>
    </row>
    <row r="745" spans="1:232" s="481" customFormat="1" ht="25.5" hidden="1">
      <c r="A745" s="363"/>
      <c r="B745" s="378"/>
      <c r="C745" s="365"/>
      <c r="D745" s="366"/>
      <c r="E745" s="367"/>
      <c r="F745" s="368"/>
      <c r="G745" s="379"/>
      <c r="H745" s="290" t="s">
        <v>354</v>
      </c>
      <c r="I745" s="318" t="s">
        <v>189</v>
      </c>
      <c r="J745" s="322">
        <v>9</v>
      </c>
      <c r="K745" s="322">
        <v>2</v>
      </c>
      <c r="L745" s="409" t="s">
        <v>355</v>
      </c>
      <c r="M745" s="323"/>
      <c r="N745" s="331">
        <f>+N747+N749</f>
        <v>0</v>
      </c>
      <c r="O745" s="331">
        <f>+O747+O749</f>
        <v>0</v>
      </c>
      <c r="P745" s="331">
        <f>+P747+P749</f>
        <v>0</v>
      </c>
      <c r="Q745" s="372"/>
      <c r="R745" s="372"/>
      <c r="S745" s="372"/>
      <c r="T745" s="372"/>
      <c r="U745" s="372"/>
      <c r="V745" s="372"/>
      <c r="W745" s="372"/>
      <c r="X745" s="372"/>
      <c r="Y745" s="372"/>
      <c r="Z745" s="372"/>
      <c r="AA745" s="372"/>
      <c r="AB745" s="372"/>
      <c r="AC745" s="372"/>
      <c r="AD745" s="372"/>
      <c r="AE745" s="372"/>
      <c r="AF745" s="372"/>
      <c r="AG745" s="372"/>
      <c r="AH745" s="372"/>
      <c r="AI745" s="372"/>
      <c r="AJ745" s="372"/>
      <c r="AK745" s="372"/>
      <c r="AL745" s="372"/>
      <c r="AM745" s="372"/>
      <c r="AN745" s="372"/>
      <c r="AO745" s="372"/>
      <c r="AP745" s="372"/>
      <c r="AQ745" s="372"/>
      <c r="AR745" s="372"/>
      <c r="AS745" s="372"/>
      <c r="AT745" s="372"/>
      <c r="AU745" s="372"/>
      <c r="AV745" s="372"/>
      <c r="AW745" s="372"/>
      <c r="AX745" s="372"/>
      <c r="AY745" s="372"/>
      <c r="AZ745" s="372"/>
      <c r="BA745" s="372"/>
      <c r="BB745" s="372"/>
      <c r="BC745" s="372"/>
      <c r="BD745" s="372"/>
      <c r="BE745" s="372"/>
      <c r="BF745" s="372"/>
      <c r="BG745" s="372"/>
      <c r="BH745" s="372"/>
      <c r="BI745" s="372"/>
      <c r="BJ745" s="372"/>
      <c r="BK745" s="372"/>
      <c r="BL745" s="372"/>
      <c r="BM745" s="372"/>
      <c r="BN745" s="372"/>
      <c r="BO745" s="372"/>
      <c r="BP745" s="372"/>
      <c r="BQ745" s="372"/>
      <c r="BR745" s="372"/>
      <c r="BS745" s="372"/>
      <c r="BT745" s="372"/>
      <c r="BU745" s="372"/>
      <c r="BV745" s="372"/>
      <c r="BW745" s="372"/>
      <c r="BX745" s="372"/>
      <c r="BY745" s="372"/>
      <c r="BZ745" s="372"/>
      <c r="CA745" s="372"/>
      <c r="CB745" s="372"/>
      <c r="CC745" s="372"/>
      <c r="CD745" s="372"/>
      <c r="CE745" s="372"/>
      <c r="CF745" s="372"/>
      <c r="CG745" s="372"/>
      <c r="CH745" s="372"/>
      <c r="CI745" s="372"/>
      <c r="CJ745" s="372"/>
      <c r="CK745" s="372"/>
      <c r="CL745" s="372"/>
      <c r="CM745" s="372"/>
      <c r="CN745" s="372"/>
      <c r="CO745" s="372"/>
      <c r="CP745" s="372"/>
      <c r="CQ745" s="372"/>
      <c r="CR745" s="372"/>
      <c r="CS745" s="372"/>
      <c r="CT745" s="372"/>
      <c r="CU745" s="372"/>
      <c r="CV745" s="372"/>
      <c r="CW745" s="372"/>
      <c r="CX745" s="372"/>
      <c r="CY745" s="372"/>
      <c r="CZ745" s="372"/>
      <c r="DA745" s="372"/>
      <c r="DB745" s="372"/>
      <c r="DC745" s="372"/>
      <c r="DD745" s="372"/>
      <c r="DE745" s="372"/>
      <c r="DF745" s="372"/>
      <c r="DG745" s="372"/>
      <c r="DH745" s="372"/>
      <c r="DI745" s="372"/>
      <c r="DJ745" s="372"/>
      <c r="DK745" s="372"/>
      <c r="DL745" s="372"/>
      <c r="DM745" s="372"/>
      <c r="DN745" s="372"/>
      <c r="DO745" s="372"/>
      <c r="DP745" s="372"/>
      <c r="DQ745" s="372"/>
      <c r="DR745" s="372"/>
      <c r="DS745" s="372"/>
      <c r="DT745" s="372"/>
      <c r="DU745" s="372"/>
      <c r="DV745" s="372"/>
      <c r="DW745" s="372"/>
      <c r="DX745" s="372"/>
      <c r="DY745" s="372"/>
      <c r="DZ745" s="372"/>
      <c r="EA745" s="372"/>
      <c r="EB745" s="372"/>
      <c r="EC745" s="372"/>
      <c r="ED745" s="372"/>
      <c r="EE745" s="372"/>
      <c r="EF745" s="372"/>
      <c r="EG745" s="372"/>
      <c r="EH745" s="372"/>
      <c r="EI745" s="372"/>
      <c r="EJ745" s="372"/>
      <c r="EK745" s="372"/>
      <c r="EL745" s="372"/>
      <c r="EM745" s="372"/>
      <c r="EN745" s="372"/>
      <c r="EO745" s="372"/>
      <c r="EP745" s="372"/>
      <c r="EQ745" s="372"/>
      <c r="ER745" s="372"/>
      <c r="ES745" s="372"/>
      <c r="ET745" s="372"/>
      <c r="EU745" s="372"/>
      <c r="EV745" s="372"/>
      <c r="EW745" s="372"/>
      <c r="EX745" s="372"/>
      <c r="EY745" s="372"/>
      <c r="EZ745" s="372"/>
      <c r="FA745" s="372"/>
      <c r="FB745" s="372"/>
      <c r="FC745" s="372"/>
      <c r="FD745" s="372"/>
      <c r="FE745" s="372"/>
      <c r="FF745" s="372"/>
      <c r="FG745" s="372"/>
      <c r="FH745" s="372"/>
      <c r="FI745" s="372"/>
      <c r="FJ745" s="372"/>
      <c r="FK745" s="372"/>
      <c r="FL745" s="372"/>
      <c r="FM745" s="372"/>
      <c r="FN745" s="372"/>
      <c r="FO745" s="372"/>
      <c r="FP745" s="372"/>
      <c r="FQ745" s="372"/>
      <c r="FR745" s="372"/>
      <c r="FS745" s="372"/>
      <c r="FT745" s="372"/>
      <c r="FU745" s="372"/>
      <c r="FV745" s="372"/>
      <c r="FW745" s="372"/>
      <c r="FX745" s="372"/>
      <c r="FY745" s="372"/>
      <c r="FZ745" s="372"/>
      <c r="GA745" s="372"/>
      <c r="GB745" s="372"/>
      <c r="GC745" s="372"/>
      <c r="GD745" s="372"/>
      <c r="GE745" s="372"/>
      <c r="GF745" s="372"/>
      <c r="GG745" s="372"/>
      <c r="GH745" s="372"/>
      <c r="GI745" s="372"/>
      <c r="GJ745" s="372"/>
      <c r="GK745" s="372"/>
      <c r="GL745" s="372"/>
      <c r="GM745" s="372"/>
      <c r="GN745" s="372"/>
      <c r="GO745" s="372"/>
      <c r="GP745" s="372"/>
      <c r="GQ745" s="372"/>
      <c r="GR745" s="372"/>
      <c r="GS745" s="372"/>
      <c r="GT745" s="372"/>
      <c r="GU745" s="372"/>
      <c r="GV745" s="372"/>
      <c r="GW745" s="372"/>
      <c r="GX745" s="372"/>
      <c r="GY745" s="372"/>
      <c r="GZ745" s="372"/>
      <c r="HA745" s="372"/>
      <c r="HB745" s="372"/>
      <c r="HC745" s="372"/>
      <c r="HD745" s="372"/>
      <c r="HE745" s="372"/>
      <c r="HF745" s="372"/>
      <c r="HG745" s="372"/>
      <c r="HH745" s="372"/>
      <c r="HI745" s="372"/>
      <c r="HJ745" s="372"/>
      <c r="HK745" s="372"/>
      <c r="HL745" s="372"/>
      <c r="HM745" s="372"/>
      <c r="HN745" s="372"/>
      <c r="HO745" s="372"/>
      <c r="HP745" s="372"/>
      <c r="HQ745" s="372"/>
      <c r="HR745" s="372"/>
      <c r="HS745" s="372"/>
      <c r="HT745" s="372"/>
      <c r="HU745" s="372"/>
      <c r="HV745" s="372"/>
      <c r="HW745" s="372"/>
      <c r="HX745" s="372"/>
    </row>
    <row r="746" spans="1:232" hidden="1">
      <c r="H746" s="318"/>
      <c r="I746" s="318"/>
      <c r="J746" s="322"/>
      <c r="K746" s="322"/>
      <c r="L746" s="330" t="s">
        <v>108</v>
      </c>
      <c r="M746" s="288"/>
      <c r="N746" s="331"/>
      <c r="O746" s="331"/>
      <c r="P746" s="331"/>
    </row>
    <row r="747" spans="1:232" s="481" customFormat="1" ht="40.5" hidden="1">
      <c r="A747" s="363"/>
      <c r="B747" s="378"/>
      <c r="C747" s="365"/>
      <c r="D747" s="366"/>
      <c r="E747" s="367"/>
      <c r="F747" s="368"/>
      <c r="G747" s="379"/>
      <c r="H747" s="290"/>
      <c r="I747" s="414"/>
      <c r="J747" s="415"/>
      <c r="K747" s="415"/>
      <c r="L747" s="416" t="s">
        <v>356</v>
      </c>
      <c r="M747" s="411"/>
      <c r="N747" s="417">
        <f>SUM(N748)</f>
        <v>0</v>
      </c>
      <c r="O747" s="417">
        <f>SUM(O748)</f>
        <v>0</v>
      </c>
      <c r="P747" s="417">
        <f>SUM(P748)</f>
        <v>0</v>
      </c>
      <c r="Q747" s="372"/>
      <c r="R747" s="372"/>
      <c r="S747" s="372"/>
      <c r="T747" s="372"/>
      <c r="U747" s="372"/>
      <c r="V747" s="372"/>
      <c r="W747" s="372"/>
      <c r="X747" s="372"/>
      <c r="Y747" s="372"/>
      <c r="Z747" s="372"/>
      <c r="AA747" s="372"/>
      <c r="AB747" s="372"/>
      <c r="AC747" s="372"/>
      <c r="AD747" s="372"/>
      <c r="AE747" s="372"/>
      <c r="AF747" s="372"/>
      <c r="AG747" s="372"/>
      <c r="AH747" s="372"/>
      <c r="AI747" s="372"/>
      <c r="AJ747" s="372"/>
      <c r="AK747" s="372"/>
      <c r="AL747" s="372"/>
      <c r="AM747" s="372"/>
      <c r="AN747" s="372"/>
      <c r="AO747" s="372"/>
      <c r="AP747" s="372"/>
      <c r="AQ747" s="372"/>
      <c r="AR747" s="372"/>
      <c r="AS747" s="372"/>
      <c r="AT747" s="372"/>
      <c r="AU747" s="372"/>
      <c r="AV747" s="372"/>
      <c r="AW747" s="372"/>
      <c r="AX747" s="372"/>
      <c r="AY747" s="372"/>
      <c r="AZ747" s="372"/>
      <c r="BA747" s="372"/>
      <c r="BB747" s="372"/>
      <c r="BC747" s="372"/>
      <c r="BD747" s="372"/>
      <c r="BE747" s="372"/>
      <c r="BF747" s="372"/>
      <c r="BG747" s="372"/>
      <c r="BH747" s="372"/>
      <c r="BI747" s="372"/>
      <c r="BJ747" s="372"/>
      <c r="BK747" s="372"/>
      <c r="BL747" s="372"/>
      <c r="BM747" s="372"/>
      <c r="BN747" s="372"/>
      <c r="BO747" s="372"/>
      <c r="BP747" s="372"/>
      <c r="BQ747" s="372"/>
      <c r="BR747" s="372"/>
      <c r="BS747" s="372"/>
      <c r="BT747" s="372"/>
      <c r="BU747" s="372"/>
      <c r="BV747" s="372"/>
      <c r="BW747" s="372"/>
      <c r="BX747" s="372"/>
      <c r="BY747" s="372"/>
      <c r="BZ747" s="372"/>
      <c r="CA747" s="372"/>
      <c r="CB747" s="372"/>
      <c r="CC747" s="372"/>
      <c r="CD747" s="372"/>
      <c r="CE747" s="372"/>
      <c r="CF747" s="372"/>
      <c r="CG747" s="372"/>
      <c r="CH747" s="372"/>
      <c r="CI747" s="372"/>
      <c r="CJ747" s="372"/>
      <c r="CK747" s="372"/>
      <c r="CL747" s="372"/>
      <c r="CM747" s="372"/>
      <c r="CN747" s="372"/>
      <c r="CO747" s="372"/>
      <c r="CP747" s="372"/>
      <c r="CQ747" s="372"/>
      <c r="CR747" s="372"/>
      <c r="CS747" s="372"/>
      <c r="CT747" s="372"/>
      <c r="CU747" s="372"/>
      <c r="CV747" s="372"/>
      <c r="CW747" s="372"/>
      <c r="CX747" s="372"/>
      <c r="CY747" s="372"/>
      <c r="CZ747" s="372"/>
      <c r="DA747" s="372"/>
      <c r="DB747" s="372"/>
      <c r="DC747" s="372"/>
      <c r="DD747" s="372"/>
      <c r="DE747" s="372"/>
      <c r="DF747" s="372"/>
      <c r="DG747" s="372"/>
      <c r="DH747" s="372"/>
      <c r="DI747" s="372"/>
      <c r="DJ747" s="372"/>
      <c r="DK747" s="372"/>
      <c r="DL747" s="372"/>
      <c r="DM747" s="372"/>
      <c r="DN747" s="372"/>
      <c r="DO747" s="372"/>
      <c r="DP747" s="372"/>
      <c r="DQ747" s="372"/>
      <c r="DR747" s="372"/>
      <c r="DS747" s="372"/>
      <c r="DT747" s="372"/>
      <c r="DU747" s="372"/>
      <c r="DV747" s="372"/>
      <c r="DW747" s="372"/>
      <c r="DX747" s="372"/>
      <c r="DY747" s="372"/>
      <c r="DZ747" s="372"/>
      <c r="EA747" s="372"/>
      <c r="EB747" s="372"/>
      <c r="EC747" s="372"/>
      <c r="ED747" s="372"/>
      <c r="EE747" s="372"/>
      <c r="EF747" s="372"/>
      <c r="EG747" s="372"/>
      <c r="EH747" s="372"/>
      <c r="EI747" s="372"/>
      <c r="EJ747" s="372"/>
      <c r="EK747" s="372"/>
      <c r="EL747" s="372"/>
      <c r="EM747" s="372"/>
      <c r="EN747" s="372"/>
      <c r="EO747" s="372"/>
      <c r="EP747" s="372"/>
      <c r="EQ747" s="372"/>
      <c r="ER747" s="372"/>
      <c r="ES747" s="372"/>
      <c r="ET747" s="372"/>
      <c r="EU747" s="372"/>
      <c r="EV747" s="372"/>
      <c r="EW747" s="372"/>
      <c r="EX747" s="372"/>
      <c r="EY747" s="372"/>
      <c r="EZ747" s="372"/>
      <c r="FA747" s="372"/>
      <c r="FB747" s="372"/>
      <c r="FC747" s="372"/>
      <c r="FD747" s="372"/>
      <c r="FE747" s="372"/>
      <c r="FF747" s="372"/>
      <c r="FG747" s="372"/>
      <c r="FH747" s="372"/>
      <c r="FI747" s="372"/>
      <c r="FJ747" s="372"/>
      <c r="FK747" s="372"/>
      <c r="FL747" s="372"/>
      <c r="FM747" s="372"/>
      <c r="FN747" s="372"/>
      <c r="FO747" s="372"/>
      <c r="FP747" s="372"/>
      <c r="FQ747" s="372"/>
      <c r="FR747" s="372"/>
      <c r="FS747" s="372"/>
      <c r="FT747" s="372"/>
      <c r="FU747" s="372"/>
      <c r="FV747" s="372"/>
      <c r="FW747" s="372"/>
      <c r="FX747" s="372"/>
      <c r="FY747" s="372"/>
      <c r="FZ747" s="372"/>
      <c r="GA747" s="372"/>
      <c r="GB747" s="372"/>
      <c r="GC747" s="372"/>
      <c r="GD747" s="372"/>
      <c r="GE747" s="372"/>
      <c r="GF747" s="372"/>
      <c r="GG747" s="372"/>
      <c r="GH747" s="372"/>
      <c r="GI747" s="372"/>
      <c r="GJ747" s="372"/>
      <c r="GK747" s="372"/>
      <c r="GL747" s="372"/>
      <c r="GM747" s="372"/>
      <c r="GN747" s="372"/>
      <c r="GO747" s="372"/>
      <c r="GP747" s="372"/>
      <c r="GQ747" s="372"/>
      <c r="GR747" s="372"/>
      <c r="GS747" s="372"/>
      <c r="GT747" s="372"/>
      <c r="GU747" s="372"/>
      <c r="GV747" s="372"/>
      <c r="GW747" s="372"/>
      <c r="GX747" s="372"/>
      <c r="GY747" s="372"/>
      <c r="GZ747" s="372"/>
      <c r="HA747" s="372"/>
      <c r="HB747" s="372"/>
      <c r="HC747" s="372"/>
      <c r="HD747" s="372"/>
      <c r="HE747" s="372"/>
      <c r="HF747" s="372"/>
      <c r="HG747" s="372"/>
      <c r="HH747" s="372"/>
      <c r="HI747" s="372"/>
      <c r="HJ747" s="372"/>
      <c r="HK747" s="372"/>
      <c r="HL747" s="372"/>
      <c r="HM747" s="372"/>
      <c r="HN747" s="372"/>
      <c r="HO747" s="372"/>
      <c r="HP747" s="372"/>
      <c r="HQ747" s="372"/>
      <c r="HR747" s="372"/>
      <c r="HS747" s="372"/>
      <c r="HT747" s="372"/>
      <c r="HU747" s="372"/>
      <c r="HV747" s="372"/>
      <c r="HW747" s="372"/>
      <c r="HX747" s="372"/>
    </row>
    <row r="748" spans="1:232" hidden="1">
      <c r="H748" s="318"/>
      <c r="I748" s="318"/>
      <c r="J748" s="322"/>
      <c r="K748" s="322"/>
      <c r="L748" s="321" t="s">
        <v>348</v>
      </c>
      <c r="M748" s="316">
        <v>4729</v>
      </c>
      <c r="N748" s="299">
        <f>+'havelvac 7.1'!N748+'havelvac 7.2'!N748+'havelvac 7.3'!N748+'havelvac 7.4'!N748+'havelvac 7.5'!N748+'havelvac 7.6'!N748+'havelvac 7.7'!N748+'havelvac 7.9'!N748+'havelvac 7.8'!N748+'havelvac 7.10'!N748+'havelvac 7.11'!N748+'havelvac 7.12'!N748+'havelvac 7.13'!N748</f>
        <v>0</v>
      </c>
      <c r="O748" s="299">
        <f>+'havelvac 7.1'!O748+'havelvac 7.2'!O748+'havelvac 7.3'!O748+'havelvac 7.4'!O748+'havelvac 7.5'!O748+'havelvac 7.6'!O748+'havelvac 7.7'!O748+'havelvac 7.9'!O748+'havelvac 7.8'!O748+'havelvac 7.10'!O748+'havelvac 7.11'!O748+'havelvac 7.12'!O748+'havelvac 7.13'!O748</f>
        <v>0</v>
      </c>
      <c r="P748" s="299">
        <f>+'havelvac 7.1'!P748+'havelvac 7.2'!P748+'havelvac 7.3'!P748+'havelvac 7.4'!P748+'havelvac 7.5'!P748+'havelvac 7.6'!P748+'havelvac 7.7'!P748+'havelvac 7.9'!P748+'havelvac 7.8'!P748+'havelvac 7.10'!P748+'havelvac 7.11'!P748+'havelvac 7.12'!P748+'havelvac 7.13'!P748</f>
        <v>0</v>
      </c>
    </row>
    <row r="749" spans="1:232" s="481" customFormat="1" hidden="1">
      <c r="A749" s="363"/>
      <c r="B749" s="378"/>
      <c r="C749" s="365"/>
      <c r="D749" s="366"/>
      <c r="E749" s="367"/>
      <c r="F749" s="368"/>
      <c r="G749" s="379"/>
      <c r="H749" s="290"/>
      <c r="I749" s="414"/>
      <c r="J749" s="415"/>
      <c r="K749" s="415"/>
      <c r="L749" s="416" t="s">
        <v>357</v>
      </c>
      <c r="M749" s="411"/>
      <c r="N749" s="417">
        <f>SUM(N750)</f>
        <v>0</v>
      </c>
      <c r="O749" s="417">
        <f>SUM(O750)</f>
        <v>0</v>
      </c>
      <c r="P749" s="417">
        <f>SUM(P750)</f>
        <v>0</v>
      </c>
      <c r="Q749" s="372"/>
      <c r="R749" s="372"/>
      <c r="S749" s="372"/>
      <c r="T749" s="372"/>
      <c r="U749" s="372"/>
      <c r="V749" s="372"/>
      <c r="W749" s="372"/>
      <c r="X749" s="372"/>
      <c r="Y749" s="372"/>
      <c r="Z749" s="372"/>
      <c r="AA749" s="372"/>
      <c r="AB749" s="372"/>
      <c r="AC749" s="372"/>
      <c r="AD749" s="372"/>
      <c r="AE749" s="372"/>
      <c r="AF749" s="372"/>
      <c r="AG749" s="372"/>
      <c r="AH749" s="372"/>
      <c r="AI749" s="372"/>
      <c r="AJ749" s="372"/>
      <c r="AK749" s="372"/>
      <c r="AL749" s="372"/>
      <c r="AM749" s="372"/>
      <c r="AN749" s="372"/>
      <c r="AO749" s="372"/>
      <c r="AP749" s="372"/>
      <c r="AQ749" s="372"/>
      <c r="AR749" s="372"/>
      <c r="AS749" s="372"/>
      <c r="AT749" s="372"/>
      <c r="AU749" s="372"/>
      <c r="AV749" s="372"/>
      <c r="AW749" s="372"/>
      <c r="AX749" s="372"/>
      <c r="AY749" s="372"/>
      <c r="AZ749" s="372"/>
      <c r="BA749" s="372"/>
      <c r="BB749" s="372"/>
      <c r="BC749" s="372"/>
      <c r="BD749" s="372"/>
      <c r="BE749" s="372"/>
      <c r="BF749" s="372"/>
      <c r="BG749" s="372"/>
      <c r="BH749" s="372"/>
      <c r="BI749" s="372"/>
      <c r="BJ749" s="372"/>
      <c r="BK749" s="372"/>
      <c r="BL749" s="372"/>
      <c r="BM749" s="372"/>
      <c r="BN749" s="372"/>
      <c r="BO749" s="372"/>
      <c r="BP749" s="372"/>
      <c r="BQ749" s="372"/>
      <c r="BR749" s="372"/>
      <c r="BS749" s="372"/>
      <c r="BT749" s="372"/>
      <c r="BU749" s="372"/>
      <c r="BV749" s="372"/>
      <c r="BW749" s="372"/>
      <c r="BX749" s="372"/>
      <c r="BY749" s="372"/>
      <c r="BZ749" s="372"/>
      <c r="CA749" s="372"/>
      <c r="CB749" s="372"/>
      <c r="CC749" s="372"/>
      <c r="CD749" s="372"/>
      <c r="CE749" s="372"/>
      <c r="CF749" s="372"/>
      <c r="CG749" s="372"/>
      <c r="CH749" s="372"/>
      <c r="CI749" s="372"/>
      <c r="CJ749" s="372"/>
      <c r="CK749" s="372"/>
      <c r="CL749" s="372"/>
      <c r="CM749" s="372"/>
      <c r="CN749" s="372"/>
      <c r="CO749" s="372"/>
      <c r="CP749" s="372"/>
      <c r="CQ749" s="372"/>
      <c r="CR749" s="372"/>
      <c r="CS749" s="372"/>
      <c r="CT749" s="372"/>
      <c r="CU749" s="372"/>
      <c r="CV749" s="372"/>
      <c r="CW749" s="372"/>
      <c r="CX749" s="372"/>
      <c r="CY749" s="372"/>
      <c r="CZ749" s="372"/>
      <c r="DA749" s="372"/>
      <c r="DB749" s="372"/>
      <c r="DC749" s="372"/>
      <c r="DD749" s="372"/>
      <c r="DE749" s="372"/>
      <c r="DF749" s="372"/>
      <c r="DG749" s="372"/>
      <c r="DH749" s="372"/>
      <c r="DI749" s="372"/>
      <c r="DJ749" s="372"/>
      <c r="DK749" s="372"/>
      <c r="DL749" s="372"/>
      <c r="DM749" s="372"/>
      <c r="DN749" s="372"/>
      <c r="DO749" s="372"/>
      <c r="DP749" s="372"/>
      <c r="DQ749" s="372"/>
      <c r="DR749" s="372"/>
      <c r="DS749" s="372"/>
      <c r="DT749" s="372"/>
      <c r="DU749" s="372"/>
      <c r="DV749" s="372"/>
      <c r="DW749" s="372"/>
      <c r="DX749" s="372"/>
      <c r="DY749" s="372"/>
      <c r="DZ749" s="372"/>
      <c r="EA749" s="372"/>
      <c r="EB749" s="372"/>
      <c r="EC749" s="372"/>
      <c r="ED749" s="372"/>
      <c r="EE749" s="372"/>
      <c r="EF749" s="372"/>
      <c r="EG749" s="372"/>
      <c r="EH749" s="372"/>
      <c r="EI749" s="372"/>
      <c r="EJ749" s="372"/>
      <c r="EK749" s="372"/>
      <c r="EL749" s="372"/>
      <c r="EM749" s="372"/>
      <c r="EN749" s="372"/>
      <c r="EO749" s="372"/>
      <c r="EP749" s="372"/>
      <c r="EQ749" s="372"/>
      <c r="ER749" s="372"/>
      <c r="ES749" s="372"/>
      <c r="ET749" s="372"/>
      <c r="EU749" s="372"/>
      <c r="EV749" s="372"/>
      <c r="EW749" s="372"/>
      <c r="EX749" s="372"/>
      <c r="EY749" s="372"/>
      <c r="EZ749" s="372"/>
      <c r="FA749" s="372"/>
      <c r="FB749" s="372"/>
      <c r="FC749" s="372"/>
      <c r="FD749" s="372"/>
      <c r="FE749" s="372"/>
      <c r="FF749" s="372"/>
      <c r="FG749" s="372"/>
      <c r="FH749" s="372"/>
      <c r="FI749" s="372"/>
      <c r="FJ749" s="372"/>
      <c r="FK749" s="372"/>
      <c r="FL749" s="372"/>
      <c r="FM749" s="372"/>
      <c r="FN749" s="372"/>
      <c r="FO749" s="372"/>
      <c r="FP749" s="372"/>
      <c r="FQ749" s="372"/>
      <c r="FR749" s="372"/>
      <c r="FS749" s="372"/>
      <c r="FT749" s="372"/>
      <c r="FU749" s="372"/>
      <c r="FV749" s="372"/>
      <c r="FW749" s="372"/>
      <c r="FX749" s="372"/>
      <c r="FY749" s="372"/>
      <c r="FZ749" s="372"/>
      <c r="GA749" s="372"/>
      <c r="GB749" s="372"/>
      <c r="GC749" s="372"/>
      <c r="GD749" s="372"/>
      <c r="GE749" s="372"/>
      <c r="GF749" s="372"/>
      <c r="GG749" s="372"/>
      <c r="GH749" s="372"/>
      <c r="GI749" s="372"/>
      <c r="GJ749" s="372"/>
      <c r="GK749" s="372"/>
      <c r="GL749" s="372"/>
      <c r="GM749" s="372"/>
      <c r="GN749" s="372"/>
      <c r="GO749" s="372"/>
      <c r="GP749" s="372"/>
      <c r="GQ749" s="372"/>
      <c r="GR749" s="372"/>
      <c r="GS749" s="372"/>
      <c r="GT749" s="372"/>
      <c r="GU749" s="372"/>
      <c r="GV749" s="372"/>
      <c r="GW749" s="372"/>
      <c r="GX749" s="372"/>
      <c r="GY749" s="372"/>
      <c r="GZ749" s="372"/>
      <c r="HA749" s="372"/>
      <c r="HB749" s="372"/>
      <c r="HC749" s="372"/>
      <c r="HD749" s="372"/>
      <c r="HE749" s="372"/>
      <c r="HF749" s="372"/>
      <c r="HG749" s="372"/>
      <c r="HH749" s="372"/>
      <c r="HI749" s="372"/>
      <c r="HJ749" s="372"/>
      <c r="HK749" s="372"/>
      <c r="HL749" s="372"/>
      <c r="HM749" s="372"/>
      <c r="HN749" s="372"/>
      <c r="HO749" s="372"/>
      <c r="HP749" s="372"/>
      <c r="HQ749" s="372"/>
      <c r="HR749" s="372"/>
      <c r="HS749" s="372"/>
      <c r="HT749" s="372"/>
      <c r="HU749" s="372"/>
      <c r="HV749" s="372"/>
      <c r="HW749" s="372"/>
      <c r="HX749" s="372"/>
    </row>
    <row r="750" spans="1:232" hidden="1">
      <c r="H750" s="318"/>
      <c r="I750" s="318"/>
      <c r="J750" s="322"/>
      <c r="K750" s="322"/>
      <c r="L750" s="321" t="s">
        <v>117</v>
      </c>
      <c r="M750" s="316">
        <v>4215</v>
      </c>
      <c r="N750" s="299">
        <f>+'havelvac 7.1'!N750+'havelvac 7.2'!N750+'havelvac 7.3'!N750+'havelvac 7.4'!N750+'havelvac 7.5'!N750+'havelvac 7.6'!N750+'havelvac 7.7'!N750+'havelvac 7.9'!N750+'havelvac 7.8'!N750+'havelvac 7.10'!N750+'havelvac 7.11'!N750+'havelvac 7.12'!N750+'havelvac 7.13'!N750</f>
        <v>0</v>
      </c>
      <c r="O750" s="299">
        <f>+'havelvac 7.1'!O750+'havelvac 7.2'!O750+'havelvac 7.3'!O750+'havelvac 7.4'!O750+'havelvac 7.5'!O750+'havelvac 7.6'!O750+'havelvac 7.7'!O750+'havelvac 7.9'!O750+'havelvac 7.8'!O750+'havelvac 7.10'!O750+'havelvac 7.11'!O750+'havelvac 7.12'!O750+'havelvac 7.13'!O750</f>
        <v>0</v>
      </c>
      <c r="P750" s="299">
        <f>+'havelvac 7.1'!P750+'havelvac 7.2'!P750+'havelvac 7.3'!P750+'havelvac 7.4'!P750+'havelvac 7.5'!P750+'havelvac 7.6'!P750+'havelvac 7.7'!P750+'havelvac 7.9'!P750+'havelvac 7.8'!P750+'havelvac 7.10'!P750+'havelvac 7.11'!P750+'havelvac 7.12'!P750+'havelvac 7.13'!P750</f>
        <v>0</v>
      </c>
    </row>
    <row r="751" spans="1:232" s="481" customFormat="1" ht="28.5" hidden="1">
      <c r="A751" s="363"/>
      <c r="B751" s="378"/>
      <c r="C751" s="365"/>
      <c r="D751" s="366"/>
      <c r="E751" s="367"/>
      <c r="F751" s="368"/>
      <c r="G751" s="379"/>
      <c r="H751" s="322">
        <v>3100</v>
      </c>
      <c r="I751" s="405" t="s">
        <v>104</v>
      </c>
      <c r="J751" s="406">
        <v>0</v>
      </c>
      <c r="K751" s="406">
        <v>0</v>
      </c>
      <c r="L751" s="401" t="s">
        <v>358</v>
      </c>
      <c r="M751" s="407"/>
      <c r="N751" s="403">
        <f>+N753</f>
        <v>0</v>
      </c>
      <c r="O751" s="403">
        <f>+O753</f>
        <v>0</v>
      </c>
      <c r="P751" s="403">
        <f>+P753</f>
        <v>0</v>
      </c>
      <c r="Q751" s="372"/>
      <c r="R751" s="372"/>
      <c r="S751" s="372"/>
      <c r="T751" s="372"/>
      <c r="U751" s="372"/>
      <c r="V751" s="372"/>
      <c r="W751" s="372"/>
      <c r="X751" s="372"/>
      <c r="Y751" s="372"/>
      <c r="Z751" s="372"/>
      <c r="AA751" s="372"/>
      <c r="AB751" s="372"/>
      <c r="AC751" s="372"/>
      <c r="AD751" s="372"/>
      <c r="AE751" s="372"/>
      <c r="AF751" s="372"/>
      <c r="AG751" s="372"/>
      <c r="AH751" s="372"/>
      <c r="AI751" s="372"/>
      <c r="AJ751" s="372"/>
      <c r="AK751" s="372"/>
      <c r="AL751" s="372"/>
      <c r="AM751" s="372"/>
      <c r="AN751" s="372"/>
      <c r="AO751" s="372"/>
      <c r="AP751" s="372"/>
      <c r="AQ751" s="372"/>
      <c r="AR751" s="372"/>
      <c r="AS751" s="372"/>
      <c r="AT751" s="372"/>
      <c r="AU751" s="372"/>
      <c r="AV751" s="372"/>
      <c r="AW751" s="372"/>
      <c r="AX751" s="372"/>
      <c r="AY751" s="372"/>
      <c r="AZ751" s="372"/>
      <c r="BA751" s="372"/>
      <c r="BB751" s="372"/>
      <c r="BC751" s="372"/>
      <c r="BD751" s="372"/>
      <c r="BE751" s="372"/>
      <c r="BF751" s="372"/>
      <c r="BG751" s="372"/>
      <c r="BH751" s="372"/>
      <c r="BI751" s="372"/>
      <c r="BJ751" s="372"/>
      <c r="BK751" s="372"/>
      <c r="BL751" s="372"/>
      <c r="BM751" s="372"/>
      <c r="BN751" s="372"/>
      <c r="BO751" s="372"/>
      <c r="BP751" s="372"/>
      <c r="BQ751" s="372"/>
      <c r="BR751" s="372"/>
      <c r="BS751" s="372"/>
      <c r="BT751" s="372"/>
      <c r="BU751" s="372"/>
      <c r="BV751" s="372"/>
      <c r="BW751" s="372"/>
      <c r="BX751" s="372"/>
      <c r="BY751" s="372"/>
      <c r="BZ751" s="372"/>
      <c r="CA751" s="372"/>
      <c r="CB751" s="372"/>
      <c r="CC751" s="372"/>
      <c r="CD751" s="372"/>
      <c r="CE751" s="372"/>
      <c r="CF751" s="372"/>
      <c r="CG751" s="372"/>
      <c r="CH751" s="372"/>
      <c r="CI751" s="372"/>
      <c r="CJ751" s="372"/>
      <c r="CK751" s="372"/>
      <c r="CL751" s="372"/>
      <c r="CM751" s="372"/>
      <c r="CN751" s="372"/>
      <c r="CO751" s="372"/>
      <c r="CP751" s="372"/>
      <c r="CQ751" s="372"/>
      <c r="CR751" s="372"/>
      <c r="CS751" s="372"/>
      <c r="CT751" s="372"/>
      <c r="CU751" s="372"/>
      <c r="CV751" s="372"/>
      <c r="CW751" s="372"/>
      <c r="CX751" s="372"/>
      <c r="CY751" s="372"/>
      <c r="CZ751" s="372"/>
      <c r="DA751" s="372"/>
      <c r="DB751" s="372"/>
      <c r="DC751" s="372"/>
      <c r="DD751" s="372"/>
      <c r="DE751" s="372"/>
      <c r="DF751" s="372"/>
      <c r="DG751" s="372"/>
      <c r="DH751" s="372"/>
      <c r="DI751" s="372"/>
      <c r="DJ751" s="372"/>
      <c r="DK751" s="372"/>
      <c r="DL751" s="372"/>
      <c r="DM751" s="372"/>
      <c r="DN751" s="372"/>
      <c r="DO751" s="372"/>
      <c r="DP751" s="372"/>
      <c r="DQ751" s="372"/>
      <c r="DR751" s="372"/>
      <c r="DS751" s="372"/>
      <c r="DT751" s="372"/>
      <c r="DU751" s="372"/>
      <c r="DV751" s="372"/>
      <c r="DW751" s="372"/>
      <c r="DX751" s="372"/>
      <c r="DY751" s="372"/>
      <c r="DZ751" s="372"/>
      <c r="EA751" s="372"/>
      <c r="EB751" s="372"/>
      <c r="EC751" s="372"/>
      <c r="ED751" s="372"/>
      <c r="EE751" s="372"/>
      <c r="EF751" s="372"/>
      <c r="EG751" s="372"/>
      <c r="EH751" s="372"/>
      <c r="EI751" s="372"/>
      <c r="EJ751" s="372"/>
      <c r="EK751" s="372"/>
      <c r="EL751" s="372"/>
      <c r="EM751" s="372"/>
      <c r="EN751" s="372"/>
      <c r="EO751" s="372"/>
      <c r="EP751" s="372"/>
      <c r="EQ751" s="372"/>
      <c r="ER751" s="372"/>
      <c r="ES751" s="372"/>
      <c r="ET751" s="372"/>
      <c r="EU751" s="372"/>
      <c r="EV751" s="372"/>
      <c r="EW751" s="372"/>
      <c r="EX751" s="372"/>
      <c r="EY751" s="372"/>
      <c r="EZ751" s="372"/>
      <c r="FA751" s="372"/>
      <c r="FB751" s="372"/>
      <c r="FC751" s="372"/>
      <c r="FD751" s="372"/>
      <c r="FE751" s="372"/>
      <c r="FF751" s="372"/>
      <c r="FG751" s="372"/>
      <c r="FH751" s="372"/>
      <c r="FI751" s="372"/>
      <c r="FJ751" s="372"/>
      <c r="FK751" s="372"/>
      <c r="FL751" s="372"/>
      <c r="FM751" s="372"/>
      <c r="FN751" s="372"/>
      <c r="FO751" s="372"/>
      <c r="FP751" s="372"/>
      <c r="FQ751" s="372"/>
      <c r="FR751" s="372"/>
      <c r="FS751" s="372"/>
      <c r="FT751" s="372"/>
      <c r="FU751" s="372"/>
      <c r="FV751" s="372"/>
      <c r="FW751" s="372"/>
      <c r="FX751" s="372"/>
      <c r="FY751" s="372"/>
      <c r="FZ751" s="372"/>
      <c r="GA751" s="372"/>
      <c r="GB751" s="372"/>
      <c r="GC751" s="372"/>
      <c r="GD751" s="372"/>
      <c r="GE751" s="372"/>
      <c r="GF751" s="372"/>
      <c r="GG751" s="372"/>
      <c r="GH751" s="372"/>
      <c r="GI751" s="372"/>
      <c r="GJ751" s="372"/>
      <c r="GK751" s="372"/>
      <c r="GL751" s="372"/>
      <c r="GM751" s="372"/>
      <c r="GN751" s="372"/>
      <c r="GO751" s="372"/>
      <c r="GP751" s="372"/>
      <c r="GQ751" s="372"/>
      <c r="GR751" s="372"/>
      <c r="GS751" s="372"/>
      <c r="GT751" s="372"/>
      <c r="GU751" s="372"/>
      <c r="GV751" s="372"/>
      <c r="GW751" s="372"/>
      <c r="GX751" s="372"/>
      <c r="GY751" s="372"/>
      <c r="GZ751" s="372"/>
      <c r="HA751" s="372"/>
      <c r="HB751" s="372"/>
      <c r="HC751" s="372"/>
      <c r="HD751" s="372"/>
      <c r="HE751" s="372"/>
      <c r="HF751" s="372"/>
      <c r="HG751" s="372"/>
      <c r="HH751" s="372"/>
      <c r="HI751" s="372"/>
      <c r="HJ751" s="372"/>
      <c r="HK751" s="372"/>
      <c r="HL751" s="372"/>
      <c r="HM751" s="372"/>
      <c r="HN751" s="372"/>
      <c r="HO751" s="372"/>
      <c r="HP751" s="372"/>
      <c r="HQ751" s="372"/>
      <c r="HR751" s="372"/>
      <c r="HS751" s="372"/>
      <c r="HT751" s="372"/>
      <c r="HU751" s="372"/>
      <c r="HV751" s="372"/>
      <c r="HW751" s="372"/>
      <c r="HX751" s="372"/>
    </row>
    <row r="752" spans="1:232" hidden="1">
      <c r="H752" s="318"/>
      <c r="I752" s="319"/>
      <c r="J752" s="320"/>
      <c r="K752" s="320"/>
      <c r="L752" s="330" t="s">
        <v>108</v>
      </c>
      <c r="M752" s="288"/>
      <c r="N752" s="457"/>
      <c r="O752" s="457"/>
      <c r="P752" s="457"/>
    </row>
    <row r="753" spans="1:232" s="481" customFormat="1" hidden="1">
      <c r="A753" s="363"/>
      <c r="B753" s="378"/>
      <c r="C753" s="365"/>
      <c r="D753" s="366"/>
      <c r="E753" s="367"/>
      <c r="F753" s="368"/>
      <c r="G753" s="379"/>
      <c r="H753" s="290">
        <v>3110</v>
      </c>
      <c r="I753" s="319" t="s">
        <v>104</v>
      </c>
      <c r="J753" s="320">
        <v>1</v>
      </c>
      <c r="K753" s="320">
        <v>0</v>
      </c>
      <c r="L753" s="410" t="s">
        <v>365</v>
      </c>
      <c r="M753" s="411"/>
      <c r="N753" s="412">
        <f>+N755</f>
        <v>0</v>
      </c>
      <c r="O753" s="412">
        <f>+O755</f>
        <v>0</v>
      </c>
      <c r="P753" s="412">
        <f>+P755+P756</f>
        <v>0</v>
      </c>
      <c r="Q753" s="372"/>
      <c r="R753" s="372"/>
      <c r="S753" s="372"/>
      <c r="T753" s="372"/>
      <c r="U753" s="372"/>
      <c r="V753" s="372"/>
      <c r="W753" s="372"/>
      <c r="X753" s="372"/>
      <c r="Y753" s="372"/>
      <c r="Z753" s="372"/>
      <c r="AA753" s="372"/>
      <c r="AB753" s="372"/>
      <c r="AC753" s="372"/>
      <c r="AD753" s="372"/>
      <c r="AE753" s="372"/>
      <c r="AF753" s="372"/>
      <c r="AG753" s="372"/>
      <c r="AH753" s="372"/>
      <c r="AI753" s="372"/>
      <c r="AJ753" s="372"/>
      <c r="AK753" s="372"/>
      <c r="AL753" s="372"/>
      <c r="AM753" s="372"/>
      <c r="AN753" s="372"/>
      <c r="AO753" s="372"/>
      <c r="AP753" s="372"/>
      <c r="AQ753" s="372"/>
      <c r="AR753" s="372"/>
      <c r="AS753" s="372"/>
      <c r="AT753" s="372"/>
      <c r="AU753" s="372"/>
      <c r="AV753" s="372"/>
      <c r="AW753" s="372"/>
      <c r="AX753" s="372"/>
      <c r="AY753" s="372"/>
      <c r="AZ753" s="372"/>
      <c r="BA753" s="372"/>
      <c r="BB753" s="372"/>
      <c r="BC753" s="372"/>
      <c r="BD753" s="372"/>
      <c r="BE753" s="372"/>
      <c r="BF753" s="372"/>
      <c r="BG753" s="372"/>
      <c r="BH753" s="372"/>
      <c r="BI753" s="372"/>
      <c r="BJ753" s="372"/>
      <c r="BK753" s="372"/>
      <c r="BL753" s="372"/>
      <c r="BM753" s="372"/>
      <c r="BN753" s="372"/>
      <c r="BO753" s="372"/>
      <c r="BP753" s="372"/>
      <c r="BQ753" s="372"/>
      <c r="BR753" s="372"/>
      <c r="BS753" s="372"/>
      <c r="BT753" s="372"/>
      <c r="BU753" s="372"/>
      <c r="BV753" s="372"/>
      <c r="BW753" s="372"/>
      <c r="BX753" s="372"/>
      <c r="BY753" s="372"/>
      <c r="BZ753" s="372"/>
      <c r="CA753" s="372"/>
      <c r="CB753" s="372"/>
      <c r="CC753" s="372"/>
      <c r="CD753" s="372"/>
      <c r="CE753" s="372"/>
      <c r="CF753" s="372"/>
      <c r="CG753" s="372"/>
      <c r="CH753" s="372"/>
      <c r="CI753" s="372"/>
      <c r="CJ753" s="372"/>
      <c r="CK753" s="372"/>
      <c r="CL753" s="372"/>
      <c r="CM753" s="372"/>
      <c r="CN753" s="372"/>
      <c r="CO753" s="372"/>
      <c r="CP753" s="372"/>
      <c r="CQ753" s="372"/>
      <c r="CR753" s="372"/>
      <c r="CS753" s="372"/>
      <c r="CT753" s="372"/>
      <c r="CU753" s="372"/>
      <c r="CV753" s="372"/>
      <c r="CW753" s="372"/>
      <c r="CX753" s="372"/>
      <c r="CY753" s="372"/>
      <c r="CZ753" s="372"/>
      <c r="DA753" s="372"/>
      <c r="DB753" s="372"/>
      <c r="DC753" s="372"/>
      <c r="DD753" s="372"/>
      <c r="DE753" s="372"/>
      <c r="DF753" s="372"/>
      <c r="DG753" s="372"/>
      <c r="DH753" s="372"/>
      <c r="DI753" s="372"/>
      <c r="DJ753" s="372"/>
      <c r="DK753" s="372"/>
      <c r="DL753" s="372"/>
      <c r="DM753" s="372"/>
      <c r="DN753" s="372"/>
      <c r="DO753" s="372"/>
      <c r="DP753" s="372"/>
      <c r="DQ753" s="372"/>
      <c r="DR753" s="372"/>
      <c r="DS753" s="372"/>
      <c r="DT753" s="372"/>
      <c r="DU753" s="372"/>
      <c r="DV753" s="372"/>
      <c r="DW753" s="372"/>
      <c r="DX753" s="372"/>
      <c r="DY753" s="372"/>
      <c r="DZ753" s="372"/>
      <c r="EA753" s="372"/>
      <c r="EB753" s="372"/>
      <c r="EC753" s="372"/>
      <c r="ED753" s="372"/>
      <c r="EE753" s="372"/>
      <c r="EF753" s="372"/>
      <c r="EG753" s="372"/>
      <c r="EH753" s="372"/>
      <c r="EI753" s="372"/>
      <c r="EJ753" s="372"/>
      <c r="EK753" s="372"/>
      <c r="EL753" s="372"/>
      <c r="EM753" s="372"/>
      <c r="EN753" s="372"/>
      <c r="EO753" s="372"/>
      <c r="EP753" s="372"/>
      <c r="EQ753" s="372"/>
      <c r="ER753" s="372"/>
      <c r="ES753" s="372"/>
      <c r="ET753" s="372"/>
      <c r="EU753" s="372"/>
      <c r="EV753" s="372"/>
      <c r="EW753" s="372"/>
      <c r="EX753" s="372"/>
      <c r="EY753" s="372"/>
      <c r="EZ753" s="372"/>
      <c r="FA753" s="372"/>
      <c r="FB753" s="372"/>
      <c r="FC753" s="372"/>
      <c r="FD753" s="372"/>
      <c r="FE753" s="372"/>
      <c r="FF753" s="372"/>
      <c r="FG753" s="372"/>
      <c r="FH753" s="372"/>
      <c r="FI753" s="372"/>
      <c r="FJ753" s="372"/>
      <c r="FK753" s="372"/>
      <c r="FL753" s="372"/>
      <c r="FM753" s="372"/>
      <c r="FN753" s="372"/>
      <c r="FO753" s="372"/>
      <c r="FP753" s="372"/>
      <c r="FQ753" s="372"/>
      <c r="FR753" s="372"/>
      <c r="FS753" s="372"/>
      <c r="FT753" s="372"/>
      <c r="FU753" s="372"/>
      <c r="FV753" s="372"/>
      <c r="FW753" s="372"/>
      <c r="FX753" s="372"/>
      <c r="FY753" s="372"/>
      <c r="FZ753" s="372"/>
      <c r="GA753" s="372"/>
      <c r="GB753" s="372"/>
      <c r="GC753" s="372"/>
      <c r="GD753" s="372"/>
      <c r="GE753" s="372"/>
      <c r="GF753" s="372"/>
      <c r="GG753" s="372"/>
      <c r="GH753" s="372"/>
      <c r="GI753" s="372"/>
      <c r="GJ753" s="372"/>
      <c r="GK753" s="372"/>
      <c r="GL753" s="372"/>
      <c r="GM753" s="372"/>
      <c r="GN753" s="372"/>
      <c r="GO753" s="372"/>
      <c r="GP753" s="372"/>
      <c r="GQ753" s="372"/>
      <c r="GR753" s="372"/>
      <c r="GS753" s="372"/>
      <c r="GT753" s="372"/>
      <c r="GU753" s="372"/>
      <c r="GV753" s="372"/>
      <c r="GW753" s="372"/>
      <c r="GX753" s="372"/>
      <c r="GY753" s="372"/>
      <c r="GZ753" s="372"/>
      <c r="HA753" s="372"/>
      <c r="HB753" s="372"/>
      <c r="HC753" s="372"/>
      <c r="HD753" s="372"/>
      <c r="HE753" s="372"/>
      <c r="HF753" s="372"/>
      <c r="HG753" s="372"/>
      <c r="HH753" s="372"/>
      <c r="HI753" s="372"/>
      <c r="HJ753" s="372"/>
      <c r="HK753" s="372"/>
      <c r="HL753" s="372"/>
      <c r="HM753" s="372"/>
      <c r="HN753" s="372"/>
      <c r="HO753" s="372"/>
      <c r="HP753" s="372"/>
      <c r="HQ753" s="372"/>
      <c r="HR753" s="372"/>
      <c r="HS753" s="372"/>
      <c r="HT753" s="372"/>
      <c r="HU753" s="372"/>
      <c r="HV753" s="372"/>
      <c r="HW753" s="372"/>
      <c r="HX753" s="372"/>
    </row>
    <row r="754" spans="1:232" hidden="1">
      <c r="H754" s="318"/>
      <c r="I754" s="319"/>
      <c r="J754" s="320"/>
      <c r="K754" s="320"/>
      <c r="L754" s="330" t="s">
        <v>110</v>
      </c>
      <c r="M754" s="288"/>
      <c r="N754" s="331"/>
      <c r="O754" s="331"/>
      <c r="P754" s="331"/>
    </row>
    <row r="755" spans="1:232" s="481" customFormat="1" hidden="1">
      <c r="A755" s="363"/>
      <c r="B755" s="378"/>
      <c r="C755" s="365"/>
      <c r="D755" s="366"/>
      <c r="E755" s="367"/>
      <c r="F755" s="368"/>
      <c r="G755" s="379"/>
      <c r="H755" s="290">
        <v>3112</v>
      </c>
      <c r="I755" s="318" t="s">
        <v>104</v>
      </c>
      <c r="J755" s="322">
        <v>1</v>
      </c>
      <c r="K755" s="322">
        <v>2</v>
      </c>
      <c r="L755" s="409" t="s">
        <v>359</v>
      </c>
      <c r="M755" s="323"/>
      <c r="N755" s="331">
        <f>O755+P755-O759</f>
        <v>0</v>
      </c>
      <c r="O755" s="331">
        <f>O757+O758</f>
        <v>0</v>
      </c>
      <c r="P755" s="331">
        <f>P757+P758+P759</f>
        <v>0</v>
      </c>
      <c r="Q755" s="372"/>
      <c r="R755" s="372"/>
      <c r="S755" s="372"/>
      <c r="T755" s="372"/>
      <c r="U755" s="372"/>
      <c r="V755" s="372"/>
      <c r="W755" s="372"/>
      <c r="X755" s="372"/>
      <c r="Y755" s="372"/>
      <c r="Z755" s="372"/>
      <c r="AA755" s="372"/>
      <c r="AB755" s="372"/>
      <c r="AC755" s="372"/>
      <c r="AD755" s="372"/>
      <c r="AE755" s="372"/>
      <c r="AF755" s="372"/>
      <c r="AG755" s="372"/>
      <c r="AH755" s="372"/>
      <c r="AI755" s="372"/>
      <c r="AJ755" s="372"/>
      <c r="AK755" s="372"/>
      <c r="AL755" s="372"/>
      <c r="AM755" s="372"/>
      <c r="AN755" s="372"/>
      <c r="AO755" s="372"/>
      <c r="AP755" s="372"/>
      <c r="AQ755" s="372"/>
      <c r="AR755" s="372"/>
      <c r="AS755" s="372"/>
      <c r="AT755" s="372"/>
      <c r="AU755" s="372"/>
      <c r="AV755" s="372"/>
      <c r="AW755" s="372"/>
      <c r="AX755" s="372"/>
      <c r="AY755" s="372"/>
      <c r="AZ755" s="372"/>
      <c r="BA755" s="372"/>
      <c r="BB755" s="372"/>
      <c r="BC755" s="372"/>
      <c r="BD755" s="372"/>
      <c r="BE755" s="372"/>
      <c r="BF755" s="372"/>
      <c r="BG755" s="372"/>
      <c r="BH755" s="372"/>
      <c r="BI755" s="372"/>
      <c r="BJ755" s="372"/>
      <c r="BK755" s="372"/>
      <c r="BL755" s="372"/>
      <c r="BM755" s="372"/>
      <c r="BN755" s="372"/>
      <c r="BO755" s="372"/>
      <c r="BP755" s="372"/>
      <c r="BQ755" s="372"/>
      <c r="BR755" s="372"/>
      <c r="BS755" s="372"/>
      <c r="BT755" s="372"/>
      <c r="BU755" s="372"/>
      <c r="BV755" s="372"/>
      <c r="BW755" s="372"/>
      <c r="BX755" s="372"/>
      <c r="BY755" s="372"/>
      <c r="BZ755" s="372"/>
      <c r="CA755" s="372"/>
      <c r="CB755" s="372"/>
      <c r="CC755" s="372"/>
      <c r="CD755" s="372"/>
      <c r="CE755" s="372"/>
      <c r="CF755" s="372"/>
      <c r="CG755" s="372"/>
      <c r="CH755" s="372"/>
      <c r="CI755" s="372"/>
      <c r="CJ755" s="372"/>
      <c r="CK755" s="372"/>
      <c r="CL755" s="372"/>
      <c r="CM755" s="372"/>
      <c r="CN755" s="372"/>
      <c r="CO755" s="372"/>
      <c r="CP755" s="372"/>
      <c r="CQ755" s="372"/>
      <c r="CR755" s="372"/>
      <c r="CS755" s="372"/>
      <c r="CT755" s="372"/>
      <c r="CU755" s="372"/>
      <c r="CV755" s="372"/>
      <c r="CW755" s="372"/>
      <c r="CX755" s="372"/>
      <c r="CY755" s="372"/>
      <c r="CZ755" s="372"/>
      <c r="DA755" s="372"/>
      <c r="DB755" s="372"/>
      <c r="DC755" s="372"/>
      <c r="DD755" s="372"/>
      <c r="DE755" s="372"/>
      <c r="DF755" s="372"/>
      <c r="DG755" s="372"/>
      <c r="DH755" s="372"/>
      <c r="DI755" s="372"/>
      <c r="DJ755" s="372"/>
      <c r="DK755" s="372"/>
      <c r="DL755" s="372"/>
      <c r="DM755" s="372"/>
      <c r="DN755" s="372"/>
      <c r="DO755" s="372"/>
      <c r="DP755" s="372"/>
      <c r="DQ755" s="372"/>
      <c r="DR755" s="372"/>
      <c r="DS755" s="372"/>
      <c r="DT755" s="372"/>
      <c r="DU755" s="372"/>
      <c r="DV755" s="372"/>
      <c r="DW755" s="372"/>
      <c r="DX755" s="372"/>
      <c r="DY755" s="372"/>
      <c r="DZ755" s="372"/>
      <c r="EA755" s="372"/>
      <c r="EB755" s="372"/>
      <c r="EC755" s="372"/>
      <c r="ED755" s="372"/>
      <c r="EE755" s="372"/>
      <c r="EF755" s="372"/>
      <c r="EG755" s="372"/>
      <c r="EH755" s="372"/>
      <c r="EI755" s="372"/>
      <c r="EJ755" s="372"/>
      <c r="EK755" s="372"/>
      <c r="EL755" s="372"/>
      <c r="EM755" s="372"/>
      <c r="EN755" s="372"/>
      <c r="EO755" s="372"/>
      <c r="EP755" s="372"/>
      <c r="EQ755" s="372"/>
      <c r="ER755" s="372"/>
      <c r="ES755" s="372"/>
      <c r="ET755" s="372"/>
      <c r="EU755" s="372"/>
      <c r="EV755" s="372"/>
      <c r="EW755" s="372"/>
      <c r="EX755" s="372"/>
      <c r="EY755" s="372"/>
      <c r="EZ755" s="372"/>
      <c r="FA755" s="372"/>
      <c r="FB755" s="372"/>
      <c r="FC755" s="372"/>
      <c r="FD755" s="372"/>
      <c r="FE755" s="372"/>
      <c r="FF755" s="372"/>
      <c r="FG755" s="372"/>
      <c r="FH755" s="372"/>
      <c r="FI755" s="372"/>
      <c r="FJ755" s="372"/>
      <c r="FK755" s="372"/>
      <c r="FL755" s="372"/>
      <c r="FM755" s="372"/>
      <c r="FN755" s="372"/>
      <c r="FO755" s="372"/>
      <c r="FP755" s="372"/>
      <c r="FQ755" s="372"/>
      <c r="FR755" s="372"/>
      <c r="FS755" s="372"/>
      <c r="FT755" s="372"/>
      <c r="FU755" s="372"/>
      <c r="FV755" s="372"/>
      <c r="FW755" s="372"/>
      <c r="FX755" s="372"/>
      <c r="FY755" s="372"/>
      <c r="FZ755" s="372"/>
      <c r="GA755" s="372"/>
      <c r="GB755" s="372"/>
      <c r="GC755" s="372"/>
      <c r="GD755" s="372"/>
      <c r="GE755" s="372"/>
      <c r="GF755" s="372"/>
      <c r="GG755" s="372"/>
      <c r="GH755" s="372"/>
      <c r="GI755" s="372"/>
      <c r="GJ755" s="372"/>
      <c r="GK755" s="372"/>
      <c r="GL755" s="372"/>
      <c r="GM755" s="372"/>
      <c r="GN755" s="372"/>
      <c r="GO755" s="372"/>
      <c r="GP755" s="372"/>
      <c r="GQ755" s="372"/>
      <c r="GR755" s="372"/>
      <c r="GS755" s="372"/>
      <c r="GT755" s="372"/>
      <c r="GU755" s="372"/>
      <c r="GV755" s="372"/>
      <c r="GW755" s="372"/>
      <c r="GX755" s="372"/>
      <c r="GY755" s="372"/>
      <c r="GZ755" s="372"/>
      <c r="HA755" s="372"/>
      <c r="HB755" s="372"/>
      <c r="HC755" s="372"/>
      <c r="HD755" s="372"/>
      <c r="HE755" s="372"/>
      <c r="HF755" s="372"/>
      <c r="HG755" s="372"/>
      <c r="HH755" s="372"/>
      <c r="HI755" s="372"/>
      <c r="HJ755" s="372"/>
      <c r="HK755" s="372"/>
      <c r="HL755" s="372"/>
      <c r="HM755" s="372"/>
      <c r="HN755" s="372"/>
      <c r="HO755" s="372"/>
      <c r="HP755" s="372"/>
      <c r="HQ755" s="372"/>
      <c r="HR755" s="372"/>
      <c r="HS755" s="372"/>
      <c r="HT755" s="372"/>
      <c r="HU755" s="372"/>
      <c r="HV755" s="372"/>
      <c r="HW755" s="372"/>
      <c r="HX755" s="372"/>
    </row>
    <row r="756" spans="1:232" s="481" customFormat="1" hidden="1">
      <c r="A756" s="363"/>
      <c r="B756" s="378"/>
      <c r="C756" s="365"/>
      <c r="D756" s="366"/>
      <c r="E756" s="367"/>
      <c r="F756" s="368"/>
      <c r="G756" s="379"/>
      <c r="H756" s="318"/>
      <c r="I756" s="318"/>
      <c r="J756" s="322"/>
      <c r="K756" s="322"/>
      <c r="L756" s="330" t="s">
        <v>108</v>
      </c>
      <c r="M756" s="288"/>
      <c r="N756" s="331"/>
      <c r="O756" s="331"/>
      <c r="P756" s="331"/>
      <c r="Q756" s="372"/>
      <c r="R756" s="372"/>
      <c r="S756" s="372"/>
      <c r="T756" s="372"/>
      <c r="U756" s="372"/>
      <c r="V756" s="372"/>
      <c r="W756" s="372"/>
      <c r="X756" s="372"/>
      <c r="Y756" s="372"/>
      <c r="Z756" s="372"/>
      <c r="AA756" s="372"/>
      <c r="AB756" s="372"/>
      <c r="AC756" s="372"/>
      <c r="AD756" s="372"/>
      <c r="AE756" s="372"/>
      <c r="AF756" s="372"/>
      <c r="AG756" s="372"/>
      <c r="AH756" s="372"/>
      <c r="AI756" s="372"/>
      <c r="AJ756" s="372"/>
      <c r="AK756" s="372"/>
      <c r="AL756" s="372"/>
      <c r="AM756" s="372"/>
      <c r="AN756" s="372"/>
      <c r="AO756" s="372"/>
      <c r="AP756" s="372"/>
      <c r="AQ756" s="372"/>
      <c r="AR756" s="372"/>
      <c r="AS756" s="372"/>
      <c r="AT756" s="372"/>
      <c r="AU756" s="372"/>
      <c r="AV756" s="372"/>
      <c r="AW756" s="372"/>
      <c r="AX756" s="372"/>
      <c r="AY756" s="372"/>
      <c r="AZ756" s="372"/>
      <c r="BA756" s="372"/>
      <c r="BB756" s="372"/>
      <c r="BC756" s="372"/>
      <c r="BD756" s="372"/>
      <c r="BE756" s="372"/>
      <c r="BF756" s="372"/>
      <c r="BG756" s="372"/>
      <c r="BH756" s="372"/>
      <c r="BI756" s="372"/>
      <c r="BJ756" s="372"/>
      <c r="BK756" s="372"/>
      <c r="BL756" s="372"/>
      <c r="BM756" s="372"/>
      <c r="BN756" s="372"/>
      <c r="BO756" s="372"/>
      <c r="BP756" s="372"/>
      <c r="BQ756" s="372"/>
      <c r="BR756" s="372"/>
      <c r="BS756" s="372"/>
      <c r="BT756" s="372"/>
      <c r="BU756" s="372"/>
      <c r="BV756" s="372"/>
      <c r="BW756" s="372"/>
      <c r="BX756" s="372"/>
      <c r="BY756" s="372"/>
      <c r="BZ756" s="372"/>
      <c r="CA756" s="372"/>
      <c r="CB756" s="372"/>
      <c r="CC756" s="372"/>
      <c r="CD756" s="372"/>
      <c r="CE756" s="372"/>
      <c r="CF756" s="372"/>
      <c r="CG756" s="372"/>
      <c r="CH756" s="372"/>
      <c r="CI756" s="372"/>
      <c r="CJ756" s="372"/>
      <c r="CK756" s="372"/>
      <c r="CL756" s="372"/>
      <c r="CM756" s="372"/>
      <c r="CN756" s="372"/>
      <c r="CO756" s="372"/>
      <c r="CP756" s="372"/>
      <c r="CQ756" s="372"/>
      <c r="CR756" s="372"/>
      <c r="CS756" s="372"/>
      <c r="CT756" s="372"/>
      <c r="CU756" s="372"/>
      <c r="CV756" s="372"/>
      <c r="CW756" s="372"/>
      <c r="CX756" s="372"/>
      <c r="CY756" s="372"/>
      <c r="CZ756" s="372"/>
      <c r="DA756" s="372"/>
      <c r="DB756" s="372"/>
      <c r="DC756" s="372"/>
      <c r="DD756" s="372"/>
      <c r="DE756" s="372"/>
      <c r="DF756" s="372"/>
      <c r="DG756" s="372"/>
      <c r="DH756" s="372"/>
      <c r="DI756" s="372"/>
      <c r="DJ756" s="372"/>
      <c r="DK756" s="372"/>
      <c r="DL756" s="372"/>
      <c r="DM756" s="372"/>
      <c r="DN756" s="372"/>
      <c r="DO756" s="372"/>
      <c r="DP756" s="372"/>
      <c r="DQ756" s="372"/>
      <c r="DR756" s="372"/>
      <c r="DS756" s="372"/>
      <c r="DT756" s="372"/>
      <c r="DU756" s="372"/>
      <c r="DV756" s="372"/>
      <c r="DW756" s="372"/>
      <c r="DX756" s="372"/>
      <c r="DY756" s="372"/>
      <c r="DZ756" s="372"/>
      <c r="EA756" s="372"/>
      <c r="EB756" s="372"/>
      <c r="EC756" s="372"/>
      <c r="ED756" s="372"/>
      <c r="EE756" s="372"/>
      <c r="EF756" s="372"/>
      <c r="EG756" s="372"/>
      <c r="EH756" s="372"/>
      <c r="EI756" s="372"/>
      <c r="EJ756" s="372"/>
      <c r="EK756" s="372"/>
      <c r="EL756" s="372"/>
      <c r="EM756" s="372"/>
      <c r="EN756" s="372"/>
      <c r="EO756" s="372"/>
      <c r="EP756" s="372"/>
      <c r="EQ756" s="372"/>
      <c r="ER756" s="372"/>
      <c r="ES756" s="372"/>
      <c r="ET756" s="372"/>
      <c r="EU756" s="372"/>
      <c r="EV756" s="372"/>
      <c r="EW756" s="372"/>
      <c r="EX756" s="372"/>
      <c r="EY756" s="372"/>
      <c r="EZ756" s="372"/>
      <c r="FA756" s="372"/>
      <c r="FB756" s="372"/>
      <c r="FC756" s="372"/>
      <c r="FD756" s="372"/>
      <c r="FE756" s="372"/>
      <c r="FF756" s="372"/>
      <c r="FG756" s="372"/>
      <c r="FH756" s="372"/>
      <c r="FI756" s="372"/>
      <c r="FJ756" s="372"/>
      <c r="FK756" s="372"/>
      <c r="FL756" s="372"/>
      <c r="FM756" s="372"/>
      <c r="FN756" s="372"/>
      <c r="FO756" s="372"/>
      <c r="FP756" s="372"/>
      <c r="FQ756" s="372"/>
      <c r="FR756" s="372"/>
      <c r="FS756" s="372"/>
      <c r="FT756" s="372"/>
      <c r="FU756" s="372"/>
      <c r="FV756" s="372"/>
      <c r="FW756" s="372"/>
      <c r="FX756" s="372"/>
      <c r="FY756" s="372"/>
      <c r="FZ756" s="372"/>
      <c r="GA756" s="372"/>
      <c r="GB756" s="372"/>
      <c r="GC756" s="372"/>
      <c r="GD756" s="372"/>
      <c r="GE756" s="372"/>
      <c r="GF756" s="372"/>
      <c r="GG756" s="372"/>
      <c r="GH756" s="372"/>
      <c r="GI756" s="372"/>
      <c r="GJ756" s="372"/>
      <c r="GK756" s="372"/>
      <c r="GL756" s="372"/>
      <c r="GM756" s="372"/>
      <c r="GN756" s="372"/>
      <c r="GO756" s="372"/>
      <c r="GP756" s="372"/>
      <c r="GQ756" s="372"/>
      <c r="GR756" s="372"/>
      <c r="GS756" s="372"/>
      <c r="GT756" s="372"/>
      <c r="GU756" s="372"/>
      <c r="GV756" s="372"/>
      <c r="GW756" s="372"/>
      <c r="GX756" s="372"/>
      <c r="GY756" s="372"/>
      <c r="GZ756" s="372"/>
      <c r="HA756" s="372"/>
      <c r="HB756" s="372"/>
      <c r="HC756" s="372"/>
      <c r="HD756" s="372"/>
      <c r="HE756" s="372"/>
      <c r="HF756" s="372"/>
      <c r="HG756" s="372"/>
      <c r="HH756" s="372"/>
      <c r="HI756" s="372"/>
      <c r="HJ756" s="372"/>
      <c r="HK756" s="372"/>
      <c r="HL756" s="372"/>
      <c r="HM756" s="372"/>
      <c r="HN756" s="372"/>
      <c r="HO756" s="372"/>
      <c r="HP756" s="372"/>
      <c r="HQ756" s="372"/>
      <c r="HR756" s="372"/>
      <c r="HS756" s="372"/>
      <c r="HT756" s="372"/>
      <c r="HU756" s="372"/>
      <c r="HV756" s="372"/>
      <c r="HW756" s="372"/>
      <c r="HX756" s="372"/>
    </row>
    <row r="757" spans="1:232" s="481" customFormat="1" hidden="1">
      <c r="A757" s="363"/>
      <c r="B757" s="378"/>
      <c r="C757" s="365"/>
      <c r="D757" s="366"/>
      <c r="E757" s="367"/>
      <c r="F757" s="368"/>
      <c r="G757" s="379"/>
      <c r="H757" s="318"/>
      <c r="I757" s="318"/>
      <c r="J757" s="322"/>
      <c r="K757" s="322"/>
      <c r="L757" s="336" t="s">
        <v>167</v>
      </c>
      <c r="M757" s="419">
        <v>4639</v>
      </c>
      <c r="N757" s="299">
        <f>+'havelvac 7.1'!N757+'havelvac 7.2'!N757+'havelvac 7.3'!N757+'havelvac 7.4'!N757+'havelvac 7.5'!N757+'havelvac 7.6'!N757+'havelvac 7.7'!N757+'havelvac 7.9'!N757+'havelvac 7.8'!N757+'havelvac 7.10'!N757+'havelvac 7.11'!N757+'havelvac 7.12'!N757+'havelvac 7.13'!N757</f>
        <v>0</v>
      </c>
      <c r="O757" s="299">
        <f>+'havelvac 7.1'!O757+'havelvac 7.2'!O757+'havelvac 7.3'!O757+'havelvac 7.4'!O757+'havelvac 7.5'!O757+'havelvac 7.6'!O757+'havelvac 7.7'!O757+'havelvac 7.9'!O757+'havelvac 7.8'!O757+'havelvac 7.10'!O757+'havelvac 7.11'!O757+'havelvac 7.12'!O757+'havelvac 7.13'!O757</f>
        <v>0</v>
      </c>
      <c r="P757" s="299">
        <f>+'havelvac 7.1'!P757+'havelvac 7.2'!P757+'havelvac 7.3'!P757+'havelvac 7.4'!P757+'havelvac 7.5'!P757+'havelvac 7.6'!P757+'havelvac 7.7'!P757+'havelvac 7.9'!P757+'havelvac 7.8'!P757+'havelvac 7.10'!P757+'havelvac 7.11'!P757+'havelvac 7.12'!P757+'havelvac 7.13'!P757</f>
        <v>0</v>
      </c>
      <c r="Q757" s="372"/>
      <c r="R757" s="372"/>
      <c r="S757" s="372"/>
      <c r="T757" s="372"/>
      <c r="U757" s="372"/>
      <c r="V757" s="372"/>
      <c r="W757" s="372"/>
      <c r="X757" s="372"/>
      <c r="Y757" s="372"/>
      <c r="Z757" s="372"/>
      <c r="AA757" s="372"/>
      <c r="AB757" s="372"/>
      <c r="AC757" s="372"/>
      <c r="AD757" s="372"/>
      <c r="AE757" s="372"/>
      <c r="AF757" s="372"/>
      <c r="AG757" s="372"/>
      <c r="AH757" s="372"/>
      <c r="AI757" s="372"/>
      <c r="AJ757" s="372"/>
      <c r="AK757" s="372"/>
      <c r="AL757" s="372"/>
      <c r="AM757" s="372"/>
      <c r="AN757" s="372"/>
      <c r="AO757" s="372"/>
      <c r="AP757" s="372"/>
      <c r="AQ757" s="372"/>
      <c r="AR757" s="372"/>
      <c r="AS757" s="372"/>
      <c r="AT757" s="372"/>
      <c r="AU757" s="372"/>
      <c r="AV757" s="372"/>
      <c r="AW757" s="372"/>
      <c r="AX757" s="372"/>
      <c r="AY757" s="372"/>
      <c r="AZ757" s="372"/>
      <c r="BA757" s="372"/>
      <c r="BB757" s="372"/>
      <c r="BC757" s="372"/>
      <c r="BD757" s="372"/>
      <c r="BE757" s="372"/>
      <c r="BF757" s="372"/>
      <c r="BG757" s="372"/>
      <c r="BH757" s="372"/>
      <c r="BI757" s="372"/>
      <c r="BJ757" s="372"/>
      <c r="BK757" s="372"/>
      <c r="BL757" s="372"/>
      <c r="BM757" s="372"/>
      <c r="BN757" s="372"/>
      <c r="BO757" s="372"/>
      <c r="BP757" s="372"/>
      <c r="BQ757" s="372"/>
      <c r="BR757" s="372"/>
      <c r="BS757" s="372"/>
      <c r="BT757" s="372"/>
      <c r="BU757" s="372"/>
      <c r="BV757" s="372"/>
      <c r="BW757" s="372"/>
      <c r="BX757" s="372"/>
      <c r="BY757" s="372"/>
      <c r="BZ757" s="372"/>
      <c r="CA757" s="372"/>
      <c r="CB757" s="372"/>
      <c r="CC757" s="372"/>
      <c r="CD757" s="372"/>
      <c r="CE757" s="372"/>
      <c r="CF757" s="372"/>
      <c r="CG757" s="372"/>
      <c r="CH757" s="372"/>
      <c r="CI757" s="372"/>
      <c r="CJ757" s="372"/>
      <c r="CK757" s="372"/>
      <c r="CL757" s="372"/>
      <c r="CM757" s="372"/>
      <c r="CN757" s="372"/>
      <c r="CO757" s="372"/>
      <c r="CP757" s="372"/>
      <c r="CQ757" s="372"/>
      <c r="CR757" s="372"/>
      <c r="CS757" s="372"/>
      <c r="CT757" s="372"/>
      <c r="CU757" s="372"/>
      <c r="CV757" s="372"/>
      <c r="CW757" s="372"/>
      <c r="CX757" s="372"/>
      <c r="CY757" s="372"/>
      <c r="CZ757" s="372"/>
      <c r="DA757" s="372"/>
      <c r="DB757" s="372"/>
      <c r="DC757" s="372"/>
      <c r="DD757" s="372"/>
      <c r="DE757" s="372"/>
      <c r="DF757" s="372"/>
      <c r="DG757" s="372"/>
      <c r="DH757" s="372"/>
      <c r="DI757" s="372"/>
      <c r="DJ757" s="372"/>
      <c r="DK757" s="372"/>
      <c r="DL757" s="372"/>
      <c r="DM757" s="372"/>
      <c r="DN757" s="372"/>
      <c r="DO757" s="372"/>
      <c r="DP757" s="372"/>
      <c r="DQ757" s="372"/>
      <c r="DR757" s="372"/>
      <c r="DS757" s="372"/>
      <c r="DT757" s="372"/>
      <c r="DU757" s="372"/>
      <c r="DV757" s="372"/>
      <c r="DW757" s="372"/>
      <c r="DX757" s="372"/>
      <c r="DY757" s="372"/>
      <c r="DZ757" s="372"/>
      <c r="EA757" s="372"/>
      <c r="EB757" s="372"/>
      <c r="EC757" s="372"/>
      <c r="ED757" s="372"/>
      <c r="EE757" s="372"/>
      <c r="EF757" s="372"/>
      <c r="EG757" s="372"/>
      <c r="EH757" s="372"/>
      <c r="EI757" s="372"/>
      <c r="EJ757" s="372"/>
      <c r="EK757" s="372"/>
      <c r="EL757" s="372"/>
      <c r="EM757" s="372"/>
      <c r="EN757" s="372"/>
      <c r="EO757" s="372"/>
      <c r="EP757" s="372"/>
      <c r="EQ757" s="372"/>
      <c r="ER757" s="372"/>
      <c r="ES757" s="372"/>
      <c r="ET757" s="372"/>
      <c r="EU757" s="372"/>
      <c r="EV757" s="372"/>
      <c r="EW757" s="372"/>
      <c r="EX757" s="372"/>
      <c r="EY757" s="372"/>
      <c r="EZ757" s="372"/>
      <c r="FA757" s="372"/>
      <c r="FB757" s="372"/>
      <c r="FC757" s="372"/>
      <c r="FD757" s="372"/>
      <c r="FE757" s="372"/>
      <c r="FF757" s="372"/>
      <c r="FG757" s="372"/>
      <c r="FH757" s="372"/>
      <c r="FI757" s="372"/>
      <c r="FJ757" s="372"/>
      <c r="FK757" s="372"/>
      <c r="FL757" s="372"/>
      <c r="FM757" s="372"/>
      <c r="FN757" s="372"/>
      <c r="FO757" s="372"/>
      <c r="FP757" s="372"/>
      <c r="FQ757" s="372"/>
      <c r="FR757" s="372"/>
      <c r="FS757" s="372"/>
      <c r="FT757" s="372"/>
      <c r="FU757" s="372"/>
      <c r="FV757" s="372"/>
      <c r="FW757" s="372"/>
      <c r="FX757" s="372"/>
      <c r="FY757" s="372"/>
      <c r="FZ757" s="372"/>
      <c r="GA757" s="372"/>
      <c r="GB757" s="372"/>
      <c r="GC757" s="372"/>
      <c r="GD757" s="372"/>
      <c r="GE757" s="372"/>
      <c r="GF757" s="372"/>
      <c r="GG757" s="372"/>
      <c r="GH757" s="372"/>
      <c r="GI757" s="372"/>
      <c r="GJ757" s="372"/>
      <c r="GK757" s="372"/>
      <c r="GL757" s="372"/>
      <c r="GM757" s="372"/>
      <c r="GN757" s="372"/>
      <c r="GO757" s="372"/>
      <c r="GP757" s="372"/>
      <c r="GQ757" s="372"/>
      <c r="GR757" s="372"/>
      <c r="GS757" s="372"/>
      <c r="GT757" s="372"/>
      <c r="GU757" s="372"/>
      <c r="GV757" s="372"/>
      <c r="GW757" s="372"/>
      <c r="GX757" s="372"/>
      <c r="GY757" s="372"/>
      <c r="GZ757" s="372"/>
      <c r="HA757" s="372"/>
      <c r="HB757" s="372"/>
      <c r="HC757" s="372"/>
      <c r="HD757" s="372"/>
      <c r="HE757" s="372"/>
      <c r="HF757" s="372"/>
      <c r="HG757" s="372"/>
      <c r="HH757" s="372"/>
      <c r="HI757" s="372"/>
      <c r="HJ757" s="372"/>
      <c r="HK757" s="372"/>
      <c r="HL757" s="372"/>
      <c r="HM757" s="372"/>
      <c r="HN757" s="372"/>
      <c r="HO757" s="372"/>
      <c r="HP757" s="372"/>
      <c r="HQ757" s="372"/>
      <c r="HR757" s="372"/>
      <c r="HS757" s="372"/>
      <c r="HT757" s="372"/>
      <c r="HU757" s="372"/>
      <c r="HV757" s="372"/>
      <c r="HW757" s="372"/>
      <c r="HX757" s="372"/>
    </row>
    <row r="758" spans="1:232" ht="19.5" hidden="1" customHeight="1">
      <c r="H758" s="318"/>
      <c r="I758" s="318"/>
      <c r="J758" s="322"/>
      <c r="K758" s="322"/>
      <c r="L758" s="330" t="s">
        <v>360</v>
      </c>
      <c r="M758" s="288">
        <v>4891</v>
      </c>
      <c r="N758" s="299">
        <f>+'havelvac 7.1'!N758+'havelvac 7.2'!N758+'havelvac 7.3'!N758+'havelvac 7.4'!N758+'havelvac 7.5'!N758+'havelvac 7.6'!N758+'havelvac 7.7'!N758+'havelvac 7.9'!N758+'havelvac 7.8'!N758+'havelvac 7.10'!N758+'havelvac 7.11'!N758+'havelvac 7.12'!N758+'havelvac 7.13'!N758</f>
        <v>0</v>
      </c>
      <c r="O758" s="299">
        <f>+'havelvac 7.1'!O758+'havelvac 7.2'!O758+'havelvac 7.3'!O758+'havelvac 7.4'!O758+'havelvac 7.5'!O758+'havelvac 7.6'!O758+'havelvac 7.7'!O758+'havelvac 7.9'!O758+'havelvac 7.8'!O758+'havelvac 7.10'!O758+'havelvac 7.11'!O758+'havelvac 7.12'!O758+'havelvac 7.13'!O758</f>
        <v>0</v>
      </c>
      <c r="P758" s="299">
        <f>+'havelvac 7.1'!P758+'havelvac 7.2'!P758+'havelvac 7.3'!P758+'havelvac 7.4'!P758+'havelvac 7.5'!P758+'havelvac 7.6'!P758+'havelvac 7.7'!P758+'havelvac 7.9'!P758+'havelvac 7.8'!P758+'havelvac 7.10'!P758+'havelvac 7.11'!P758+'havelvac 7.12'!P758+'havelvac 7.13'!P758</f>
        <v>0</v>
      </c>
    </row>
    <row r="759" spans="1:232" s="481" customFormat="1" ht="20.45" hidden="1" customHeight="1">
      <c r="A759" s="363"/>
      <c r="B759" s="378"/>
      <c r="C759" s="365"/>
      <c r="D759" s="366"/>
      <c r="E759" s="367"/>
      <c r="F759" s="368"/>
      <c r="G759" s="379"/>
      <c r="H759" s="447"/>
      <c r="I759" s="424"/>
      <c r="J759" s="448"/>
      <c r="K759" s="449"/>
      <c r="L759" s="321" t="s">
        <v>362</v>
      </c>
      <c r="M759" s="316" t="s">
        <v>361</v>
      </c>
      <c r="N759" s="299">
        <f>+'havelvac 7.1'!N759+'havelvac 7.2'!N759+'havelvac 7.3'!N759+'havelvac 7.4'!N759+'havelvac 7.5'!N759+'havelvac 7.6'!N759+'havelvac 7.7'!N759+'havelvac 7.9'!N759+'havelvac 7.8'!N759+'havelvac 7.10'!N759+'havelvac 7.11'!N759+'havelvac 7.12'!N759+'havelvac 7.13'!N759</f>
        <v>0</v>
      </c>
      <c r="O759" s="299">
        <f>+'havelvac 7.1'!O759+'havelvac 7.2'!O759+'havelvac 7.3'!O759+'havelvac 7.4'!O759+'havelvac 7.5'!O759+'havelvac 7.6'!O759+'havelvac 7.7'!O759+'havelvac 7.9'!O759+'havelvac 7.8'!O759+'havelvac 7.10'!O759+'havelvac 7.11'!O759+'havelvac 7.12'!O759+'havelvac 7.13'!O759</f>
        <v>0</v>
      </c>
      <c r="P759" s="299">
        <f>+'havelvac 7.1'!P759+'havelvac 7.2'!P759+'havelvac 7.3'!P759+'havelvac 7.4'!P759+'havelvac 7.5'!P759+'havelvac 7.6'!P759+'havelvac 7.7'!P759+'havelvac 7.9'!P759+'havelvac 7.8'!P759+'havelvac 7.10'!P759+'havelvac 7.11'!P759+'havelvac 7.12'!P759+'havelvac 7.13'!P759</f>
        <v>0</v>
      </c>
      <c r="Q759" s="372"/>
      <c r="R759" s="372"/>
      <c r="S759" s="372"/>
      <c r="T759" s="372"/>
      <c r="U759" s="372"/>
      <c r="V759" s="372"/>
      <c r="W759" s="372"/>
      <c r="X759" s="372"/>
      <c r="Y759" s="372"/>
      <c r="Z759" s="372"/>
      <c r="AA759" s="372"/>
      <c r="AB759" s="372"/>
      <c r="AC759" s="372"/>
      <c r="AD759" s="372"/>
      <c r="AE759" s="372"/>
      <c r="AF759" s="372"/>
      <c r="AG759" s="372"/>
      <c r="AH759" s="372"/>
      <c r="AI759" s="372"/>
      <c r="AJ759" s="372"/>
      <c r="AK759" s="372"/>
      <c r="AL759" s="372"/>
      <c r="AM759" s="372"/>
      <c r="AN759" s="372"/>
      <c r="AO759" s="372"/>
      <c r="AP759" s="372"/>
      <c r="AQ759" s="372"/>
      <c r="AR759" s="372"/>
      <c r="AS759" s="372"/>
      <c r="AT759" s="372"/>
      <c r="AU759" s="372"/>
      <c r="AV759" s="372"/>
      <c r="AW759" s="372"/>
      <c r="AX759" s="372"/>
      <c r="AY759" s="372"/>
      <c r="AZ759" s="372"/>
      <c r="BA759" s="372"/>
      <c r="BB759" s="372"/>
      <c r="BC759" s="372"/>
      <c r="BD759" s="372"/>
      <c r="BE759" s="372"/>
      <c r="BF759" s="372"/>
      <c r="BG759" s="372"/>
      <c r="BH759" s="372"/>
      <c r="BI759" s="372"/>
      <c r="BJ759" s="372"/>
      <c r="BK759" s="372"/>
      <c r="BL759" s="372"/>
      <c r="BM759" s="372"/>
      <c r="BN759" s="372"/>
      <c r="BO759" s="372"/>
      <c r="BP759" s="372"/>
      <c r="BQ759" s="372"/>
      <c r="BR759" s="372"/>
      <c r="BS759" s="372"/>
      <c r="BT759" s="372"/>
      <c r="BU759" s="372"/>
      <c r="BV759" s="372"/>
      <c r="BW759" s="372"/>
      <c r="BX759" s="372"/>
      <c r="BY759" s="372"/>
      <c r="BZ759" s="372"/>
      <c r="CA759" s="372"/>
      <c r="CB759" s="372"/>
      <c r="CC759" s="372"/>
      <c r="CD759" s="372"/>
      <c r="CE759" s="372"/>
      <c r="CF759" s="372"/>
      <c r="CG759" s="372"/>
      <c r="CH759" s="372"/>
      <c r="CI759" s="372"/>
      <c r="CJ759" s="372"/>
      <c r="CK759" s="372"/>
      <c r="CL759" s="372"/>
      <c r="CM759" s="372"/>
      <c r="CN759" s="372"/>
      <c r="CO759" s="372"/>
      <c r="CP759" s="372"/>
      <c r="CQ759" s="372"/>
      <c r="CR759" s="372"/>
      <c r="CS759" s="372"/>
      <c r="CT759" s="372"/>
      <c r="CU759" s="372"/>
      <c r="CV759" s="372"/>
      <c r="CW759" s="372"/>
      <c r="CX759" s="372"/>
      <c r="CY759" s="372"/>
      <c r="CZ759" s="372"/>
      <c r="DA759" s="372"/>
      <c r="DB759" s="372"/>
      <c r="DC759" s="372"/>
      <c r="DD759" s="372"/>
      <c r="DE759" s="372"/>
      <c r="DF759" s="372"/>
      <c r="DG759" s="372"/>
      <c r="DH759" s="372"/>
      <c r="DI759" s="372"/>
      <c r="DJ759" s="372"/>
      <c r="DK759" s="372"/>
      <c r="DL759" s="372"/>
      <c r="DM759" s="372"/>
      <c r="DN759" s="372"/>
      <c r="DO759" s="372"/>
      <c r="DP759" s="372"/>
      <c r="DQ759" s="372"/>
      <c r="DR759" s="372"/>
      <c r="DS759" s="372"/>
      <c r="DT759" s="372"/>
      <c r="DU759" s="372"/>
      <c r="DV759" s="372"/>
      <c r="DW759" s="372"/>
      <c r="DX759" s="372"/>
      <c r="DY759" s="372"/>
      <c r="DZ759" s="372"/>
      <c r="EA759" s="372"/>
      <c r="EB759" s="372"/>
      <c r="EC759" s="372"/>
      <c r="ED759" s="372"/>
      <c r="EE759" s="372"/>
      <c r="EF759" s="372"/>
      <c r="EG759" s="372"/>
      <c r="EH759" s="372"/>
      <c r="EI759" s="372"/>
      <c r="EJ759" s="372"/>
      <c r="EK759" s="372"/>
      <c r="EL759" s="372"/>
      <c r="EM759" s="372"/>
      <c r="EN759" s="372"/>
      <c r="EO759" s="372"/>
      <c r="EP759" s="372"/>
      <c r="EQ759" s="372"/>
      <c r="ER759" s="372"/>
      <c r="ES759" s="372"/>
      <c r="ET759" s="372"/>
      <c r="EU759" s="372"/>
      <c r="EV759" s="372"/>
      <c r="EW759" s="372"/>
      <c r="EX759" s="372"/>
      <c r="EY759" s="372"/>
      <c r="EZ759" s="372"/>
      <c r="FA759" s="372"/>
      <c r="FB759" s="372"/>
      <c r="FC759" s="372"/>
      <c r="FD759" s="372"/>
      <c r="FE759" s="372"/>
      <c r="FF759" s="372"/>
      <c r="FG759" s="372"/>
      <c r="FH759" s="372"/>
      <c r="FI759" s="372"/>
      <c r="FJ759" s="372"/>
      <c r="FK759" s="372"/>
      <c r="FL759" s="372"/>
      <c r="FM759" s="372"/>
      <c r="FN759" s="372"/>
      <c r="FO759" s="372"/>
      <c r="FP759" s="372"/>
      <c r="FQ759" s="372"/>
      <c r="FR759" s="372"/>
      <c r="FS759" s="372"/>
      <c r="FT759" s="372"/>
      <c r="FU759" s="372"/>
      <c r="FV759" s="372"/>
      <c r="FW759" s="372"/>
      <c r="FX759" s="372"/>
      <c r="FY759" s="372"/>
      <c r="FZ759" s="372"/>
      <c r="GA759" s="372"/>
      <c r="GB759" s="372"/>
      <c r="GC759" s="372"/>
      <c r="GD759" s="372"/>
      <c r="GE759" s="372"/>
      <c r="GF759" s="372"/>
      <c r="GG759" s="372"/>
      <c r="GH759" s="372"/>
      <c r="GI759" s="372"/>
      <c r="GJ759" s="372"/>
      <c r="GK759" s="372"/>
      <c r="GL759" s="372"/>
      <c r="GM759" s="372"/>
      <c r="GN759" s="372"/>
      <c r="GO759" s="372"/>
      <c r="GP759" s="372"/>
      <c r="GQ759" s="372"/>
      <c r="GR759" s="372"/>
      <c r="GS759" s="372"/>
      <c r="GT759" s="372"/>
      <c r="GU759" s="372"/>
      <c r="GV759" s="372"/>
      <c r="GW759" s="372"/>
      <c r="GX759" s="372"/>
      <c r="GY759" s="372"/>
      <c r="GZ759" s="372"/>
      <c r="HA759" s="372"/>
      <c r="HB759" s="372"/>
      <c r="HC759" s="372"/>
      <c r="HD759" s="372"/>
      <c r="HE759" s="372"/>
      <c r="HF759" s="372"/>
      <c r="HG759" s="372"/>
      <c r="HH759" s="372"/>
      <c r="HI759" s="372"/>
      <c r="HJ759" s="372"/>
      <c r="HK759" s="372"/>
      <c r="HL759" s="372"/>
      <c r="HM759" s="372"/>
      <c r="HN759" s="372"/>
      <c r="HO759" s="372"/>
      <c r="HP759" s="372"/>
      <c r="HQ759" s="372"/>
      <c r="HR759" s="372"/>
      <c r="HS759" s="372"/>
      <c r="HT759" s="372"/>
      <c r="HU759" s="372"/>
      <c r="HV759" s="372"/>
      <c r="HW759" s="372"/>
      <c r="HX759" s="372"/>
    </row>
    <row r="760" spans="1:232" s="481" customFormat="1" hidden="1">
      <c r="A760" s="363"/>
      <c r="B760" s="378"/>
      <c r="C760" s="365"/>
      <c r="D760" s="366"/>
      <c r="E760" s="367"/>
      <c r="F760" s="368"/>
      <c r="G760" s="379"/>
      <c r="H760" s="382"/>
      <c r="I760" s="466"/>
      <c r="J760" s="467"/>
      <c r="K760" s="468"/>
      <c r="L760" s="465"/>
      <c r="N760" s="372"/>
      <c r="O760" s="372"/>
      <c r="P760" s="372"/>
      <c r="Q760" s="372"/>
      <c r="R760" s="372"/>
      <c r="S760" s="372"/>
      <c r="T760" s="372"/>
      <c r="U760" s="372"/>
      <c r="V760" s="372"/>
      <c r="W760" s="372"/>
      <c r="X760" s="372"/>
      <c r="Y760" s="372"/>
      <c r="Z760" s="372"/>
      <c r="AA760" s="372"/>
      <c r="AB760" s="372"/>
      <c r="AC760" s="372"/>
      <c r="AD760" s="372"/>
      <c r="AE760" s="372"/>
      <c r="AF760" s="372"/>
      <c r="AG760" s="372"/>
      <c r="AH760" s="372"/>
      <c r="AI760" s="372"/>
      <c r="AJ760" s="372"/>
      <c r="AK760" s="372"/>
      <c r="AL760" s="372"/>
      <c r="AM760" s="372"/>
      <c r="AN760" s="372"/>
      <c r="AO760" s="372"/>
      <c r="AP760" s="372"/>
      <c r="AQ760" s="372"/>
      <c r="AR760" s="372"/>
      <c r="AS760" s="372"/>
      <c r="AT760" s="372"/>
      <c r="AU760" s="372"/>
      <c r="AV760" s="372"/>
      <c r="AW760" s="372"/>
      <c r="AX760" s="372"/>
      <c r="AY760" s="372"/>
      <c r="AZ760" s="372"/>
      <c r="BA760" s="372"/>
      <c r="BB760" s="372"/>
      <c r="BC760" s="372"/>
      <c r="BD760" s="372"/>
      <c r="BE760" s="372"/>
      <c r="BF760" s="372"/>
      <c r="BG760" s="372"/>
      <c r="BH760" s="372"/>
      <c r="BI760" s="372"/>
      <c r="BJ760" s="372"/>
      <c r="BK760" s="372"/>
      <c r="BL760" s="372"/>
      <c r="BM760" s="372"/>
      <c r="BN760" s="372"/>
      <c r="BO760" s="372"/>
      <c r="BP760" s="372"/>
      <c r="BQ760" s="372"/>
      <c r="BR760" s="372"/>
      <c r="BS760" s="372"/>
      <c r="BT760" s="372"/>
      <c r="BU760" s="372"/>
      <c r="BV760" s="372"/>
      <c r="BW760" s="372"/>
      <c r="BX760" s="372"/>
      <c r="BY760" s="372"/>
      <c r="BZ760" s="372"/>
      <c r="CA760" s="372"/>
      <c r="CB760" s="372"/>
      <c r="CC760" s="372"/>
      <c r="CD760" s="372"/>
      <c r="CE760" s="372"/>
      <c r="CF760" s="372"/>
      <c r="CG760" s="372"/>
      <c r="CH760" s="372"/>
      <c r="CI760" s="372"/>
      <c r="CJ760" s="372"/>
      <c r="CK760" s="372"/>
      <c r="CL760" s="372"/>
      <c r="CM760" s="372"/>
      <c r="CN760" s="372"/>
      <c r="CO760" s="372"/>
      <c r="CP760" s="372"/>
      <c r="CQ760" s="372"/>
      <c r="CR760" s="372"/>
      <c r="CS760" s="372"/>
      <c r="CT760" s="372"/>
      <c r="CU760" s="372"/>
      <c r="CV760" s="372"/>
      <c r="CW760" s="372"/>
      <c r="CX760" s="372"/>
      <c r="CY760" s="372"/>
      <c r="CZ760" s="372"/>
      <c r="DA760" s="372"/>
      <c r="DB760" s="372"/>
      <c r="DC760" s="372"/>
      <c r="DD760" s="372"/>
      <c r="DE760" s="372"/>
      <c r="DF760" s="372"/>
      <c r="DG760" s="372"/>
      <c r="DH760" s="372"/>
      <c r="DI760" s="372"/>
      <c r="DJ760" s="372"/>
      <c r="DK760" s="372"/>
      <c r="DL760" s="372"/>
      <c r="DM760" s="372"/>
      <c r="DN760" s="372"/>
      <c r="DO760" s="372"/>
      <c r="DP760" s="372"/>
      <c r="DQ760" s="372"/>
      <c r="DR760" s="372"/>
      <c r="DS760" s="372"/>
      <c r="DT760" s="372"/>
      <c r="DU760" s="372"/>
      <c r="DV760" s="372"/>
      <c r="DW760" s="372"/>
      <c r="DX760" s="372"/>
      <c r="DY760" s="372"/>
      <c r="DZ760" s="372"/>
      <c r="EA760" s="372"/>
      <c r="EB760" s="372"/>
      <c r="EC760" s="372"/>
      <c r="ED760" s="372"/>
      <c r="EE760" s="372"/>
      <c r="EF760" s="372"/>
      <c r="EG760" s="372"/>
      <c r="EH760" s="372"/>
      <c r="EI760" s="372"/>
      <c r="EJ760" s="372"/>
      <c r="EK760" s="372"/>
      <c r="EL760" s="372"/>
      <c r="EM760" s="372"/>
      <c r="EN760" s="372"/>
      <c r="EO760" s="372"/>
      <c r="EP760" s="372"/>
      <c r="EQ760" s="372"/>
      <c r="ER760" s="372"/>
      <c r="ES760" s="372"/>
      <c r="ET760" s="372"/>
      <c r="EU760" s="372"/>
      <c r="EV760" s="372"/>
      <c r="EW760" s="372"/>
      <c r="EX760" s="372"/>
      <c r="EY760" s="372"/>
      <c r="EZ760" s="372"/>
      <c r="FA760" s="372"/>
      <c r="FB760" s="372"/>
      <c r="FC760" s="372"/>
      <c r="FD760" s="372"/>
      <c r="FE760" s="372"/>
      <c r="FF760" s="372"/>
      <c r="FG760" s="372"/>
      <c r="FH760" s="372"/>
      <c r="FI760" s="372"/>
      <c r="FJ760" s="372"/>
      <c r="FK760" s="372"/>
      <c r="FL760" s="372"/>
      <c r="FM760" s="372"/>
      <c r="FN760" s="372"/>
      <c r="FO760" s="372"/>
      <c r="FP760" s="372"/>
      <c r="FQ760" s="372"/>
      <c r="FR760" s="372"/>
      <c r="FS760" s="372"/>
      <c r="FT760" s="372"/>
      <c r="FU760" s="372"/>
      <c r="FV760" s="372"/>
      <c r="FW760" s="372"/>
      <c r="FX760" s="372"/>
      <c r="FY760" s="372"/>
      <c r="FZ760" s="372"/>
      <c r="GA760" s="372"/>
      <c r="GB760" s="372"/>
      <c r="GC760" s="372"/>
      <c r="GD760" s="372"/>
      <c r="GE760" s="372"/>
      <c r="GF760" s="372"/>
      <c r="GG760" s="372"/>
      <c r="GH760" s="372"/>
      <c r="GI760" s="372"/>
      <c r="GJ760" s="372"/>
      <c r="GK760" s="372"/>
      <c r="GL760" s="372"/>
      <c r="GM760" s="372"/>
      <c r="GN760" s="372"/>
      <c r="GO760" s="372"/>
      <c r="GP760" s="372"/>
      <c r="GQ760" s="372"/>
      <c r="GR760" s="372"/>
      <c r="GS760" s="372"/>
      <c r="GT760" s="372"/>
      <c r="GU760" s="372"/>
      <c r="GV760" s="372"/>
      <c r="GW760" s="372"/>
      <c r="GX760" s="372"/>
      <c r="GY760" s="372"/>
      <c r="GZ760" s="372"/>
      <c r="HA760" s="372"/>
      <c r="HB760" s="372"/>
      <c r="HC760" s="372"/>
      <c r="HD760" s="372"/>
      <c r="HE760" s="372"/>
      <c r="HF760" s="372"/>
      <c r="HG760" s="372"/>
      <c r="HH760" s="372"/>
      <c r="HI760" s="372"/>
      <c r="HJ760" s="372"/>
      <c r="HK760" s="372"/>
      <c r="HL760" s="372"/>
      <c r="HM760" s="372"/>
      <c r="HN760" s="372"/>
      <c r="HO760" s="372"/>
      <c r="HP760" s="372"/>
      <c r="HQ760" s="372"/>
      <c r="HR760" s="372"/>
      <c r="HS760" s="372"/>
      <c r="HT760" s="372"/>
      <c r="HU760" s="372"/>
      <c r="HV760" s="372"/>
      <c r="HW760" s="372"/>
      <c r="HX760" s="372"/>
    </row>
    <row r="761" spans="1:232" s="481" customFormat="1" hidden="1">
      <c r="A761" s="363"/>
      <c r="B761" s="378"/>
      <c r="C761" s="365"/>
      <c r="D761" s="366"/>
      <c r="E761" s="367"/>
      <c r="F761" s="368"/>
      <c r="G761" s="379"/>
      <c r="H761" s="382"/>
      <c r="I761" s="466"/>
      <c r="J761" s="467"/>
      <c r="K761" s="468"/>
      <c r="L761" s="465"/>
      <c r="N761" s="372"/>
      <c r="O761" s="372"/>
      <c r="P761" s="372"/>
      <c r="Q761" s="372"/>
      <c r="R761" s="372"/>
      <c r="S761" s="372"/>
      <c r="T761" s="372"/>
      <c r="U761" s="372"/>
      <c r="V761" s="372"/>
      <c r="W761" s="372"/>
      <c r="X761" s="372"/>
      <c r="Y761" s="372"/>
      <c r="Z761" s="372"/>
      <c r="AA761" s="372"/>
      <c r="AB761" s="372"/>
      <c r="AC761" s="372"/>
      <c r="AD761" s="372"/>
      <c r="AE761" s="372"/>
      <c r="AF761" s="372"/>
      <c r="AG761" s="372"/>
      <c r="AH761" s="372"/>
      <c r="AI761" s="372"/>
      <c r="AJ761" s="372"/>
      <c r="AK761" s="372"/>
      <c r="AL761" s="372"/>
      <c r="AM761" s="372"/>
      <c r="AN761" s="372"/>
      <c r="AO761" s="372"/>
      <c r="AP761" s="372"/>
      <c r="AQ761" s="372"/>
      <c r="AR761" s="372"/>
      <c r="AS761" s="372"/>
      <c r="AT761" s="372"/>
      <c r="AU761" s="372"/>
      <c r="AV761" s="372"/>
      <c r="AW761" s="372"/>
      <c r="AX761" s="372"/>
      <c r="AY761" s="372"/>
      <c r="AZ761" s="372"/>
      <c r="BA761" s="372"/>
      <c r="BB761" s="372"/>
      <c r="BC761" s="372"/>
      <c r="BD761" s="372"/>
      <c r="BE761" s="372"/>
      <c r="BF761" s="372"/>
      <c r="BG761" s="372"/>
      <c r="BH761" s="372"/>
      <c r="BI761" s="372"/>
      <c r="BJ761" s="372"/>
      <c r="BK761" s="372"/>
      <c r="BL761" s="372"/>
      <c r="BM761" s="372"/>
      <c r="BN761" s="372"/>
      <c r="BO761" s="372"/>
      <c r="BP761" s="372"/>
      <c r="BQ761" s="372"/>
      <c r="BR761" s="372"/>
      <c r="BS761" s="372"/>
      <c r="BT761" s="372"/>
      <c r="BU761" s="372"/>
      <c r="BV761" s="372"/>
      <c r="BW761" s="372"/>
      <c r="BX761" s="372"/>
      <c r="BY761" s="372"/>
      <c r="BZ761" s="372"/>
      <c r="CA761" s="372"/>
      <c r="CB761" s="372"/>
      <c r="CC761" s="372"/>
      <c r="CD761" s="372"/>
      <c r="CE761" s="372"/>
      <c r="CF761" s="372"/>
      <c r="CG761" s="372"/>
      <c r="CH761" s="372"/>
      <c r="CI761" s="372"/>
      <c r="CJ761" s="372"/>
      <c r="CK761" s="372"/>
      <c r="CL761" s="372"/>
      <c r="CM761" s="372"/>
      <c r="CN761" s="372"/>
      <c r="CO761" s="372"/>
      <c r="CP761" s="372"/>
      <c r="CQ761" s="372"/>
      <c r="CR761" s="372"/>
      <c r="CS761" s="372"/>
      <c r="CT761" s="372"/>
      <c r="CU761" s="372"/>
      <c r="CV761" s="372"/>
      <c r="CW761" s="372"/>
      <c r="CX761" s="372"/>
      <c r="CY761" s="372"/>
      <c r="CZ761" s="372"/>
      <c r="DA761" s="372"/>
      <c r="DB761" s="372"/>
      <c r="DC761" s="372"/>
      <c r="DD761" s="372"/>
      <c r="DE761" s="372"/>
      <c r="DF761" s="372"/>
      <c r="DG761" s="372"/>
      <c r="DH761" s="372"/>
      <c r="DI761" s="372"/>
      <c r="DJ761" s="372"/>
      <c r="DK761" s="372"/>
      <c r="DL761" s="372"/>
      <c r="DM761" s="372"/>
      <c r="DN761" s="372"/>
      <c r="DO761" s="372"/>
      <c r="DP761" s="372"/>
      <c r="DQ761" s="372"/>
      <c r="DR761" s="372"/>
      <c r="DS761" s="372"/>
      <c r="DT761" s="372"/>
      <c r="DU761" s="372"/>
      <c r="DV761" s="372"/>
      <c r="DW761" s="372"/>
      <c r="DX761" s="372"/>
      <c r="DY761" s="372"/>
      <c r="DZ761" s="372"/>
      <c r="EA761" s="372"/>
      <c r="EB761" s="372"/>
      <c r="EC761" s="372"/>
      <c r="ED761" s="372"/>
      <c r="EE761" s="372"/>
      <c r="EF761" s="372"/>
      <c r="EG761" s="372"/>
      <c r="EH761" s="372"/>
      <c r="EI761" s="372"/>
      <c r="EJ761" s="372"/>
      <c r="EK761" s="372"/>
      <c r="EL761" s="372"/>
      <c r="EM761" s="372"/>
      <c r="EN761" s="372"/>
      <c r="EO761" s="372"/>
      <c r="EP761" s="372"/>
      <c r="EQ761" s="372"/>
      <c r="ER761" s="372"/>
      <c r="ES761" s="372"/>
      <c r="ET761" s="372"/>
      <c r="EU761" s="372"/>
      <c r="EV761" s="372"/>
      <c r="EW761" s="372"/>
      <c r="EX761" s="372"/>
      <c r="EY761" s="372"/>
      <c r="EZ761" s="372"/>
      <c r="FA761" s="372"/>
      <c r="FB761" s="372"/>
      <c r="FC761" s="372"/>
      <c r="FD761" s="372"/>
      <c r="FE761" s="372"/>
      <c r="FF761" s="372"/>
      <c r="FG761" s="372"/>
      <c r="FH761" s="372"/>
      <c r="FI761" s="372"/>
      <c r="FJ761" s="372"/>
      <c r="FK761" s="372"/>
      <c r="FL761" s="372"/>
      <c r="FM761" s="372"/>
      <c r="FN761" s="372"/>
      <c r="FO761" s="372"/>
      <c r="FP761" s="372"/>
      <c r="FQ761" s="372"/>
      <c r="FR761" s="372"/>
      <c r="FS761" s="372"/>
      <c r="FT761" s="372"/>
      <c r="FU761" s="372"/>
      <c r="FV761" s="372"/>
      <c r="FW761" s="372"/>
      <c r="FX761" s="372"/>
      <c r="FY761" s="372"/>
      <c r="FZ761" s="372"/>
      <c r="GA761" s="372"/>
      <c r="GB761" s="372"/>
      <c r="GC761" s="372"/>
      <c r="GD761" s="372"/>
      <c r="GE761" s="372"/>
      <c r="GF761" s="372"/>
      <c r="GG761" s="372"/>
      <c r="GH761" s="372"/>
      <c r="GI761" s="372"/>
      <c r="GJ761" s="372"/>
      <c r="GK761" s="372"/>
      <c r="GL761" s="372"/>
      <c r="GM761" s="372"/>
      <c r="GN761" s="372"/>
      <c r="GO761" s="372"/>
      <c r="GP761" s="372"/>
      <c r="GQ761" s="372"/>
      <c r="GR761" s="372"/>
      <c r="GS761" s="372"/>
      <c r="GT761" s="372"/>
      <c r="GU761" s="372"/>
      <c r="GV761" s="372"/>
      <c r="GW761" s="372"/>
      <c r="GX761" s="372"/>
      <c r="GY761" s="372"/>
      <c r="GZ761" s="372"/>
      <c r="HA761" s="372"/>
      <c r="HB761" s="372"/>
      <c r="HC761" s="372"/>
      <c r="HD761" s="372"/>
      <c r="HE761" s="372"/>
      <c r="HF761" s="372"/>
      <c r="HG761" s="372"/>
      <c r="HH761" s="372"/>
      <c r="HI761" s="372"/>
      <c r="HJ761" s="372"/>
      <c r="HK761" s="372"/>
      <c r="HL761" s="372"/>
      <c r="HM761" s="372"/>
      <c r="HN761" s="372"/>
      <c r="HO761" s="372"/>
      <c r="HP761" s="372"/>
      <c r="HQ761" s="372"/>
      <c r="HR761" s="372"/>
      <c r="HS761" s="372"/>
      <c r="HT761" s="372"/>
      <c r="HU761" s="372"/>
      <c r="HV761" s="372"/>
      <c r="HW761" s="372"/>
      <c r="HX761" s="372"/>
    </row>
    <row r="762" spans="1:232" hidden="1">
      <c r="N762" s="372"/>
      <c r="O762" s="372"/>
    </row>
    <row r="763" spans="1:232" s="481" customFormat="1" hidden="1">
      <c r="A763" s="363"/>
      <c r="B763" s="378"/>
      <c r="C763" s="365"/>
      <c r="D763" s="366"/>
      <c r="E763" s="367"/>
      <c r="F763" s="368"/>
      <c r="G763" s="379"/>
      <c r="H763" s="382"/>
      <c r="I763" s="466"/>
      <c r="J763" s="467"/>
      <c r="K763" s="468"/>
      <c r="L763" s="465"/>
      <c r="N763" s="458"/>
      <c r="O763" s="458"/>
      <c r="P763" s="372"/>
      <c r="Q763" s="372"/>
      <c r="R763" s="372"/>
      <c r="S763" s="372"/>
      <c r="T763" s="372"/>
      <c r="U763" s="372"/>
      <c r="V763" s="372"/>
      <c r="W763" s="372"/>
      <c r="X763" s="372"/>
      <c r="Y763" s="372"/>
      <c r="Z763" s="372"/>
      <c r="AA763" s="372"/>
      <c r="AB763" s="372"/>
      <c r="AC763" s="372"/>
      <c r="AD763" s="372"/>
      <c r="AE763" s="372"/>
      <c r="AF763" s="372"/>
      <c r="AG763" s="372"/>
      <c r="AH763" s="372"/>
      <c r="AI763" s="372"/>
      <c r="AJ763" s="372"/>
      <c r="AK763" s="372"/>
      <c r="AL763" s="372"/>
      <c r="AM763" s="372"/>
      <c r="AN763" s="372"/>
      <c r="AO763" s="372"/>
      <c r="AP763" s="372"/>
      <c r="AQ763" s="372"/>
      <c r="AR763" s="372"/>
      <c r="AS763" s="372"/>
      <c r="AT763" s="372"/>
      <c r="AU763" s="372"/>
      <c r="AV763" s="372"/>
      <c r="AW763" s="372"/>
      <c r="AX763" s="372"/>
      <c r="AY763" s="372"/>
      <c r="AZ763" s="372"/>
      <c r="BA763" s="372"/>
      <c r="BB763" s="372"/>
      <c r="BC763" s="372"/>
      <c r="BD763" s="372"/>
      <c r="BE763" s="372"/>
      <c r="BF763" s="372"/>
      <c r="BG763" s="372"/>
      <c r="BH763" s="372"/>
      <c r="BI763" s="372"/>
      <c r="BJ763" s="372"/>
      <c r="BK763" s="372"/>
      <c r="BL763" s="372"/>
      <c r="BM763" s="372"/>
      <c r="BN763" s="372"/>
      <c r="BO763" s="372"/>
      <c r="BP763" s="372"/>
      <c r="BQ763" s="372"/>
      <c r="BR763" s="372"/>
      <c r="BS763" s="372"/>
      <c r="BT763" s="372"/>
      <c r="BU763" s="372"/>
      <c r="BV763" s="372"/>
      <c r="BW763" s="372"/>
      <c r="BX763" s="372"/>
      <c r="BY763" s="372"/>
      <c r="BZ763" s="372"/>
      <c r="CA763" s="372"/>
      <c r="CB763" s="372"/>
      <c r="CC763" s="372"/>
      <c r="CD763" s="372"/>
      <c r="CE763" s="372"/>
      <c r="CF763" s="372"/>
      <c r="CG763" s="372"/>
      <c r="CH763" s="372"/>
      <c r="CI763" s="372"/>
      <c r="CJ763" s="372"/>
      <c r="CK763" s="372"/>
      <c r="CL763" s="372"/>
      <c r="CM763" s="372"/>
      <c r="CN763" s="372"/>
      <c r="CO763" s="372"/>
      <c r="CP763" s="372"/>
      <c r="CQ763" s="372"/>
      <c r="CR763" s="372"/>
      <c r="CS763" s="372"/>
      <c r="CT763" s="372"/>
      <c r="CU763" s="372"/>
      <c r="CV763" s="372"/>
      <c r="CW763" s="372"/>
      <c r="CX763" s="372"/>
      <c r="CY763" s="372"/>
      <c r="CZ763" s="372"/>
      <c r="DA763" s="372"/>
      <c r="DB763" s="372"/>
      <c r="DC763" s="372"/>
      <c r="DD763" s="372"/>
      <c r="DE763" s="372"/>
      <c r="DF763" s="372"/>
      <c r="DG763" s="372"/>
      <c r="DH763" s="372"/>
      <c r="DI763" s="372"/>
      <c r="DJ763" s="372"/>
      <c r="DK763" s="372"/>
      <c r="DL763" s="372"/>
      <c r="DM763" s="372"/>
      <c r="DN763" s="372"/>
      <c r="DO763" s="372"/>
      <c r="DP763" s="372"/>
      <c r="DQ763" s="372"/>
      <c r="DR763" s="372"/>
      <c r="DS763" s="372"/>
      <c r="DT763" s="372"/>
      <c r="DU763" s="372"/>
      <c r="DV763" s="372"/>
      <c r="DW763" s="372"/>
      <c r="DX763" s="372"/>
      <c r="DY763" s="372"/>
      <c r="DZ763" s="372"/>
      <c r="EA763" s="372"/>
      <c r="EB763" s="372"/>
      <c r="EC763" s="372"/>
      <c r="ED763" s="372"/>
      <c r="EE763" s="372"/>
      <c r="EF763" s="372"/>
      <c r="EG763" s="372"/>
      <c r="EH763" s="372"/>
      <c r="EI763" s="372"/>
      <c r="EJ763" s="372"/>
      <c r="EK763" s="372"/>
      <c r="EL763" s="372"/>
      <c r="EM763" s="372"/>
      <c r="EN763" s="372"/>
      <c r="EO763" s="372"/>
      <c r="EP763" s="372"/>
      <c r="EQ763" s="372"/>
      <c r="ER763" s="372"/>
      <c r="ES763" s="372"/>
      <c r="ET763" s="372"/>
      <c r="EU763" s="372"/>
      <c r="EV763" s="372"/>
      <c r="EW763" s="372"/>
      <c r="EX763" s="372"/>
      <c r="EY763" s="372"/>
      <c r="EZ763" s="372"/>
      <c r="FA763" s="372"/>
      <c r="FB763" s="372"/>
      <c r="FC763" s="372"/>
      <c r="FD763" s="372"/>
      <c r="FE763" s="372"/>
      <c r="FF763" s="372"/>
      <c r="FG763" s="372"/>
      <c r="FH763" s="372"/>
      <c r="FI763" s="372"/>
      <c r="FJ763" s="372"/>
      <c r="FK763" s="372"/>
      <c r="FL763" s="372"/>
      <c r="FM763" s="372"/>
      <c r="FN763" s="372"/>
      <c r="FO763" s="372"/>
      <c r="FP763" s="372"/>
      <c r="FQ763" s="372"/>
      <c r="FR763" s="372"/>
      <c r="FS763" s="372"/>
      <c r="FT763" s="372"/>
      <c r="FU763" s="372"/>
      <c r="FV763" s="372"/>
      <c r="FW763" s="372"/>
      <c r="FX763" s="372"/>
      <c r="FY763" s="372"/>
      <c r="FZ763" s="372"/>
      <c r="GA763" s="372"/>
      <c r="GB763" s="372"/>
      <c r="GC763" s="372"/>
      <c r="GD763" s="372"/>
      <c r="GE763" s="372"/>
      <c r="GF763" s="372"/>
      <c r="GG763" s="372"/>
      <c r="GH763" s="372"/>
      <c r="GI763" s="372"/>
      <c r="GJ763" s="372"/>
      <c r="GK763" s="372"/>
      <c r="GL763" s="372"/>
      <c r="GM763" s="372"/>
      <c r="GN763" s="372"/>
      <c r="GO763" s="372"/>
      <c r="GP763" s="372"/>
      <c r="GQ763" s="372"/>
      <c r="GR763" s="372"/>
      <c r="GS763" s="372"/>
      <c r="GT763" s="372"/>
      <c r="GU763" s="372"/>
      <c r="GV763" s="372"/>
      <c r="GW763" s="372"/>
      <c r="GX763" s="372"/>
      <c r="GY763" s="372"/>
      <c r="GZ763" s="372"/>
      <c r="HA763" s="372"/>
      <c r="HB763" s="372"/>
      <c r="HC763" s="372"/>
      <c r="HD763" s="372"/>
      <c r="HE763" s="372"/>
      <c r="HF763" s="372"/>
      <c r="HG763" s="372"/>
      <c r="HH763" s="372"/>
      <c r="HI763" s="372"/>
      <c r="HJ763" s="372"/>
      <c r="HK763" s="372"/>
      <c r="HL763" s="372"/>
      <c r="HM763" s="372"/>
      <c r="HN763" s="372"/>
      <c r="HO763" s="372"/>
      <c r="HP763" s="372"/>
      <c r="HQ763" s="372"/>
      <c r="HR763" s="372"/>
      <c r="HS763" s="372"/>
      <c r="HT763" s="372"/>
      <c r="HU763" s="372"/>
      <c r="HV763" s="372"/>
      <c r="HW763" s="372"/>
      <c r="HX763" s="372"/>
    </row>
    <row r="764" spans="1:232" hidden="1"/>
    <row r="765" spans="1:232" s="481" customFormat="1" hidden="1">
      <c r="A765" s="363"/>
      <c r="B765" s="378"/>
      <c r="C765" s="365"/>
      <c r="D765" s="366"/>
      <c r="E765" s="367"/>
      <c r="F765" s="368"/>
      <c r="G765" s="379"/>
      <c r="H765" s="382"/>
      <c r="I765" s="466"/>
      <c r="J765" s="467"/>
      <c r="K765" s="468"/>
      <c r="L765" s="465"/>
      <c r="N765" s="458"/>
      <c r="O765" s="458"/>
      <c r="P765" s="372"/>
      <c r="Q765" s="372"/>
      <c r="R765" s="372"/>
      <c r="S765" s="372"/>
      <c r="T765" s="372"/>
      <c r="U765" s="372"/>
      <c r="V765" s="372"/>
      <c r="W765" s="372"/>
      <c r="X765" s="372"/>
      <c r="Y765" s="372"/>
      <c r="Z765" s="372"/>
      <c r="AA765" s="372"/>
      <c r="AB765" s="372"/>
      <c r="AC765" s="372"/>
      <c r="AD765" s="372"/>
      <c r="AE765" s="372"/>
      <c r="AF765" s="372"/>
      <c r="AG765" s="372"/>
      <c r="AH765" s="372"/>
      <c r="AI765" s="372"/>
      <c r="AJ765" s="372"/>
      <c r="AK765" s="372"/>
      <c r="AL765" s="372"/>
      <c r="AM765" s="372"/>
      <c r="AN765" s="372"/>
      <c r="AO765" s="372"/>
      <c r="AP765" s="372"/>
      <c r="AQ765" s="372"/>
      <c r="AR765" s="372"/>
      <c r="AS765" s="372"/>
      <c r="AT765" s="372"/>
      <c r="AU765" s="372"/>
      <c r="AV765" s="372"/>
      <c r="AW765" s="372"/>
      <c r="AX765" s="372"/>
      <c r="AY765" s="372"/>
      <c r="AZ765" s="372"/>
      <c r="BA765" s="372"/>
      <c r="BB765" s="372"/>
      <c r="BC765" s="372"/>
      <c r="BD765" s="372"/>
      <c r="BE765" s="372"/>
      <c r="BF765" s="372"/>
      <c r="BG765" s="372"/>
      <c r="BH765" s="372"/>
      <c r="BI765" s="372"/>
      <c r="BJ765" s="372"/>
      <c r="BK765" s="372"/>
      <c r="BL765" s="372"/>
      <c r="BM765" s="372"/>
      <c r="BN765" s="372"/>
      <c r="BO765" s="372"/>
      <c r="BP765" s="372"/>
      <c r="BQ765" s="372"/>
      <c r="BR765" s="372"/>
      <c r="BS765" s="372"/>
      <c r="BT765" s="372"/>
      <c r="BU765" s="372"/>
      <c r="BV765" s="372"/>
      <c r="BW765" s="372"/>
      <c r="BX765" s="372"/>
      <c r="BY765" s="372"/>
      <c r="BZ765" s="372"/>
      <c r="CA765" s="372"/>
      <c r="CB765" s="372"/>
      <c r="CC765" s="372"/>
      <c r="CD765" s="372"/>
      <c r="CE765" s="372"/>
      <c r="CF765" s="372"/>
      <c r="CG765" s="372"/>
      <c r="CH765" s="372"/>
      <c r="CI765" s="372"/>
      <c r="CJ765" s="372"/>
      <c r="CK765" s="372"/>
      <c r="CL765" s="372"/>
      <c r="CM765" s="372"/>
      <c r="CN765" s="372"/>
      <c r="CO765" s="372"/>
      <c r="CP765" s="372"/>
      <c r="CQ765" s="372"/>
      <c r="CR765" s="372"/>
      <c r="CS765" s="372"/>
      <c r="CT765" s="372"/>
      <c r="CU765" s="372"/>
      <c r="CV765" s="372"/>
      <c r="CW765" s="372"/>
      <c r="CX765" s="372"/>
      <c r="CY765" s="372"/>
      <c r="CZ765" s="372"/>
      <c r="DA765" s="372"/>
      <c r="DB765" s="372"/>
      <c r="DC765" s="372"/>
      <c r="DD765" s="372"/>
      <c r="DE765" s="372"/>
      <c r="DF765" s="372"/>
      <c r="DG765" s="372"/>
      <c r="DH765" s="372"/>
      <c r="DI765" s="372"/>
      <c r="DJ765" s="372"/>
      <c r="DK765" s="372"/>
      <c r="DL765" s="372"/>
      <c r="DM765" s="372"/>
      <c r="DN765" s="372"/>
      <c r="DO765" s="372"/>
      <c r="DP765" s="372"/>
      <c r="DQ765" s="372"/>
      <c r="DR765" s="372"/>
      <c r="DS765" s="372"/>
      <c r="DT765" s="372"/>
      <c r="DU765" s="372"/>
      <c r="DV765" s="372"/>
      <c r="DW765" s="372"/>
      <c r="DX765" s="372"/>
      <c r="DY765" s="372"/>
      <c r="DZ765" s="372"/>
      <c r="EA765" s="372"/>
      <c r="EB765" s="372"/>
      <c r="EC765" s="372"/>
      <c r="ED765" s="372"/>
      <c r="EE765" s="372"/>
      <c r="EF765" s="372"/>
      <c r="EG765" s="372"/>
      <c r="EH765" s="372"/>
      <c r="EI765" s="372"/>
      <c r="EJ765" s="372"/>
      <c r="EK765" s="372"/>
      <c r="EL765" s="372"/>
      <c r="EM765" s="372"/>
      <c r="EN765" s="372"/>
      <c r="EO765" s="372"/>
      <c r="EP765" s="372"/>
      <c r="EQ765" s="372"/>
      <c r="ER765" s="372"/>
      <c r="ES765" s="372"/>
      <c r="ET765" s="372"/>
      <c r="EU765" s="372"/>
      <c r="EV765" s="372"/>
      <c r="EW765" s="372"/>
      <c r="EX765" s="372"/>
      <c r="EY765" s="372"/>
      <c r="EZ765" s="372"/>
      <c r="FA765" s="372"/>
      <c r="FB765" s="372"/>
      <c r="FC765" s="372"/>
      <c r="FD765" s="372"/>
      <c r="FE765" s="372"/>
      <c r="FF765" s="372"/>
      <c r="FG765" s="372"/>
      <c r="FH765" s="372"/>
      <c r="FI765" s="372"/>
      <c r="FJ765" s="372"/>
      <c r="FK765" s="372"/>
      <c r="FL765" s="372"/>
      <c r="FM765" s="372"/>
      <c r="FN765" s="372"/>
      <c r="FO765" s="372"/>
      <c r="FP765" s="372"/>
      <c r="FQ765" s="372"/>
      <c r="FR765" s="372"/>
      <c r="FS765" s="372"/>
      <c r="FT765" s="372"/>
      <c r="FU765" s="372"/>
      <c r="FV765" s="372"/>
      <c r="FW765" s="372"/>
      <c r="FX765" s="372"/>
      <c r="FY765" s="372"/>
      <c r="FZ765" s="372"/>
      <c r="GA765" s="372"/>
      <c r="GB765" s="372"/>
      <c r="GC765" s="372"/>
      <c r="GD765" s="372"/>
      <c r="GE765" s="372"/>
      <c r="GF765" s="372"/>
      <c r="GG765" s="372"/>
      <c r="GH765" s="372"/>
      <c r="GI765" s="372"/>
      <c r="GJ765" s="372"/>
      <c r="GK765" s="372"/>
      <c r="GL765" s="372"/>
      <c r="GM765" s="372"/>
      <c r="GN765" s="372"/>
      <c r="GO765" s="372"/>
      <c r="GP765" s="372"/>
      <c r="GQ765" s="372"/>
      <c r="GR765" s="372"/>
      <c r="GS765" s="372"/>
      <c r="GT765" s="372"/>
      <c r="GU765" s="372"/>
      <c r="GV765" s="372"/>
      <c r="GW765" s="372"/>
      <c r="GX765" s="372"/>
      <c r="GY765" s="372"/>
      <c r="GZ765" s="372"/>
      <c r="HA765" s="372"/>
      <c r="HB765" s="372"/>
      <c r="HC765" s="372"/>
      <c r="HD765" s="372"/>
      <c r="HE765" s="372"/>
      <c r="HF765" s="372"/>
      <c r="HG765" s="372"/>
      <c r="HH765" s="372"/>
      <c r="HI765" s="372"/>
      <c r="HJ765" s="372"/>
      <c r="HK765" s="372"/>
      <c r="HL765" s="372"/>
      <c r="HM765" s="372"/>
      <c r="HN765" s="372"/>
      <c r="HO765" s="372"/>
      <c r="HP765" s="372"/>
      <c r="HQ765" s="372"/>
      <c r="HR765" s="372"/>
      <c r="HS765" s="372"/>
      <c r="HT765" s="372"/>
      <c r="HU765" s="372"/>
      <c r="HV765" s="372"/>
      <c r="HW765" s="372"/>
      <c r="HX765" s="372"/>
    </row>
    <row r="766" spans="1:232" hidden="1"/>
    <row r="767" spans="1:232" s="481" customFormat="1" hidden="1">
      <c r="A767" s="363"/>
      <c r="B767" s="378"/>
      <c r="C767" s="365"/>
      <c r="D767" s="366"/>
      <c r="E767" s="367"/>
      <c r="F767" s="368"/>
      <c r="G767" s="379"/>
      <c r="H767" s="382"/>
      <c r="I767" s="466"/>
      <c r="J767" s="467"/>
      <c r="K767" s="468"/>
      <c r="L767" s="465"/>
      <c r="N767" s="458"/>
      <c r="O767" s="458"/>
      <c r="P767" s="372"/>
      <c r="Q767" s="372"/>
      <c r="R767" s="372"/>
      <c r="S767" s="372"/>
      <c r="T767" s="372"/>
      <c r="U767" s="372"/>
      <c r="V767" s="372"/>
      <c r="W767" s="372"/>
      <c r="X767" s="372"/>
      <c r="Y767" s="372"/>
      <c r="Z767" s="372"/>
      <c r="AA767" s="372"/>
      <c r="AB767" s="372"/>
      <c r="AC767" s="372"/>
      <c r="AD767" s="372"/>
      <c r="AE767" s="372"/>
      <c r="AF767" s="372"/>
      <c r="AG767" s="372"/>
      <c r="AH767" s="372"/>
      <c r="AI767" s="372"/>
      <c r="AJ767" s="372"/>
      <c r="AK767" s="372"/>
      <c r="AL767" s="372"/>
      <c r="AM767" s="372"/>
      <c r="AN767" s="372"/>
      <c r="AO767" s="372"/>
      <c r="AP767" s="372"/>
      <c r="AQ767" s="372"/>
      <c r="AR767" s="372"/>
      <c r="AS767" s="372"/>
      <c r="AT767" s="372"/>
      <c r="AU767" s="372"/>
      <c r="AV767" s="372"/>
      <c r="AW767" s="372"/>
      <c r="AX767" s="372"/>
      <c r="AY767" s="372"/>
      <c r="AZ767" s="372"/>
      <c r="BA767" s="372"/>
      <c r="BB767" s="372"/>
      <c r="BC767" s="372"/>
      <c r="BD767" s="372"/>
      <c r="BE767" s="372"/>
      <c r="BF767" s="372"/>
      <c r="BG767" s="372"/>
      <c r="BH767" s="372"/>
      <c r="BI767" s="372"/>
      <c r="BJ767" s="372"/>
      <c r="BK767" s="372"/>
      <c r="BL767" s="372"/>
      <c r="BM767" s="372"/>
      <c r="BN767" s="372"/>
      <c r="BO767" s="372"/>
      <c r="BP767" s="372"/>
      <c r="BQ767" s="372"/>
      <c r="BR767" s="372"/>
      <c r="BS767" s="372"/>
      <c r="BT767" s="372"/>
      <c r="BU767" s="372"/>
      <c r="BV767" s="372"/>
      <c r="BW767" s="372"/>
      <c r="BX767" s="372"/>
      <c r="BY767" s="372"/>
      <c r="BZ767" s="372"/>
      <c r="CA767" s="372"/>
      <c r="CB767" s="372"/>
      <c r="CC767" s="372"/>
      <c r="CD767" s="372"/>
      <c r="CE767" s="372"/>
      <c r="CF767" s="372"/>
      <c r="CG767" s="372"/>
      <c r="CH767" s="372"/>
      <c r="CI767" s="372"/>
      <c r="CJ767" s="372"/>
      <c r="CK767" s="372"/>
      <c r="CL767" s="372"/>
      <c r="CM767" s="372"/>
      <c r="CN767" s="372"/>
      <c r="CO767" s="372"/>
      <c r="CP767" s="372"/>
      <c r="CQ767" s="372"/>
      <c r="CR767" s="372"/>
      <c r="CS767" s="372"/>
      <c r="CT767" s="372"/>
      <c r="CU767" s="372"/>
      <c r="CV767" s="372"/>
      <c r="CW767" s="372"/>
      <c r="CX767" s="372"/>
      <c r="CY767" s="372"/>
      <c r="CZ767" s="372"/>
      <c r="DA767" s="372"/>
      <c r="DB767" s="372"/>
      <c r="DC767" s="372"/>
      <c r="DD767" s="372"/>
      <c r="DE767" s="372"/>
      <c r="DF767" s="372"/>
      <c r="DG767" s="372"/>
      <c r="DH767" s="372"/>
      <c r="DI767" s="372"/>
      <c r="DJ767" s="372"/>
      <c r="DK767" s="372"/>
      <c r="DL767" s="372"/>
      <c r="DM767" s="372"/>
      <c r="DN767" s="372"/>
      <c r="DO767" s="372"/>
      <c r="DP767" s="372"/>
      <c r="DQ767" s="372"/>
      <c r="DR767" s="372"/>
      <c r="DS767" s="372"/>
      <c r="DT767" s="372"/>
      <c r="DU767" s="372"/>
      <c r="DV767" s="372"/>
      <c r="DW767" s="372"/>
      <c r="DX767" s="372"/>
      <c r="DY767" s="372"/>
      <c r="DZ767" s="372"/>
      <c r="EA767" s="372"/>
      <c r="EB767" s="372"/>
      <c r="EC767" s="372"/>
      <c r="ED767" s="372"/>
      <c r="EE767" s="372"/>
      <c r="EF767" s="372"/>
      <c r="EG767" s="372"/>
      <c r="EH767" s="372"/>
      <c r="EI767" s="372"/>
      <c r="EJ767" s="372"/>
      <c r="EK767" s="372"/>
      <c r="EL767" s="372"/>
      <c r="EM767" s="372"/>
      <c r="EN767" s="372"/>
      <c r="EO767" s="372"/>
      <c r="EP767" s="372"/>
      <c r="EQ767" s="372"/>
      <c r="ER767" s="372"/>
      <c r="ES767" s="372"/>
      <c r="ET767" s="372"/>
      <c r="EU767" s="372"/>
      <c r="EV767" s="372"/>
      <c r="EW767" s="372"/>
      <c r="EX767" s="372"/>
      <c r="EY767" s="372"/>
      <c r="EZ767" s="372"/>
      <c r="FA767" s="372"/>
      <c r="FB767" s="372"/>
      <c r="FC767" s="372"/>
      <c r="FD767" s="372"/>
      <c r="FE767" s="372"/>
      <c r="FF767" s="372"/>
      <c r="FG767" s="372"/>
      <c r="FH767" s="372"/>
      <c r="FI767" s="372"/>
      <c r="FJ767" s="372"/>
      <c r="FK767" s="372"/>
      <c r="FL767" s="372"/>
      <c r="FM767" s="372"/>
      <c r="FN767" s="372"/>
      <c r="FO767" s="372"/>
      <c r="FP767" s="372"/>
      <c r="FQ767" s="372"/>
      <c r="FR767" s="372"/>
      <c r="FS767" s="372"/>
      <c r="FT767" s="372"/>
      <c r="FU767" s="372"/>
      <c r="FV767" s="372"/>
      <c r="FW767" s="372"/>
      <c r="FX767" s="372"/>
      <c r="FY767" s="372"/>
      <c r="FZ767" s="372"/>
      <c r="GA767" s="372"/>
      <c r="GB767" s="372"/>
      <c r="GC767" s="372"/>
      <c r="GD767" s="372"/>
      <c r="GE767" s="372"/>
      <c r="GF767" s="372"/>
      <c r="GG767" s="372"/>
      <c r="GH767" s="372"/>
      <c r="GI767" s="372"/>
      <c r="GJ767" s="372"/>
      <c r="GK767" s="372"/>
      <c r="GL767" s="372"/>
      <c r="GM767" s="372"/>
      <c r="GN767" s="372"/>
      <c r="GO767" s="372"/>
      <c r="GP767" s="372"/>
      <c r="GQ767" s="372"/>
      <c r="GR767" s="372"/>
      <c r="GS767" s="372"/>
      <c r="GT767" s="372"/>
      <c r="GU767" s="372"/>
      <c r="GV767" s="372"/>
      <c r="GW767" s="372"/>
      <c r="GX767" s="372"/>
      <c r="GY767" s="372"/>
      <c r="GZ767" s="372"/>
      <c r="HA767" s="372"/>
      <c r="HB767" s="372"/>
      <c r="HC767" s="372"/>
      <c r="HD767" s="372"/>
      <c r="HE767" s="372"/>
      <c r="HF767" s="372"/>
      <c r="HG767" s="372"/>
      <c r="HH767" s="372"/>
      <c r="HI767" s="372"/>
      <c r="HJ767" s="372"/>
      <c r="HK767" s="372"/>
      <c r="HL767" s="372"/>
      <c r="HM767" s="372"/>
      <c r="HN767" s="372"/>
      <c r="HO767" s="372"/>
      <c r="HP767" s="372"/>
      <c r="HQ767" s="372"/>
      <c r="HR767" s="372"/>
      <c r="HS767" s="372"/>
      <c r="HT767" s="372"/>
      <c r="HU767" s="372"/>
      <c r="HV767" s="372"/>
      <c r="HW767" s="372"/>
      <c r="HX767" s="372"/>
    </row>
    <row r="768" spans="1:232" hidden="1"/>
    <row r="769" spans="1:232" s="481" customFormat="1" hidden="1">
      <c r="A769" s="363"/>
      <c r="B769" s="378"/>
      <c r="C769" s="365"/>
      <c r="D769" s="366"/>
      <c r="E769" s="367"/>
      <c r="F769" s="368"/>
      <c r="G769" s="379"/>
      <c r="H769" s="382"/>
      <c r="I769" s="466"/>
      <c r="J769" s="467"/>
      <c r="K769" s="468"/>
      <c r="L769" s="465"/>
      <c r="N769" s="458"/>
      <c r="O769" s="458"/>
      <c r="P769" s="372"/>
      <c r="Q769" s="372"/>
      <c r="R769" s="372"/>
      <c r="S769" s="372"/>
      <c r="T769" s="372"/>
      <c r="U769" s="372"/>
      <c r="V769" s="372"/>
      <c r="W769" s="372"/>
      <c r="X769" s="372"/>
      <c r="Y769" s="372"/>
      <c r="Z769" s="372"/>
      <c r="AA769" s="372"/>
      <c r="AB769" s="372"/>
      <c r="AC769" s="372"/>
      <c r="AD769" s="372"/>
      <c r="AE769" s="372"/>
      <c r="AF769" s="372"/>
      <c r="AG769" s="372"/>
      <c r="AH769" s="372"/>
      <c r="AI769" s="372"/>
      <c r="AJ769" s="372"/>
      <c r="AK769" s="372"/>
      <c r="AL769" s="372"/>
      <c r="AM769" s="372"/>
      <c r="AN769" s="372"/>
      <c r="AO769" s="372"/>
      <c r="AP769" s="372"/>
      <c r="AQ769" s="372"/>
      <c r="AR769" s="372"/>
      <c r="AS769" s="372"/>
      <c r="AT769" s="372"/>
      <c r="AU769" s="372"/>
      <c r="AV769" s="372"/>
      <c r="AW769" s="372"/>
      <c r="AX769" s="372"/>
      <c r="AY769" s="372"/>
      <c r="AZ769" s="372"/>
      <c r="BA769" s="372"/>
      <c r="BB769" s="372"/>
      <c r="BC769" s="372"/>
      <c r="BD769" s="372"/>
      <c r="BE769" s="372"/>
      <c r="BF769" s="372"/>
      <c r="BG769" s="372"/>
      <c r="BH769" s="372"/>
      <c r="BI769" s="372"/>
      <c r="BJ769" s="372"/>
      <c r="BK769" s="372"/>
      <c r="BL769" s="372"/>
      <c r="BM769" s="372"/>
      <c r="BN769" s="372"/>
      <c r="BO769" s="372"/>
      <c r="BP769" s="372"/>
      <c r="BQ769" s="372"/>
      <c r="BR769" s="372"/>
      <c r="BS769" s="372"/>
      <c r="BT769" s="372"/>
      <c r="BU769" s="372"/>
      <c r="BV769" s="372"/>
      <c r="BW769" s="372"/>
      <c r="BX769" s="372"/>
      <c r="BY769" s="372"/>
      <c r="BZ769" s="372"/>
      <c r="CA769" s="372"/>
      <c r="CB769" s="372"/>
      <c r="CC769" s="372"/>
      <c r="CD769" s="372"/>
      <c r="CE769" s="372"/>
      <c r="CF769" s="372"/>
      <c r="CG769" s="372"/>
      <c r="CH769" s="372"/>
      <c r="CI769" s="372"/>
      <c r="CJ769" s="372"/>
      <c r="CK769" s="372"/>
      <c r="CL769" s="372"/>
      <c r="CM769" s="372"/>
      <c r="CN769" s="372"/>
      <c r="CO769" s="372"/>
      <c r="CP769" s="372"/>
      <c r="CQ769" s="372"/>
      <c r="CR769" s="372"/>
      <c r="CS769" s="372"/>
      <c r="CT769" s="372"/>
      <c r="CU769" s="372"/>
      <c r="CV769" s="372"/>
      <c r="CW769" s="372"/>
      <c r="CX769" s="372"/>
      <c r="CY769" s="372"/>
      <c r="CZ769" s="372"/>
      <c r="DA769" s="372"/>
      <c r="DB769" s="372"/>
      <c r="DC769" s="372"/>
      <c r="DD769" s="372"/>
      <c r="DE769" s="372"/>
      <c r="DF769" s="372"/>
      <c r="DG769" s="372"/>
      <c r="DH769" s="372"/>
      <c r="DI769" s="372"/>
      <c r="DJ769" s="372"/>
      <c r="DK769" s="372"/>
      <c r="DL769" s="372"/>
      <c r="DM769" s="372"/>
      <c r="DN769" s="372"/>
      <c r="DO769" s="372"/>
      <c r="DP769" s="372"/>
      <c r="DQ769" s="372"/>
      <c r="DR769" s="372"/>
      <c r="DS769" s="372"/>
      <c r="DT769" s="372"/>
      <c r="DU769" s="372"/>
      <c r="DV769" s="372"/>
      <c r="DW769" s="372"/>
      <c r="DX769" s="372"/>
      <c r="DY769" s="372"/>
      <c r="DZ769" s="372"/>
      <c r="EA769" s="372"/>
      <c r="EB769" s="372"/>
      <c r="EC769" s="372"/>
      <c r="ED769" s="372"/>
      <c r="EE769" s="372"/>
      <c r="EF769" s="372"/>
      <c r="EG769" s="372"/>
      <c r="EH769" s="372"/>
      <c r="EI769" s="372"/>
      <c r="EJ769" s="372"/>
      <c r="EK769" s="372"/>
      <c r="EL769" s="372"/>
      <c r="EM769" s="372"/>
      <c r="EN769" s="372"/>
      <c r="EO769" s="372"/>
      <c r="EP769" s="372"/>
      <c r="EQ769" s="372"/>
      <c r="ER769" s="372"/>
      <c r="ES769" s="372"/>
      <c r="ET769" s="372"/>
      <c r="EU769" s="372"/>
      <c r="EV769" s="372"/>
      <c r="EW769" s="372"/>
      <c r="EX769" s="372"/>
      <c r="EY769" s="372"/>
      <c r="EZ769" s="372"/>
      <c r="FA769" s="372"/>
      <c r="FB769" s="372"/>
      <c r="FC769" s="372"/>
      <c r="FD769" s="372"/>
      <c r="FE769" s="372"/>
      <c r="FF769" s="372"/>
      <c r="FG769" s="372"/>
      <c r="FH769" s="372"/>
      <c r="FI769" s="372"/>
      <c r="FJ769" s="372"/>
      <c r="FK769" s="372"/>
      <c r="FL769" s="372"/>
      <c r="FM769" s="372"/>
      <c r="FN769" s="372"/>
      <c r="FO769" s="372"/>
      <c r="FP769" s="372"/>
      <c r="FQ769" s="372"/>
      <c r="FR769" s="372"/>
      <c r="FS769" s="372"/>
      <c r="FT769" s="372"/>
      <c r="FU769" s="372"/>
      <c r="FV769" s="372"/>
      <c r="FW769" s="372"/>
      <c r="FX769" s="372"/>
      <c r="FY769" s="372"/>
      <c r="FZ769" s="372"/>
      <c r="GA769" s="372"/>
      <c r="GB769" s="372"/>
      <c r="GC769" s="372"/>
      <c r="GD769" s="372"/>
      <c r="GE769" s="372"/>
      <c r="GF769" s="372"/>
      <c r="GG769" s="372"/>
      <c r="GH769" s="372"/>
      <c r="GI769" s="372"/>
      <c r="GJ769" s="372"/>
      <c r="GK769" s="372"/>
      <c r="GL769" s="372"/>
      <c r="GM769" s="372"/>
      <c r="GN769" s="372"/>
      <c r="GO769" s="372"/>
      <c r="GP769" s="372"/>
      <c r="GQ769" s="372"/>
      <c r="GR769" s="372"/>
      <c r="GS769" s="372"/>
      <c r="GT769" s="372"/>
      <c r="GU769" s="372"/>
      <c r="GV769" s="372"/>
      <c r="GW769" s="372"/>
      <c r="GX769" s="372"/>
      <c r="GY769" s="372"/>
      <c r="GZ769" s="372"/>
      <c r="HA769" s="372"/>
      <c r="HB769" s="372"/>
      <c r="HC769" s="372"/>
      <c r="HD769" s="372"/>
      <c r="HE769" s="372"/>
      <c r="HF769" s="372"/>
      <c r="HG769" s="372"/>
      <c r="HH769" s="372"/>
      <c r="HI769" s="372"/>
      <c r="HJ769" s="372"/>
      <c r="HK769" s="372"/>
      <c r="HL769" s="372"/>
      <c r="HM769" s="372"/>
      <c r="HN769" s="372"/>
      <c r="HO769" s="372"/>
      <c r="HP769" s="372"/>
      <c r="HQ769" s="372"/>
      <c r="HR769" s="372"/>
      <c r="HS769" s="372"/>
      <c r="HT769" s="372"/>
      <c r="HU769" s="372"/>
      <c r="HV769" s="372"/>
      <c r="HW769" s="372"/>
      <c r="HX769" s="372"/>
    </row>
    <row r="770" spans="1:232" s="481" customFormat="1" hidden="1">
      <c r="A770" s="363"/>
      <c r="B770" s="378"/>
      <c r="C770" s="365"/>
      <c r="D770" s="366"/>
      <c r="E770" s="367"/>
      <c r="F770" s="368"/>
      <c r="G770" s="379"/>
      <c r="H770" s="382"/>
      <c r="I770" s="466"/>
      <c r="J770" s="467"/>
      <c r="K770" s="468"/>
      <c r="L770" s="465"/>
      <c r="N770" s="458"/>
      <c r="O770" s="458"/>
      <c r="P770" s="372"/>
      <c r="Q770" s="372"/>
      <c r="R770" s="372"/>
      <c r="S770" s="372"/>
      <c r="T770" s="372"/>
      <c r="U770" s="372"/>
      <c r="V770" s="372"/>
      <c r="W770" s="372"/>
      <c r="X770" s="372"/>
      <c r="Y770" s="372"/>
      <c r="Z770" s="372"/>
      <c r="AA770" s="372"/>
      <c r="AB770" s="372"/>
      <c r="AC770" s="372"/>
      <c r="AD770" s="372"/>
      <c r="AE770" s="372"/>
      <c r="AF770" s="372"/>
      <c r="AG770" s="372"/>
      <c r="AH770" s="372"/>
      <c r="AI770" s="372"/>
      <c r="AJ770" s="372"/>
      <c r="AK770" s="372"/>
      <c r="AL770" s="372"/>
      <c r="AM770" s="372"/>
      <c r="AN770" s="372"/>
      <c r="AO770" s="372"/>
      <c r="AP770" s="372"/>
      <c r="AQ770" s="372"/>
      <c r="AR770" s="372"/>
      <c r="AS770" s="372"/>
      <c r="AT770" s="372"/>
      <c r="AU770" s="372"/>
      <c r="AV770" s="372"/>
      <c r="AW770" s="372"/>
      <c r="AX770" s="372"/>
      <c r="AY770" s="372"/>
      <c r="AZ770" s="372"/>
      <c r="BA770" s="372"/>
      <c r="BB770" s="372"/>
      <c r="BC770" s="372"/>
      <c r="BD770" s="372"/>
      <c r="BE770" s="372"/>
      <c r="BF770" s="372"/>
      <c r="BG770" s="372"/>
      <c r="BH770" s="372"/>
      <c r="BI770" s="372"/>
      <c r="BJ770" s="372"/>
      <c r="BK770" s="372"/>
      <c r="BL770" s="372"/>
      <c r="BM770" s="372"/>
      <c r="BN770" s="372"/>
      <c r="BO770" s="372"/>
      <c r="BP770" s="372"/>
      <c r="BQ770" s="372"/>
      <c r="BR770" s="372"/>
      <c r="BS770" s="372"/>
      <c r="BT770" s="372"/>
      <c r="BU770" s="372"/>
      <c r="BV770" s="372"/>
      <c r="BW770" s="372"/>
      <c r="BX770" s="372"/>
      <c r="BY770" s="372"/>
      <c r="BZ770" s="372"/>
      <c r="CA770" s="372"/>
      <c r="CB770" s="372"/>
      <c r="CC770" s="372"/>
      <c r="CD770" s="372"/>
      <c r="CE770" s="372"/>
      <c r="CF770" s="372"/>
      <c r="CG770" s="372"/>
      <c r="CH770" s="372"/>
      <c r="CI770" s="372"/>
      <c r="CJ770" s="372"/>
      <c r="CK770" s="372"/>
      <c r="CL770" s="372"/>
      <c r="CM770" s="372"/>
      <c r="CN770" s="372"/>
      <c r="CO770" s="372"/>
      <c r="CP770" s="372"/>
      <c r="CQ770" s="372"/>
      <c r="CR770" s="372"/>
      <c r="CS770" s="372"/>
      <c r="CT770" s="372"/>
      <c r="CU770" s="372"/>
      <c r="CV770" s="372"/>
      <c r="CW770" s="372"/>
      <c r="CX770" s="372"/>
      <c r="CY770" s="372"/>
      <c r="CZ770" s="372"/>
      <c r="DA770" s="372"/>
      <c r="DB770" s="372"/>
      <c r="DC770" s="372"/>
      <c r="DD770" s="372"/>
      <c r="DE770" s="372"/>
      <c r="DF770" s="372"/>
      <c r="DG770" s="372"/>
      <c r="DH770" s="372"/>
      <c r="DI770" s="372"/>
      <c r="DJ770" s="372"/>
      <c r="DK770" s="372"/>
      <c r="DL770" s="372"/>
      <c r="DM770" s="372"/>
      <c r="DN770" s="372"/>
      <c r="DO770" s="372"/>
      <c r="DP770" s="372"/>
      <c r="DQ770" s="372"/>
      <c r="DR770" s="372"/>
      <c r="DS770" s="372"/>
      <c r="DT770" s="372"/>
      <c r="DU770" s="372"/>
      <c r="DV770" s="372"/>
      <c r="DW770" s="372"/>
      <c r="DX770" s="372"/>
      <c r="DY770" s="372"/>
      <c r="DZ770" s="372"/>
      <c r="EA770" s="372"/>
      <c r="EB770" s="372"/>
      <c r="EC770" s="372"/>
      <c r="ED770" s="372"/>
      <c r="EE770" s="372"/>
      <c r="EF770" s="372"/>
      <c r="EG770" s="372"/>
      <c r="EH770" s="372"/>
      <c r="EI770" s="372"/>
      <c r="EJ770" s="372"/>
      <c r="EK770" s="372"/>
      <c r="EL770" s="372"/>
      <c r="EM770" s="372"/>
      <c r="EN770" s="372"/>
      <c r="EO770" s="372"/>
      <c r="EP770" s="372"/>
      <c r="EQ770" s="372"/>
      <c r="ER770" s="372"/>
      <c r="ES770" s="372"/>
      <c r="ET770" s="372"/>
      <c r="EU770" s="372"/>
      <c r="EV770" s="372"/>
      <c r="EW770" s="372"/>
      <c r="EX770" s="372"/>
      <c r="EY770" s="372"/>
      <c r="EZ770" s="372"/>
      <c r="FA770" s="372"/>
      <c r="FB770" s="372"/>
      <c r="FC770" s="372"/>
      <c r="FD770" s="372"/>
      <c r="FE770" s="372"/>
      <c r="FF770" s="372"/>
      <c r="FG770" s="372"/>
      <c r="FH770" s="372"/>
      <c r="FI770" s="372"/>
      <c r="FJ770" s="372"/>
      <c r="FK770" s="372"/>
      <c r="FL770" s="372"/>
      <c r="FM770" s="372"/>
      <c r="FN770" s="372"/>
      <c r="FO770" s="372"/>
      <c r="FP770" s="372"/>
      <c r="FQ770" s="372"/>
      <c r="FR770" s="372"/>
      <c r="FS770" s="372"/>
      <c r="FT770" s="372"/>
      <c r="FU770" s="372"/>
      <c r="FV770" s="372"/>
      <c r="FW770" s="372"/>
      <c r="FX770" s="372"/>
      <c r="FY770" s="372"/>
      <c r="FZ770" s="372"/>
      <c r="GA770" s="372"/>
      <c r="GB770" s="372"/>
      <c r="GC770" s="372"/>
      <c r="GD770" s="372"/>
      <c r="GE770" s="372"/>
      <c r="GF770" s="372"/>
      <c r="GG770" s="372"/>
      <c r="GH770" s="372"/>
      <c r="GI770" s="372"/>
      <c r="GJ770" s="372"/>
      <c r="GK770" s="372"/>
      <c r="GL770" s="372"/>
      <c r="GM770" s="372"/>
      <c r="GN770" s="372"/>
      <c r="GO770" s="372"/>
      <c r="GP770" s="372"/>
      <c r="GQ770" s="372"/>
      <c r="GR770" s="372"/>
      <c r="GS770" s="372"/>
      <c r="GT770" s="372"/>
      <c r="GU770" s="372"/>
      <c r="GV770" s="372"/>
      <c r="GW770" s="372"/>
      <c r="GX770" s="372"/>
      <c r="GY770" s="372"/>
      <c r="GZ770" s="372"/>
      <c r="HA770" s="372"/>
      <c r="HB770" s="372"/>
      <c r="HC770" s="372"/>
      <c r="HD770" s="372"/>
      <c r="HE770" s="372"/>
      <c r="HF770" s="372"/>
      <c r="HG770" s="372"/>
      <c r="HH770" s="372"/>
      <c r="HI770" s="372"/>
      <c r="HJ770" s="372"/>
      <c r="HK770" s="372"/>
      <c r="HL770" s="372"/>
      <c r="HM770" s="372"/>
      <c r="HN770" s="372"/>
      <c r="HO770" s="372"/>
      <c r="HP770" s="372"/>
      <c r="HQ770" s="372"/>
      <c r="HR770" s="372"/>
      <c r="HS770" s="372"/>
      <c r="HT770" s="372"/>
      <c r="HU770" s="372"/>
      <c r="HV770" s="372"/>
      <c r="HW770" s="372"/>
      <c r="HX770" s="372"/>
    </row>
    <row r="771" spans="1:232" s="481" customFormat="1" hidden="1">
      <c r="A771" s="363"/>
      <c r="B771" s="378"/>
      <c r="C771" s="365"/>
      <c r="D771" s="366"/>
      <c r="E771" s="367"/>
      <c r="F771" s="368"/>
      <c r="G771" s="379"/>
      <c r="H771" s="382"/>
      <c r="I771" s="466"/>
      <c r="J771" s="467"/>
      <c r="K771" s="468"/>
      <c r="L771" s="465"/>
      <c r="N771" s="458"/>
      <c r="O771" s="458"/>
      <c r="P771" s="372"/>
      <c r="Q771" s="372"/>
      <c r="R771" s="372"/>
      <c r="S771" s="372"/>
      <c r="T771" s="372"/>
      <c r="U771" s="372"/>
      <c r="V771" s="372"/>
      <c r="W771" s="372"/>
      <c r="X771" s="372"/>
      <c r="Y771" s="372"/>
      <c r="Z771" s="372"/>
      <c r="AA771" s="372"/>
      <c r="AB771" s="372"/>
      <c r="AC771" s="372"/>
      <c r="AD771" s="372"/>
      <c r="AE771" s="372"/>
      <c r="AF771" s="372"/>
      <c r="AG771" s="372"/>
      <c r="AH771" s="372"/>
      <c r="AI771" s="372"/>
      <c r="AJ771" s="372"/>
      <c r="AK771" s="372"/>
      <c r="AL771" s="372"/>
      <c r="AM771" s="372"/>
      <c r="AN771" s="372"/>
      <c r="AO771" s="372"/>
      <c r="AP771" s="372"/>
      <c r="AQ771" s="372"/>
      <c r="AR771" s="372"/>
      <c r="AS771" s="372"/>
      <c r="AT771" s="372"/>
      <c r="AU771" s="372"/>
      <c r="AV771" s="372"/>
      <c r="AW771" s="372"/>
      <c r="AX771" s="372"/>
      <c r="AY771" s="372"/>
      <c r="AZ771" s="372"/>
      <c r="BA771" s="372"/>
      <c r="BB771" s="372"/>
      <c r="BC771" s="372"/>
      <c r="BD771" s="372"/>
      <c r="BE771" s="372"/>
      <c r="BF771" s="372"/>
      <c r="BG771" s="372"/>
      <c r="BH771" s="372"/>
      <c r="BI771" s="372"/>
      <c r="BJ771" s="372"/>
      <c r="BK771" s="372"/>
      <c r="BL771" s="372"/>
      <c r="BM771" s="372"/>
      <c r="BN771" s="372"/>
      <c r="BO771" s="372"/>
      <c r="BP771" s="372"/>
      <c r="BQ771" s="372"/>
      <c r="BR771" s="372"/>
      <c r="BS771" s="372"/>
      <c r="BT771" s="372"/>
      <c r="BU771" s="372"/>
      <c r="BV771" s="372"/>
      <c r="BW771" s="372"/>
      <c r="BX771" s="372"/>
      <c r="BY771" s="372"/>
      <c r="BZ771" s="372"/>
      <c r="CA771" s="372"/>
      <c r="CB771" s="372"/>
      <c r="CC771" s="372"/>
      <c r="CD771" s="372"/>
      <c r="CE771" s="372"/>
      <c r="CF771" s="372"/>
      <c r="CG771" s="372"/>
      <c r="CH771" s="372"/>
      <c r="CI771" s="372"/>
      <c r="CJ771" s="372"/>
      <c r="CK771" s="372"/>
      <c r="CL771" s="372"/>
      <c r="CM771" s="372"/>
      <c r="CN771" s="372"/>
      <c r="CO771" s="372"/>
      <c r="CP771" s="372"/>
      <c r="CQ771" s="372"/>
      <c r="CR771" s="372"/>
      <c r="CS771" s="372"/>
      <c r="CT771" s="372"/>
      <c r="CU771" s="372"/>
      <c r="CV771" s="372"/>
      <c r="CW771" s="372"/>
      <c r="CX771" s="372"/>
      <c r="CY771" s="372"/>
      <c r="CZ771" s="372"/>
      <c r="DA771" s="372"/>
      <c r="DB771" s="372"/>
      <c r="DC771" s="372"/>
      <c r="DD771" s="372"/>
      <c r="DE771" s="372"/>
      <c r="DF771" s="372"/>
      <c r="DG771" s="372"/>
      <c r="DH771" s="372"/>
      <c r="DI771" s="372"/>
      <c r="DJ771" s="372"/>
      <c r="DK771" s="372"/>
      <c r="DL771" s="372"/>
      <c r="DM771" s="372"/>
      <c r="DN771" s="372"/>
      <c r="DO771" s="372"/>
      <c r="DP771" s="372"/>
      <c r="DQ771" s="372"/>
      <c r="DR771" s="372"/>
      <c r="DS771" s="372"/>
      <c r="DT771" s="372"/>
      <c r="DU771" s="372"/>
      <c r="DV771" s="372"/>
      <c r="DW771" s="372"/>
      <c r="DX771" s="372"/>
      <c r="DY771" s="372"/>
      <c r="DZ771" s="372"/>
      <c r="EA771" s="372"/>
      <c r="EB771" s="372"/>
      <c r="EC771" s="372"/>
      <c r="ED771" s="372"/>
      <c r="EE771" s="372"/>
      <c r="EF771" s="372"/>
      <c r="EG771" s="372"/>
      <c r="EH771" s="372"/>
      <c r="EI771" s="372"/>
      <c r="EJ771" s="372"/>
      <c r="EK771" s="372"/>
      <c r="EL771" s="372"/>
      <c r="EM771" s="372"/>
      <c r="EN771" s="372"/>
      <c r="EO771" s="372"/>
      <c r="EP771" s="372"/>
      <c r="EQ771" s="372"/>
      <c r="ER771" s="372"/>
      <c r="ES771" s="372"/>
      <c r="ET771" s="372"/>
      <c r="EU771" s="372"/>
      <c r="EV771" s="372"/>
      <c r="EW771" s="372"/>
      <c r="EX771" s="372"/>
      <c r="EY771" s="372"/>
      <c r="EZ771" s="372"/>
      <c r="FA771" s="372"/>
      <c r="FB771" s="372"/>
      <c r="FC771" s="372"/>
      <c r="FD771" s="372"/>
      <c r="FE771" s="372"/>
      <c r="FF771" s="372"/>
      <c r="FG771" s="372"/>
      <c r="FH771" s="372"/>
      <c r="FI771" s="372"/>
      <c r="FJ771" s="372"/>
      <c r="FK771" s="372"/>
      <c r="FL771" s="372"/>
      <c r="FM771" s="372"/>
      <c r="FN771" s="372"/>
      <c r="FO771" s="372"/>
      <c r="FP771" s="372"/>
      <c r="FQ771" s="372"/>
      <c r="FR771" s="372"/>
      <c r="FS771" s="372"/>
      <c r="FT771" s="372"/>
      <c r="FU771" s="372"/>
      <c r="FV771" s="372"/>
      <c r="FW771" s="372"/>
      <c r="FX771" s="372"/>
      <c r="FY771" s="372"/>
      <c r="FZ771" s="372"/>
      <c r="GA771" s="372"/>
      <c r="GB771" s="372"/>
      <c r="GC771" s="372"/>
      <c r="GD771" s="372"/>
      <c r="GE771" s="372"/>
      <c r="GF771" s="372"/>
      <c r="GG771" s="372"/>
      <c r="GH771" s="372"/>
      <c r="GI771" s="372"/>
      <c r="GJ771" s="372"/>
      <c r="GK771" s="372"/>
      <c r="GL771" s="372"/>
      <c r="GM771" s="372"/>
      <c r="GN771" s="372"/>
      <c r="GO771" s="372"/>
      <c r="GP771" s="372"/>
      <c r="GQ771" s="372"/>
      <c r="GR771" s="372"/>
      <c r="GS771" s="372"/>
      <c r="GT771" s="372"/>
      <c r="GU771" s="372"/>
      <c r="GV771" s="372"/>
      <c r="GW771" s="372"/>
      <c r="GX771" s="372"/>
      <c r="GY771" s="372"/>
      <c r="GZ771" s="372"/>
      <c r="HA771" s="372"/>
      <c r="HB771" s="372"/>
      <c r="HC771" s="372"/>
      <c r="HD771" s="372"/>
      <c r="HE771" s="372"/>
      <c r="HF771" s="372"/>
      <c r="HG771" s="372"/>
      <c r="HH771" s="372"/>
      <c r="HI771" s="372"/>
      <c r="HJ771" s="372"/>
      <c r="HK771" s="372"/>
      <c r="HL771" s="372"/>
      <c r="HM771" s="372"/>
      <c r="HN771" s="372"/>
      <c r="HO771" s="372"/>
      <c r="HP771" s="372"/>
      <c r="HQ771" s="372"/>
      <c r="HR771" s="372"/>
      <c r="HS771" s="372"/>
      <c r="HT771" s="372"/>
      <c r="HU771" s="372"/>
      <c r="HV771" s="372"/>
      <c r="HW771" s="372"/>
      <c r="HX771" s="372"/>
    </row>
    <row r="772" spans="1:232" s="481" customFormat="1" hidden="1">
      <c r="A772" s="363"/>
      <c r="B772" s="378"/>
      <c r="C772" s="365"/>
      <c r="D772" s="366"/>
      <c r="E772" s="367"/>
      <c r="F772" s="368"/>
      <c r="G772" s="379"/>
      <c r="H772" s="382"/>
      <c r="I772" s="466"/>
      <c r="J772" s="467"/>
      <c r="K772" s="468"/>
      <c r="L772" s="465"/>
      <c r="N772" s="458"/>
      <c r="O772" s="458"/>
      <c r="P772" s="372"/>
      <c r="Q772" s="372"/>
      <c r="R772" s="372"/>
      <c r="S772" s="372"/>
      <c r="T772" s="372"/>
      <c r="U772" s="372"/>
      <c r="V772" s="372"/>
      <c r="W772" s="372"/>
      <c r="X772" s="372"/>
      <c r="Y772" s="372"/>
      <c r="Z772" s="372"/>
      <c r="AA772" s="372"/>
      <c r="AB772" s="372"/>
      <c r="AC772" s="372"/>
      <c r="AD772" s="372"/>
      <c r="AE772" s="372"/>
      <c r="AF772" s="372"/>
      <c r="AG772" s="372"/>
      <c r="AH772" s="372"/>
      <c r="AI772" s="372"/>
      <c r="AJ772" s="372"/>
      <c r="AK772" s="372"/>
      <c r="AL772" s="372"/>
      <c r="AM772" s="372"/>
      <c r="AN772" s="372"/>
      <c r="AO772" s="372"/>
      <c r="AP772" s="372"/>
      <c r="AQ772" s="372"/>
      <c r="AR772" s="372"/>
      <c r="AS772" s="372"/>
      <c r="AT772" s="372"/>
      <c r="AU772" s="372"/>
      <c r="AV772" s="372"/>
      <c r="AW772" s="372"/>
      <c r="AX772" s="372"/>
      <c r="AY772" s="372"/>
      <c r="AZ772" s="372"/>
      <c r="BA772" s="372"/>
      <c r="BB772" s="372"/>
      <c r="BC772" s="372"/>
      <c r="BD772" s="372"/>
      <c r="BE772" s="372"/>
      <c r="BF772" s="372"/>
      <c r="BG772" s="372"/>
      <c r="BH772" s="372"/>
      <c r="BI772" s="372"/>
      <c r="BJ772" s="372"/>
      <c r="BK772" s="372"/>
      <c r="BL772" s="372"/>
      <c r="BM772" s="372"/>
      <c r="BN772" s="372"/>
      <c r="BO772" s="372"/>
      <c r="BP772" s="372"/>
      <c r="BQ772" s="372"/>
      <c r="BR772" s="372"/>
      <c r="BS772" s="372"/>
      <c r="BT772" s="372"/>
      <c r="BU772" s="372"/>
      <c r="BV772" s="372"/>
      <c r="BW772" s="372"/>
      <c r="BX772" s="372"/>
      <c r="BY772" s="372"/>
      <c r="BZ772" s="372"/>
      <c r="CA772" s="372"/>
      <c r="CB772" s="372"/>
      <c r="CC772" s="372"/>
      <c r="CD772" s="372"/>
      <c r="CE772" s="372"/>
      <c r="CF772" s="372"/>
      <c r="CG772" s="372"/>
      <c r="CH772" s="372"/>
      <c r="CI772" s="372"/>
      <c r="CJ772" s="372"/>
      <c r="CK772" s="372"/>
      <c r="CL772" s="372"/>
      <c r="CM772" s="372"/>
      <c r="CN772" s="372"/>
      <c r="CO772" s="372"/>
      <c r="CP772" s="372"/>
      <c r="CQ772" s="372"/>
      <c r="CR772" s="372"/>
      <c r="CS772" s="372"/>
      <c r="CT772" s="372"/>
      <c r="CU772" s="372"/>
      <c r="CV772" s="372"/>
      <c r="CW772" s="372"/>
      <c r="CX772" s="372"/>
      <c r="CY772" s="372"/>
      <c r="CZ772" s="372"/>
      <c r="DA772" s="372"/>
      <c r="DB772" s="372"/>
      <c r="DC772" s="372"/>
      <c r="DD772" s="372"/>
      <c r="DE772" s="372"/>
      <c r="DF772" s="372"/>
      <c r="DG772" s="372"/>
      <c r="DH772" s="372"/>
      <c r="DI772" s="372"/>
      <c r="DJ772" s="372"/>
      <c r="DK772" s="372"/>
      <c r="DL772" s="372"/>
      <c r="DM772" s="372"/>
      <c r="DN772" s="372"/>
      <c r="DO772" s="372"/>
      <c r="DP772" s="372"/>
      <c r="DQ772" s="372"/>
      <c r="DR772" s="372"/>
      <c r="DS772" s="372"/>
      <c r="DT772" s="372"/>
      <c r="DU772" s="372"/>
      <c r="DV772" s="372"/>
      <c r="DW772" s="372"/>
      <c r="DX772" s="372"/>
      <c r="DY772" s="372"/>
      <c r="DZ772" s="372"/>
      <c r="EA772" s="372"/>
      <c r="EB772" s="372"/>
      <c r="EC772" s="372"/>
      <c r="ED772" s="372"/>
      <c r="EE772" s="372"/>
      <c r="EF772" s="372"/>
      <c r="EG772" s="372"/>
      <c r="EH772" s="372"/>
      <c r="EI772" s="372"/>
      <c r="EJ772" s="372"/>
      <c r="EK772" s="372"/>
      <c r="EL772" s="372"/>
      <c r="EM772" s="372"/>
      <c r="EN772" s="372"/>
      <c r="EO772" s="372"/>
      <c r="EP772" s="372"/>
      <c r="EQ772" s="372"/>
      <c r="ER772" s="372"/>
      <c r="ES772" s="372"/>
      <c r="ET772" s="372"/>
      <c r="EU772" s="372"/>
      <c r="EV772" s="372"/>
      <c r="EW772" s="372"/>
      <c r="EX772" s="372"/>
      <c r="EY772" s="372"/>
      <c r="EZ772" s="372"/>
      <c r="FA772" s="372"/>
      <c r="FB772" s="372"/>
      <c r="FC772" s="372"/>
      <c r="FD772" s="372"/>
      <c r="FE772" s="372"/>
      <c r="FF772" s="372"/>
      <c r="FG772" s="372"/>
      <c r="FH772" s="372"/>
      <c r="FI772" s="372"/>
      <c r="FJ772" s="372"/>
      <c r="FK772" s="372"/>
      <c r="FL772" s="372"/>
      <c r="FM772" s="372"/>
      <c r="FN772" s="372"/>
      <c r="FO772" s="372"/>
      <c r="FP772" s="372"/>
      <c r="FQ772" s="372"/>
      <c r="FR772" s="372"/>
      <c r="FS772" s="372"/>
      <c r="FT772" s="372"/>
      <c r="FU772" s="372"/>
      <c r="FV772" s="372"/>
      <c r="FW772" s="372"/>
      <c r="FX772" s="372"/>
      <c r="FY772" s="372"/>
      <c r="FZ772" s="372"/>
      <c r="GA772" s="372"/>
      <c r="GB772" s="372"/>
      <c r="GC772" s="372"/>
      <c r="GD772" s="372"/>
      <c r="GE772" s="372"/>
      <c r="GF772" s="372"/>
      <c r="GG772" s="372"/>
      <c r="GH772" s="372"/>
      <c r="GI772" s="372"/>
      <c r="GJ772" s="372"/>
      <c r="GK772" s="372"/>
      <c r="GL772" s="372"/>
      <c r="GM772" s="372"/>
      <c r="GN772" s="372"/>
      <c r="GO772" s="372"/>
      <c r="GP772" s="372"/>
      <c r="GQ772" s="372"/>
      <c r="GR772" s="372"/>
      <c r="GS772" s="372"/>
      <c r="GT772" s="372"/>
      <c r="GU772" s="372"/>
      <c r="GV772" s="372"/>
      <c r="GW772" s="372"/>
      <c r="GX772" s="372"/>
      <c r="GY772" s="372"/>
      <c r="GZ772" s="372"/>
      <c r="HA772" s="372"/>
      <c r="HB772" s="372"/>
      <c r="HC772" s="372"/>
      <c r="HD772" s="372"/>
      <c r="HE772" s="372"/>
      <c r="HF772" s="372"/>
      <c r="HG772" s="372"/>
      <c r="HH772" s="372"/>
      <c r="HI772" s="372"/>
      <c r="HJ772" s="372"/>
      <c r="HK772" s="372"/>
      <c r="HL772" s="372"/>
      <c r="HM772" s="372"/>
      <c r="HN772" s="372"/>
      <c r="HO772" s="372"/>
      <c r="HP772" s="372"/>
      <c r="HQ772" s="372"/>
      <c r="HR772" s="372"/>
      <c r="HS772" s="372"/>
      <c r="HT772" s="372"/>
      <c r="HU772" s="372"/>
      <c r="HV772" s="372"/>
      <c r="HW772" s="372"/>
      <c r="HX772" s="372"/>
    </row>
    <row r="773" spans="1:232" s="481" customFormat="1" hidden="1">
      <c r="A773" s="363"/>
      <c r="B773" s="378"/>
      <c r="C773" s="365"/>
      <c r="D773" s="366"/>
      <c r="E773" s="367"/>
      <c r="F773" s="368"/>
      <c r="G773" s="379"/>
      <c r="H773" s="382"/>
      <c r="I773" s="466"/>
      <c r="J773" s="467"/>
      <c r="K773" s="468"/>
      <c r="L773" s="465"/>
      <c r="N773" s="458"/>
      <c r="O773" s="458"/>
      <c r="P773" s="372"/>
      <c r="Q773" s="372"/>
      <c r="R773" s="372"/>
      <c r="S773" s="372"/>
      <c r="T773" s="372"/>
      <c r="U773" s="372"/>
      <c r="V773" s="372"/>
      <c r="W773" s="372"/>
      <c r="X773" s="372"/>
      <c r="Y773" s="372"/>
      <c r="Z773" s="372"/>
      <c r="AA773" s="372"/>
      <c r="AB773" s="372"/>
      <c r="AC773" s="372"/>
      <c r="AD773" s="372"/>
      <c r="AE773" s="372"/>
      <c r="AF773" s="372"/>
      <c r="AG773" s="372"/>
      <c r="AH773" s="372"/>
      <c r="AI773" s="372"/>
      <c r="AJ773" s="372"/>
      <c r="AK773" s="372"/>
      <c r="AL773" s="372"/>
      <c r="AM773" s="372"/>
      <c r="AN773" s="372"/>
      <c r="AO773" s="372"/>
      <c r="AP773" s="372"/>
      <c r="AQ773" s="372"/>
      <c r="AR773" s="372"/>
      <c r="AS773" s="372"/>
      <c r="AT773" s="372"/>
      <c r="AU773" s="372"/>
      <c r="AV773" s="372"/>
      <c r="AW773" s="372"/>
      <c r="AX773" s="372"/>
      <c r="AY773" s="372"/>
      <c r="AZ773" s="372"/>
      <c r="BA773" s="372"/>
      <c r="BB773" s="372"/>
      <c r="BC773" s="372"/>
      <c r="BD773" s="372"/>
      <c r="BE773" s="372"/>
      <c r="BF773" s="372"/>
      <c r="BG773" s="372"/>
      <c r="BH773" s="372"/>
      <c r="BI773" s="372"/>
      <c r="BJ773" s="372"/>
      <c r="BK773" s="372"/>
      <c r="BL773" s="372"/>
      <c r="BM773" s="372"/>
      <c r="BN773" s="372"/>
      <c r="BO773" s="372"/>
      <c r="BP773" s="372"/>
      <c r="BQ773" s="372"/>
      <c r="BR773" s="372"/>
      <c r="BS773" s="372"/>
      <c r="BT773" s="372"/>
      <c r="BU773" s="372"/>
      <c r="BV773" s="372"/>
      <c r="BW773" s="372"/>
      <c r="BX773" s="372"/>
      <c r="BY773" s="372"/>
      <c r="BZ773" s="372"/>
      <c r="CA773" s="372"/>
      <c r="CB773" s="372"/>
      <c r="CC773" s="372"/>
      <c r="CD773" s="372"/>
      <c r="CE773" s="372"/>
      <c r="CF773" s="372"/>
      <c r="CG773" s="372"/>
      <c r="CH773" s="372"/>
      <c r="CI773" s="372"/>
      <c r="CJ773" s="372"/>
      <c r="CK773" s="372"/>
      <c r="CL773" s="372"/>
      <c r="CM773" s="372"/>
      <c r="CN773" s="372"/>
      <c r="CO773" s="372"/>
      <c r="CP773" s="372"/>
      <c r="CQ773" s="372"/>
      <c r="CR773" s="372"/>
      <c r="CS773" s="372"/>
      <c r="CT773" s="372"/>
      <c r="CU773" s="372"/>
      <c r="CV773" s="372"/>
      <c r="CW773" s="372"/>
      <c r="CX773" s="372"/>
      <c r="CY773" s="372"/>
      <c r="CZ773" s="372"/>
      <c r="DA773" s="372"/>
      <c r="DB773" s="372"/>
      <c r="DC773" s="372"/>
      <c r="DD773" s="372"/>
      <c r="DE773" s="372"/>
      <c r="DF773" s="372"/>
      <c r="DG773" s="372"/>
      <c r="DH773" s="372"/>
      <c r="DI773" s="372"/>
      <c r="DJ773" s="372"/>
      <c r="DK773" s="372"/>
      <c r="DL773" s="372"/>
      <c r="DM773" s="372"/>
      <c r="DN773" s="372"/>
      <c r="DO773" s="372"/>
      <c r="DP773" s="372"/>
      <c r="DQ773" s="372"/>
      <c r="DR773" s="372"/>
      <c r="DS773" s="372"/>
      <c r="DT773" s="372"/>
      <c r="DU773" s="372"/>
      <c r="DV773" s="372"/>
      <c r="DW773" s="372"/>
      <c r="DX773" s="372"/>
      <c r="DY773" s="372"/>
      <c r="DZ773" s="372"/>
      <c r="EA773" s="372"/>
      <c r="EB773" s="372"/>
      <c r="EC773" s="372"/>
      <c r="ED773" s="372"/>
      <c r="EE773" s="372"/>
      <c r="EF773" s="372"/>
      <c r="EG773" s="372"/>
      <c r="EH773" s="372"/>
      <c r="EI773" s="372"/>
      <c r="EJ773" s="372"/>
      <c r="EK773" s="372"/>
      <c r="EL773" s="372"/>
      <c r="EM773" s="372"/>
      <c r="EN773" s="372"/>
      <c r="EO773" s="372"/>
      <c r="EP773" s="372"/>
      <c r="EQ773" s="372"/>
      <c r="ER773" s="372"/>
      <c r="ES773" s="372"/>
      <c r="ET773" s="372"/>
      <c r="EU773" s="372"/>
      <c r="EV773" s="372"/>
      <c r="EW773" s="372"/>
      <c r="EX773" s="372"/>
      <c r="EY773" s="372"/>
      <c r="EZ773" s="372"/>
      <c r="FA773" s="372"/>
      <c r="FB773" s="372"/>
      <c r="FC773" s="372"/>
      <c r="FD773" s="372"/>
      <c r="FE773" s="372"/>
      <c r="FF773" s="372"/>
      <c r="FG773" s="372"/>
      <c r="FH773" s="372"/>
      <c r="FI773" s="372"/>
      <c r="FJ773" s="372"/>
      <c r="FK773" s="372"/>
      <c r="FL773" s="372"/>
      <c r="FM773" s="372"/>
      <c r="FN773" s="372"/>
      <c r="FO773" s="372"/>
      <c r="FP773" s="372"/>
      <c r="FQ773" s="372"/>
      <c r="FR773" s="372"/>
      <c r="FS773" s="372"/>
      <c r="FT773" s="372"/>
      <c r="FU773" s="372"/>
      <c r="FV773" s="372"/>
      <c r="FW773" s="372"/>
      <c r="FX773" s="372"/>
      <c r="FY773" s="372"/>
      <c r="FZ773" s="372"/>
      <c r="GA773" s="372"/>
      <c r="GB773" s="372"/>
      <c r="GC773" s="372"/>
      <c r="GD773" s="372"/>
      <c r="GE773" s="372"/>
      <c r="GF773" s="372"/>
      <c r="GG773" s="372"/>
      <c r="GH773" s="372"/>
      <c r="GI773" s="372"/>
      <c r="GJ773" s="372"/>
      <c r="GK773" s="372"/>
      <c r="GL773" s="372"/>
      <c r="GM773" s="372"/>
      <c r="GN773" s="372"/>
      <c r="GO773" s="372"/>
      <c r="GP773" s="372"/>
      <c r="GQ773" s="372"/>
      <c r="GR773" s="372"/>
      <c r="GS773" s="372"/>
      <c r="GT773" s="372"/>
      <c r="GU773" s="372"/>
      <c r="GV773" s="372"/>
      <c r="GW773" s="372"/>
      <c r="GX773" s="372"/>
      <c r="GY773" s="372"/>
      <c r="GZ773" s="372"/>
      <c r="HA773" s="372"/>
      <c r="HB773" s="372"/>
      <c r="HC773" s="372"/>
      <c r="HD773" s="372"/>
      <c r="HE773" s="372"/>
      <c r="HF773" s="372"/>
      <c r="HG773" s="372"/>
      <c r="HH773" s="372"/>
      <c r="HI773" s="372"/>
      <c r="HJ773" s="372"/>
      <c r="HK773" s="372"/>
      <c r="HL773" s="372"/>
      <c r="HM773" s="372"/>
      <c r="HN773" s="372"/>
      <c r="HO773" s="372"/>
      <c r="HP773" s="372"/>
      <c r="HQ773" s="372"/>
      <c r="HR773" s="372"/>
      <c r="HS773" s="372"/>
      <c r="HT773" s="372"/>
      <c r="HU773" s="372"/>
      <c r="HV773" s="372"/>
      <c r="HW773" s="372"/>
      <c r="HX773" s="372"/>
    </row>
    <row r="774" spans="1:232" s="481" customFormat="1" hidden="1">
      <c r="A774" s="363"/>
      <c r="B774" s="378"/>
      <c r="C774" s="365"/>
      <c r="D774" s="366"/>
      <c r="E774" s="367"/>
      <c r="F774" s="368"/>
      <c r="G774" s="379"/>
      <c r="H774" s="382"/>
      <c r="I774" s="466"/>
      <c r="J774" s="467"/>
      <c r="K774" s="468"/>
      <c r="L774" s="465"/>
      <c r="N774" s="458"/>
      <c r="O774" s="458"/>
      <c r="P774" s="372"/>
      <c r="Q774" s="372"/>
      <c r="R774" s="372"/>
      <c r="S774" s="372"/>
      <c r="T774" s="372"/>
      <c r="U774" s="372"/>
      <c r="V774" s="372"/>
      <c r="W774" s="372"/>
      <c r="X774" s="372"/>
      <c r="Y774" s="372"/>
      <c r="Z774" s="372"/>
      <c r="AA774" s="372"/>
      <c r="AB774" s="372"/>
      <c r="AC774" s="372"/>
      <c r="AD774" s="372"/>
      <c r="AE774" s="372"/>
      <c r="AF774" s="372"/>
      <c r="AG774" s="372"/>
      <c r="AH774" s="372"/>
      <c r="AI774" s="372"/>
      <c r="AJ774" s="372"/>
      <c r="AK774" s="372"/>
      <c r="AL774" s="372"/>
      <c r="AM774" s="372"/>
      <c r="AN774" s="372"/>
      <c r="AO774" s="372"/>
      <c r="AP774" s="372"/>
      <c r="AQ774" s="372"/>
      <c r="AR774" s="372"/>
      <c r="AS774" s="372"/>
      <c r="AT774" s="372"/>
      <c r="AU774" s="372"/>
      <c r="AV774" s="372"/>
      <c r="AW774" s="372"/>
      <c r="AX774" s="372"/>
      <c r="AY774" s="372"/>
      <c r="AZ774" s="372"/>
      <c r="BA774" s="372"/>
      <c r="BB774" s="372"/>
      <c r="BC774" s="372"/>
      <c r="BD774" s="372"/>
      <c r="BE774" s="372"/>
      <c r="BF774" s="372"/>
      <c r="BG774" s="372"/>
      <c r="BH774" s="372"/>
      <c r="BI774" s="372"/>
      <c r="BJ774" s="372"/>
      <c r="BK774" s="372"/>
      <c r="BL774" s="372"/>
      <c r="BM774" s="372"/>
      <c r="BN774" s="372"/>
      <c r="BO774" s="372"/>
      <c r="BP774" s="372"/>
      <c r="BQ774" s="372"/>
      <c r="BR774" s="372"/>
      <c r="BS774" s="372"/>
      <c r="BT774" s="372"/>
      <c r="BU774" s="372"/>
      <c r="BV774" s="372"/>
      <c r="BW774" s="372"/>
      <c r="BX774" s="372"/>
      <c r="BY774" s="372"/>
      <c r="BZ774" s="372"/>
      <c r="CA774" s="372"/>
      <c r="CB774" s="372"/>
      <c r="CC774" s="372"/>
      <c r="CD774" s="372"/>
      <c r="CE774" s="372"/>
      <c r="CF774" s="372"/>
      <c r="CG774" s="372"/>
      <c r="CH774" s="372"/>
      <c r="CI774" s="372"/>
      <c r="CJ774" s="372"/>
      <c r="CK774" s="372"/>
      <c r="CL774" s="372"/>
      <c r="CM774" s="372"/>
      <c r="CN774" s="372"/>
      <c r="CO774" s="372"/>
      <c r="CP774" s="372"/>
      <c r="CQ774" s="372"/>
      <c r="CR774" s="372"/>
      <c r="CS774" s="372"/>
      <c r="CT774" s="372"/>
      <c r="CU774" s="372"/>
      <c r="CV774" s="372"/>
      <c r="CW774" s="372"/>
      <c r="CX774" s="372"/>
      <c r="CY774" s="372"/>
      <c r="CZ774" s="372"/>
      <c r="DA774" s="372"/>
      <c r="DB774" s="372"/>
      <c r="DC774" s="372"/>
      <c r="DD774" s="372"/>
      <c r="DE774" s="372"/>
      <c r="DF774" s="372"/>
      <c r="DG774" s="372"/>
      <c r="DH774" s="372"/>
      <c r="DI774" s="372"/>
      <c r="DJ774" s="372"/>
      <c r="DK774" s="372"/>
      <c r="DL774" s="372"/>
      <c r="DM774" s="372"/>
      <c r="DN774" s="372"/>
      <c r="DO774" s="372"/>
      <c r="DP774" s="372"/>
      <c r="DQ774" s="372"/>
      <c r="DR774" s="372"/>
      <c r="DS774" s="372"/>
      <c r="DT774" s="372"/>
      <c r="DU774" s="372"/>
      <c r="DV774" s="372"/>
      <c r="DW774" s="372"/>
      <c r="DX774" s="372"/>
      <c r="DY774" s="372"/>
      <c r="DZ774" s="372"/>
      <c r="EA774" s="372"/>
      <c r="EB774" s="372"/>
      <c r="EC774" s="372"/>
      <c r="ED774" s="372"/>
      <c r="EE774" s="372"/>
      <c r="EF774" s="372"/>
      <c r="EG774" s="372"/>
      <c r="EH774" s="372"/>
      <c r="EI774" s="372"/>
      <c r="EJ774" s="372"/>
      <c r="EK774" s="372"/>
      <c r="EL774" s="372"/>
      <c r="EM774" s="372"/>
      <c r="EN774" s="372"/>
      <c r="EO774" s="372"/>
      <c r="EP774" s="372"/>
      <c r="EQ774" s="372"/>
      <c r="ER774" s="372"/>
      <c r="ES774" s="372"/>
      <c r="ET774" s="372"/>
      <c r="EU774" s="372"/>
      <c r="EV774" s="372"/>
      <c r="EW774" s="372"/>
      <c r="EX774" s="372"/>
      <c r="EY774" s="372"/>
      <c r="EZ774" s="372"/>
      <c r="FA774" s="372"/>
      <c r="FB774" s="372"/>
      <c r="FC774" s="372"/>
      <c r="FD774" s="372"/>
      <c r="FE774" s="372"/>
      <c r="FF774" s="372"/>
      <c r="FG774" s="372"/>
      <c r="FH774" s="372"/>
      <c r="FI774" s="372"/>
      <c r="FJ774" s="372"/>
      <c r="FK774" s="372"/>
      <c r="FL774" s="372"/>
      <c r="FM774" s="372"/>
      <c r="FN774" s="372"/>
      <c r="FO774" s="372"/>
      <c r="FP774" s="372"/>
      <c r="FQ774" s="372"/>
      <c r="FR774" s="372"/>
      <c r="FS774" s="372"/>
      <c r="FT774" s="372"/>
      <c r="FU774" s="372"/>
      <c r="FV774" s="372"/>
      <c r="FW774" s="372"/>
      <c r="FX774" s="372"/>
      <c r="FY774" s="372"/>
      <c r="FZ774" s="372"/>
      <c r="GA774" s="372"/>
      <c r="GB774" s="372"/>
      <c r="GC774" s="372"/>
      <c r="GD774" s="372"/>
      <c r="GE774" s="372"/>
      <c r="GF774" s="372"/>
      <c r="GG774" s="372"/>
      <c r="GH774" s="372"/>
      <c r="GI774" s="372"/>
      <c r="GJ774" s="372"/>
      <c r="GK774" s="372"/>
      <c r="GL774" s="372"/>
      <c r="GM774" s="372"/>
      <c r="GN774" s="372"/>
      <c r="GO774" s="372"/>
      <c r="GP774" s="372"/>
      <c r="GQ774" s="372"/>
      <c r="GR774" s="372"/>
      <c r="GS774" s="372"/>
      <c r="GT774" s="372"/>
      <c r="GU774" s="372"/>
      <c r="GV774" s="372"/>
      <c r="GW774" s="372"/>
      <c r="GX774" s="372"/>
      <c r="GY774" s="372"/>
      <c r="GZ774" s="372"/>
      <c r="HA774" s="372"/>
      <c r="HB774" s="372"/>
      <c r="HC774" s="372"/>
      <c r="HD774" s="372"/>
      <c r="HE774" s="372"/>
      <c r="HF774" s="372"/>
      <c r="HG774" s="372"/>
      <c r="HH774" s="372"/>
      <c r="HI774" s="372"/>
      <c r="HJ774" s="372"/>
      <c r="HK774" s="372"/>
      <c r="HL774" s="372"/>
      <c r="HM774" s="372"/>
      <c r="HN774" s="372"/>
      <c r="HO774" s="372"/>
      <c r="HP774" s="372"/>
      <c r="HQ774" s="372"/>
      <c r="HR774" s="372"/>
      <c r="HS774" s="372"/>
      <c r="HT774" s="372"/>
      <c r="HU774" s="372"/>
      <c r="HV774" s="372"/>
      <c r="HW774" s="372"/>
      <c r="HX774" s="372"/>
    </row>
    <row r="775" spans="1:232" s="481" customFormat="1" hidden="1">
      <c r="A775" s="363"/>
      <c r="B775" s="378"/>
      <c r="C775" s="365"/>
      <c r="D775" s="366"/>
      <c r="E775" s="367"/>
      <c r="F775" s="368"/>
      <c r="G775" s="379"/>
      <c r="H775" s="382"/>
      <c r="I775" s="466"/>
      <c r="J775" s="467"/>
      <c r="K775" s="468"/>
      <c r="L775" s="465"/>
      <c r="N775" s="458"/>
      <c r="O775" s="458"/>
      <c r="P775" s="372"/>
      <c r="Q775" s="372"/>
      <c r="R775" s="372"/>
      <c r="S775" s="372"/>
      <c r="T775" s="372"/>
      <c r="U775" s="372"/>
      <c r="V775" s="372"/>
      <c r="W775" s="372"/>
      <c r="X775" s="372"/>
      <c r="Y775" s="372"/>
      <c r="Z775" s="372"/>
      <c r="AA775" s="372"/>
      <c r="AB775" s="372"/>
      <c r="AC775" s="372"/>
      <c r="AD775" s="372"/>
      <c r="AE775" s="372"/>
      <c r="AF775" s="372"/>
      <c r="AG775" s="372"/>
      <c r="AH775" s="372"/>
      <c r="AI775" s="372"/>
      <c r="AJ775" s="372"/>
      <c r="AK775" s="372"/>
      <c r="AL775" s="372"/>
      <c r="AM775" s="372"/>
      <c r="AN775" s="372"/>
      <c r="AO775" s="372"/>
      <c r="AP775" s="372"/>
      <c r="AQ775" s="372"/>
      <c r="AR775" s="372"/>
      <c r="AS775" s="372"/>
      <c r="AT775" s="372"/>
      <c r="AU775" s="372"/>
      <c r="AV775" s="372"/>
      <c r="AW775" s="372"/>
      <c r="AX775" s="372"/>
      <c r="AY775" s="372"/>
      <c r="AZ775" s="372"/>
      <c r="BA775" s="372"/>
      <c r="BB775" s="372"/>
      <c r="BC775" s="372"/>
      <c r="BD775" s="372"/>
      <c r="BE775" s="372"/>
      <c r="BF775" s="372"/>
      <c r="BG775" s="372"/>
      <c r="BH775" s="372"/>
      <c r="BI775" s="372"/>
      <c r="BJ775" s="372"/>
      <c r="BK775" s="372"/>
      <c r="BL775" s="372"/>
      <c r="BM775" s="372"/>
      <c r="BN775" s="372"/>
      <c r="BO775" s="372"/>
      <c r="BP775" s="372"/>
      <c r="BQ775" s="372"/>
      <c r="BR775" s="372"/>
      <c r="BS775" s="372"/>
      <c r="BT775" s="372"/>
      <c r="BU775" s="372"/>
      <c r="BV775" s="372"/>
      <c r="BW775" s="372"/>
      <c r="BX775" s="372"/>
      <c r="BY775" s="372"/>
      <c r="BZ775" s="372"/>
      <c r="CA775" s="372"/>
      <c r="CB775" s="372"/>
      <c r="CC775" s="372"/>
      <c r="CD775" s="372"/>
      <c r="CE775" s="372"/>
      <c r="CF775" s="372"/>
      <c r="CG775" s="372"/>
      <c r="CH775" s="372"/>
      <c r="CI775" s="372"/>
      <c r="CJ775" s="372"/>
      <c r="CK775" s="372"/>
      <c r="CL775" s="372"/>
      <c r="CM775" s="372"/>
      <c r="CN775" s="372"/>
      <c r="CO775" s="372"/>
      <c r="CP775" s="372"/>
      <c r="CQ775" s="372"/>
      <c r="CR775" s="372"/>
      <c r="CS775" s="372"/>
      <c r="CT775" s="372"/>
      <c r="CU775" s="372"/>
      <c r="CV775" s="372"/>
      <c r="CW775" s="372"/>
      <c r="CX775" s="372"/>
      <c r="CY775" s="372"/>
      <c r="CZ775" s="372"/>
      <c r="DA775" s="372"/>
      <c r="DB775" s="372"/>
      <c r="DC775" s="372"/>
      <c r="DD775" s="372"/>
      <c r="DE775" s="372"/>
      <c r="DF775" s="372"/>
      <c r="DG775" s="372"/>
      <c r="DH775" s="372"/>
      <c r="DI775" s="372"/>
      <c r="DJ775" s="372"/>
      <c r="DK775" s="372"/>
      <c r="DL775" s="372"/>
      <c r="DM775" s="372"/>
      <c r="DN775" s="372"/>
      <c r="DO775" s="372"/>
      <c r="DP775" s="372"/>
      <c r="DQ775" s="372"/>
      <c r="DR775" s="372"/>
      <c r="DS775" s="372"/>
      <c r="DT775" s="372"/>
      <c r="DU775" s="372"/>
      <c r="DV775" s="372"/>
      <c r="DW775" s="372"/>
      <c r="DX775" s="372"/>
      <c r="DY775" s="372"/>
      <c r="DZ775" s="372"/>
      <c r="EA775" s="372"/>
      <c r="EB775" s="372"/>
      <c r="EC775" s="372"/>
      <c r="ED775" s="372"/>
      <c r="EE775" s="372"/>
      <c r="EF775" s="372"/>
      <c r="EG775" s="372"/>
      <c r="EH775" s="372"/>
      <c r="EI775" s="372"/>
      <c r="EJ775" s="372"/>
      <c r="EK775" s="372"/>
      <c r="EL775" s="372"/>
      <c r="EM775" s="372"/>
      <c r="EN775" s="372"/>
      <c r="EO775" s="372"/>
      <c r="EP775" s="372"/>
      <c r="EQ775" s="372"/>
      <c r="ER775" s="372"/>
      <c r="ES775" s="372"/>
      <c r="ET775" s="372"/>
      <c r="EU775" s="372"/>
      <c r="EV775" s="372"/>
      <c r="EW775" s="372"/>
      <c r="EX775" s="372"/>
      <c r="EY775" s="372"/>
      <c r="EZ775" s="372"/>
      <c r="FA775" s="372"/>
      <c r="FB775" s="372"/>
      <c r="FC775" s="372"/>
      <c r="FD775" s="372"/>
      <c r="FE775" s="372"/>
      <c r="FF775" s="372"/>
      <c r="FG775" s="372"/>
      <c r="FH775" s="372"/>
      <c r="FI775" s="372"/>
      <c r="FJ775" s="372"/>
      <c r="FK775" s="372"/>
      <c r="FL775" s="372"/>
      <c r="FM775" s="372"/>
      <c r="FN775" s="372"/>
      <c r="FO775" s="372"/>
      <c r="FP775" s="372"/>
      <c r="FQ775" s="372"/>
      <c r="FR775" s="372"/>
      <c r="FS775" s="372"/>
      <c r="FT775" s="372"/>
      <c r="FU775" s="372"/>
      <c r="FV775" s="372"/>
      <c r="FW775" s="372"/>
      <c r="FX775" s="372"/>
      <c r="FY775" s="372"/>
      <c r="FZ775" s="372"/>
      <c r="GA775" s="372"/>
      <c r="GB775" s="372"/>
      <c r="GC775" s="372"/>
      <c r="GD775" s="372"/>
      <c r="GE775" s="372"/>
      <c r="GF775" s="372"/>
      <c r="GG775" s="372"/>
      <c r="GH775" s="372"/>
      <c r="GI775" s="372"/>
      <c r="GJ775" s="372"/>
      <c r="GK775" s="372"/>
      <c r="GL775" s="372"/>
      <c r="GM775" s="372"/>
      <c r="GN775" s="372"/>
      <c r="GO775" s="372"/>
      <c r="GP775" s="372"/>
      <c r="GQ775" s="372"/>
      <c r="GR775" s="372"/>
      <c r="GS775" s="372"/>
      <c r="GT775" s="372"/>
      <c r="GU775" s="372"/>
      <c r="GV775" s="372"/>
      <c r="GW775" s="372"/>
      <c r="GX775" s="372"/>
      <c r="GY775" s="372"/>
      <c r="GZ775" s="372"/>
      <c r="HA775" s="372"/>
      <c r="HB775" s="372"/>
      <c r="HC775" s="372"/>
      <c r="HD775" s="372"/>
      <c r="HE775" s="372"/>
      <c r="HF775" s="372"/>
      <c r="HG775" s="372"/>
      <c r="HH775" s="372"/>
      <c r="HI775" s="372"/>
      <c r="HJ775" s="372"/>
      <c r="HK775" s="372"/>
      <c r="HL775" s="372"/>
      <c r="HM775" s="372"/>
      <c r="HN775" s="372"/>
      <c r="HO775" s="372"/>
      <c r="HP775" s="372"/>
      <c r="HQ775" s="372"/>
      <c r="HR775" s="372"/>
      <c r="HS775" s="372"/>
      <c r="HT775" s="372"/>
      <c r="HU775" s="372"/>
      <c r="HV775" s="372"/>
      <c r="HW775" s="372"/>
      <c r="HX775" s="372"/>
    </row>
    <row r="776" spans="1:232" hidden="1"/>
    <row r="777" spans="1:232" s="481" customFormat="1" hidden="1">
      <c r="A777" s="363"/>
      <c r="B777" s="378"/>
      <c r="C777" s="365"/>
      <c r="D777" s="366"/>
      <c r="E777" s="367"/>
      <c r="F777" s="368"/>
      <c r="G777" s="379"/>
      <c r="H777" s="382"/>
      <c r="I777" s="466"/>
      <c r="J777" s="467"/>
      <c r="K777" s="468"/>
      <c r="L777" s="465"/>
      <c r="N777" s="458"/>
      <c r="O777" s="458"/>
      <c r="P777" s="372"/>
      <c r="Q777" s="372"/>
      <c r="R777" s="372"/>
      <c r="S777" s="372"/>
      <c r="T777" s="372"/>
      <c r="U777" s="372"/>
      <c r="V777" s="372"/>
      <c r="W777" s="372"/>
      <c r="X777" s="372"/>
      <c r="Y777" s="372"/>
      <c r="Z777" s="372"/>
      <c r="AA777" s="372"/>
      <c r="AB777" s="372"/>
      <c r="AC777" s="372"/>
      <c r="AD777" s="372"/>
      <c r="AE777" s="372"/>
      <c r="AF777" s="372"/>
      <c r="AG777" s="372"/>
      <c r="AH777" s="372"/>
      <c r="AI777" s="372"/>
      <c r="AJ777" s="372"/>
      <c r="AK777" s="372"/>
      <c r="AL777" s="372"/>
      <c r="AM777" s="372"/>
      <c r="AN777" s="372"/>
      <c r="AO777" s="372"/>
      <c r="AP777" s="372"/>
      <c r="AQ777" s="372"/>
      <c r="AR777" s="372"/>
      <c r="AS777" s="372"/>
      <c r="AT777" s="372"/>
      <c r="AU777" s="372"/>
      <c r="AV777" s="372"/>
      <c r="AW777" s="372"/>
      <c r="AX777" s="372"/>
      <c r="AY777" s="372"/>
      <c r="AZ777" s="372"/>
      <c r="BA777" s="372"/>
      <c r="BB777" s="372"/>
      <c r="BC777" s="372"/>
      <c r="BD777" s="372"/>
      <c r="BE777" s="372"/>
      <c r="BF777" s="372"/>
      <c r="BG777" s="372"/>
      <c r="BH777" s="372"/>
      <c r="BI777" s="372"/>
      <c r="BJ777" s="372"/>
      <c r="BK777" s="372"/>
      <c r="BL777" s="372"/>
      <c r="BM777" s="372"/>
      <c r="BN777" s="372"/>
      <c r="BO777" s="372"/>
      <c r="BP777" s="372"/>
      <c r="BQ777" s="372"/>
      <c r="BR777" s="372"/>
      <c r="BS777" s="372"/>
      <c r="BT777" s="372"/>
      <c r="BU777" s="372"/>
      <c r="BV777" s="372"/>
      <c r="BW777" s="372"/>
      <c r="BX777" s="372"/>
      <c r="BY777" s="372"/>
      <c r="BZ777" s="372"/>
      <c r="CA777" s="372"/>
      <c r="CB777" s="372"/>
      <c r="CC777" s="372"/>
      <c r="CD777" s="372"/>
      <c r="CE777" s="372"/>
      <c r="CF777" s="372"/>
      <c r="CG777" s="372"/>
      <c r="CH777" s="372"/>
      <c r="CI777" s="372"/>
      <c r="CJ777" s="372"/>
      <c r="CK777" s="372"/>
      <c r="CL777" s="372"/>
      <c r="CM777" s="372"/>
      <c r="CN777" s="372"/>
      <c r="CO777" s="372"/>
      <c r="CP777" s="372"/>
      <c r="CQ777" s="372"/>
      <c r="CR777" s="372"/>
      <c r="CS777" s="372"/>
      <c r="CT777" s="372"/>
      <c r="CU777" s="372"/>
      <c r="CV777" s="372"/>
      <c r="CW777" s="372"/>
      <c r="CX777" s="372"/>
      <c r="CY777" s="372"/>
      <c r="CZ777" s="372"/>
      <c r="DA777" s="372"/>
      <c r="DB777" s="372"/>
      <c r="DC777" s="372"/>
      <c r="DD777" s="372"/>
      <c r="DE777" s="372"/>
      <c r="DF777" s="372"/>
      <c r="DG777" s="372"/>
      <c r="DH777" s="372"/>
      <c r="DI777" s="372"/>
      <c r="DJ777" s="372"/>
      <c r="DK777" s="372"/>
      <c r="DL777" s="372"/>
      <c r="DM777" s="372"/>
      <c r="DN777" s="372"/>
      <c r="DO777" s="372"/>
      <c r="DP777" s="372"/>
      <c r="DQ777" s="372"/>
      <c r="DR777" s="372"/>
      <c r="DS777" s="372"/>
      <c r="DT777" s="372"/>
      <c r="DU777" s="372"/>
      <c r="DV777" s="372"/>
      <c r="DW777" s="372"/>
      <c r="DX777" s="372"/>
      <c r="DY777" s="372"/>
      <c r="DZ777" s="372"/>
      <c r="EA777" s="372"/>
      <c r="EB777" s="372"/>
      <c r="EC777" s="372"/>
      <c r="ED777" s="372"/>
      <c r="EE777" s="372"/>
      <c r="EF777" s="372"/>
      <c r="EG777" s="372"/>
      <c r="EH777" s="372"/>
      <c r="EI777" s="372"/>
      <c r="EJ777" s="372"/>
      <c r="EK777" s="372"/>
      <c r="EL777" s="372"/>
      <c r="EM777" s="372"/>
      <c r="EN777" s="372"/>
      <c r="EO777" s="372"/>
      <c r="EP777" s="372"/>
      <c r="EQ777" s="372"/>
      <c r="ER777" s="372"/>
      <c r="ES777" s="372"/>
      <c r="ET777" s="372"/>
      <c r="EU777" s="372"/>
      <c r="EV777" s="372"/>
      <c r="EW777" s="372"/>
      <c r="EX777" s="372"/>
      <c r="EY777" s="372"/>
      <c r="EZ777" s="372"/>
      <c r="FA777" s="372"/>
      <c r="FB777" s="372"/>
      <c r="FC777" s="372"/>
      <c r="FD777" s="372"/>
      <c r="FE777" s="372"/>
      <c r="FF777" s="372"/>
      <c r="FG777" s="372"/>
      <c r="FH777" s="372"/>
      <c r="FI777" s="372"/>
      <c r="FJ777" s="372"/>
      <c r="FK777" s="372"/>
      <c r="FL777" s="372"/>
      <c r="FM777" s="372"/>
      <c r="FN777" s="372"/>
      <c r="FO777" s="372"/>
      <c r="FP777" s="372"/>
      <c r="FQ777" s="372"/>
      <c r="FR777" s="372"/>
      <c r="FS777" s="372"/>
      <c r="FT777" s="372"/>
      <c r="FU777" s="372"/>
      <c r="FV777" s="372"/>
      <c r="FW777" s="372"/>
      <c r="FX777" s="372"/>
      <c r="FY777" s="372"/>
      <c r="FZ777" s="372"/>
      <c r="GA777" s="372"/>
      <c r="GB777" s="372"/>
      <c r="GC777" s="372"/>
      <c r="GD777" s="372"/>
      <c r="GE777" s="372"/>
      <c r="GF777" s="372"/>
      <c r="GG777" s="372"/>
      <c r="GH777" s="372"/>
      <c r="GI777" s="372"/>
      <c r="GJ777" s="372"/>
      <c r="GK777" s="372"/>
      <c r="GL777" s="372"/>
      <c r="GM777" s="372"/>
      <c r="GN777" s="372"/>
      <c r="GO777" s="372"/>
      <c r="GP777" s="372"/>
      <c r="GQ777" s="372"/>
      <c r="GR777" s="372"/>
      <c r="GS777" s="372"/>
      <c r="GT777" s="372"/>
      <c r="GU777" s="372"/>
      <c r="GV777" s="372"/>
      <c r="GW777" s="372"/>
      <c r="GX777" s="372"/>
      <c r="GY777" s="372"/>
      <c r="GZ777" s="372"/>
      <c r="HA777" s="372"/>
      <c r="HB777" s="372"/>
      <c r="HC777" s="372"/>
      <c r="HD777" s="372"/>
      <c r="HE777" s="372"/>
      <c r="HF777" s="372"/>
      <c r="HG777" s="372"/>
      <c r="HH777" s="372"/>
      <c r="HI777" s="372"/>
      <c r="HJ777" s="372"/>
      <c r="HK777" s="372"/>
      <c r="HL777" s="372"/>
      <c r="HM777" s="372"/>
      <c r="HN777" s="372"/>
      <c r="HO777" s="372"/>
      <c r="HP777" s="372"/>
      <c r="HQ777" s="372"/>
      <c r="HR777" s="372"/>
      <c r="HS777" s="372"/>
      <c r="HT777" s="372"/>
      <c r="HU777" s="372"/>
      <c r="HV777" s="372"/>
      <c r="HW777" s="372"/>
      <c r="HX777" s="372"/>
    </row>
    <row r="778" spans="1:232" hidden="1"/>
    <row r="779" spans="1:232" s="481" customFormat="1" hidden="1">
      <c r="A779" s="363"/>
      <c r="B779" s="378"/>
      <c r="C779" s="365"/>
      <c r="D779" s="366"/>
      <c r="E779" s="367"/>
      <c r="F779" s="368"/>
      <c r="G779" s="379"/>
      <c r="H779" s="382"/>
      <c r="I779" s="466"/>
      <c r="J779" s="467"/>
      <c r="K779" s="468"/>
      <c r="L779" s="465"/>
      <c r="N779" s="458"/>
      <c r="O779" s="458"/>
      <c r="P779" s="372"/>
      <c r="Q779" s="372"/>
      <c r="R779" s="372"/>
      <c r="S779" s="372"/>
      <c r="T779" s="372"/>
      <c r="U779" s="372"/>
      <c r="V779" s="372"/>
      <c r="W779" s="372"/>
      <c r="X779" s="372"/>
      <c r="Y779" s="372"/>
      <c r="Z779" s="372"/>
      <c r="AA779" s="372"/>
      <c r="AB779" s="372"/>
      <c r="AC779" s="372"/>
      <c r="AD779" s="372"/>
      <c r="AE779" s="372"/>
      <c r="AF779" s="372"/>
      <c r="AG779" s="372"/>
      <c r="AH779" s="372"/>
      <c r="AI779" s="372"/>
      <c r="AJ779" s="372"/>
      <c r="AK779" s="372"/>
      <c r="AL779" s="372"/>
      <c r="AM779" s="372"/>
      <c r="AN779" s="372"/>
      <c r="AO779" s="372"/>
      <c r="AP779" s="372"/>
      <c r="AQ779" s="372"/>
      <c r="AR779" s="372"/>
      <c r="AS779" s="372"/>
      <c r="AT779" s="372"/>
      <c r="AU779" s="372"/>
      <c r="AV779" s="372"/>
      <c r="AW779" s="372"/>
      <c r="AX779" s="372"/>
      <c r="AY779" s="372"/>
      <c r="AZ779" s="372"/>
      <c r="BA779" s="372"/>
      <c r="BB779" s="372"/>
      <c r="BC779" s="372"/>
      <c r="BD779" s="372"/>
      <c r="BE779" s="372"/>
      <c r="BF779" s="372"/>
      <c r="BG779" s="372"/>
      <c r="BH779" s="372"/>
      <c r="BI779" s="372"/>
      <c r="BJ779" s="372"/>
      <c r="BK779" s="372"/>
      <c r="BL779" s="372"/>
      <c r="BM779" s="372"/>
      <c r="BN779" s="372"/>
      <c r="BO779" s="372"/>
      <c r="BP779" s="372"/>
      <c r="BQ779" s="372"/>
      <c r="BR779" s="372"/>
      <c r="BS779" s="372"/>
      <c r="BT779" s="372"/>
      <c r="BU779" s="372"/>
      <c r="BV779" s="372"/>
      <c r="BW779" s="372"/>
      <c r="BX779" s="372"/>
      <c r="BY779" s="372"/>
      <c r="BZ779" s="372"/>
      <c r="CA779" s="372"/>
      <c r="CB779" s="372"/>
      <c r="CC779" s="372"/>
      <c r="CD779" s="372"/>
      <c r="CE779" s="372"/>
      <c r="CF779" s="372"/>
      <c r="CG779" s="372"/>
      <c r="CH779" s="372"/>
      <c r="CI779" s="372"/>
      <c r="CJ779" s="372"/>
      <c r="CK779" s="372"/>
      <c r="CL779" s="372"/>
      <c r="CM779" s="372"/>
      <c r="CN779" s="372"/>
      <c r="CO779" s="372"/>
      <c r="CP779" s="372"/>
      <c r="CQ779" s="372"/>
      <c r="CR779" s="372"/>
      <c r="CS779" s="372"/>
      <c r="CT779" s="372"/>
      <c r="CU779" s="372"/>
      <c r="CV779" s="372"/>
      <c r="CW779" s="372"/>
      <c r="CX779" s="372"/>
      <c r="CY779" s="372"/>
      <c r="CZ779" s="372"/>
      <c r="DA779" s="372"/>
      <c r="DB779" s="372"/>
      <c r="DC779" s="372"/>
      <c r="DD779" s="372"/>
      <c r="DE779" s="372"/>
      <c r="DF779" s="372"/>
      <c r="DG779" s="372"/>
      <c r="DH779" s="372"/>
      <c r="DI779" s="372"/>
      <c r="DJ779" s="372"/>
      <c r="DK779" s="372"/>
      <c r="DL779" s="372"/>
      <c r="DM779" s="372"/>
      <c r="DN779" s="372"/>
      <c r="DO779" s="372"/>
      <c r="DP779" s="372"/>
      <c r="DQ779" s="372"/>
      <c r="DR779" s="372"/>
      <c r="DS779" s="372"/>
      <c r="DT779" s="372"/>
      <c r="DU779" s="372"/>
      <c r="DV779" s="372"/>
      <c r="DW779" s="372"/>
      <c r="DX779" s="372"/>
      <c r="DY779" s="372"/>
      <c r="DZ779" s="372"/>
      <c r="EA779" s="372"/>
      <c r="EB779" s="372"/>
      <c r="EC779" s="372"/>
      <c r="ED779" s="372"/>
      <c r="EE779" s="372"/>
      <c r="EF779" s="372"/>
      <c r="EG779" s="372"/>
      <c r="EH779" s="372"/>
      <c r="EI779" s="372"/>
      <c r="EJ779" s="372"/>
      <c r="EK779" s="372"/>
      <c r="EL779" s="372"/>
      <c r="EM779" s="372"/>
      <c r="EN779" s="372"/>
      <c r="EO779" s="372"/>
      <c r="EP779" s="372"/>
      <c r="EQ779" s="372"/>
      <c r="ER779" s="372"/>
      <c r="ES779" s="372"/>
      <c r="ET779" s="372"/>
      <c r="EU779" s="372"/>
      <c r="EV779" s="372"/>
      <c r="EW779" s="372"/>
      <c r="EX779" s="372"/>
      <c r="EY779" s="372"/>
      <c r="EZ779" s="372"/>
      <c r="FA779" s="372"/>
      <c r="FB779" s="372"/>
      <c r="FC779" s="372"/>
      <c r="FD779" s="372"/>
      <c r="FE779" s="372"/>
      <c r="FF779" s="372"/>
      <c r="FG779" s="372"/>
      <c r="FH779" s="372"/>
      <c r="FI779" s="372"/>
      <c r="FJ779" s="372"/>
      <c r="FK779" s="372"/>
      <c r="FL779" s="372"/>
      <c r="FM779" s="372"/>
      <c r="FN779" s="372"/>
      <c r="FO779" s="372"/>
      <c r="FP779" s="372"/>
      <c r="FQ779" s="372"/>
      <c r="FR779" s="372"/>
      <c r="FS779" s="372"/>
      <c r="FT779" s="372"/>
      <c r="FU779" s="372"/>
      <c r="FV779" s="372"/>
      <c r="FW779" s="372"/>
      <c r="FX779" s="372"/>
      <c r="FY779" s="372"/>
      <c r="FZ779" s="372"/>
      <c r="GA779" s="372"/>
      <c r="GB779" s="372"/>
      <c r="GC779" s="372"/>
      <c r="GD779" s="372"/>
      <c r="GE779" s="372"/>
      <c r="GF779" s="372"/>
      <c r="GG779" s="372"/>
      <c r="GH779" s="372"/>
      <c r="GI779" s="372"/>
      <c r="GJ779" s="372"/>
      <c r="GK779" s="372"/>
      <c r="GL779" s="372"/>
      <c r="GM779" s="372"/>
      <c r="GN779" s="372"/>
      <c r="GO779" s="372"/>
      <c r="GP779" s="372"/>
      <c r="GQ779" s="372"/>
      <c r="GR779" s="372"/>
      <c r="GS779" s="372"/>
      <c r="GT779" s="372"/>
      <c r="GU779" s="372"/>
      <c r="GV779" s="372"/>
      <c r="GW779" s="372"/>
      <c r="GX779" s="372"/>
      <c r="GY779" s="372"/>
      <c r="GZ779" s="372"/>
      <c r="HA779" s="372"/>
      <c r="HB779" s="372"/>
      <c r="HC779" s="372"/>
      <c r="HD779" s="372"/>
      <c r="HE779" s="372"/>
      <c r="HF779" s="372"/>
      <c r="HG779" s="372"/>
      <c r="HH779" s="372"/>
      <c r="HI779" s="372"/>
      <c r="HJ779" s="372"/>
      <c r="HK779" s="372"/>
      <c r="HL779" s="372"/>
      <c r="HM779" s="372"/>
      <c r="HN779" s="372"/>
      <c r="HO779" s="372"/>
      <c r="HP779" s="372"/>
      <c r="HQ779" s="372"/>
      <c r="HR779" s="372"/>
      <c r="HS779" s="372"/>
      <c r="HT779" s="372"/>
      <c r="HU779" s="372"/>
      <c r="HV779" s="372"/>
      <c r="HW779" s="372"/>
      <c r="HX779" s="372"/>
    </row>
    <row r="781" spans="1:232" s="481" customFormat="1">
      <c r="A781" s="363"/>
      <c r="B781" s="378"/>
      <c r="C781" s="365"/>
      <c r="D781" s="366"/>
      <c r="E781" s="367"/>
      <c r="F781" s="368"/>
      <c r="G781" s="379"/>
      <c r="H781" s="382"/>
      <c r="I781" s="466"/>
      <c r="J781" s="467"/>
      <c r="K781" s="468"/>
      <c r="L781" s="465"/>
      <c r="N781" s="458"/>
      <c r="O781" s="458"/>
      <c r="P781" s="372"/>
      <c r="Q781" s="372"/>
      <c r="R781" s="372"/>
      <c r="S781" s="372"/>
      <c r="T781" s="372"/>
      <c r="U781" s="372"/>
      <c r="V781" s="372"/>
      <c r="W781" s="372"/>
      <c r="X781" s="372"/>
      <c r="Y781" s="372"/>
      <c r="Z781" s="372"/>
      <c r="AA781" s="372"/>
      <c r="AB781" s="372"/>
      <c r="AC781" s="372"/>
      <c r="AD781" s="372"/>
      <c r="AE781" s="372"/>
      <c r="AF781" s="372"/>
      <c r="AG781" s="372"/>
      <c r="AH781" s="372"/>
      <c r="AI781" s="372"/>
      <c r="AJ781" s="372"/>
      <c r="AK781" s="372"/>
      <c r="AL781" s="372"/>
      <c r="AM781" s="372"/>
      <c r="AN781" s="372"/>
      <c r="AO781" s="372"/>
      <c r="AP781" s="372"/>
      <c r="AQ781" s="372"/>
      <c r="AR781" s="372"/>
      <c r="AS781" s="372"/>
      <c r="AT781" s="372"/>
      <c r="AU781" s="372"/>
      <c r="AV781" s="372"/>
      <c r="AW781" s="372"/>
      <c r="AX781" s="372"/>
      <c r="AY781" s="372"/>
      <c r="AZ781" s="372"/>
      <c r="BA781" s="372"/>
      <c r="BB781" s="372"/>
      <c r="BC781" s="372"/>
      <c r="BD781" s="372"/>
      <c r="BE781" s="372"/>
      <c r="BF781" s="372"/>
      <c r="BG781" s="372"/>
      <c r="BH781" s="372"/>
      <c r="BI781" s="372"/>
      <c r="BJ781" s="372"/>
      <c r="BK781" s="372"/>
      <c r="BL781" s="372"/>
      <c r="BM781" s="372"/>
      <c r="BN781" s="372"/>
      <c r="BO781" s="372"/>
      <c r="BP781" s="372"/>
      <c r="BQ781" s="372"/>
      <c r="BR781" s="372"/>
      <c r="BS781" s="372"/>
      <c r="BT781" s="372"/>
      <c r="BU781" s="372"/>
      <c r="BV781" s="372"/>
      <c r="BW781" s="372"/>
      <c r="BX781" s="372"/>
      <c r="BY781" s="372"/>
      <c r="BZ781" s="372"/>
      <c r="CA781" s="372"/>
      <c r="CB781" s="372"/>
      <c r="CC781" s="372"/>
      <c r="CD781" s="372"/>
      <c r="CE781" s="372"/>
      <c r="CF781" s="372"/>
      <c r="CG781" s="372"/>
      <c r="CH781" s="372"/>
      <c r="CI781" s="372"/>
      <c r="CJ781" s="372"/>
      <c r="CK781" s="372"/>
      <c r="CL781" s="372"/>
      <c r="CM781" s="372"/>
      <c r="CN781" s="372"/>
      <c r="CO781" s="372"/>
      <c r="CP781" s="372"/>
      <c r="CQ781" s="372"/>
      <c r="CR781" s="372"/>
      <c r="CS781" s="372"/>
      <c r="CT781" s="372"/>
      <c r="CU781" s="372"/>
      <c r="CV781" s="372"/>
      <c r="CW781" s="372"/>
      <c r="CX781" s="372"/>
      <c r="CY781" s="372"/>
      <c r="CZ781" s="372"/>
      <c r="DA781" s="372"/>
      <c r="DB781" s="372"/>
      <c r="DC781" s="372"/>
      <c r="DD781" s="372"/>
      <c r="DE781" s="372"/>
      <c r="DF781" s="372"/>
      <c r="DG781" s="372"/>
      <c r="DH781" s="372"/>
      <c r="DI781" s="372"/>
      <c r="DJ781" s="372"/>
      <c r="DK781" s="372"/>
      <c r="DL781" s="372"/>
      <c r="DM781" s="372"/>
      <c r="DN781" s="372"/>
      <c r="DO781" s="372"/>
      <c r="DP781" s="372"/>
      <c r="DQ781" s="372"/>
      <c r="DR781" s="372"/>
      <c r="DS781" s="372"/>
      <c r="DT781" s="372"/>
      <c r="DU781" s="372"/>
      <c r="DV781" s="372"/>
      <c r="DW781" s="372"/>
      <c r="DX781" s="372"/>
      <c r="DY781" s="372"/>
      <c r="DZ781" s="372"/>
      <c r="EA781" s="372"/>
      <c r="EB781" s="372"/>
      <c r="EC781" s="372"/>
      <c r="ED781" s="372"/>
      <c r="EE781" s="372"/>
      <c r="EF781" s="372"/>
      <c r="EG781" s="372"/>
      <c r="EH781" s="372"/>
      <c r="EI781" s="372"/>
      <c r="EJ781" s="372"/>
      <c r="EK781" s="372"/>
      <c r="EL781" s="372"/>
      <c r="EM781" s="372"/>
      <c r="EN781" s="372"/>
      <c r="EO781" s="372"/>
      <c r="EP781" s="372"/>
      <c r="EQ781" s="372"/>
      <c r="ER781" s="372"/>
      <c r="ES781" s="372"/>
      <c r="ET781" s="372"/>
      <c r="EU781" s="372"/>
      <c r="EV781" s="372"/>
      <c r="EW781" s="372"/>
      <c r="EX781" s="372"/>
      <c r="EY781" s="372"/>
      <c r="EZ781" s="372"/>
      <c r="FA781" s="372"/>
      <c r="FB781" s="372"/>
      <c r="FC781" s="372"/>
      <c r="FD781" s="372"/>
      <c r="FE781" s="372"/>
      <c r="FF781" s="372"/>
      <c r="FG781" s="372"/>
      <c r="FH781" s="372"/>
      <c r="FI781" s="372"/>
      <c r="FJ781" s="372"/>
      <c r="FK781" s="372"/>
      <c r="FL781" s="372"/>
      <c r="FM781" s="372"/>
      <c r="FN781" s="372"/>
      <c r="FO781" s="372"/>
      <c r="FP781" s="372"/>
      <c r="FQ781" s="372"/>
      <c r="FR781" s="372"/>
      <c r="FS781" s="372"/>
      <c r="FT781" s="372"/>
      <c r="FU781" s="372"/>
      <c r="FV781" s="372"/>
      <c r="FW781" s="372"/>
      <c r="FX781" s="372"/>
      <c r="FY781" s="372"/>
      <c r="FZ781" s="372"/>
      <c r="GA781" s="372"/>
      <c r="GB781" s="372"/>
      <c r="GC781" s="372"/>
      <c r="GD781" s="372"/>
      <c r="GE781" s="372"/>
      <c r="GF781" s="372"/>
      <c r="GG781" s="372"/>
      <c r="GH781" s="372"/>
      <c r="GI781" s="372"/>
      <c r="GJ781" s="372"/>
      <c r="GK781" s="372"/>
      <c r="GL781" s="372"/>
      <c r="GM781" s="372"/>
      <c r="GN781" s="372"/>
      <c r="GO781" s="372"/>
      <c r="GP781" s="372"/>
      <c r="GQ781" s="372"/>
      <c r="GR781" s="372"/>
      <c r="GS781" s="372"/>
      <c r="GT781" s="372"/>
      <c r="GU781" s="372"/>
      <c r="GV781" s="372"/>
      <c r="GW781" s="372"/>
      <c r="GX781" s="372"/>
      <c r="GY781" s="372"/>
      <c r="GZ781" s="372"/>
      <c r="HA781" s="372"/>
      <c r="HB781" s="372"/>
      <c r="HC781" s="372"/>
      <c r="HD781" s="372"/>
      <c r="HE781" s="372"/>
      <c r="HF781" s="372"/>
      <c r="HG781" s="372"/>
      <c r="HH781" s="372"/>
      <c r="HI781" s="372"/>
      <c r="HJ781" s="372"/>
      <c r="HK781" s="372"/>
      <c r="HL781" s="372"/>
      <c r="HM781" s="372"/>
      <c r="HN781" s="372"/>
      <c r="HO781" s="372"/>
      <c r="HP781" s="372"/>
      <c r="HQ781" s="372"/>
      <c r="HR781" s="372"/>
      <c r="HS781" s="372"/>
      <c r="HT781" s="372"/>
      <c r="HU781" s="372"/>
      <c r="HV781" s="372"/>
      <c r="HW781" s="372"/>
      <c r="HX781" s="372"/>
    </row>
    <row r="783" spans="1:232" s="481" customFormat="1">
      <c r="A783" s="363"/>
      <c r="B783" s="378"/>
      <c r="C783" s="365"/>
      <c r="D783" s="366"/>
      <c r="E783" s="367"/>
      <c r="F783" s="368"/>
      <c r="G783" s="379"/>
      <c r="H783" s="382"/>
      <c r="I783" s="466"/>
      <c r="J783" s="467"/>
      <c r="K783" s="468"/>
      <c r="L783" s="465"/>
      <c r="N783" s="458"/>
      <c r="O783" s="458"/>
      <c r="P783" s="372"/>
      <c r="Q783" s="372"/>
      <c r="R783" s="372"/>
      <c r="S783" s="372"/>
      <c r="T783" s="372"/>
      <c r="U783" s="372"/>
      <c r="V783" s="372"/>
      <c r="W783" s="372"/>
      <c r="X783" s="372"/>
      <c r="Y783" s="372"/>
      <c r="Z783" s="372"/>
      <c r="AA783" s="372"/>
      <c r="AB783" s="372"/>
      <c r="AC783" s="372"/>
      <c r="AD783" s="372"/>
      <c r="AE783" s="372"/>
      <c r="AF783" s="372"/>
      <c r="AG783" s="372"/>
      <c r="AH783" s="372"/>
      <c r="AI783" s="372"/>
      <c r="AJ783" s="372"/>
      <c r="AK783" s="372"/>
      <c r="AL783" s="372"/>
      <c r="AM783" s="372"/>
      <c r="AN783" s="372"/>
      <c r="AO783" s="372"/>
      <c r="AP783" s="372"/>
      <c r="AQ783" s="372"/>
      <c r="AR783" s="372"/>
      <c r="AS783" s="372"/>
      <c r="AT783" s="372"/>
      <c r="AU783" s="372"/>
      <c r="AV783" s="372"/>
      <c r="AW783" s="372"/>
      <c r="AX783" s="372"/>
      <c r="AY783" s="372"/>
      <c r="AZ783" s="372"/>
      <c r="BA783" s="372"/>
      <c r="BB783" s="372"/>
      <c r="BC783" s="372"/>
      <c r="BD783" s="372"/>
      <c r="BE783" s="372"/>
      <c r="BF783" s="372"/>
      <c r="BG783" s="372"/>
      <c r="BH783" s="372"/>
      <c r="BI783" s="372"/>
      <c r="BJ783" s="372"/>
      <c r="BK783" s="372"/>
      <c r="BL783" s="372"/>
      <c r="BM783" s="372"/>
      <c r="BN783" s="372"/>
      <c r="BO783" s="372"/>
      <c r="BP783" s="372"/>
      <c r="BQ783" s="372"/>
      <c r="BR783" s="372"/>
      <c r="BS783" s="372"/>
      <c r="BT783" s="372"/>
      <c r="BU783" s="372"/>
      <c r="BV783" s="372"/>
      <c r="BW783" s="372"/>
      <c r="BX783" s="372"/>
      <c r="BY783" s="372"/>
      <c r="BZ783" s="372"/>
      <c r="CA783" s="372"/>
      <c r="CB783" s="372"/>
      <c r="CC783" s="372"/>
      <c r="CD783" s="372"/>
      <c r="CE783" s="372"/>
      <c r="CF783" s="372"/>
      <c r="CG783" s="372"/>
      <c r="CH783" s="372"/>
      <c r="CI783" s="372"/>
      <c r="CJ783" s="372"/>
      <c r="CK783" s="372"/>
      <c r="CL783" s="372"/>
      <c r="CM783" s="372"/>
      <c r="CN783" s="372"/>
      <c r="CO783" s="372"/>
      <c r="CP783" s="372"/>
      <c r="CQ783" s="372"/>
      <c r="CR783" s="372"/>
      <c r="CS783" s="372"/>
      <c r="CT783" s="372"/>
      <c r="CU783" s="372"/>
      <c r="CV783" s="372"/>
      <c r="CW783" s="372"/>
      <c r="CX783" s="372"/>
      <c r="CY783" s="372"/>
      <c r="CZ783" s="372"/>
      <c r="DA783" s="372"/>
      <c r="DB783" s="372"/>
      <c r="DC783" s="372"/>
      <c r="DD783" s="372"/>
      <c r="DE783" s="372"/>
      <c r="DF783" s="372"/>
      <c r="DG783" s="372"/>
      <c r="DH783" s="372"/>
      <c r="DI783" s="372"/>
      <c r="DJ783" s="372"/>
      <c r="DK783" s="372"/>
      <c r="DL783" s="372"/>
      <c r="DM783" s="372"/>
      <c r="DN783" s="372"/>
      <c r="DO783" s="372"/>
      <c r="DP783" s="372"/>
      <c r="DQ783" s="372"/>
      <c r="DR783" s="372"/>
      <c r="DS783" s="372"/>
      <c r="DT783" s="372"/>
      <c r="DU783" s="372"/>
      <c r="DV783" s="372"/>
      <c r="DW783" s="372"/>
      <c r="DX783" s="372"/>
      <c r="DY783" s="372"/>
      <c r="DZ783" s="372"/>
      <c r="EA783" s="372"/>
      <c r="EB783" s="372"/>
      <c r="EC783" s="372"/>
      <c r="ED783" s="372"/>
      <c r="EE783" s="372"/>
      <c r="EF783" s="372"/>
      <c r="EG783" s="372"/>
      <c r="EH783" s="372"/>
      <c r="EI783" s="372"/>
      <c r="EJ783" s="372"/>
      <c r="EK783" s="372"/>
      <c r="EL783" s="372"/>
      <c r="EM783" s="372"/>
      <c r="EN783" s="372"/>
      <c r="EO783" s="372"/>
      <c r="EP783" s="372"/>
      <c r="EQ783" s="372"/>
      <c r="ER783" s="372"/>
      <c r="ES783" s="372"/>
      <c r="ET783" s="372"/>
      <c r="EU783" s="372"/>
      <c r="EV783" s="372"/>
      <c r="EW783" s="372"/>
      <c r="EX783" s="372"/>
      <c r="EY783" s="372"/>
      <c r="EZ783" s="372"/>
      <c r="FA783" s="372"/>
      <c r="FB783" s="372"/>
      <c r="FC783" s="372"/>
      <c r="FD783" s="372"/>
      <c r="FE783" s="372"/>
      <c r="FF783" s="372"/>
      <c r="FG783" s="372"/>
      <c r="FH783" s="372"/>
      <c r="FI783" s="372"/>
      <c r="FJ783" s="372"/>
      <c r="FK783" s="372"/>
      <c r="FL783" s="372"/>
      <c r="FM783" s="372"/>
      <c r="FN783" s="372"/>
      <c r="FO783" s="372"/>
      <c r="FP783" s="372"/>
      <c r="FQ783" s="372"/>
      <c r="FR783" s="372"/>
      <c r="FS783" s="372"/>
      <c r="FT783" s="372"/>
      <c r="FU783" s="372"/>
      <c r="FV783" s="372"/>
      <c r="FW783" s="372"/>
      <c r="FX783" s="372"/>
      <c r="FY783" s="372"/>
      <c r="FZ783" s="372"/>
      <c r="GA783" s="372"/>
      <c r="GB783" s="372"/>
      <c r="GC783" s="372"/>
      <c r="GD783" s="372"/>
      <c r="GE783" s="372"/>
      <c r="GF783" s="372"/>
      <c r="GG783" s="372"/>
      <c r="GH783" s="372"/>
      <c r="GI783" s="372"/>
      <c r="GJ783" s="372"/>
      <c r="GK783" s="372"/>
      <c r="GL783" s="372"/>
      <c r="GM783" s="372"/>
      <c r="GN783" s="372"/>
      <c r="GO783" s="372"/>
      <c r="GP783" s="372"/>
      <c r="GQ783" s="372"/>
      <c r="GR783" s="372"/>
      <c r="GS783" s="372"/>
      <c r="GT783" s="372"/>
      <c r="GU783" s="372"/>
      <c r="GV783" s="372"/>
      <c r="GW783" s="372"/>
      <c r="GX783" s="372"/>
      <c r="GY783" s="372"/>
      <c r="GZ783" s="372"/>
      <c r="HA783" s="372"/>
      <c r="HB783" s="372"/>
      <c r="HC783" s="372"/>
      <c r="HD783" s="372"/>
      <c r="HE783" s="372"/>
      <c r="HF783" s="372"/>
      <c r="HG783" s="372"/>
      <c r="HH783" s="372"/>
      <c r="HI783" s="372"/>
      <c r="HJ783" s="372"/>
      <c r="HK783" s="372"/>
      <c r="HL783" s="372"/>
      <c r="HM783" s="372"/>
      <c r="HN783" s="372"/>
      <c r="HO783" s="372"/>
      <c r="HP783" s="372"/>
      <c r="HQ783" s="372"/>
      <c r="HR783" s="372"/>
      <c r="HS783" s="372"/>
      <c r="HT783" s="372"/>
      <c r="HU783" s="372"/>
      <c r="HV783" s="372"/>
      <c r="HW783" s="372"/>
      <c r="HX783" s="372"/>
    </row>
    <row r="784" spans="1:232" s="481" customFormat="1">
      <c r="A784" s="363"/>
      <c r="B784" s="378"/>
      <c r="C784" s="365"/>
      <c r="D784" s="366"/>
      <c r="E784" s="367"/>
      <c r="F784" s="368"/>
      <c r="G784" s="379"/>
      <c r="H784" s="382"/>
      <c r="I784" s="466"/>
      <c r="J784" s="467"/>
      <c r="K784" s="468"/>
      <c r="L784" s="465"/>
      <c r="N784" s="458"/>
      <c r="O784" s="458"/>
      <c r="P784" s="372"/>
      <c r="Q784" s="372"/>
      <c r="R784" s="372"/>
      <c r="S784" s="372"/>
      <c r="T784" s="372"/>
      <c r="U784" s="372"/>
      <c r="V784" s="372"/>
      <c r="W784" s="372"/>
      <c r="X784" s="372"/>
      <c r="Y784" s="372"/>
      <c r="Z784" s="372"/>
      <c r="AA784" s="372"/>
      <c r="AB784" s="372"/>
      <c r="AC784" s="372"/>
      <c r="AD784" s="372"/>
      <c r="AE784" s="372"/>
      <c r="AF784" s="372"/>
      <c r="AG784" s="372"/>
      <c r="AH784" s="372"/>
      <c r="AI784" s="372"/>
      <c r="AJ784" s="372"/>
      <c r="AK784" s="372"/>
      <c r="AL784" s="372"/>
      <c r="AM784" s="372"/>
      <c r="AN784" s="372"/>
      <c r="AO784" s="372"/>
      <c r="AP784" s="372"/>
      <c r="AQ784" s="372"/>
      <c r="AR784" s="372"/>
      <c r="AS784" s="372"/>
      <c r="AT784" s="372"/>
      <c r="AU784" s="372"/>
      <c r="AV784" s="372"/>
      <c r="AW784" s="372"/>
      <c r="AX784" s="372"/>
      <c r="AY784" s="372"/>
      <c r="AZ784" s="372"/>
      <c r="BA784" s="372"/>
      <c r="BB784" s="372"/>
      <c r="BC784" s="372"/>
      <c r="BD784" s="372"/>
      <c r="BE784" s="372"/>
      <c r="BF784" s="372"/>
      <c r="BG784" s="372"/>
      <c r="BH784" s="372"/>
      <c r="BI784" s="372"/>
      <c r="BJ784" s="372"/>
      <c r="BK784" s="372"/>
      <c r="BL784" s="372"/>
      <c r="BM784" s="372"/>
      <c r="BN784" s="372"/>
      <c r="BO784" s="372"/>
      <c r="BP784" s="372"/>
      <c r="BQ784" s="372"/>
      <c r="BR784" s="372"/>
      <c r="BS784" s="372"/>
      <c r="BT784" s="372"/>
      <c r="BU784" s="372"/>
      <c r="BV784" s="372"/>
      <c r="BW784" s="372"/>
      <c r="BX784" s="372"/>
      <c r="BY784" s="372"/>
      <c r="BZ784" s="372"/>
      <c r="CA784" s="372"/>
      <c r="CB784" s="372"/>
      <c r="CC784" s="372"/>
      <c r="CD784" s="372"/>
      <c r="CE784" s="372"/>
      <c r="CF784" s="372"/>
      <c r="CG784" s="372"/>
      <c r="CH784" s="372"/>
      <c r="CI784" s="372"/>
      <c r="CJ784" s="372"/>
      <c r="CK784" s="372"/>
      <c r="CL784" s="372"/>
      <c r="CM784" s="372"/>
      <c r="CN784" s="372"/>
      <c r="CO784" s="372"/>
      <c r="CP784" s="372"/>
      <c r="CQ784" s="372"/>
      <c r="CR784" s="372"/>
      <c r="CS784" s="372"/>
      <c r="CT784" s="372"/>
      <c r="CU784" s="372"/>
      <c r="CV784" s="372"/>
      <c r="CW784" s="372"/>
      <c r="CX784" s="372"/>
      <c r="CY784" s="372"/>
      <c r="CZ784" s="372"/>
      <c r="DA784" s="372"/>
      <c r="DB784" s="372"/>
      <c r="DC784" s="372"/>
      <c r="DD784" s="372"/>
      <c r="DE784" s="372"/>
      <c r="DF784" s="372"/>
      <c r="DG784" s="372"/>
      <c r="DH784" s="372"/>
      <c r="DI784" s="372"/>
      <c r="DJ784" s="372"/>
      <c r="DK784" s="372"/>
      <c r="DL784" s="372"/>
      <c r="DM784" s="372"/>
      <c r="DN784" s="372"/>
      <c r="DO784" s="372"/>
      <c r="DP784" s="372"/>
      <c r="DQ784" s="372"/>
      <c r="DR784" s="372"/>
      <c r="DS784" s="372"/>
      <c r="DT784" s="372"/>
      <c r="DU784" s="372"/>
      <c r="DV784" s="372"/>
      <c r="DW784" s="372"/>
      <c r="DX784" s="372"/>
      <c r="DY784" s="372"/>
      <c r="DZ784" s="372"/>
      <c r="EA784" s="372"/>
      <c r="EB784" s="372"/>
      <c r="EC784" s="372"/>
      <c r="ED784" s="372"/>
      <c r="EE784" s="372"/>
      <c r="EF784" s="372"/>
      <c r="EG784" s="372"/>
      <c r="EH784" s="372"/>
      <c r="EI784" s="372"/>
      <c r="EJ784" s="372"/>
      <c r="EK784" s="372"/>
      <c r="EL784" s="372"/>
      <c r="EM784" s="372"/>
      <c r="EN784" s="372"/>
      <c r="EO784" s="372"/>
      <c r="EP784" s="372"/>
      <c r="EQ784" s="372"/>
      <c r="ER784" s="372"/>
      <c r="ES784" s="372"/>
      <c r="ET784" s="372"/>
      <c r="EU784" s="372"/>
      <c r="EV784" s="372"/>
      <c r="EW784" s="372"/>
      <c r="EX784" s="372"/>
      <c r="EY784" s="372"/>
      <c r="EZ784" s="372"/>
      <c r="FA784" s="372"/>
      <c r="FB784" s="372"/>
      <c r="FC784" s="372"/>
      <c r="FD784" s="372"/>
      <c r="FE784" s="372"/>
      <c r="FF784" s="372"/>
      <c r="FG784" s="372"/>
      <c r="FH784" s="372"/>
      <c r="FI784" s="372"/>
      <c r="FJ784" s="372"/>
      <c r="FK784" s="372"/>
      <c r="FL784" s="372"/>
      <c r="FM784" s="372"/>
      <c r="FN784" s="372"/>
      <c r="FO784" s="372"/>
      <c r="FP784" s="372"/>
      <c r="FQ784" s="372"/>
      <c r="FR784" s="372"/>
      <c r="FS784" s="372"/>
      <c r="FT784" s="372"/>
      <c r="FU784" s="372"/>
      <c r="FV784" s="372"/>
      <c r="FW784" s="372"/>
      <c r="FX784" s="372"/>
      <c r="FY784" s="372"/>
      <c r="FZ784" s="372"/>
      <c r="GA784" s="372"/>
      <c r="GB784" s="372"/>
      <c r="GC784" s="372"/>
      <c r="GD784" s="372"/>
      <c r="GE784" s="372"/>
      <c r="GF784" s="372"/>
      <c r="GG784" s="372"/>
      <c r="GH784" s="372"/>
      <c r="GI784" s="372"/>
      <c r="GJ784" s="372"/>
      <c r="GK784" s="372"/>
      <c r="GL784" s="372"/>
      <c r="GM784" s="372"/>
      <c r="GN784" s="372"/>
      <c r="GO784" s="372"/>
      <c r="GP784" s="372"/>
      <c r="GQ784" s="372"/>
      <c r="GR784" s="372"/>
      <c r="GS784" s="372"/>
      <c r="GT784" s="372"/>
      <c r="GU784" s="372"/>
      <c r="GV784" s="372"/>
      <c r="GW784" s="372"/>
      <c r="GX784" s="372"/>
      <c r="GY784" s="372"/>
      <c r="GZ784" s="372"/>
      <c r="HA784" s="372"/>
      <c r="HB784" s="372"/>
      <c r="HC784" s="372"/>
      <c r="HD784" s="372"/>
      <c r="HE784" s="372"/>
      <c r="HF784" s="372"/>
      <c r="HG784" s="372"/>
      <c r="HH784" s="372"/>
      <c r="HI784" s="372"/>
      <c r="HJ784" s="372"/>
      <c r="HK784" s="372"/>
      <c r="HL784" s="372"/>
      <c r="HM784" s="372"/>
      <c r="HN784" s="372"/>
      <c r="HO784" s="372"/>
      <c r="HP784" s="372"/>
      <c r="HQ784" s="372"/>
      <c r="HR784" s="372"/>
      <c r="HS784" s="372"/>
      <c r="HT784" s="372"/>
      <c r="HU784" s="372"/>
      <c r="HV784" s="372"/>
      <c r="HW784" s="372"/>
      <c r="HX784" s="372"/>
    </row>
    <row r="786" spans="1:232" s="481" customFormat="1">
      <c r="A786" s="363"/>
      <c r="B786" s="378"/>
      <c r="C786" s="365"/>
      <c r="D786" s="366"/>
      <c r="E786" s="367"/>
      <c r="F786" s="368"/>
      <c r="G786" s="379"/>
      <c r="H786" s="382"/>
      <c r="I786" s="466"/>
      <c r="J786" s="467"/>
      <c r="K786" s="468"/>
      <c r="L786" s="465"/>
      <c r="N786" s="458"/>
      <c r="O786" s="458"/>
      <c r="P786" s="372"/>
      <c r="Q786" s="372"/>
      <c r="R786" s="372"/>
      <c r="S786" s="372"/>
      <c r="T786" s="372"/>
      <c r="U786" s="372"/>
      <c r="V786" s="372"/>
      <c r="W786" s="372"/>
      <c r="X786" s="372"/>
      <c r="Y786" s="372"/>
      <c r="Z786" s="372"/>
      <c r="AA786" s="372"/>
      <c r="AB786" s="372"/>
      <c r="AC786" s="372"/>
      <c r="AD786" s="372"/>
      <c r="AE786" s="372"/>
      <c r="AF786" s="372"/>
      <c r="AG786" s="372"/>
      <c r="AH786" s="372"/>
      <c r="AI786" s="372"/>
      <c r="AJ786" s="372"/>
      <c r="AK786" s="372"/>
      <c r="AL786" s="372"/>
      <c r="AM786" s="372"/>
      <c r="AN786" s="372"/>
      <c r="AO786" s="372"/>
      <c r="AP786" s="372"/>
      <c r="AQ786" s="372"/>
      <c r="AR786" s="372"/>
      <c r="AS786" s="372"/>
      <c r="AT786" s="372"/>
      <c r="AU786" s="372"/>
      <c r="AV786" s="372"/>
      <c r="AW786" s="372"/>
      <c r="AX786" s="372"/>
      <c r="AY786" s="372"/>
      <c r="AZ786" s="372"/>
      <c r="BA786" s="372"/>
      <c r="BB786" s="372"/>
      <c r="BC786" s="372"/>
      <c r="BD786" s="372"/>
      <c r="BE786" s="372"/>
      <c r="BF786" s="372"/>
      <c r="BG786" s="372"/>
      <c r="BH786" s="372"/>
      <c r="BI786" s="372"/>
      <c r="BJ786" s="372"/>
      <c r="BK786" s="372"/>
      <c r="BL786" s="372"/>
      <c r="BM786" s="372"/>
      <c r="BN786" s="372"/>
      <c r="BO786" s="372"/>
      <c r="BP786" s="372"/>
      <c r="BQ786" s="372"/>
      <c r="BR786" s="372"/>
      <c r="BS786" s="372"/>
      <c r="BT786" s="372"/>
      <c r="BU786" s="372"/>
      <c r="BV786" s="372"/>
      <c r="BW786" s="372"/>
      <c r="BX786" s="372"/>
      <c r="BY786" s="372"/>
      <c r="BZ786" s="372"/>
      <c r="CA786" s="372"/>
      <c r="CB786" s="372"/>
      <c r="CC786" s="372"/>
      <c r="CD786" s="372"/>
      <c r="CE786" s="372"/>
      <c r="CF786" s="372"/>
      <c r="CG786" s="372"/>
      <c r="CH786" s="372"/>
      <c r="CI786" s="372"/>
      <c r="CJ786" s="372"/>
      <c r="CK786" s="372"/>
      <c r="CL786" s="372"/>
      <c r="CM786" s="372"/>
      <c r="CN786" s="372"/>
      <c r="CO786" s="372"/>
      <c r="CP786" s="372"/>
      <c r="CQ786" s="372"/>
      <c r="CR786" s="372"/>
      <c r="CS786" s="372"/>
      <c r="CT786" s="372"/>
      <c r="CU786" s="372"/>
      <c r="CV786" s="372"/>
      <c r="CW786" s="372"/>
      <c r="CX786" s="372"/>
      <c r="CY786" s="372"/>
      <c r="CZ786" s="372"/>
      <c r="DA786" s="372"/>
      <c r="DB786" s="372"/>
      <c r="DC786" s="372"/>
      <c r="DD786" s="372"/>
      <c r="DE786" s="372"/>
      <c r="DF786" s="372"/>
      <c r="DG786" s="372"/>
      <c r="DH786" s="372"/>
      <c r="DI786" s="372"/>
      <c r="DJ786" s="372"/>
      <c r="DK786" s="372"/>
      <c r="DL786" s="372"/>
      <c r="DM786" s="372"/>
      <c r="DN786" s="372"/>
      <c r="DO786" s="372"/>
      <c r="DP786" s="372"/>
      <c r="DQ786" s="372"/>
      <c r="DR786" s="372"/>
      <c r="DS786" s="372"/>
      <c r="DT786" s="372"/>
      <c r="DU786" s="372"/>
      <c r="DV786" s="372"/>
      <c r="DW786" s="372"/>
      <c r="DX786" s="372"/>
      <c r="DY786" s="372"/>
      <c r="DZ786" s="372"/>
      <c r="EA786" s="372"/>
      <c r="EB786" s="372"/>
      <c r="EC786" s="372"/>
      <c r="ED786" s="372"/>
      <c r="EE786" s="372"/>
      <c r="EF786" s="372"/>
      <c r="EG786" s="372"/>
      <c r="EH786" s="372"/>
      <c r="EI786" s="372"/>
      <c r="EJ786" s="372"/>
      <c r="EK786" s="372"/>
      <c r="EL786" s="372"/>
      <c r="EM786" s="372"/>
      <c r="EN786" s="372"/>
      <c r="EO786" s="372"/>
      <c r="EP786" s="372"/>
      <c r="EQ786" s="372"/>
      <c r="ER786" s="372"/>
      <c r="ES786" s="372"/>
      <c r="ET786" s="372"/>
      <c r="EU786" s="372"/>
      <c r="EV786" s="372"/>
      <c r="EW786" s="372"/>
      <c r="EX786" s="372"/>
      <c r="EY786" s="372"/>
      <c r="EZ786" s="372"/>
      <c r="FA786" s="372"/>
      <c r="FB786" s="372"/>
      <c r="FC786" s="372"/>
      <c r="FD786" s="372"/>
      <c r="FE786" s="372"/>
      <c r="FF786" s="372"/>
      <c r="FG786" s="372"/>
      <c r="FH786" s="372"/>
      <c r="FI786" s="372"/>
      <c r="FJ786" s="372"/>
      <c r="FK786" s="372"/>
      <c r="FL786" s="372"/>
      <c r="FM786" s="372"/>
      <c r="FN786" s="372"/>
      <c r="FO786" s="372"/>
      <c r="FP786" s="372"/>
      <c r="FQ786" s="372"/>
      <c r="FR786" s="372"/>
      <c r="FS786" s="372"/>
      <c r="FT786" s="372"/>
      <c r="FU786" s="372"/>
      <c r="FV786" s="372"/>
      <c r="FW786" s="372"/>
      <c r="FX786" s="372"/>
      <c r="FY786" s="372"/>
      <c r="FZ786" s="372"/>
      <c r="GA786" s="372"/>
      <c r="GB786" s="372"/>
      <c r="GC786" s="372"/>
      <c r="GD786" s="372"/>
      <c r="GE786" s="372"/>
      <c r="GF786" s="372"/>
      <c r="GG786" s="372"/>
      <c r="GH786" s="372"/>
      <c r="GI786" s="372"/>
      <c r="GJ786" s="372"/>
      <c r="GK786" s="372"/>
      <c r="GL786" s="372"/>
      <c r="GM786" s="372"/>
      <c r="GN786" s="372"/>
      <c r="GO786" s="372"/>
      <c r="GP786" s="372"/>
      <c r="GQ786" s="372"/>
      <c r="GR786" s="372"/>
      <c r="GS786" s="372"/>
      <c r="GT786" s="372"/>
      <c r="GU786" s="372"/>
      <c r="GV786" s="372"/>
      <c r="GW786" s="372"/>
      <c r="GX786" s="372"/>
      <c r="GY786" s="372"/>
      <c r="GZ786" s="372"/>
      <c r="HA786" s="372"/>
      <c r="HB786" s="372"/>
      <c r="HC786" s="372"/>
      <c r="HD786" s="372"/>
      <c r="HE786" s="372"/>
      <c r="HF786" s="372"/>
      <c r="HG786" s="372"/>
      <c r="HH786" s="372"/>
      <c r="HI786" s="372"/>
      <c r="HJ786" s="372"/>
      <c r="HK786" s="372"/>
      <c r="HL786" s="372"/>
      <c r="HM786" s="372"/>
      <c r="HN786" s="372"/>
      <c r="HO786" s="372"/>
      <c r="HP786" s="372"/>
      <c r="HQ786" s="372"/>
      <c r="HR786" s="372"/>
      <c r="HS786" s="372"/>
      <c r="HT786" s="372"/>
      <c r="HU786" s="372"/>
      <c r="HV786" s="372"/>
      <c r="HW786" s="372"/>
      <c r="HX786" s="372"/>
    </row>
    <row r="788" spans="1:232" s="481" customFormat="1">
      <c r="A788" s="363"/>
      <c r="B788" s="378"/>
      <c r="C788" s="365"/>
      <c r="D788" s="366"/>
      <c r="E788" s="367"/>
      <c r="F788" s="368"/>
      <c r="G788" s="379"/>
      <c r="H788" s="382"/>
      <c r="I788" s="466"/>
      <c r="J788" s="467"/>
      <c r="K788" s="468"/>
      <c r="L788" s="465"/>
      <c r="N788" s="458"/>
      <c r="O788" s="458"/>
      <c r="P788" s="372"/>
      <c r="Q788" s="372"/>
      <c r="R788" s="372"/>
      <c r="S788" s="372"/>
      <c r="T788" s="372"/>
      <c r="U788" s="372"/>
      <c r="V788" s="372"/>
      <c r="W788" s="372"/>
      <c r="X788" s="372"/>
      <c r="Y788" s="372"/>
      <c r="Z788" s="372"/>
      <c r="AA788" s="372"/>
      <c r="AB788" s="372"/>
      <c r="AC788" s="372"/>
      <c r="AD788" s="372"/>
      <c r="AE788" s="372"/>
      <c r="AF788" s="372"/>
      <c r="AG788" s="372"/>
      <c r="AH788" s="372"/>
      <c r="AI788" s="372"/>
      <c r="AJ788" s="372"/>
      <c r="AK788" s="372"/>
      <c r="AL788" s="372"/>
      <c r="AM788" s="372"/>
      <c r="AN788" s="372"/>
      <c r="AO788" s="372"/>
      <c r="AP788" s="372"/>
      <c r="AQ788" s="372"/>
      <c r="AR788" s="372"/>
      <c r="AS788" s="372"/>
      <c r="AT788" s="372"/>
      <c r="AU788" s="372"/>
      <c r="AV788" s="372"/>
      <c r="AW788" s="372"/>
      <c r="AX788" s="372"/>
      <c r="AY788" s="372"/>
      <c r="AZ788" s="372"/>
      <c r="BA788" s="372"/>
      <c r="BB788" s="372"/>
      <c r="BC788" s="372"/>
      <c r="BD788" s="372"/>
      <c r="BE788" s="372"/>
      <c r="BF788" s="372"/>
      <c r="BG788" s="372"/>
      <c r="BH788" s="372"/>
      <c r="BI788" s="372"/>
      <c r="BJ788" s="372"/>
      <c r="BK788" s="372"/>
      <c r="BL788" s="372"/>
      <c r="BM788" s="372"/>
      <c r="BN788" s="372"/>
      <c r="BO788" s="372"/>
      <c r="BP788" s="372"/>
      <c r="BQ788" s="372"/>
      <c r="BR788" s="372"/>
      <c r="BS788" s="372"/>
      <c r="BT788" s="372"/>
      <c r="BU788" s="372"/>
      <c r="BV788" s="372"/>
      <c r="BW788" s="372"/>
      <c r="BX788" s="372"/>
      <c r="BY788" s="372"/>
      <c r="BZ788" s="372"/>
      <c r="CA788" s="372"/>
      <c r="CB788" s="372"/>
      <c r="CC788" s="372"/>
      <c r="CD788" s="372"/>
      <c r="CE788" s="372"/>
      <c r="CF788" s="372"/>
      <c r="CG788" s="372"/>
      <c r="CH788" s="372"/>
      <c r="CI788" s="372"/>
      <c r="CJ788" s="372"/>
      <c r="CK788" s="372"/>
      <c r="CL788" s="372"/>
      <c r="CM788" s="372"/>
      <c r="CN788" s="372"/>
      <c r="CO788" s="372"/>
      <c r="CP788" s="372"/>
      <c r="CQ788" s="372"/>
      <c r="CR788" s="372"/>
      <c r="CS788" s="372"/>
      <c r="CT788" s="372"/>
      <c r="CU788" s="372"/>
      <c r="CV788" s="372"/>
      <c r="CW788" s="372"/>
      <c r="CX788" s="372"/>
      <c r="CY788" s="372"/>
      <c r="CZ788" s="372"/>
      <c r="DA788" s="372"/>
      <c r="DB788" s="372"/>
      <c r="DC788" s="372"/>
      <c r="DD788" s="372"/>
      <c r="DE788" s="372"/>
      <c r="DF788" s="372"/>
      <c r="DG788" s="372"/>
      <c r="DH788" s="372"/>
      <c r="DI788" s="372"/>
      <c r="DJ788" s="372"/>
      <c r="DK788" s="372"/>
      <c r="DL788" s="372"/>
      <c r="DM788" s="372"/>
      <c r="DN788" s="372"/>
      <c r="DO788" s="372"/>
      <c r="DP788" s="372"/>
      <c r="DQ788" s="372"/>
      <c r="DR788" s="372"/>
      <c r="DS788" s="372"/>
      <c r="DT788" s="372"/>
      <c r="DU788" s="372"/>
      <c r="DV788" s="372"/>
      <c r="DW788" s="372"/>
      <c r="DX788" s="372"/>
      <c r="DY788" s="372"/>
      <c r="DZ788" s="372"/>
      <c r="EA788" s="372"/>
      <c r="EB788" s="372"/>
      <c r="EC788" s="372"/>
      <c r="ED788" s="372"/>
      <c r="EE788" s="372"/>
      <c r="EF788" s="372"/>
      <c r="EG788" s="372"/>
      <c r="EH788" s="372"/>
      <c r="EI788" s="372"/>
      <c r="EJ788" s="372"/>
      <c r="EK788" s="372"/>
      <c r="EL788" s="372"/>
      <c r="EM788" s="372"/>
      <c r="EN788" s="372"/>
      <c r="EO788" s="372"/>
      <c r="EP788" s="372"/>
      <c r="EQ788" s="372"/>
      <c r="ER788" s="372"/>
      <c r="ES788" s="372"/>
      <c r="ET788" s="372"/>
      <c r="EU788" s="372"/>
      <c r="EV788" s="372"/>
      <c r="EW788" s="372"/>
      <c r="EX788" s="372"/>
      <c r="EY788" s="372"/>
      <c r="EZ788" s="372"/>
      <c r="FA788" s="372"/>
      <c r="FB788" s="372"/>
      <c r="FC788" s="372"/>
      <c r="FD788" s="372"/>
      <c r="FE788" s="372"/>
      <c r="FF788" s="372"/>
      <c r="FG788" s="372"/>
      <c r="FH788" s="372"/>
      <c r="FI788" s="372"/>
      <c r="FJ788" s="372"/>
      <c r="FK788" s="372"/>
      <c r="FL788" s="372"/>
      <c r="FM788" s="372"/>
      <c r="FN788" s="372"/>
      <c r="FO788" s="372"/>
      <c r="FP788" s="372"/>
      <c r="FQ788" s="372"/>
      <c r="FR788" s="372"/>
      <c r="FS788" s="372"/>
      <c r="FT788" s="372"/>
      <c r="FU788" s="372"/>
      <c r="FV788" s="372"/>
      <c r="FW788" s="372"/>
      <c r="FX788" s="372"/>
      <c r="FY788" s="372"/>
      <c r="FZ788" s="372"/>
      <c r="GA788" s="372"/>
      <c r="GB788" s="372"/>
      <c r="GC788" s="372"/>
      <c r="GD788" s="372"/>
      <c r="GE788" s="372"/>
      <c r="GF788" s="372"/>
      <c r="GG788" s="372"/>
      <c r="GH788" s="372"/>
      <c r="GI788" s="372"/>
      <c r="GJ788" s="372"/>
      <c r="GK788" s="372"/>
      <c r="GL788" s="372"/>
      <c r="GM788" s="372"/>
      <c r="GN788" s="372"/>
      <c r="GO788" s="372"/>
      <c r="GP788" s="372"/>
      <c r="GQ788" s="372"/>
      <c r="GR788" s="372"/>
      <c r="GS788" s="372"/>
      <c r="GT788" s="372"/>
      <c r="GU788" s="372"/>
      <c r="GV788" s="372"/>
      <c r="GW788" s="372"/>
      <c r="GX788" s="372"/>
      <c r="GY788" s="372"/>
      <c r="GZ788" s="372"/>
      <c r="HA788" s="372"/>
      <c r="HB788" s="372"/>
      <c r="HC788" s="372"/>
      <c r="HD788" s="372"/>
      <c r="HE788" s="372"/>
      <c r="HF788" s="372"/>
      <c r="HG788" s="372"/>
      <c r="HH788" s="372"/>
      <c r="HI788" s="372"/>
      <c r="HJ788" s="372"/>
      <c r="HK788" s="372"/>
      <c r="HL788" s="372"/>
      <c r="HM788" s="372"/>
      <c r="HN788" s="372"/>
      <c r="HO788" s="372"/>
      <c r="HP788" s="372"/>
      <c r="HQ788" s="372"/>
      <c r="HR788" s="372"/>
      <c r="HS788" s="372"/>
      <c r="HT788" s="372"/>
      <c r="HU788" s="372"/>
      <c r="HV788" s="372"/>
      <c r="HW788" s="372"/>
      <c r="HX788" s="372"/>
    </row>
    <row r="790" spans="1:232" s="481" customFormat="1">
      <c r="A790" s="363"/>
      <c r="B790" s="378"/>
      <c r="C790" s="365"/>
      <c r="D790" s="366"/>
      <c r="E790" s="367"/>
      <c r="F790" s="368"/>
      <c r="G790" s="379"/>
      <c r="H790" s="382"/>
      <c r="I790" s="466"/>
      <c r="J790" s="467"/>
      <c r="K790" s="468"/>
      <c r="L790" s="465"/>
      <c r="N790" s="458"/>
      <c r="O790" s="458"/>
      <c r="P790" s="372"/>
      <c r="Q790" s="372"/>
      <c r="R790" s="372"/>
      <c r="S790" s="372"/>
      <c r="T790" s="372"/>
      <c r="U790" s="372"/>
      <c r="V790" s="372"/>
      <c r="W790" s="372"/>
      <c r="X790" s="372"/>
      <c r="Y790" s="372"/>
      <c r="Z790" s="372"/>
      <c r="AA790" s="372"/>
      <c r="AB790" s="372"/>
      <c r="AC790" s="372"/>
      <c r="AD790" s="372"/>
      <c r="AE790" s="372"/>
      <c r="AF790" s="372"/>
      <c r="AG790" s="372"/>
      <c r="AH790" s="372"/>
      <c r="AI790" s="372"/>
      <c r="AJ790" s="372"/>
      <c r="AK790" s="372"/>
      <c r="AL790" s="372"/>
      <c r="AM790" s="372"/>
      <c r="AN790" s="372"/>
      <c r="AO790" s="372"/>
      <c r="AP790" s="372"/>
      <c r="AQ790" s="372"/>
      <c r="AR790" s="372"/>
      <c r="AS790" s="372"/>
      <c r="AT790" s="372"/>
      <c r="AU790" s="372"/>
      <c r="AV790" s="372"/>
      <c r="AW790" s="372"/>
      <c r="AX790" s="372"/>
      <c r="AY790" s="372"/>
      <c r="AZ790" s="372"/>
      <c r="BA790" s="372"/>
      <c r="BB790" s="372"/>
      <c r="BC790" s="372"/>
      <c r="BD790" s="372"/>
      <c r="BE790" s="372"/>
      <c r="BF790" s="372"/>
      <c r="BG790" s="372"/>
      <c r="BH790" s="372"/>
      <c r="BI790" s="372"/>
      <c r="BJ790" s="372"/>
      <c r="BK790" s="372"/>
      <c r="BL790" s="372"/>
      <c r="BM790" s="372"/>
      <c r="BN790" s="372"/>
      <c r="BO790" s="372"/>
      <c r="BP790" s="372"/>
      <c r="BQ790" s="372"/>
      <c r="BR790" s="372"/>
      <c r="BS790" s="372"/>
      <c r="BT790" s="372"/>
      <c r="BU790" s="372"/>
      <c r="BV790" s="372"/>
      <c r="BW790" s="372"/>
      <c r="BX790" s="372"/>
      <c r="BY790" s="372"/>
      <c r="BZ790" s="372"/>
      <c r="CA790" s="372"/>
      <c r="CB790" s="372"/>
      <c r="CC790" s="372"/>
      <c r="CD790" s="372"/>
      <c r="CE790" s="372"/>
      <c r="CF790" s="372"/>
      <c r="CG790" s="372"/>
      <c r="CH790" s="372"/>
      <c r="CI790" s="372"/>
      <c r="CJ790" s="372"/>
      <c r="CK790" s="372"/>
      <c r="CL790" s="372"/>
      <c r="CM790" s="372"/>
      <c r="CN790" s="372"/>
      <c r="CO790" s="372"/>
      <c r="CP790" s="372"/>
      <c r="CQ790" s="372"/>
      <c r="CR790" s="372"/>
      <c r="CS790" s="372"/>
      <c r="CT790" s="372"/>
      <c r="CU790" s="372"/>
      <c r="CV790" s="372"/>
      <c r="CW790" s="372"/>
      <c r="CX790" s="372"/>
      <c r="CY790" s="372"/>
      <c r="CZ790" s="372"/>
      <c r="DA790" s="372"/>
      <c r="DB790" s="372"/>
      <c r="DC790" s="372"/>
      <c r="DD790" s="372"/>
      <c r="DE790" s="372"/>
      <c r="DF790" s="372"/>
      <c r="DG790" s="372"/>
      <c r="DH790" s="372"/>
      <c r="DI790" s="372"/>
      <c r="DJ790" s="372"/>
      <c r="DK790" s="372"/>
      <c r="DL790" s="372"/>
      <c r="DM790" s="372"/>
      <c r="DN790" s="372"/>
      <c r="DO790" s="372"/>
      <c r="DP790" s="372"/>
      <c r="DQ790" s="372"/>
      <c r="DR790" s="372"/>
      <c r="DS790" s="372"/>
      <c r="DT790" s="372"/>
      <c r="DU790" s="372"/>
      <c r="DV790" s="372"/>
      <c r="DW790" s="372"/>
      <c r="DX790" s="372"/>
      <c r="DY790" s="372"/>
      <c r="DZ790" s="372"/>
      <c r="EA790" s="372"/>
      <c r="EB790" s="372"/>
      <c r="EC790" s="372"/>
      <c r="ED790" s="372"/>
      <c r="EE790" s="372"/>
      <c r="EF790" s="372"/>
      <c r="EG790" s="372"/>
      <c r="EH790" s="372"/>
      <c r="EI790" s="372"/>
      <c r="EJ790" s="372"/>
      <c r="EK790" s="372"/>
      <c r="EL790" s="372"/>
      <c r="EM790" s="372"/>
      <c r="EN790" s="372"/>
      <c r="EO790" s="372"/>
      <c r="EP790" s="372"/>
      <c r="EQ790" s="372"/>
      <c r="ER790" s="372"/>
      <c r="ES790" s="372"/>
      <c r="ET790" s="372"/>
      <c r="EU790" s="372"/>
      <c r="EV790" s="372"/>
      <c r="EW790" s="372"/>
      <c r="EX790" s="372"/>
      <c r="EY790" s="372"/>
      <c r="EZ790" s="372"/>
      <c r="FA790" s="372"/>
      <c r="FB790" s="372"/>
      <c r="FC790" s="372"/>
      <c r="FD790" s="372"/>
      <c r="FE790" s="372"/>
      <c r="FF790" s="372"/>
      <c r="FG790" s="372"/>
      <c r="FH790" s="372"/>
      <c r="FI790" s="372"/>
      <c r="FJ790" s="372"/>
      <c r="FK790" s="372"/>
      <c r="FL790" s="372"/>
      <c r="FM790" s="372"/>
      <c r="FN790" s="372"/>
      <c r="FO790" s="372"/>
      <c r="FP790" s="372"/>
      <c r="FQ790" s="372"/>
      <c r="FR790" s="372"/>
      <c r="FS790" s="372"/>
      <c r="FT790" s="372"/>
      <c r="FU790" s="372"/>
      <c r="FV790" s="372"/>
      <c r="FW790" s="372"/>
      <c r="FX790" s="372"/>
      <c r="FY790" s="372"/>
      <c r="FZ790" s="372"/>
      <c r="GA790" s="372"/>
      <c r="GB790" s="372"/>
      <c r="GC790" s="372"/>
      <c r="GD790" s="372"/>
      <c r="GE790" s="372"/>
      <c r="GF790" s="372"/>
      <c r="GG790" s="372"/>
      <c r="GH790" s="372"/>
      <c r="GI790" s="372"/>
      <c r="GJ790" s="372"/>
      <c r="GK790" s="372"/>
      <c r="GL790" s="372"/>
      <c r="GM790" s="372"/>
      <c r="GN790" s="372"/>
      <c r="GO790" s="372"/>
      <c r="GP790" s="372"/>
      <c r="GQ790" s="372"/>
      <c r="GR790" s="372"/>
      <c r="GS790" s="372"/>
      <c r="GT790" s="372"/>
      <c r="GU790" s="372"/>
      <c r="GV790" s="372"/>
      <c r="GW790" s="372"/>
      <c r="GX790" s="372"/>
      <c r="GY790" s="372"/>
      <c r="GZ790" s="372"/>
      <c r="HA790" s="372"/>
      <c r="HB790" s="372"/>
      <c r="HC790" s="372"/>
      <c r="HD790" s="372"/>
      <c r="HE790" s="372"/>
      <c r="HF790" s="372"/>
      <c r="HG790" s="372"/>
      <c r="HH790" s="372"/>
      <c r="HI790" s="372"/>
      <c r="HJ790" s="372"/>
      <c r="HK790" s="372"/>
      <c r="HL790" s="372"/>
      <c r="HM790" s="372"/>
      <c r="HN790" s="372"/>
      <c r="HO790" s="372"/>
      <c r="HP790" s="372"/>
      <c r="HQ790" s="372"/>
      <c r="HR790" s="372"/>
      <c r="HS790" s="372"/>
      <c r="HT790" s="372"/>
      <c r="HU790" s="372"/>
      <c r="HV790" s="372"/>
      <c r="HW790" s="372"/>
      <c r="HX790" s="372"/>
    </row>
    <row r="792" spans="1:232" s="481" customFormat="1">
      <c r="A792" s="363"/>
      <c r="B792" s="378"/>
      <c r="C792" s="365"/>
      <c r="D792" s="366"/>
      <c r="E792" s="367"/>
      <c r="F792" s="368"/>
      <c r="G792" s="379"/>
      <c r="H792" s="382"/>
      <c r="I792" s="466"/>
      <c r="J792" s="467"/>
      <c r="K792" s="468"/>
      <c r="L792" s="465"/>
      <c r="N792" s="458"/>
      <c r="O792" s="458"/>
      <c r="P792" s="372"/>
      <c r="Q792" s="372"/>
      <c r="R792" s="372"/>
      <c r="S792" s="372"/>
      <c r="T792" s="372"/>
      <c r="U792" s="372"/>
      <c r="V792" s="372"/>
      <c r="W792" s="372"/>
      <c r="X792" s="372"/>
      <c r="Y792" s="372"/>
      <c r="Z792" s="372"/>
      <c r="AA792" s="372"/>
      <c r="AB792" s="372"/>
      <c r="AC792" s="372"/>
      <c r="AD792" s="372"/>
      <c r="AE792" s="372"/>
      <c r="AF792" s="372"/>
      <c r="AG792" s="372"/>
      <c r="AH792" s="372"/>
      <c r="AI792" s="372"/>
      <c r="AJ792" s="372"/>
      <c r="AK792" s="372"/>
      <c r="AL792" s="372"/>
      <c r="AM792" s="372"/>
      <c r="AN792" s="372"/>
      <c r="AO792" s="372"/>
      <c r="AP792" s="372"/>
      <c r="AQ792" s="372"/>
      <c r="AR792" s="372"/>
      <c r="AS792" s="372"/>
      <c r="AT792" s="372"/>
      <c r="AU792" s="372"/>
      <c r="AV792" s="372"/>
      <c r="AW792" s="372"/>
      <c r="AX792" s="372"/>
      <c r="AY792" s="372"/>
      <c r="AZ792" s="372"/>
      <c r="BA792" s="372"/>
      <c r="BB792" s="372"/>
      <c r="BC792" s="372"/>
      <c r="BD792" s="372"/>
      <c r="BE792" s="372"/>
      <c r="BF792" s="372"/>
      <c r="BG792" s="372"/>
      <c r="BH792" s="372"/>
      <c r="BI792" s="372"/>
      <c r="BJ792" s="372"/>
      <c r="BK792" s="372"/>
      <c r="BL792" s="372"/>
      <c r="BM792" s="372"/>
      <c r="BN792" s="372"/>
      <c r="BO792" s="372"/>
      <c r="BP792" s="372"/>
      <c r="BQ792" s="372"/>
      <c r="BR792" s="372"/>
      <c r="BS792" s="372"/>
      <c r="BT792" s="372"/>
      <c r="BU792" s="372"/>
      <c r="BV792" s="372"/>
      <c r="BW792" s="372"/>
      <c r="BX792" s="372"/>
      <c r="BY792" s="372"/>
      <c r="BZ792" s="372"/>
      <c r="CA792" s="372"/>
      <c r="CB792" s="372"/>
      <c r="CC792" s="372"/>
      <c r="CD792" s="372"/>
      <c r="CE792" s="372"/>
      <c r="CF792" s="372"/>
      <c r="CG792" s="372"/>
      <c r="CH792" s="372"/>
      <c r="CI792" s="372"/>
      <c r="CJ792" s="372"/>
      <c r="CK792" s="372"/>
      <c r="CL792" s="372"/>
      <c r="CM792" s="372"/>
      <c r="CN792" s="372"/>
      <c r="CO792" s="372"/>
      <c r="CP792" s="372"/>
      <c r="CQ792" s="372"/>
      <c r="CR792" s="372"/>
      <c r="CS792" s="372"/>
      <c r="CT792" s="372"/>
      <c r="CU792" s="372"/>
      <c r="CV792" s="372"/>
      <c r="CW792" s="372"/>
      <c r="CX792" s="372"/>
      <c r="CY792" s="372"/>
      <c r="CZ792" s="372"/>
      <c r="DA792" s="372"/>
      <c r="DB792" s="372"/>
      <c r="DC792" s="372"/>
      <c r="DD792" s="372"/>
      <c r="DE792" s="372"/>
      <c r="DF792" s="372"/>
      <c r="DG792" s="372"/>
      <c r="DH792" s="372"/>
      <c r="DI792" s="372"/>
      <c r="DJ792" s="372"/>
      <c r="DK792" s="372"/>
      <c r="DL792" s="372"/>
      <c r="DM792" s="372"/>
      <c r="DN792" s="372"/>
      <c r="DO792" s="372"/>
      <c r="DP792" s="372"/>
      <c r="DQ792" s="372"/>
      <c r="DR792" s="372"/>
      <c r="DS792" s="372"/>
      <c r="DT792" s="372"/>
      <c r="DU792" s="372"/>
      <c r="DV792" s="372"/>
      <c r="DW792" s="372"/>
      <c r="DX792" s="372"/>
      <c r="DY792" s="372"/>
      <c r="DZ792" s="372"/>
      <c r="EA792" s="372"/>
      <c r="EB792" s="372"/>
      <c r="EC792" s="372"/>
      <c r="ED792" s="372"/>
      <c r="EE792" s="372"/>
      <c r="EF792" s="372"/>
      <c r="EG792" s="372"/>
      <c r="EH792" s="372"/>
      <c r="EI792" s="372"/>
      <c r="EJ792" s="372"/>
      <c r="EK792" s="372"/>
      <c r="EL792" s="372"/>
      <c r="EM792" s="372"/>
      <c r="EN792" s="372"/>
      <c r="EO792" s="372"/>
      <c r="EP792" s="372"/>
      <c r="EQ792" s="372"/>
      <c r="ER792" s="372"/>
      <c r="ES792" s="372"/>
      <c r="ET792" s="372"/>
      <c r="EU792" s="372"/>
      <c r="EV792" s="372"/>
      <c r="EW792" s="372"/>
      <c r="EX792" s="372"/>
      <c r="EY792" s="372"/>
      <c r="EZ792" s="372"/>
      <c r="FA792" s="372"/>
      <c r="FB792" s="372"/>
      <c r="FC792" s="372"/>
      <c r="FD792" s="372"/>
      <c r="FE792" s="372"/>
      <c r="FF792" s="372"/>
      <c r="FG792" s="372"/>
      <c r="FH792" s="372"/>
      <c r="FI792" s="372"/>
      <c r="FJ792" s="372"/>
      <c r="FK792" s="372"/>
      <c r="FL792" s="372"/>
      <c r="FM792" s="372"/>
      <c r="FN792" s="372"/>
      <c r="FO792" s="372"/>
      <c r="FP792" s="372"/>
      <c r="FQ792" s="372"/>
      <c r="FR792" s="372"/>
      <c r="FS792" s="372"/>
      <c r="FT792" s="372"/>
      <c r="FU792" s="372"/>
      <c r="FV792" s="372"/>
      <c r="FW792" s="372"/>
      <c r="FX792" s="372"/>
      <c r="FY792" s="372"/>
      <c r="FZ792" s="372"/>
      <c r="GA792" s="372"/>
      <c r="GB792" s="372"/>
      <c r="GC792" s="372"/>
      <c r="GD792" s="372"/>
      <c r="GE792" s="372"/>
      <c r="GF792" s="372"/>
      <c r="GG792" s="372"/>
      <c r="GH792" s="372"/>
      <c r="GI792" s="372"/>
      <c r="GJ792" s="372"/>
      <c r="GK792" s="372"/>
      <c r="GL792" s="372"/>
      <c r="GM792" s="372"/>
      <c r="GN792" s="372"/>
      <c r="GO792" s="372"/>
      <c r="GP792" s="372"/>
      <c r="GQ792" s="372"/>
      <c r="GR792" s="372"/>
      <c r="GS792" s="372"/>
      <c r="GT792" s="372"/>
      <c r="GU792" s="372"/>
      <c r="GV792" s="372"/>
      <c r="GW792" s="372"/>
      <c r="GX792" s="372"/>
      <c r="GY792" s="372"/>
      <c r="GZ792" s="372"/>
      <c r="HA792" s="372"/>
      <c r="HB792" s="372"/>
      <c r="HC792" s="372"/>
      <c r="HD792" s="372"/>
      <c r="HE792" s="372"/>
      <c r="HF792" s="372"/>
      <c r="HG792" s="372"/>
      <c r="HH792" s="372"/>
      <c r="HI792" s="372"/>
      <c r="HJ792" s="372"/>
      <c r="HK792" s="372"/>
      <c r="HL792" s="372"/>
      <c r="HM792" s="372"/>
      <c r="HN792" s="372"/>
      <c r="HO792" s="372"/>
      <c r="HP792" s="372"/>
      <c r="HQ792" s="372"/>
      <c r="HR792" s="372"/>
      <c r="HS792" s="372"/>
      <c r="HT792" s="372"/>
      <c r="HU792" s="372"/>
      <c r="HV792" s="372"/>
      <c r="HW792" s="372"/>
      <c r="HX792" s="372"/>
    </row>
    <row r="794" spans="1:232" s="481" customFormat="1">
      <c r="A794" s="363"/>
      <c r="B794" s="378"/>
      <c r="C794" s="365"/>
      <c r="D794" s="366"/>
      <c r="E794" s="367"/>
      <c r="F794" s="368"/>
      <c r="G794" s="379"/>
      <c r="H794" s="382"/>
      <c r="I794" s="466"/>
      <c r="J794" s="467"/>
      <c r="K794" s="468"/>
      <c r="L794" s="465"/>
      <c r="N794" s="458"/>
      <c r="O794" s="458"/>
      <c r="P794" s="372"/>
      <c r="Q794" s="372"/>
      <c r="R794" s="372"/>
      <c r="S794" s="372"/>
      <c r="T794" s="372"/>
      <c r="U794" s="372"/>
      <c r="V794" s="372"/>
      <c r="W794" s="372"/>
      <c r="X794" s="372"/>
      <c r="Y794" s="372"/>
      <c r="Z794" s="372"/>
      <c r="AA794" s="372"/>
      <c r="AB794" s="372"/>
      <c r="AC794" s="372"/>
      <c r="AD794" s="372"/>
      <c r="AE794" s="372"/>
      <c r="AF794" s="372"/>
      <c r="AG794" s="372"/>
      <c r="AH794" s="372"/>
      <c r="AI794" s="372"/>
      <c r="AJ794" s="372"/>
      <c r="AK794" s="372"/>
      <c r="AL794" s="372"/>
      <c r="AM794" s="372"/>
      <c r="AN794" s="372"/>
      <c r="AO794" s="372"/>
      <c r="AP794" s="372"/>
      <c r="AQ794" s="372"/>
      <c r="AR794" s="372"/>
      <c r="AS794" s="372"/>
      <c r="AT794" s="372"/>
      <c r="AU794" s="372"/>
      <c r="AV794" s="372"/>
      <c r="AW794" s="372"/>
      <c r="AX794" s="372"/>
      <c r="AY794" s="372"/>
      <c r="AZ794" s="372"/>
      <c r="BA794" s="372"/>
      <c r="BB794" s="372"/>
      <c r="BC794" s="372"/>
      <c r="BD794" s="372"/>
      <c r="BE794" s="372"/>
      <c r="BF794" s="372"/>
      <c r="BG794" s="372"/>
      <c r="BH794" s="372"/>
      <c r="BI794" s="372"/>
      <c r="BJ794" s="372"/>
      <c r="BK794" s="372"/>
      <c r="BL794" s="372"/>
      <c r="BM794" s="372"/>
      <c r="BN794" s="372"/>
      <c r="BO794" s="372"/>
      <c r="BP794" s="372"/>
      <c r="BQ794" s="372"/>
      <c r="BR794" s="372"/>
      <c r="BS794" s="372"/>
      <c r="BT794" s="372"/>
      <c r="BU794" s="372"/>
      <c r="BV794" s="372"/>
      <c r="BW794" s="372"/>
      <c r="BX794" s="372"/>
      <c r="BY794" s="372"/>
      <c r="BZ794" s="372"/>
      <c r="CA794" s="372"/>
      <c r="CB794" s="372"/>
      <c r="CC794" s="372"/>
      <c r="CD794" s="372"/>
      <c r="CE794" s="372"/>
      <c r="CF794" s="372"/>
      <c r="CG794" s="372"/>
      <c r="CH794" s="372"/>
      <c r="CI794" s="372"/>
      <c r="CJ794" s="372"/>
      <c r="CK794" s="372"/>
      <c r="CL794" s="372"/>
      <c r="CM794" s="372"/>
      <c r="CN794" s="372"/>
      <c r="CO794" s="372"/>
      <c r="CP794" s="372"/>
      <c r="CQ794" s="372"/>
      <c r="CR794" s="372"/>
      <c r="CS794" s="372"/>
      <c r="CT794" s="372"/>
      <c r="CU794" s="372"/>
      <c r="CV794" s="372"/>
      <c r="CW794" s="372"/>
      <c r="CX794" s="372"/>
      <c r="CY794" s="372"/>
      <c r="CZ794" s="372"/>
      <c r="DA794" s="372"/>
      <c r="DB794" s="372"/>
      <c r="DC794" s="372"/>
      <c r="DD794" s="372"/>
      <c r="DE794" s="372"/>
      <c r="DF794" s="372"/>
      <c r="DG794" s="372"/>
      <c r="DH794" s="372"/>
      <c r="DI794" s="372"/>
      <c r="DJ794" s="372"/>
      <c r="DK794" s="372"/>
      <c r="DL794" s="372"/>
      <c r="DM794" s="372"/>
      <c r="DN794" s="372"/>
      <c r="DO794" s="372"/>
      <c r="DP794" s="372"/>
      <c r="DQ794" s="372"/>
      <c r="DR794" s="372"/>
      <c r="DS794" s="372"/>
      <c r="DT794" s="372"/>
      <c r="DU794" s="372"/>
      <c r="DV794" s="372"/>
      <c r="DW794" s="372"/>
      <c r="DX794" s="372"/>
      <c r="DY794" s="372"/>
      <c r="DZ794" s="372"/>
      <c r="EA794" s="372"/>
      <c r="EB794" s="372"/>
      <c r="EC794" s="372"/>
      <c r="ED794" s="372"/>
      <c r="EE794" s="372"/>
      <c r="EF794" s="372"/>
      <c r="EG794" s="372"/>
      <c r="EH794" s="372"/>
      <c r="EI794" s="372"/>
      <c r="EJ794" s="372"/>
      <c r="EK794" s="372"/>
      <c r="EL794" s="372"/>
      <c r="EM794" s="372"/>
      <c r="EN794" s="372"/>
      <c r="EO794" s="372"/>
      <c r="EP794" s="372"/>
      <c r="EQ794" s="372"/>
      <c r="ER794" s="372"/>
      <c r="ES794" s="372"/>
      <c r="ET794" s="372"/>
      <c r="EU794" s="372"/>
      <c r="EV794" s="372"/>
      <c r="EW794" s="372"/>
      <c r="EX794" s="372"/>
      <c r="EY794" s="372"/>
      <c r="EZ794" s="372"/>
      <c r="FA794" s="372"/>
      <c r="FB794" s="372"/>
      <c r="FC794" s="372"/>
      <c r="FD794" s="372"/>
      <c r="FE794" s="372"/>
      <c r="FF794" s="372"/>
      <c r="FG794" s="372"/>
      <c r="FH794" s="372"/>
      <c r="FI794" s="372"/>
      <c r="FJ794" s="372"/>
      <c r="FK794" s="372"/>
      <c r="FL794" s="372"/>
      <c r="FM794" s="372"/>
      <c r="FN794" s="372"/>
      <c r="FO794" s="372"/>
      <c r="FP794" s="372"/>
      <c r="FQ794" s="372"/>
      <c r="FR794" s="372"/>
      <c r="FS794" s="372"/>
      <c r="FT794" s="372"/>
      <c r="FU794" s="372"/>
      <c r="FV794" s="372"/>
      <c r="FW794" s="372"/>
      <c r="FX794" s="372"/>
      <c r="FY794" s="372"/>
      <c r="FZ794" s="372"/>
      <c r="GA794" s="372"/>
      <c r="GB794" s="372"/>
      <c r="GC794" s="372"/>
      <c r="GD794" s="372"/>
      <c r="GE794" s="372"/>
      <c r="GF794" s="372"/>
      <c r="GG794" s="372"/>
      <c r="GH794" s="372"/>
      <c r="GI794" s="372"/>
      <c r="GJ794" s="372"/>
      <c r="GK794" s="372"/>
      <c r="GL794" s="372"/>
      <c r="GM794" s="372"/>
      <c r="GN794" s="372"/>
      <c r="GO794" s="372"/>
      <c r="GP794" s="372"/>
      <c r="GQ794" s="372"/>
      <c r="GR794" s="372"/>
      <c r="GS794" s="372"/>
      <c r="GT794" s="372"/>
      <c r="GU794" s="372"/>
      <c r="GV794" s="372"/>
      <c r="GW794" s="372"/>
      <c r="GX794" s="372"/>
      <c r="GY794" s="372"/>
      <c r="GZ794" s="372"/>
      <c r="HA794" s="372"/>
      <c r="HB794" s="372"/>
      <c r="HC794" s="372"/>
      <c r="HD794" s="372"/>
      <c r="HE794" s="372"/>
      <c r="HF794" s="372"/>
      <c r="HG794" s="372"/>
      <c r="HH794" s="372"/>
      <c r="HI794" s="372"/>
      <c r="HJ794" s="372"/>
      <c r="HK794" s="372"/>
      <c r="HL794" s="372"/>
      <c r="HM794" s="372"/>
      <c r="HN794" s="372"/>
      <c r="HO794" s="372"/>
      <c r="HP794" s="372"/>
      <c r="HQ794" s="372"/>
      <c r="HR794" s="372"/>
      <c r="HS794" s="372"/>
      <c r="HT794" s="372"/>
      <c r="HU794" s="372"/>
      <c r="HV794" s="372"/>
      <c r="HW794" s="372"/>
      <c r="HX794" s="372"/>
    </row>
    <row r="796" spans="1:232" s="481" customFormat="1">
      <c r="A796" s="363"/>
      <c r="B796" s="378"/>
      <c r="C796" s="365"/>
      <c r="D796" s="366"/>
      <c r="E796" s="367"/>
      <c r="F796" s="368"/>
      <c r="G796" s="379"/>
      <c r="H796" s="382"/>
      <c r="I796" s="466"/>
      <c r="J796" s="467"/>
      <c r="K796" s="468"/>
      <c r="L796" s="465"/>
      <c r="N796" s="458"/>
      <c r="O796" s="458"/>
      <c r="P796" s="372"/>
      <c r="Q796" s="372"/>
      <c r="R796" s="372"/>
      <c r="S796" s="372"/>
      <c r="T796" s="372"/>
      <c r="U796" s="372"/>
      <c r="V796" s="372"/>
      <c r="W796" s="372"/>
      <c r="X796" s="372"/>
      <c r="Y796" s="372"/>
      <c r="Z796" s="372"/>
      <c r="AA796" s="372"/>
      <c r="AB796" s="372"/>
      <c r="AC796" s="372"/>
      <c r="AD796" s="372"/>
      <c r="AE796" s="372"/>
      <c r="AF796" s="372"/>
      <c r="AG796" s="372"/>
      <c r="AH796" s="372"/>
      <c r="AI796" s="372"/>
      <c r="AJ796" s="372"/>
      <c r="AK796" s="372"/>
      <c r="AL796" s="372"/>
      <c r="AM796" s="372"/>
      <c r="AN796" s="372"/>
      <c r="AO796" s="372"/>
      <c r="AP796" s="372"/>
      <c r="AQ796" s="372"/>
      <c r="AR796" s="372"/>
      <c r="AS796" s="372"/>
      <c r="AT796" s="372"/>
      <c r="AU796" s="372"/>
      <c r="AV796" s="372"/>
      <c r="AW796" s="372"/>
      <c r="AX796" s="372"/>
      <c r="AY796" s="372"/>
      <c r="AZ796" s="372"/>
      <c r="BA796" s="372"/>
      <c r="BB796" s="372"/>
      <c r="BC796" s="372"/>
      <c r="BD796" s="372"/>
      <c r="BE796" s="372"/>
      <c r="BF796" s="372"/>
      <c r="BG796" s="372"/>
      <c r="BH796" s="372"/>
      <c r="BI796" s="372"/>
      <c r="BJ796" s="372"/>
      <c r="BK796" s="372"/>
      <c r="BL796" s="372"/>
      <c r="BM796" s="372"/>
      <c r="BN796" s="372"/>
      <c r="BO796" s="372"/>
      <c r="BP796" s="372"/>
      <c r="BQ796" s="372"/>
      <c r="BR796" s="372"/>
      <c r="BS796" s="372"/>
      <c r="BT796" s="372"/>
      <c r="BU796" s="372"/>
      <c r="BV796" s="372"/>
      <c r="BW796" s="372"/>
      <c r="BX796" s="372"/>
      <c r="BY796" s="372"/>
      <c r="BZ796" s="372"/>
      <c r="CA796" s="372"/>
      <c r="CB796" s="372"/>
      <c r="CC796" s="372"/>
      <c r="CD796" s="372"/>
      <c r="CE796" s="372"/>
      <c r="CF796" s="372"/>
      <c r="CG796" s="372"/>
      <c r="CH796" s="372"/>
      <c r="CI796" s="372"/>
      <c r="CJ796" s="372"/>
      <c r="CK796" s="372"/>
      <c r="CL796" s="372"/>
      <c r="CM796" s="372"/>
      <c r="CN796" s="372"/>
      <c r="CO796" s="372"/>
      <c r="CP796" s="372"/>
      <c r="CQ796" s="372"/>
      <c r="CR796" s="372"/>
      <c r="CS796" s="372"/>
      <c r="CT796" s="372"/>
      <c r="CU796" s="372"/>
      <c r="CV796" s="372"/>
      <c r="CW796" s="372"/>
      <c r="CX796" s="372"/>
      <c r="CY796" s="372"/>
      <c r="CZ796" s="372"/>
      <c r="DA796" s="372"/>
      <c r="DB796" s="372"/>
      <c r="DC796" s="372"/>
      <c r="DD796" s="372"/>
      <c r="DE796" s="372"/>
      <c r="DF796" s="372"/>
      <c r="DG796" s="372"/>
      <c r="DH796" s="372"/>
      <c r="DI796" s="372"/>
      <c r="DJ796" s="372"/>
      <c r="DK796" s="372"/>
      <c r="DL796" s="372"/>
      <c r="DM796" s="372"/>
      <c r="DN796" s="372"/>
      <c r="DO796" s="372"/>
      <c r="DP796" s="372"/>
      <c r="DQ796" s="372"/>
      <c r="DR796" s="372"/>
      <c r="DS796" s="372"/>
      <c r="DT796" s="372"/>
      <c r="DU796" s="372"/>
      <c r="DV796" s="372"/>
      <c r="DW796" s="372"/>
      <c r="DX796" s="372"/>
      <c r="DY796" s="372"/>
      <c r="DZ796" s="372"/>
      <c r="EA796" s="372"/>
      <c r="EB796" s="372"/>
      <c r="EC796" s="372"/>
      <c r="ED796" s="372"/>
      <c r="EE796" s="372"/>
      <c r="EF796" s="372"/>
      <c r="EG796" s="372"/>
      <c r="EH796" s="372"/>
      <c r="EI796" s="372"/>
      <c r="EJ796" s="372"/>
      <c r="EK796" s="372"/>
      <c r="EL796" s="372"/>
      <c r="EM796" s="372"/>
      <c r="EN796" s="372"/>
      <c r="EO796" s="372"/>
      <c r="EP796" s="372"/>
      <c r="EQ796" s="372"/>
      <c r="ER796" s="372"/>
      <c r="ES796" s="372"/>
      <c r="ET796" s="372"/>
      <c r="EU796" s="372"/>
      <c r="EV796" s="372"/>
      <c r="EW796" s="372"/>
      <c r="EX796" s="372"/>
      <c r="EY796" s="372"/>
      <c r="EZ796" s="372"/>
      <c r="FA796" s="372"/>
      <c r="FB796" s="372"/>
      <c r="FC796" s="372"/>
      <c r="FD796" s="372"/>
      <c r="FE796" s="372"/>
      <c r="FF796" s="372"/>
      <c r="FG796" s="372"/>
      <c r="FH796" s="372"/>
      <c r="FI796" s="372"/>
      <c r="FJ796" s="372"/>
      <c r="FK796" s="372"/>
      <c r="FL796" s="372"/>
      <c r="FM796" s="372"/>
      <c r="FN796" s="372"/>
      <c r="FO796" s="372"/>
      <c r="FP796" s="372"/>
      <c r="FQ796" s="372"/>
      <c r="FR796" s="372"/>
      <c r="FS796" s="372"/>
      <c r="FT796" s="372"/>
      <c r="FU796" s="372"/>
      <c r="FV796" s="372"/>
      <c r="FW796" s="372"/>
      <c r="FX796" s="372"/>
      <c r="FY796" s="372"/>
      <c r="FZ796" s="372"/>
      <c r="GA796" s="372"/>
      <c r="GB796" s="372"/>
      <c r="GC796" s="372"/>
      <c r="GD796" s="372"/>
      <c r="GE796" s="372"/>
      <c r="GF796" s="372"/>
      <c r="GG796" s="372"/>
      <c r="GH796" s="372"/>
      <c r="GI796" s="372"/>
      <c r="GJ796" s="372"/>
      <c r="GK796" s="372"/>
      <c r="GL796" s="372"/>
      <c r="GM796" s="372"/>
      <c r="GN796" s="372"/>
      <c r="GO796" s="372"/>
      <c r="GP796" s="372"/>
      <c r="GQ796" s="372"/>
      <c r="GR796" s="372"/>
      <c r="GS796" s="372"/>
      <c r="GT796" s="372"/>
      <c r="GU796" s="372"/>
      <c r="GV796" s="372"/>
      <c r="GW796" s="372"/>
      <c r="GX796" s="372"/>
      <c r="GY796" s="372"/>
      <c r="GZ796" s="372"/>
      <c r="HA796" s="372"/>
      <c r="HB796" s="372"/>
      <c r="HC796" s="372"/>
      <c r="HD796" s="372"/>
      <c r="HE796" s="372"/>
      <c r="HF796" s="372"/>
      <c r="HG796" s="372"/>
      <c r="HH796" s="372"/>
      <c r="HI796" s="372"/>
      <c r="HJ796" s="372"/>
      <c r="HK796" s="372"/>
      <c r="HL796" s="372"/>
      <c r="HM796" s="372"/>
      <c r="HN796" s="372"/>
      <c r="HO796" s="372"/>
      <c r="HP796" s="372"/>
      <c r="HQ796" s="372"/>
      <c r="HR796" s="372"/>
      <c r="HS796" s="372"/>
      <c r="HT796" s="372"/>
      <c r="HU796" s="372"/>
      <c r="HV796" s="372"/>
      <c r="HW796" s="372"/>
      <c r="HX796" s="372"/>
    </row>
    <row r="798" spans="1:232" s="481" customFormat="1">
      <c r="A798" s="363"/>
      <c r="B798" s="378"/>
      <c r="C798" s="365"/>
      <c r="D798" s="366"/>
      <c r="E798" s="367"/>
      <c r="F798" s="368"/>
      <c r="G798" s="379"/>
      <c r="H798" s="382"/>
      <c r="I798" s="466"/>
      <c r="J798" s="467"/>
      <c r="K798" s="468"/>
      <c r="L798" s="465"/>
      <c r="N798" s="458"/>
      <c r="O798" s="458"/>
      <c r="P798" s="372"/>
      <c r="Q798" s="372"/>
      <c r="R798" s="372"/>
      <c r="S798" s="372"/>
      <c r="T798" s="372"/>
      <c r="U798" s="372"/>
      <c r="V798" s="372"/>
      <c r="W798" s="372"/>
      <c r="X798" s="372"/>
      <c r="Y798" s="372"/>
      <c r="Z798" s="372"/>
      <c r="AA798" s="372"/>
      <c r="AB798" s="372"/>
      <c r="AC798" s="372"/>
      <c r="AD798" s="372"/>
      <c r="AE798" s="372"/>
      <c r="AF798" s="372"/>
      <c r="AG798" s="372"/>
      <c r="AH798" s="372"/>
      <c r="AI798" s="372"/>
      <c r="AJ798" s="372"/>
      <c r="AK798" s="372"/>
      <c r="AL798" s="372"/>
      <c r="AM798" s="372"/>
      <c r="AN798" s="372"/>
      <c r="AO798" s="372"/>
      <c r="AP798" s="372"/>
      <c r="AQ798" s="372"/>
      <c r="AR798" s="372"/>
      <c r="AS798" s="372"/>
      <c r="AT798" s="372"/>
      <c r="AU798" s="372"/>
      <c r="AV798" s="372"/>
      <c r="AW798" s="372"/>
      <c r="AX798" s="372"/>
      <c r="AY798" s="372"/>
      <c r="AZ798" s="372"/>
      <c r="BA798" s="372"/>
      <c r="BB798" s="372"/>
      <c r="BC798" s="372"/>
      <c r="BD798" s="372"/>
      <c r="BE798" s="372"/>
      <c r="BF798" s="372"/>
      <c r="BG798" s="372"/>
      <c r="BH798" s="372"/>
      <c r="BI798" s="372"/>
      <c r="BJ798" s="372"/>
      <c r="BK798" s="372"/>
      <c r="BL798" s="372"/>
      <c r="BM798" s="372"/>
      <c r="BN798" s="372"/>
      <c r="BO798" s="372"/>
      <c r="BP798" s="372"/>
      <c r="BQ798" s="372"/>
      <c r="BR798" s="372"/>
      <c r="BS798" s="372"/>
      <c r="BT798" s="372"/>
      <c r="BU798" s="372"/>
      <c r="BV798" s="372"/>
      <c r="BW798" s="372"/>
      <c r="BX798" s="372"/>
      <c r="BY798" s="372"/>
      <c r="BZ798" s="372"/>
      <c r="CA798" s="372"/>
      <c r="CB798" s="372"/>
      <c r="CC798" s="372"/>
      <c r="CD798" s="372"/>
      <c r="CE798" s="372"/>
      <c r="CF798" s="372"/>
      <c r="CG798" s="372"/>
      <c r="CH798" s="372"/>
      <c r="CI798" s="372"/>
      <c r="CJ798" s="372"/>
      <c r="CK798" s="372"/>
      <c r="CL798" s="372"/>
      <c r="CM798" s="372"/>
      <c r="CN798" s="372"/>
      <c r="CO798" s="372"/>
      <c r="CP798" s="372"/>
      <c r="CQ798" s="372"/>
      <c r="CR798" s="372"/>
      <c r="CS798" s="372"/>
      <c r="CT798" s="372"/>
      <c r="CU798" s="372"/>
      <c r="CV798" s="372"/>
      <c r="CW798" s="372"/>
      <c r="CX798" s="372"/>
      <c r="CY798" s="372"/>
      <c r="CZ798" s="372"/>
      <c r="DA798" s="372"/>
      <c r="DB798" s="372"/>
      <c r="DC798" s="372"/>
      <c r="DD798" s="372"/>
      <c r="DE798" s="372"/>
      <c r="DF798" s="372"/>
      <c r="DG798" s="372"/>
      <c r="DH798" s="372"/>
      <c r="DI798" s="372"/>
      <c r="DJ798" s="372"/>
      <c r="DK798" s="372"/>
      <c r="DL798" s="372"/>
      <c r="DM798" s="372"/>
      <c r="DN798" s="372"/>
      <c r="DO798" s="372"/>
      <c r="DP798" s="372"/>
      <c r="DQ798" s="372"/>
      <c r="DR798" s="372"/>
      <c r="DS798" s="372"/>
      <c r="DT798" s="372"/>
      <c r="DU798" s="372"/>
      <c r="DV798" s="372"/>
      <c r="DW798" s="372"/>
      <c r="DX798" s="372"/>
      <c r="DY798" s="372"/>
      <c r="DZ798" s="372"/>
      <c r="EA798" s="372"/>
      <c r="EB798" s="372"/>
      <c r="EC798" s="372"/>
      <c r="ED798" s="372"/>
      <c r="EE798" s="372"/>
      <c r="EF798" s="372"/>
      <c r="EG798" s="372"/>
      <c r="EH798" s="372"/>
      <c r="EI798" s="372"/>
      <c r="EJ798" s="372"/>
      <c r="EK798" s="372"/>
      <c r="EL798" s="372"/>
      <c r="EM798" s="372"/>
      <c r="EN798" s="372"/>
      <c r="EO798" s="372"/>
      <c r="EP798" s="372"/>
      <c r="EQ798" s="372"/>
      <c r="ER798" s="372"/>
      <c r="ES798" s="372"/>
      <c r="ET798" s="372"/>
      <c r="EU798" s="372"/>
      <c r="EV798" s="372"/>
      <c r="EW798" s="372"/>
      <c r="EX798" s="372"/>
      <c r="EY798" s="372"/>
      <c r="EZ798" s="372"/>
      <c r="FA798" s="372"/>
      <c r="FB798" s="372"/>
      <c r="FC798" s="372"/>
      <c r="FD798" s="372"/>
      <c r="FE798" s="372"/>
      <c r="FF798" s="372"/>
      <c r="FG798" s="372"/>
      <c r="FH798" s="372"/>
      <c r="FI798" s="372"/>
      <c r="FJ798" s="372"/>
      <c r="FK798" s="372"/>
      <c r="FL798" s="372"/>
      <c r="FM798" s="372"/>
      <c r="FN798" s="372"/>
      <c r="FO798" s="372"/>
      <c r="FP798" s="372"/>
      <c r="FQ798" s="372"/>
      <c r="FR798" s="372"/>
      <c r="FS798" s="372"/>
      <c r="FT798" s="372"/>
      <c r="FU798" s="372"/>
      <c r="FV798" s="372"/>
      <c r="FW798" s="372"/>
      <c r="FX798" s="372"/>
      <c r="FY798" s="372"/>
      <c r="FZ798" s="372"/>
      <c r="GA798" s="372"/>
      <c r="GB798" s="372"/>
      <c r="GC798" s="372"/>
      <c r="GD798" s="372"/>
      <c r="GE798" s="372"/>
      <c r="GF798" s="372"/>
      <c r="GG798" s="372"/>
      <c r="GH798" s="372"/>
      <c r="GI798" s="372"/>
      <c r="GJ798" s="372"/>
      <c r="GK798" s="372"/>
      <c r="GL798" s="372"/>
      <c r="GM798" s="372"/>
      <c r="GN798" s="372"/>
      <c r="GO798" s="372"/>
      <c r="GP798" s="372"/>
      <c r="GQ798" s="372"/>
      <c r="GR798" s="372"/>
      <c r="GS798" s="372"/>
      <c r="GT798" s="372"/>
      <c r="GU798" s="372"/>
      <c r="GV798" s="372"/>
      <c r="GW798" s="372"/>
      <c r="GX798" s="372"/>
      <c r="GY798" s="372"/>
      <c r="GZ798" s="372"/>
      <c r="HA798" s="372"/>
      <c r="HB798" s="372"/>
      <c r="HC798" s="372"/>
      <c r="HD798" s="372"/>
      <c r="HE798" s="372"/>
      <c r="HF798" s="372"/>
      <c r="HG798" s="372"/>
      <c r="HH798" s="372"/>
      <c r="HI798" s="372"/>
      <c r="HJ798" s="372"/>
      <c r="HK798" s="372"/>
      <c r="HL798" s="372"/>
      <c r="HM798" s="372"/>
      <c r="HN798" s="372"/>
      <c r="HO798" s="372"/>
      <c r="HP798" s="372"/>
      <c r="HQ798" s="372"/>
      <c r="HR798" s="372"/>
      <c r="HS798" s="372"/>
      <c r="HT798" s="372"/>
      <c r="HU798" s="372"/>
      <c r="HV798" s="372"/>
      <c r="HW798" s="372"/>
      <c r="HX798" s="372"/>
    </row>
    <row r="799" spans="1:232" s="481" customFormat="1">
      <c r="A799" s="363"/>
      <c r="B799" s="378"/>
      <c r="C799" s="365"/>
      <c r="D799" s="366"/>
      <c r="E799" s="367"/>
      <c r="F799" s="368"/>
      <c r="G799" s="379"/>
      <c r="H799" s="382"/>
      <c r="I799" s="466"/>
      <c r="J799" s="467"/>
      <c r="K799" s="468"/>
      <c r="L799" s="465"/>
      <c r="N799" s="458"/>
      <c r="O799" s="458"/>
      <c r="P799" s="372"/>
      <c r="Q799" s="372"/>
      <c r="R799" s="372"/>
      <c r="S799" s="372"/>
      <c r="T799" s="372"/>
      <c r="U799" s="372"/>
      <c r="V799" s="372"/>
      <c r="W799" s="372"/>
      <c r="X799" s="372"/>
      <c r="Y799" s="372"/>
      <c r="Z799" s="372"/>
      <c r="AA799" s="372"/>
      <c r="AB799" s="372"/>
      <c r="AC799" s="372"/>
      <c r="AD799" s="372"/>
      <c r="AE799" s="372"/>
      <c r="AF799" s="372"/>
      <c r="AG799" s="372"/>
      <c r="AH799" s="372"/>
      <c r="AI799" s="372"/>
      <c r="AJ799" s="372"/>
      <c r="AK799" s="372"/>
      <c r="AL799" s="372"/>
      <c r="AM799" s="372"/>
      <c r="AN799" s="372"/>
      <c r="AO799" s="372"/>
      <c r="AP799" s="372"/>
      <c r="AQ799" s="372"/>
      <c r="AR799" s="372"/>
      <c r="AS799" s="372"/>
      <c r="AT799" s="372"/>
      <c r="AU799" s="372"/>
      <c r="AV799" s="372"/>
      <c r="AW799" s="372"/>
      <c r="AX799" s="372"/>
      <c r="AY799" s="372"/>
      <c r="AZ799" s="372"/>
      <c r="BA799" s="372"/>
      <c r="BB799" s="372"/>
      <c r="BC799" s="372"/>
      <c r="BD799" s="372"/>
      <c r="BE799" s="372"/>
      <c r="BF799" s="372"/>
      <c r="BG799" s="372"/>
      <c r="BH799" s="372"/>
      <c r="BI799" s="372"/>
      <c r="BJ799" s="372"/>
      <c r="BK799" s="372"/>
      <c r="BL799" s="372"/>
      <c r="BM799" s="372"/>
      <c r="BN799" s="372"/>
      <c r="BO799" s="372"/>
      <c r="BP799" s="372"/>
      <c r="BQ799" s="372"/>
      <c r="BR799" s="372"/>
      <c r="BS799" s="372"/>
      <c r="BT799" s="372"/>
      <c r="BU799" s="372"/>
      <c r="BV799" s="372"/>
      <c r="BW799" s="372"/>
      <c r="BX799" s="372"/>
      <c r="BY799" s="372"/>
      <c r="BZ799" s="372"/>
      <c r="CA799" s="372"/>
      <c r="CB799" s="372"/>
      <c r="CC799" s="372"/>
      <c r="CD799" s="372"/>
      <c r="CE799" s="372"/>
      <c r="CF799" s="372"/>
      <c r="CG799" s="372"/>
      <c r="CH799" s="372"/>
      <c r="CI799" s="372"/>
      <c r="CJ799" s="372"/>
      <c r="CK799" s="372"/>
      <c r="CL799" s="372"/>
      <c r="CM799" s="372"/>
      <c r="CN799" s="372"/>
      <c r="CO799" s="372"/>
      <c r="CP799" s="372"/>
      <c r="CQ799" s="372"/>
      <c r="CR799" s="372"/>
      <c r="CS799" s="372"/>
      <c r="CT799" s="372"/>
      <c r="CU799" s="372"/>
      <c r="CV799" s="372"/>
      <c r="CW799" s="372"/>
      <c r="CX799" s="372"/>
      <c r="CY799" s="372"/>
      <c r="CZ799" s="372"/>
      <c r="DA799" s="372"/>
      <c r="DB799" s="372"/>
      <c r="DC799" s="372"/>
      <c r="DD799" s="372"/>
      <c r="DE799" s="372"/>
      <c r="DF799" s="372"/>
      <c r="DG799" s="372"/>
      <c r="DH799" s="372"/>
      <c r="DI799" s="372"/>
      <c r="DJ799" s="372"/>
      <c r="DK799" s="372"/>
      <c r="DL799" s="372"/>
      <c r="DM799" s="372"/>
      <c r="DN799" s="372"/>
      <c r="DO799" s="372"/>
      <c r="DP799" s="372"/>
      <c r="DQ799" s="372"/>
      <c r="DR799" s="372"/>
      <c r="DS799" s="372"/>
      <c r="DT799" s="372"/>
      <c r="DU799" s="372"/>
      <c r="DV799" s="372"/>
      <c r="DW799" s="372"/>
      <c r="DX799" s="372"/>
      <c r="DY799" s="372"/>
      <c r="DZ799" s="372"/>
      <c r="EA799" s="372"/>
      <c r="EB799" s="372"/>
      <c r="EC799" s="372"/>
      <c r="ED799" s="372"/>
      <c r="EE799" s="372"/>
      <c r="EF799" s="372"/>
      <c r="EG799" s="372"/>
      <c r="EH799" s="372"/>
      <c r="EI799" s="372"/>
      <c r="EJ799" s="372"/>
      <c r="EK799" s="372"/>
      <c r="EL799" s="372"/>
      <c r="EM799" s="372"/>
      <c r="EN799" s="372"/>
      <c r="EO799" s="372"/>
      <c r="EP799" s="372"/>
      <c r="EQ799" s="372"/>
      <c r="ER799" s="372"/>
      <c r="ES799" s="372"/>
      <c r="ET799" s="372"/>
      <c r="EU799" s="372"/>
      <c r="EV799" s="372"/>
      <c r="EW799" s="372"/>
      <c r="EX799" s="372"/>
      <c r="EY799" s="372"/>
      <c r="EZ799" s="372"/>
      <c r="FA799" s="372"/>
      <c r="FB799" s="372"/>
      <c r="FC799" s="372"/>
      <c r="FD799" s="372"/>
      <c r="FE799" s="372"/>
      <c r="FF799" s="372"/>
      <c r="FG799" s="372"/>
      <c r="FH799" s="372"/>
      <c r="FI799" s="372"/>
      <c r="FJ799" s="372"/>
      <c r="FK799" s="372"/>
      <c r="FL799" s="372"/>
      <c r="FM799" s="372"/>
      <c r="FN799" s="372"/>
      <c r="FO799" s="372"/>
      <c r="FP799" s="372"/>
      <c r="FQ799" s="372"/>
      <c r="FR799" s="372"/>
      <c r="FS799" s="372"/>
      <c r="FT799" s="372"/>
      <c r="FU799" s="372"/>
      <c r="FV799" s="372"/>
      <c r="FW799" s="372"/>
      <c r="FX799" s="372"/>
      <c r="FY799" s="372"/>
      <c r="FZ799" s="372"/>
      <c r="GA799" s="372"/>
      <c r="GB799" s="372"/>
      <c r="GC799" s="372"/>
      <c r="GD799" s="372"/>
      <c r="GE799" s="372"/>
      <c r="GF799" s="372"/>
      <c r="GG799" s="372"/>
      <c r="GH799" s="372"/>
      <c r="GI799" s="372"/>
      <c r="GJ799" s="372"/>
      <c r="GK799" s="372"/>
      <c r="GL799" s="372"/>
      <c r="GM799" s="372"/>
      <c r="GN799" s="372"/>
      <c r="GO799" s="372"/>
      <c r="GP799" s="372"/>
      <c r="GQ799" s="372"/>
      <c r="GR799" s="372"/>
      <c r="GS799" s="372"/>
      <c r="GT799" s="372"/>
      <c r="GU799" s="372"/>
      <c r="GV799" s="372"/>
      <c r="GW799" s="372"/>
      <c r="GX799" s="372"/>
      <c r="GY799" s="372"/>
      <c r="GZ799" s="372"/>
      <c r="HA799" s="372"/>
      <c r="HB799" s="372"/>
      <c r="HC799" s="372"/>
      <c r="HD799" s="372"/>
      <c r="HE799" s="372"/>
      <c r="HF799" s="372"/>
      <c r="HG799" s="372"/>
      <c r="HH799" s="372"/>
      <c r="HI799" s="372"/>
      <c r="HJ799" s="372"/>
      <c r="HK799" s="372"/>
      <c r="HL799" s="372"/>
      <c r="HM799" s="372"/>
      <c r="HN799" s="372"/>
      <c r="HO799" s="372"/>
      <c r="HP799" s="372"/>
      <c r="HQ799" s="372"/>
      <c r="HR799" s="372"/>
      <c r="HS799" s="372"/>
      <c r="HT799" s="372"/>
      <c r="HU799" s="372"/>
      <c r="HV799" s="372"/>
      <c r="HW799" s="372"/>
      <c r="HX799" s="372"/>
    </row>
    <row r="801" spans="1:232" s="481" customFormat="1">
      <c r="A801" s="363"/>
      <c r="B801" s="378"/>
      <c r="C801" s="365"/>
      <c r="D801" s="366"/>
      <c r="E801" s="367"/>
      <c r="F801" s="368"/>
      <c r="G801" s="379"/>
      <c r="H801" s="382"/>
      <c r="I801" s="466"/>
      <c r="J801" s="467"/>
      <c r="K801" s="468"/>
      <c r="L801" s="465"/>
      <c r="N801" s="458"/>
      <c r="O801" s="458"/>
      <c r="P801" s="372"/>
      <c r="Q801" s="372"/>
      <c r="R801" s="372"/>
      <c r="S801" s="372"/>
      <c r="T801" s="372"/>
      <c r="U801" s="372"/>
      <c r="V801" s="372"/>
      <c r="W801" s="372"/>
      <c r="X801" s="372"/>
      <c r="Y801" s="372"/>
      <c r="Z801" s="372"/>
      <c r="AA801" s="372"/>
      <c r="AB801" s="372"/>
      <c r="AC801" s="372"/>
      <c r="AD801" s="372"/>
      <c r="AE801" s="372"/>
      <c r="AF801" s="372"/>
      <c r="AG801" s="372"/>
      <c r="AH801" s="372"/>
      <c r="AI801" s="372"/>
      <c r="AJ801" s="372"/>
      <c r="AK801" s="372"/>
      <c r="AL801" s="372"/>
      <c r="AM801" s="372"/>
      <c r="AN801" s="372"/>
      <c r="AO801" s="372"/>
      <c r="AP801" s="372"/>
      <c r="AQ801" s="372"/>
      <c r="AR801" s="372"/>
      <c r="AS801" s="372"/>
      <c r="AT801" s="372"/>
      <c r="AU801" s="372"/>
      <c r="AV801" s="372"/>
      <c r="AW801" s="372"/>
      <c r="AX801" s="372"/>
      <c r="AY801" s="372"/>
      <c r="AZ801" s="372"/>
      <c r="BA801" s="372"/>
      <c r="BB801" s="372"/>
      <c r="BC801" s="372"/>
      <c r="BD801" s="372"/>
      <c r="BE801" s="372"/>
      <c r="BF801" s="372"/>
      <c r="BG801" s="372"/>
      <c r="BH801" s="372"/>
      <c r="BI801" s="372"/>
      <c r="BJ801" s="372"/>
      <c r="BK801" s="372"/>
      <c r="BL801" s="372"/>
      <c r="BM801" s="372"/>
      <c r="BN801" s="372"/>
      <c r="BO801" s="372"/>
      <c r="BP801" s="372"/>
      <c r="BQ801" s="372"/>
      <c r="BR801" s="372"/>
      <c r="BS801" s="372"/>
      <c r="BT801" s="372"/>
      <c r="BU801" s="372"/>
      <c r="BV801" s="372"/>
      <c r="BW801" s="372"/>
      <c r="BX801" s="372"/>
      <c r="BY801" s="372"/>
      <c r="BZ801" s="372"/>
      <c r="CA801" s="372"/>
      <c r="CB801" s="372"/>
      <c r="CC801" s="372"/>
      <c r="CD801" s="372"/>
      <c r="CE801" s="372"/>
      <c r="CF801" s="372"/>
      <c r="CG801" s="372"/>
      <c r="CH801" s="372"/>
      <c r="CI801" s="372"/>
      <c r="CJ801" s="372"/>
      <c r="CK801" s="372"/>
      <c r="CL801" s="372"/>
      <c r="CM801" s="372"/>
      <c r="CN801" s="372"/>
      <c r="CO801" s="372"/>
      <c r="CP801" s="372"/>
      <c r="CQ801" s="372"/>
      <c r="CR801" s="372"/>
      <c r="CS801" s="372"/>
      <c r="CT801" s="372"/>
      <c r="CU801" s="372"/>
      <c r="CV801" s="372"/>
      <c r="CW801" s="372"/>
      <c r="CX801" s="372"/>
      <c r="CY801" s="372"/>
      <c r="CZ801" s="372"/>
      <c r="DA801" s="372"/>
      <c r="DB801" s="372"/>
      <c r="DC801" s="372"/>
      <c r="DD801" s="372"/>
      <c r="DE801" s="372"/>
      <c r="DF801" s="372"/>
      <c r="DG801" s="372"/>
      <c r="DH801" s="372"/>
      <c r="DI801" s="372"/>
      <c r="DJ801" s="372"/>
      <c r="DK801" s="372"/>
      <c r="DL801" s="372"/>
      <c r="DM801" s="372"/>
      <c r="DN801" s="372"/>
      <c r="DO801" s="372"/>
      <c r="DP801" s="372"/>
      <c r="DQ801" s="372"/>
      <c r="DR801" s="372"/>
      <c r="DS801" s="372"/>
      <c r="DT801" s="372"/>
      <c r="DU801" s="372"/>
      <c r="DV801" s="372"/>
      <c r="DW801" s="372"/>
      <c r="DX801" s="372"/>
      <c r="DY801" s="372"/>
      <c r="DZ801" s="372"/>
      <c r="EA801" s="372"/>
      <c r="EB801" s="372"/>
      <c r="EC801" s="372"/>
      <c r="ED801" s="372"/>
      <c r="EE801" s="372"/>
      <c r="EF801" s="372"/>
      <c r="EG801" s="372"/>
      <c r="EH801" s="372"/>
      <c r="EI801" s="372"/>
      <c r="EJ801" s="372"/>
      <c r="EK801" s="372"/>
      <c r="EL801" s="372"/>
      <c r="EM801" s="372"/>
      <c r="EN801" s="372"/>
      <c r="EO801" s="372"/>
      <c r="EP801" s="372"/>
      <c r="EQ801" s="372"/>
      <c r="ER801" s="372"/>
      <c r="ES801" s="372"/>
      <c r="ET801" s="372"/>
      <c r="EU801" s="372"/>
      <c r="EV801" s="372"/>
      <c r="EW801" s="372"/>
      <c r="EX801" s="372"/>
      <c r="EY801" s="372"/>
      <c r="EZ801" s="372"/>
      <c r="FA801" s="372"/>
      <c r="FB801" s="372"/>
      <c r="FC801" s="372"/>
      <c r="FD801" s="372"/>
      <c r="FE801" s="372"/>
      <c r="FF801" s="372"/>
      <c r="FG801" s="372"/>
      <c r="FH801" s="372"/>
      <c r="FI801" s="372"/>
      <c r="FJ801" s="372"/>
      <c r="FK801" s="372"/>
      <c r="FL801" s="372"/>
      <c r="FM801" s="372"/>
      <c r="FN801" s="372"/>
      <c r="FO801" s="372"/>
      <c r="FP801" s="372"/>
      <c r="FQ801" s="372"/>
      <c r="FR801" s="372"/>
      <c r="FS801" s="372"/>
      <c r="FT801" s="372"/>
      <c r="FU801" s="372"/>
      <c r="FV801" s="372"/>
      <c r="FW801" s="372"/>
      <c r="FX801" s="372"/>
      <c r="FY801" s="372"/>
      <c r="FZ801" s="372"/>
      <c r="GA801" s="372"/>
      <c r="GB801" s="372"/>
      <c r="GC801" s="372"/>
      <c r="GD801" s="372"/>
      <c r="GE801" s="372"/>
      <c r="GF801" s="372"/>
      <c r="GG801" s="372"/>
      <c r="GH801" s="372"/>
      <c r="GI801" s="372"/>
      <c r="GJ801" s="372"/>
      <c r="GK801" s="372"/>
      <c r="GL801" s="372"/>
      <c r="GM801" s="372"/>
      <c r="GN801" s="372"/>
      <c r="GO801" s="372"/>
      <c r="GP801" s="372"/>
      <c r="GQ801" s="372"/>
      <c r="GR801" s="372"/>
      <c r="GS801" s="372"/>
      <c r="GT801" s="372"/>
      <c r="GU801" s="372"/>
      <c r="GV801" s="372"/>
      <c r="GW801" s="372"/>
      <c r="GX801" s="372"/>
      <c r="GY801" s="372"/>
      <c r="GZ801" s="372"/>
      <c r="HA801" s="372"/>
      <c r="HB801" s="372"/>
      <c r="HC801" s="372"/>
      <c r="HD801" s="372"/>
      <c r="HE801" s="372"/>
      <c r="HF801" s="372"/>
      <c r="HG801" s="372"/>
      <c r="HH801" s="372"/>
      <c r="HI801" s="372"/>
      <c r="HJ801" s="372"/>
      <c r="HK801" s="372"/>
      <c r="HL801" s="372"/>
      <c r="HM801" s="372"/>
      <c r="HN801" s="372"/>
      <c r="HO801" s="372"/>
      <c r="HP801" s="372"/>
      <c r="HQ801" s="372"/>
      <c r="HR801" s="372"/>
      <c r="HS801" s="372"/>
      <c r="HT801" s="372"/>
      <c r="HU801" s="372"/>
      <c r="HV801" s="372"/>
      <c r="HW801" s="372"/>
      <c r="HX801" s="372"/>
    </row>
    <row r="803" spans="1:232" s="481" customFormat="1">
      <c r="A803" s="363"/>
      <c r="B803" s="378"/>
      <c r="C803" s="365"/>
      <c r="D803" s="366"/>
      <c r="E803" s="367"/>
      <c r="F803" s="368"/>
      <c r="G803" s="379"/>
      <c r="H803" s="382"/>
      <c r="I803" s="466"/>
      <c r="J803" s="467"/>
      <c r="K803" s="468"/>
      <c r="L803" s="465"/>
      <c r="N803" s="458"/>
      <c r="O803" s="458"/>
      <c r="P803" s="372"/>
      <c r="Q803" s="372"/>
      <c r="R803" s="372"/>
      <c r="S803" s="372"/>
      <c r="T803" s="372"/>
      <c r="U803" s="372"/>
      <c r="V803" s="372"/>
      <c r="W803" s="372"/>
      <c r="X803" s="372"/>
      <c r="Y803" s="372"/>
      <c r="Z803" s="372"/>
      <c r="AA803" s="372"/>
      <c r="AB803" s="372"/>
      <c r="AC803" s="372"/>
      <c r="AD803" s="372"/>
      <c r="AE803" s="372"/>
      <c r="AF803" s="372"/>
      <c r="AG803" s="372"/>
      <c r="AH803" s="372"/>
      <c r="AI803" s="372"/>
      <c r="AJ803" s="372"/>
      <c r="AK803" s="372"/>
      <c r="AL803" s="372"/>
      <c r="AM803" s="372"/>
      <c r="AN803" s="372"/>
      <c r="AO803" s="372"/>
      <c r="AP803" s="372"/>
      <c r="AQ803" s="372"/>
      <c r="AR803" s="372"/>
      <c r="AS803" s="372"/>
      <c r="AT803" s="372"/>
      <c r="AU803" s="372"/>
      <c r="AV803" s="372"/>
      <c r="AW803" s="372"/>
      <c r="AX803" s="372"/>
      <c r="AY803" s="372"/>
      <c r="AZ803" s="372"/>
      <c r="BA803" s="372"/>
      <c r="BB803" s="372"/>
      <c r="BC803" s="372"/>
      <c r="BD803" s="372"/>
      <c r="BE803" s="372"/>
      <c r="BF803" s="372"/>
      <c r="BG803" s="372"/>
      <c r="BH803" s="372"/>
      <c r="BI803" s="372"/>
      <c r="BJ803" s="372"/>
      <c r="BK803" s="372"/>
      <c r="BL803" s="372"/>
      <c r="BM803" s="372"/>
      <c r="BN803" s="372"/>
      <c r="BO803" s="372"/>
      <c r="BP803" s="372"/>
      <c r="BQ803" s="372"/>
      <c r="BR803" s="372"/>
      <c r="BS803" s="372"/>
      <c r="BT803" s="372"/>
      <c r="BU803" s="372"/>
      <c r="BV803" s="372"/>
      <c r="BW803" s="372"/>
      <c r="BX803" s="372"/>
      <c r="BY803" s="372"/>
      <c r="BZ803" s="372"/>
      <c r="CA803" s="372"/>
      <c r="CB803" s="372"/>
      <c r="CC803" s="372"/>
      <c r="CD803" s="372"/>
      <c r="CE803" s="372"/>
      <c r="CF803" s="372"/>
      <c r="CG803" s="372"/>
      <c r="CH803" s="372"/>
      <c r="CI803" s="372"/>
      <c r="CJ803" s="372"/>
      <c r="CK803" s="372"/>
      <c r="CL803" s="372"/>
      <c r="CM803" s="372"/>
      <c r="CN803" s="372"/>
      <c r="CO803" s="372"/>
      <c r="CP803" s="372"/>
      <c r="CQ803" s="372"/>
      <c r="CR803" s="372"/>
      <c r="CS803" s="372"/>
      <c r="CT803" s="372"/>
      <c r="CU803" s="372"/>
      <c r="CV803" s="372"/>
      <c r="CW803" s="372"/>
      <c r="CX803" s="372"/>
      <c r="CY803" s="372"/>
      <c r="CZ803" s="372"/>
      <c r="DA803" s="372"/>
      <c r="DB803" s="372"/>
      <c r="DC803" s="372"/>
      <c r="DD803" s="372"/>
      <c r="DE803" s="372"/>
      <c r="DF803" s="372"/>
      <c r="DG803" s="372"/>
      <c r="DH803" s="372"/>
      <c r="DI803" s="372"/>
      <c r="DJ803" s="372"/>
      <c r="DK803" s="372"/>
      <c r="DL803" s="372"/>
      <c r="DM803" s="372"/>
      <c r="DN803" s="372"/>
      <c r="DO803" s="372"/>
      <c r="DP803" s="372"/>
      <c r="DQ803" s="372"/>
      <c r="DR803" s="372"/>
      <c r="DS803" s="372"/>
      <c r="DT803" s="372"/>
      <c r="DU803" s="372"/>
      <c r="DV803" s="372"/>
      <c r="DW803" s="372"/>
      <c r="DX803" s="372"/>
      <c r="DY803" s="372"/>
      <c r="DZ803" s="372"/>
      <c r="EA803" s="372"/>
      <c r="EB803" s="372"/>
      <c r="EC803" s="372"/>
      <c r="ED803" s="372"/>
      <c r="EE803" s="372"/>
      <c r="EF803" s="372"/>
      <c r="EG803" s="372"/>
      <c r="EH803" s="372"/>
      <c r="EI803" s="372"/>
      <c r="EJ803" s="372"/>
      <c r="EK803" s="372"/>
      <c r="EL803" s="372"/>
      <c r="EM803" s="372"/>
      <c r="EN803" s="372"/>
      <c r="EO803" s="372"/>
      <c r="EP803" s="372"/>
      <c r="EQ803" s="372"/>
      <c r="ER803" s="372"/>
      <c r="ES803" s="372"/>
      <c r="ET803" s="372"/>
      <c r="EU803" s="372"/>
      <c r="EV803" s="372"/>
      <c r="EW803" s="372"/>
      <c r="EX803" s="372"/>
      <c r="EY803" s="372"/>
      <c r="EZ803" s="372"/>
      <c r="FA803" s="372"/>
      <c r="FB803" s="372"/>
      <c r="FC803" s="372"/>
      <c r="FD803" s="372"/>
      <c r="FE803" s="372"/>
      <c r="FF803" s="372"/>
      <c r="FG803" s="372"/>
      <c r="FH803" s="372"/>
      <c r="FI803" s="372"/>
      <c r="FJ803" s="372"/>
      <c r="FK803" s="372"/>
      <c r="FL803" s="372"/>
      <c r="FM803" s="372"/>
      <c r="FN803" s="372"/>
      <c r="FO803" s="372"/>
      <c r="FP803" s="372"/>
      <c r="FQ803" s="372"/>
      <c r="FR803" s="372"/>
      <c r="FS803" s="372"/>
      <c r="FT803" s="372"/>
      <c r="FU803" s="372"/>
      <c r="FV803" s="372"/>
      <c r="FW803" s="372"/>
      <c r="FX803" s="372"/>
      <c r="FY803" s="372"/>
      <c r="FZ803" s="372"/>
      <c r="GA803" s="372"/>
      <c r="GB803" s="372"/>
      <c r="GC803" s="372"/>
      <c r="GD803" s="372"/>
      <c r="GE803" s="372"/>
      <c r="GF803" s="372"/>
      <c r="GG803" s="372"/>
      <c r="GH803" s="372"/>
      <c r="GI803" s="372"/>
      <c r="GJ803" s="372"/>
      <c r="GK803" s="372"/>
      <c r="GL803" s="372"/>
      <c r="GM803" s="372"/>
      <c r="GN803" s="372"/>
      <c r="GO803" s="372"/>
      <c r="GP803" s="372"/>
      <c r="GQ803" s="372"/>
      <c r="GR803" s="372"/>
      <c r="GS803" s="372"/>
      <c r="GT803" s="372"/>
      <c r="GU803" s="372"/>
      <c r="GV803" s="372"/>
      <c r="GW803" s="372"/>
      <c r="GX803" s="372"/>
      <c r="GY803" s="372"/>
      <c r="GZ803" s="372"/>
      <c r="HA803" s="372"/>
      <c r="HB803" s="372"/>
      <c r="HC803" s="372"/>
      <c r="HD803" s="372"/>
      <c r="HE803" s="372"/>
      <c r="HF803" s="372"/>
      <c r="HG803" s="372"/>
      <c r="HH803" s="372"/>
      <c r="HI803" s="372"/>
      <c r="HJ803" s="372"/>
      <c r="HK803" s="372"/>
      <c r="HL803" s="372"/>
      <c r="HM803" s="372"/>
      <c r="HN803" s="372"/>
      <c r="HO803" s="372"/>
      <c r="HP803" s="372"/>
      <c r="HQ803" s="372"/>
      <c r="HR803" s="372"/>
      <c r="HS803" s="372"/>
      <c r="HT803" s="372"/>
      <c r="HU803" s="372"/>
      <c r="HV803" s="372"/>
      <c r="HW803" s="372"/>
      <c r="HX803" s="372"/>
    </row>
    <row r="804" spans="1:232" s="481" customFormat="1">
      <c r="A804" s="363"/>
      <c r="B804" s="378"/>
      <c r="C804" s="365"/>
      <c r="D804" s="366"/>
      <c r="E804" s="367"/>
      <c r="F804" s="368"/>
      <c r="G804" s="379"/>
      <c r="H804" s="382"/>
      <c r="I804" s="466"/>
      <c r="J804" s="467"/>
      <c r="K804" s="468"/>
      <c r="L804" s="465"/>
      <c r="N804" s="458"/>
      <c r="O804" s="458"/>
      <c r="P804" s="372"/>
      <c r="Q804" s="372"/>
      <c r="R804" s="372"/>
      <c r="S804" s="372"/>
      <c r="T804" s="372"/>
      <c r="U804" s="372"/>
      <c r="V804" s="372"/>
      <c r="W804" s="372"/>
      <c r="X804" s="372"/>
      <c r="Y804" s="372"/>
      <c r="Z804" s="372"/>
      <c r="AA804" s="372"/>
      <c r="AB804" s="372"/>
      <c r="AC804" s="372"/>
      <c r="AD804" s="372"/>
      <c r="AE804" s="372"/>
      <c r="AF804" s="372"/>
      <c r="AG804" s="372"/>
      <c r="AH804" s="372"/>
      <c r="AI804" s="372"/>
      <c r="AJ804" s="372"/>
      <c r="AK804" s="372"/>
      <c r="AL804" s="372"/>
      <c r="AM804" s="372"/>
      <c r="AN804" s="372"/>
      <c r="AO804" s="372"/>
      <c r="AP804" s="372"/>
      <c r="AQ804" s="372"/>
      <c r="AR804" s="372"/>
      <c r="AS804" s="372"/>
      <c r="AT804" s="372"/>
      <c r="AU804" s="372"/>
      <c r="AV804" s="372"/>
      <c r="AW804" s="372"/>
      <c r="AX804" s="372"/>
      <c r="AY804" s="372"/>
      <c r="AZ804" s="372"/>
      <c r="BA804" s="372"/>
      <c r="BB804" s="372"/>
      <c r="BC804" s="372"/>
      <c r="BD804" s="372"/>
      <c r="BE804" s="372"/>
      <c r="BF804" s="372"/>
      <c r="BG804" s="372"/>
      <c r="BH804" s="372"/>
      <c r="BI804" s="372"/>
      <c r="BJ804" s="372"/>
      <c r="BK804" s="372"/>
      <c r="BL804" s="372"/>
      <c r="BM804" s="372"/>
      <c r="BN804" s="372"/>
      <c r="BO804" s="372"/>
      <c r="BP804" s="372"/>
      <c r="BQ804" s="372"/>
      <c r="BR804" s="372"/>
      <c r="BS804" s="372"/>
      <c r="BT804" s="372"/>
      <c r="BU804" s="372"/>
      <c r="BV804" s="372"/>
      <c r="BW804" s="372"/>
      <c r="BX804" s="372"/>
      <c r="BY804" s="372"/>
      <c r="BZ804" s="372"/>
      <c r="CA804" s="372"/>
      <c r="CB804" s="372"/>
      <c r="CC804" s="372"/>
      <c r="CD804" s="372"/>
      <c r="CE804" s="372"/>
      <c r="CF804" s="372"/>
      <c r="CG804" s="372"/>
      <c r="CH804" s="372"/>
      <c r="CI804" s="372"/>
      <c r="CJ804" s="372"/>
      <c r="CK804" s="372"/>
      <c r="CL804" s="372"/>
      <c r="CM804" s="372"/>
      <c r="CN804" s="372"/>
      <c r="CO804" s="372"/>
      <c r="CP804" s="372"/>
      <c r="CQ804" s="372"/>
      <c r="CR804" s="372"/>
      <c r="CS804" s="372"/>
      <c r="CT804" s="372"/>
      <c r="CU804" s="372"/>
      <c r="CV804" s="372"/>
      <c r="CW804" s="372"/>
      <c r="CX804" s="372"/>
      <c r="CY804" s="372"/>
      <c r="CZ804" s="372"/>
      <c r="DA804" s="372"/>
      <c r="DB804" s="372"/>
      <c r="DC804" s="372"/>
      <c r="DD804" s="372"/>
      <c r="DE804" s="372"/>
      <c r="DF804" s="372"/>
      <c r="DG804" s="372"/>
      <c r="DH804" s="372"/>
      <c r="DI804" s="372"/>
      <c r="DJ804" s="372"/>
      <c r="DK804" s="372"/>
      <c r="DL804" s="372"/>
      <c r="DM804" s="372"/>
      <c r="DN804" s="372"/>
      <c r="DO804" s="372"/>
      <c r="DP804" s="372"/>
      <c r="DQ804" s="372"/>
      <c r="DR804" s="372"/>
      <c r="DS804" s="372"/>
      <c r="DT804" s="372"/>
      <c r="DU804" s="372"/>
      <c r="DV804" s="372"/>
      <c r="DW804" s="372"/>
      <c r="DX804" s="372"/>
      <c r="DY804" s="372"/>
      <c r="DZ804" s="372"/>
      <c r="EA804" s="372"/>
      <c r="EB804" s="372"/>
      <c r="EC804" s="372"/>
      <c r="ED804" s="372"/>
      <c r="EE804" s="372"/>
      <c r="EF804" s="372"/>
      <c r="EG804" s="372"/>
      <c r="EH804" s="372"/>
      <c r="EI804" s="372"/>
      <c r="EJ804" s="372"/>
      <c r="EK804" s="372"/>
      <c r="EL804" s="372"/>
      <c r="EM804" s="372"/>
      <c r="EN804" s="372"/>
      <c r="EO804" s="372"/>
      <c r="EP804" s="372"/>
      <c r="EQ804" s="372"/>
      <c r="ER804" s="372"/>
      <c r="ES804" s="372"/>
      <c r="ET804" s="372"/>
      <c r="EU804" s="372"/>
      <c r="EV804" s="372"/>
      <c r="EW804" s="372"/>
      <c r="EX804" s="372"/>
      <c r="EY804" s="372"/>
      <c r="EZ804" s="372"/>
      <c r="FA804" s="372"/>
      <c r="FB804" s="372"/>
      <c r="FC804" s="372"/>
      <c r="FD804" s="372"/>
      <c r="FE804" s="372"/>
      <c r="FF804" s="372"/>
      <c r="FG804" s="372"/>
      <c r="FH804" s="372"/>
      <c r="FI804" s="372"/>
      <c r="FJ804" s="372"/>
      <c r="FK804" s="372"/>
      <c r="FL804" s="372"/>
      <c r="FM804" s="372"/>
      <c r="FN804" s="372"/>
      <c r="FO804" s="372"/>
      <c r="FP804" s="372"/>
      <c r="FQ804" s="372"/>
      <c r="FR804" s="372"/>
      <c r="FS804" s="372"/>
      <c r="FT804" s="372"/>
      <c r="FU804" s="372"/>
      <c r="FV804" s="372"/>
      <c r="FW804" s="372"/>
      <c r="FX804" s="372"/>
      <c r="FY804" s="372"/>
      <c r="FZ804" s="372"/>
      <c r="GA804" s="372"/>
      <c r="GB804" s="372"/>
      <c r="GC804" s="372"/>
      <c r="GD804" s="372"/>
      <c r="GE804" s="372"/>
      <c r="GF804" s="372"/>
      <c r="GG804" s="372"/>
      <c r="GH804" s="372"/>
      <c r="GI804" s="372"/>
      <c r="GJ804" s="372"/>
      <c r="GK804" s="372"/>
      <c r="GL804" s="372"/>
      <c r="GM804" s="372"/>
      <c r="GN804" s="372"/>
      <c r="GO804" s="372"/>
      <c r="GP804" s="372"/>
      <c r="GQ804" s="372"/>
      <c r="GR804" s="372"/>
      <c r="GS804" s="372"/>
      <c r="GT804" s="372"/>
      <c r="GU804" s="372"/>
      <c r="GV804" s="372"/>
      <c r="GW804" s="372"/>
      <c r="GX804" s="372"/>
      <c r="GY804" s="372"/>
      <c r="GZ804" s="372"/>
      <c r="HA804" s="372"/>
      <c r="HB804" s="372"/>
      <c r="HC804" s="372"/>
      <c r="HD804" s="372"/>
      <c r="HE804" s="372"/>
      <c r="HF804" s="372"/>
      <c r="HG804" s="372"/>
      <c r="HH804" s="372"/>
      <c r="HI804" s="372"/>
      <c r="HJ804" s="372"/>
      <c r="HK804" s="372"/>
      <c r="HL804" s="372"/>
      <c r="HM804" s="372"/>
      <c r="HN804" s="372"/>
      <c r="HO804" s="372"/>
      <c r="HP804" s="372"/>
      <c r="HQ804" s="372"/>
      <c r="HR804" s="372"/>
      <c r="HS804" s="372"/>
      <c r="HT804" s="372"/>
      <c r="HU804" s="372"/>
      <c r="HV804" s="372"/>
      <c r="HW804" s="372"/>
      <c r="HX804" s="372"/>
    </row>
    <row r="806" spans="1:232" s="481" customFormat="1">
      <c r="A806" s="363"/>
      <c r="B806" s="378"/>
      <c r="C806" s="365"/>
      <c r="D806" s="366"/>
      <c r="E806" s="367"/>
      <c r="F806" s="368"/>
      <c r="G806" s="379"/>
      <c r="H806" s="382"/>
      <c r="I806" s="466"/>
      <c r="J806" s="467"/>
      <c r="K806" s="468"/>
      <c r="L806" s="465"/>
      <c r="N806" s="458"/>
      <c r="O806" s="458"/>
      <c r="P806" s="372"/>
      <c r="Q806" s="372"/>
      <c r="R806" s="372"/>
      <c r="S806" s="372"/>
      <c r="T806" s="372"/>
      <c r="U806" s="372"/>
      <c r="V806" s="372"/>
      <c r="W806" s="372"/>
      <c r="X806" s="372"/>
      <c r="Y806" s="372"/>
      <c r="Z806" s="372"/>
      <c r="AA806" s="372"/>
      <c r="AB806" s="372"/>
      <c r="AC806" s="372"/>
      <c r="AD806" s="372"/>
      <c r="AE806" s="372"/>
      <c r="AF806" s="372"/>
      <c r="AG806" s="372"/>
      <c r="AH806" s="372"/>
      <c r="AI806" s="372"/>
      <c r="AJ806" s="372"/>
      <c r="AK806" s="372"/>
      <c r="AL806" s="372"/>
      <c r="AM806" s="372"/>
      <c r="AN806" s="372"/>
      <c r="AO806" s="372"/>
      <c r="AP806" s="372"/>
      <c r="AQ806" s="372"/>
      <c r="AR806" s="372"/>
      <c r="AS806" s="372"/>
      <c r="AT806" s="372"/>
      <c r="AU806" s="372"/>
      <c r="AV806" s="372"/>
      <c r="AW806" s="372"/>
      <c r="AX806" s="372"/>
      <c r="AY806" s="372"/>
      <c r="AZ806" s="372"/>
      <c r="BA806" s="372"/>
      <c r="BB806" s="372"/>
      <c r="BC806" s="372"/>
      <c r="BD806" s="372"/>
      <c r="BE806" s="372"/>
      <c r="BF806" s="372"/>
      <c r="BG806" s="372"/>
      <c r="BH806" s="372"/>
      <c r="BI806" s="372"/>
      <c r="BJ806" s="372"/>
      <c r="BK806" s="372"/>
      <c r="BL806" s="372"/>
      <c r="BM806" s="372"/>
      <c r="BN806" s="372"/>
      <c r="BO806" s="372"/>
      <c r="BP806" s="372"/>
      <c r="BQ806" s="372"/>
      <c r="BR806" s="372"/>
      <c r="BS806" s="372"/>
      <c r="BT806" s="372"/>
      <c r="BU806" s="372"/>
      <c r="BV806" s="372"/>
      <c r="BW806" s="372"/>
      <c r="BX806" s="372"/>
      <c r="BY806" s="372"/>
      <c r="BZ806" s="372"/>
      <c r="CA806" s="372"/>
      <c r="CB806" s="372"/>
      <c r="CC806" s="372"/>
      <c r="CD806" s="372"/>
      <c r="CE806" s="372"/>
      <c r="CF806" s="372"/>
      <c r="CG806" s="372"/>
      <c r="CH806" s="372"/>
      <c r="CI806" s="372"/>
      <c r="CJ806" s="372"/>
      <c r="CK806" s="372"/>
      <c r="CL806" s="372"/>
      <c r="CM806" s="372"/>
      <c r="CN806" s="372"/>
      <c r="CO806" s="372"/>
      <c r="CP806" s="372"/>
      <c r="CQ806" s="372"/>
      <c r="CR806" s="372"/>
      <c r="CS806" s="372"/>
      <c r="CT806" s="372"/>
      <c r="CU806" s="372"/>
      <c r="CV806" s="372"/>
      <c r="CW806" s="372"/>
      <c r="CX806" s="372"/>
      <c r="CY806" s="372"/>
      <c r="CZ806" s="372"/>
      <c r="DA806" s="372"/>
      <c r="DB806" s="372"/>
      <c r="DC806" s="372"/>
      <c r="DD806" s="372"/>
      <c r="DE806" s="372"/>
      <c r="DF806" s="372"/>
      <c r="DG806" s="372"/>
      <c r="DH806" s="372"/>
      <c r="DI806" s="372"/>
      <c r="DJ806" s="372"/>
      <c r="DK806" s="372"/>
      <c r="DL806" s="372"/>
      <c r="DM806" s="372"/>
      <c r="DN806" s="372"/>
      <c r="DO806" s="372"/>
      <c r="DP806" s="372"/>
      <c r="DQ806" s="372"/>
      <c r="DR806" s="372"/>
      <c r="DS806" s="372"/>
      <c r="DT806" s="372"/>
      <c r="DU806" s="372"/>
      <c r="DV806" s="372"/>
      <c r="DW806" s="372"/>
      <c r="DX806" s="372"/>
      <c r="DY806" s="372"/>
      <c r="DZ806" s="372"/>
      <c r="EA806" s="372"/>
      <c r="EB806" s="372"/>
      <c r="EC806" s="372"/>
      <c r="ED806" s="372"/>
      <c r="EE806" s="372"/>
      <c r="EF806" s="372"/>
      <c r="EG806" s="372"/>
      <c r="EH806" s="372"/>
      <c r="EI806" s="372"/>
      <c r="EJ806" s="372"/>
      <c r="EK806" s="372"/>
      <c r="EL806" s="372"/>
      <c r="EM806" s="372"/>
      <c r="EN806" s="372"/>
      <c r="EO806" s="372"/>
      <c r="EP806" s="372"/>
      <c r="EQ806" s="372"/>
      <c r="ER806" s="372"/>
      <c r="ES806" s="372"/>
      <c r="ET806" s="372"/>
      <c r="EU806" s="372"/>
      <c r="EV806" s="372"/>
      <c r="EW806" s="372"/>
      <c r="EX806" s="372"/>
      <c r="EY806" s="372"/>
      <c r="EZ806" s="372"/>
      <c r="FA806" s="372"/>
      <c r="FB806" s="372"/>
      <c r="FC806" s="372"/>
      <c r="FD806" s="372"/>
      <c r="FE806" s="372"/>
      <c r="FF806" s="372"/>
      <c r="FG806" s="372"/>
      <c r="FH806" s="372"/>
      <c r="FI806" s="372"/>
      <c r="FJ806" s="372"/>
      <c r="FK806" s="372"/>
      <c r="FL806" s="372"/>
      <c r="FM806" s="372"/>
      <c r="FN806" s="372"/>
      <c r="FO806" s="372"/>
      <c r="FP806" s="372"/>
      <c r="FQ806" s="372"/>
      <c r="FR806" s="372"/>
      <c r="FS806" s="372"/>
      <c r="FT806" s="372"/>
      <c r="FU806" s="372"/>
      <c r="FV806" s="372"/>
      <c r="FW806" s="372"/>
      <c r="FX806" s="372"/>
      <c r="FY806" s="372"/>
      <c r="FZ806" s="372"/>
      <c r="GA806" s="372"/>
      <c r="GB806" s="372"/>
      <c r="GC806" s="372"/>
      <c r="GD806" s="372"/>
      <c r="GE806" s="372"/>
      <c r="GF806" s="372"/>
      <c r="GG806" s="372"/>
      <c r="GH806" s="372"/>
      <c r="GI806" s="372"/>
      <c r="GJ806" s="372"/>
      <c r="GK806" s="372"/>
      <c r="GL806" s="372"/>
      <c r="GM806" s="372"/>
      <c r="GN806" s="372"/>
      <c r="GO806" s="372"/>
      <c r="GP806" s="372"/>
      <c r="GQ806" s="372"/>
      <c r="GR806" s="372"/>
      <c r="GS806" s="372"/>
      <c r="GT806" s="372"/>
      <c r="GU806" s="372"/>
      <c r="GV806" s="372"/>
      <c r="GW806" s="372"/>
      <c r="GX806" s="372"/>
      <c r="GY806" s="372"/>
      <c r="GZ806" s="372"/>
      <c r="HA806" s="372"/>
      <c r="HB806" s="372"/>
      <c r="HC806" s="372"/>
      <c r="HD806" s="372"/>
      <c r="HE806" s="372"/>
      <c r="HF806" s="372"/>
      <c r="HG806" s="372"/>
      <c r="HH806" s="372"/>
      <c r="HI806" s="372"/>
      <c r="HJ806" s="372"/>
      <c r="HK806" s="372"/>
      <c r="HL806" s="372"/>
      <c r="HM806" s="372"/>
      <c r="HN806" s="372"/>
      <c r="HO806" s="372"/>
      <c r="HP806" s="372"/>
      <c r="HQ806" s="372"/>
      <c r="HR806" s="372"/>
      <c r="HS806" s="372"/>
      <c r="HT806" s="372"/>
      <c r="HU806" s="372"/>
      <c r="HV806" s="372"/>
      <c r="HW806" s="372"/>
      <c r="HX806" s="372"/>
    </row>
    <row r="807" spans="1:232" s="481" customFormat="1">
      <c r="A807" s="363"/>
      <c r="B807" s="378"/>
      <c r="C807" s="365"/>
      <c r="D807" s="366"/>
      <c r="E807" s="367"/>
      <c r="F807" s="368"/>
      <c r="G807" s="379"/>
      <c r="H807" s="382"/>
      <c r="I807" s="466"/>
      <c r="J807" s="467"/>
      <c r="K807" s="468"/>
      <c r="L807" s="465"/>
      <c r="N807" s="458"/>
      <c r="O807" s="458"/>
      <c r="P807" s="372"/>
      <c r="Q807" s="372"/>
      <c r="R807" s="372"/>
      <c r="S807" s="372"/>
      <c r="T807" s="372"/>
      <c r="U807" s="372"/>
      <c r="V807" s="372"/>
      <c r="W807" s="372"/>
      <c r="X807" s="372"/>
      <c r="Y807" s="372"/>
      <c r="Z807" s="372"/>
      <c r="AA807" s="372"/>
      <c r="AB807" s="372"/>
      <c r="AC807" s="372"/>
      <c r="AD807" s="372"/>
      <c r="AE807" s="372"/>
      <c r="AF807" s="372"/>
      <c r="AG807" s="372"/>
      <c r="AH807" s="372"/>
      <c r="AI807" s="372"/>
      <c r="AJ807" s="372"/>
      <c r="AK807" s="372"/>
      <c r="AL807" s="372"/>
      <c r="AM807" s="372"/>
      <c r="AN807" s="372"/>
      <c r="AO807" s="372"/>
      <c r="AP807" s="372"/>
      <c r="AQ807" s="372"/>
      <c r="AR807" s="372"/>
      <c r="AS807" s="372"/>
      <c r="AT807" s="372"/>
      <c r="AU807" s="372"/>
      <c r="AV807" s="372"/>
      <c r="AW807" s="372"/>
      <c r="AX807" s="372"/>
      <c r="AY807" s="372"/>
      <c r="AZ807" s="372"/>
      <c r="BA807" s="372"/>
      <c r="BB807" s="372"/>
      <c r="BC807" s="372"/>
      <c r="BD807" s="372"/>
      <c r="BE807" s="372"/>
      <c r="BF807" s="372"/>
      <c r="BG807" s="372"/>
      <c r="BH807" s="372"/>
      <c r="BI807" s="372"/>
      <c r="BJ807" s="372"/>
      <c r="BK807" s="372"/>
      <c r="BL807" s="372"/>
      <c r="BM807" s="372"/>
      <c r="BN807" s="372"/>
      <c r="BO807" s="372"/>
      <c r="BP807" s="372"/>
      <c r="BQ807" s="372"/>
      <c r="BR807" s="372"/>
      <c r="BS807" s="372"/>
      <c r="BT807" s="372"/>
      <c r="BU807" s="372"/>
      <c r="BV807" s="372"/>
      <c r="BW807" s="372"/>
      <c r="BX807" s="372"/>
      <c r="BY807" s="372"/>
      <c r="BZ807" s="372"/>
      <c r="CA807" s="372"/>
      <c r="CB807" s="372"/>
      <c r="CC807" s="372"/>
      <c r="CD807" s="372"/>
      <c r="CE807" s="372"/>
      <c r="CF807" s="372"/>
      <c r="CG807" s="372"/>
      <c r="CH807" s="372"/>
      <c r="CI807" s="372"/>
      <c r="CJ807" s="372"/>
      <c r="CK807" s="372"/>
      <c r="CL807" s="372"/>
      <c r="CM807" s="372"/>
      <c r="CN807" s="372"/>
      <c r="CO807" s="372"/>
      <c r="CP807" s="372"/>
      <c r="CQ807" s="372"/>
      <c r="CR807" s="372"/>
      <c r="CS807" s="372"/>
      <c r="CT807" s="372"/>
      <c r="CU807" s="372"/>
      <c r="CV807" s="372"/>
      <c r="CW807" s="372"/>
      <c r="CX807" s="372"/>
      <c r="CY807" s="372"/>
      <c r="CZ807" s="372"/>
      <c r="DA807" s="372"/>
      <c r="DB807" s="372"/>
      <c r="DC807" s="372"/>
      <c r="DD807" s="372"/>
      <c r="DE807" s="372"/>
      <c r="DF807" s="372"/>
      <c r="DG807" s="372"/>
      <c r="DH807" s="372"/>
      <c r="DI807" s="372"/>
      <c r="DJ807" s="372"/>
      <c r="DK807" s="372"/>
      <c r="DL807" s="372"/>
      <c r="DM807" s="372"/>
      <c r="DN807" s="372"/>
      <c r="DO807" s="372"/>
      <c r="DP807" s="372"/>
      <c r="DQ807" s="372"/>
      <c r="DR807" s="372"/>
      <c r="DS807" s="372"/>
      <c r="DT807" s="372"/>
      <c r="DU807" s="372"/>
      <c r="DV807" s="372"/>
      <c r="DW807" s="372"/>
      <c r="DX807" s="372"/>
      <c r="DY807" s="372"/>
      <c r="DZ807" s="372"/>
      <c r="EA807" s="372"/>
      <c r="EB807" s="372"/>
      <c r="EC807" s="372"/>
      <c r="ED807" s="372"/>
      <c r="EE807" s="372"/>
      <c r="EF807" s="372"/>
      <c r="EG807" s="372"/>
      <c r="EH807" s="372"/>
      <c r="EI807" s="372"/>
      <c r="EJ807" s="372"/>
      <c r="EK807" s="372"/>
      <c r="EL807" s="372"/>
      <c r="EM807" s="372"/>
      <c r="EN807" s="372"/>
      <c r="EO807" s="372"/>
      <c r="EP807" s="372"/>
      <c r="EQ807" s="372"/>
      <c r="ER807" s="372"/>
      <c r="ES807" s="372"/>
      <c r="ET807" s="372"/>
      <c r="EU807" s="372"/>
      <c r="EV807" s="372"/>
      <c r="EW807" s="372"/>
      <c r="EX807" s="372"/>
      <c r="EY807" s="372"/>
      <c r="EZ807" s="372"/>
      <c r="FA807" s="372"/>
      <c r="FB807" s="372"/>
      <c r="FC807" s="372"/>
      <c r="FD807" s="372"/>
      <c r="FE807" s="372"/>
      <c r="FF807" s="372"/>
      <c r="FG807" s="372"/>
      <c r="FH807" s="372"/>
      <c r="FI807" s="372"/>
      <c r="FJ807" s="372"/>
      <c r="FK807" s="372"/>
      <c r="FL807" s="372"/>
      <c r="FM807" s="372"/>
      <c r="FN807" s="372"/>
      <c r="FO807" s="372"/>
      <c r="FP807" s="372"/>
      <c r="FQ807" s="372"/>
      <c r="FR807" s="372"/>
      <c r="FS807" s="372"/>
      <c r="FT807" s="372"/>
      <c r="FU807" s="372"/>
      <c r="FV807" s="372"/>
      <c r="FW807" s="372"/>
      <c r="FX807" s="372"/>
      <c r="FY807" s="372"/>
      <c r="FZ807" s="372"/>
      <c r="GA807" s="372"/>
      <c r="GB807" s="372"/>
      <c r="GC807" s="372"/>
      <c r="GD807" s="372"/>
      <c r="GE807" s="372"/>
      <c r="GF807" s="372"/>
      <c r="GG807" s="372"/>
      <c r="GH807" s="372"/>
      <c r="GI807" s="372"/>
      <c r="GJ807" s="372"/>
      <c r="GK807" s="372"/>
      <c r="GL807" s="372"/>
      <c r="GM807" s="372"/>
      <c r="GN807" s="372"/>
      <c r="GO807" s="372"/>
      <c r="GP807" s="372"/>
      <c r="GQ807" s="372"/>
      <c r="GR807" s="372"/>
      <c r="GS807" s="372"/>
      <c r="GT807" s="372"/>
      <c r="GU807" s="372"/>
      <c r="GV807" s="372"/>
      <c r="GW807" s="372"/>
      <c r="GX807" s="372"/>
      <c r="GY807" s="372"/>
      <c r="GZ807" s="372"/>
      <c r="HA807" s="372"/>
      <c r="HB807" s="372"/>
      <c r="HC807" s="372"/>
      <c r="HD807" s="372"/>
      <c r="HE807" s="372"/>
      <c r="HF807" s="372"/>
      <c r="HG807" s="372"/>
      <c r="HH807" s="372"/>
      <c r="HI807" s="372"/>
      <c r="HJ807" s="372"/>
      <c r="HK807" s="372"/>
      <c r="HL807" s="372"/>
      <c r="HM807" s="372"/>
      <c r="HN807" s="372"/>
      <c r="HO807" s="372"/>
      <c r="HP807" s="372"/>
      <c r="HQ807" s="372"/>
      <c r="HR807" s="372"/>
      <c r="HS807" s="372"/>
      <c r="HT807" s="372"/>
      <c r="HU807" s="372"/>
      <c r="HV807" s="372"/>
      <c r="HW807" s="372"/>
      <c r="HX807" s="372"/>
    </row>
    <row r="808" spans="1:232" s="481" customFormat="1">
      <c r="A808" s="363"/>
      <c r="B808" s="378"/>
      <c r="C808" s="365"/>
      <c r="D808" s="366"/>
      <c r="E808" s="367"/>
      <c r="F808" s="368"/>
      <c r="G808" s="379"/>
      <c r="H808" s="382"/>
      <c r="I808" s="466"/>
      <c r="J808" s="467"/>
      <c r="K808" s="468"/>
      <c r="L808" s="465"/>
      <c r="N808" s="458"/>
      <c r="O808" s="458"/>
      <c r="P808" s="372"/>
      <c r="Q808" s="372"/>
      <c r="R808" s="372"/>
      <c r="S808" s="372"/>
      <c r="T808" s="372"/>
      <c r="U808" s="372"/>
      <c r="V808" s="372"/>
      <c r="W808" s="372"/>
      <c r="X808" s="372"/>
      <c r="Y808" s="372"/>
      <c r="Z808" s="372"/>
      <c r="AA808" s="372"/>
      <c r="AB808" s="372"/>
      <c r="AC808" s="372"/>
      <c r="AD808" s="372"/>
      <c r="AE808" s="372"/>
      <c r="AF808" s="372"/>
      <c r="AG808" s="372"/>
      <c r="AH808" s="372"/>
      <c r="AI808" s="372"/>
      <c r="AJ808" s="372"/>
      <c r="AK808" s="372"/>
      <c r="AL808" s="372"/>
      <c r="AM808" s="372"/>
      <c r="AN808" s="372"/>
      <c r="AO808" s="372"/>
      <c r="AP808" s="372"/>
      <c r="AQ808" s="372"/>
      <c r="AR808" s="372"/>
      <c r="AS808" s="372"/>
      <c r="AT808" s="372"/>
      <c r="AU808" s="372"/>
      <c r="AV808" s="372"/>
      <c r="AW808" s="372"/>
      <c r="AX808" s="372"/>
      <c r="AY808" s="372"/>
      <c r="AZ808" s="372"/>
      <c r="BA808" s="372"/>
      <c r="BB808" s="372"/>
      <c r="BC808" s="372"/>
      <c r="BD808" s="372"/>
      <c r="BE808" s="372"/>
      <c r="BF808" s="372"/>
      <c r="BG808" s="372"/>
      <c r="BH808" s="372"/>
      <c r="BI808" s="372"/>
      <c r="BJ808" s="372"/>
      <c r="BK808" s="372"/>
      <c r="BL808" s="372"/>
      <c r="BM808" s="372"/>
      <c r="BN808" s="372"/>
      <c r="BO808" s="372"/>
      <c r="BP808" s="372"/>
      <c r="BQ808" s="372"/>
      <c r="BR808" s="372"/>
      <c r="BS808" s="372"/>
      <c r="BT808" s="372"/>
      <c r="BU808" s="372"/>
      <c r="BV808" s="372"/>
      <c r="BW808" s="372"/>
      <c r="BX808" s="372"/>
      <c r="BY808" s="372"/>
      <c r="BZ808" s="372"/>
      <c r="CA808" s="372"/>
      <c r="CB808" s="372"/>
      <c r="CC808" s="372"/>
      <c r="CD808" s="372"/>
      <c r="CE808" s="372"/>
      <c r="CF808" s="372"/>
      <c r="CG808" s="372"/>
      <c r="CH808" s="372"/>
      <c r="CI808" s="372"/>
      <c r="CJ808" s="372"/>
      <c r="CK808" s="372"/>
      <c r="CL808" s="372"/>
      <c r="CM808" s="372"/>
      <c r="CN808" s="372"/>
      <c r="CO808" s="372"/>
      <c r="CP808" s="372"/>
      <c r="CQ808" s="372"/>
      <c r="CR808" s="372"/>
      <c r="CS808" s="372"/>
      <c r="CT808" s="372"/>
      <c r="CU808" s="372"/>
      <c r="CV808" s="372"/>
      <c r="CW808" s="372"/>
      <c r="CX808" s="372"/>
      <c r="CY808" s="372"/>
      <c r="CZ808" s="372"/>
      <c r="DA808" s="372"/>
      <c r="DB808" s="372"/>
      <c r="DC808" s="372"/>
      <c r="DD808" s="372"/>
      <c r="DE808" s="372"/>
      <c r="DF808" s="372"/>
      <c r="DG808" s="372"/>
      <c r="DH808" s="372"/>
      <c r="DI808" s="372"/>
      <c r="DJ808" s="372"/>
      <c r="DK808" s="372"/>
      <c r="DL808" s="372"/>
      <c r="DM808" s="372"/>
      <c r="DN808" s="372"/>
      <c r="DO808" s="372"/>
      <c r="DP808" s="372"/>
      <c r="DQ808" s="372"/>
      <c r="DR808" s="372"/>
      <c r="DS808" s="372"/>
      <c r="DT808" s="372"/>
      <c r="DU808" s="372"/>
      <c r="DV808" s="372"/>
      <c r="DW808" s="372"/>
      <c r="DX808" s="372"/>
      <c r="DY808" s="372"/>
      <c r="DZ808" s="372"/>
      <c r="EA808" s="372"/>
      <c r="EB808" s="372"/>
      <c r="EC808" s="372"/>
      <c r="ED808" s="372"/>
      <c r="EE808" s="372"/>
      <c r="EF808" s="372"/>
      <c r="EG808" s="372"/>
      <c r="EH808" s="372"/>
      <c r="EI808" s="372"/>
      <c r="EJ808" s="372"/>
      <c r="EK808" s="372"/>
      <c r="EL808" s="372"/>
      <c r="EM808" s="372"/>
      <c r="EN808" s="372"/>
      <c r="EO808" s="372"/>
      <c r="EP808" s="372"/>
      <c r="EQ808" s="372"/>
      <c r="ER808" s="372"/>
      <c r="ES808" s="372"/>
      <c r="ET808" s="372"/>
      <c r="EU808" s="372"/>
      <c r="EV808" s="372"/>
      <c r="EW808" s="372"/>
      <c r="EX808" s="372"/>
      <c r="EY808" s="372"/>
      <c r="EZ808" s="372"/>
      <c r="FA808" s="372"/>
      <c r="FB808" s="372"/>
      <c r="FC808" s="372"/>
      <c r="FD808" s="372"/>
      <c r="FE808" s="372"/>
      <c r="FF808" s="372"/>
      <c r="FG808" s="372"/>
      <c r="FH808" s="372"/>
      <c r="FI808" s="372"/>
      <c r="FJ808" s="372"/>
      <c r="FK808" s="372"/>
      <c r="FL808" s="372"/>
      <c r="FM808" s="372"/>
      <c r="FN808" s="372"/>
      <c r="FO808" s="372"/>
      <c r="FP808" s="372"/>
      <c r="FQ808" s="372"/>
      <c r="FR808" s="372"/>
      <c r="FS808" s="372"/>
      <c r="FT808" s="372"/>
      <c r="FU808" s="372"/>
      <c r="FV808" s="372"/>
      <c r="FW808" s="372"/>
      <c r="FX808" s="372"/>
      <c r="FY808" s="372"/>
      <c r="FZ808" s="372"/>
      <c r="GA808" s="372"/>
      <c r="GB808" s="372"/>
      <c r="GC808" s="372"/>
      <c r="GD808" s="372"/>
      <c r="GE808" s="372"/>
      <c r="GF808" s="372"/>
      <c r="GG808" s="372"/>
      <c r="GH808" s="372"/>
      <c r="GI808" s="372"/>
      <c r="GJ808" s="372"/>
      <c r="GK808" s="372"/>
      <c r="GL808" s="372"/>
      <c r="GM808" s="372"/>
      <c r="GN808" s="372"/>
      <c r="GO808" s="372"/>
      <c r="GP808" s="372"/>
      <c r="GQ808" s="372"/>
      <c r="GR808" s="372"/>
      <c r="GS808" s="372"/>
      <c r="GT808" s="372"/>
      <c r="GU808" s="372"/>
      <c r="GV808" s="372"/>
      <c r="GW808" s="372"/>
      <c r="GX808" s="372"/>
      <c r="GY808" s="372"/>
      <c r="GZ808" s="372"/>
      <c r="HA808" s="372"/>
      <c r="HB808" s="372"/>
      <c r="HC808" s="372"/>
      <c r="HD808" s="372"/>
      <c r="HE808" s="372"/>
      <c r="HF808" s="372"/>
      <c r="HG808" s="372"/>
      <c r="HH808" s="372"/>
      <c r="HI808" s="372"/>
      <c r="HJ808" s="372"/>
      <c r="HK808" s="372"/>
      <c r="HL808" s="372"/>
      <c r="HM808" s="372"/>
      <c r="HN808" s="372"/>
      <c r="HO808" s="372"/>
      <c r="HP808" s="372"/>
      <c r="HQ808" s="372"/>
      <c r="HR808" s="372"/>
      <c r="HS808" s="372"/>
      <c r="HT808" s="372"/>
      <c r="HU808" s="372"/>
      <c r="HV808" s="372"/>
      <c r="HW808" s="372"/>
      <c r="HX808" s="372"/>
    </row>
    <row r="809" spans="1:232" s="481" customFormat="1">
      <c r="A809" s="363"/>
      <c r="B809" s="378"/>
      <c r="C809" s="365"/>
      <c r="D809" s="366"/>
      <c r="E809" s="367"/>
      <c r="F809" s="368"/>
      <c r="G809" s="379"/>
      <c r="H809" s="382"/>
      <c r="I809" s="466"/>
      <c r="J809" s="467"/>
      <c r="K809" s="468"/>
      <c r="L809" s="465"/>
      <c r="N809" s="458"/>
      <c r="O809" s="458"/>
      <c r="P809" s="372"/>
      <c r="Q809" s="372"/>
      <c r="R809" s="372"/>
      <c r="S809" s="372"/>
      <c r="T809" s="372"/>
      <c r="U809" s="372"/>
      <c r="V809" s="372"/>
      <c r="W809" s="372"/>
      <c r="X809" s="372"/>
      <c r="Y809" s="372"/>
      <c r="Z809" s="372"/>
      <c r="AA809" s="372"/>
      <c r="AB809" s="372"/>
      <c r="AC809" s="372"/>
      <c r="AD809" s="372"/>
      <c r="AE809" s="372"/>
      <c r="AF809" s="372"/>
      <c r="AG809" s="372"/>
      <c r="AH809" s="372"/>
      <c r="AI809" s="372"/>
      <c r="AJ809" s="372"/>
      <c r="AK809" s="372"/>
      <c r="AL809" s="372"/>
      <c r="AM809" s="372"/>
      <c r="AN809" s="372"/>
      <c r="AO809" s="372"/>
      <c r="AP809" s="372"/>
      <c r="AQ809" s="372"/>
      <c r="AR809" s="372"/>
      <c r="AS809" s="372"/>
      <c r="AT809" s="372"/>
      <c r="AU809" s="372"/>
      <c r="AV809" s="372"/>
      <c r="AW809" s="372"/>
      <c r="AX809" s="372"/>
      <c r="AY809" s="372"/>
      <c r="AZ809" s="372"/>
      <c r="BA809" s="372"/>
      <c r="BB809" s="372"/>
      <c r="BC809" s="372"/>
      <c r="BD809" s="372"/>
      <c r="BE809" s="372"/>
      <c r="BF809" s="372"/>
      <c r="BG809" s="372"/>
      <c r="BH809" s="372"/>
      <c r="BI809" s="372"/>
      <c r="BJ809" s="372"/>
      <c r="BK809" s="372"/>
      <c r="BL809" s="372"/>
      <c r="BM809" s="372"/>
      <c r="BN809" s="372"/>
      <c r="BO809" s="372"/>
      <c r="BP809" s="372"/>
      <c r="BQ809" s="372"/>
      <c r="BR809" s="372"/>
      <c r="BS809" s="372"/>
      <c r="BT809" s="372"/>
      <c r="BU809" s="372"/>
      <c r="BV809" s="372"/>
      <c r="BW809" s="372"/>
      <c r="BX809" s="372"/>
      <c r="BY809" s="372"/>
      <c r="BZ809" s="372"/>
      <c r="CA809" s="372"/>
      <c r="CB809" s="372"/>
      <c r="CC809" s="372"/>
      <c r="CD809" s="372"/>
      <c r="CE809" s="372"/>
      <c r="CF809" s="372"/>
      <c r="CG809" s="372"/>
      <c r="CH809" s="372"/>
      <c r="CI809" s="372"/>
      <c r="CJ809" s="372"/>
      <c r="CK809" s="372"/>
      <c r="CL809" s="372"/>
      <c r="CM809" s="372"/>
      <c r="CN809" s="372"/>
      <c r="CO809" s="372"/>
      <c r="CP809" s="372"/>
      <c r="CQ809" s="372"/>
      <c r="CR809" s="372"/>
      <c r="CS809" s="372"/>
      <c r="CT809" s="372"/>
      <c r="CU809" s="372"/>
      <c r="CV809" s="372"/>
      <c r="CW809" s="372"/>
      <c r="CX809" s="372"/>
      <c r="CY809" s="372"/>
      <c r="CZ809" s="372"/>
      <c r="DA809" s="372"/>
      <c r="DB809" s="372"/>
      <c r="DC809" s="372"/>
      <c r="DD809" s="372"/>
      <c r="DE809" s="372"/>
      <c r="DF809" s="372"/>
      <c r="DG809" s="372"/>
      <c r="DH809" s="372"/>
      <c r="DI809" s="372"/>
      <c r="DJ809" s="372"/>
      <c r="DK809" s="372"/>
      <c r="DL809" s="372"/>
      <c r="DM809" s="372"/>
      <c r="DN809" s="372"/>
      <c r="DO809" s="372"/>
      <c r="DP809" s="372"/>
      <c r="DQ809" s="372"/>
      <c r="DR809" s="372"/>
      <c r="DS809" s="372"/>
      <c r="DT809" s="372"/>
      <c r="DU809" s="372"/>
      <c r="DV809" s="372"/>
      <c r="DW809" s="372"/>
      <c r="DX809" s="372"/>
      <c r="DY809" s="372"/>
      <c r="DZ809" s="372"/>
      <c r="EA809" s="372"/>
      <c r="EB809" s="372"/>
      <c r="EC809" s="372"/>
      <c r="ED809" s="372"/>
      <c r="EE809" s="372"/>
      <c r="EF809" s="372"/>
      <c r="EG809" s="372"/>
      <c r="EH809" s="372"/>
      <c r="EI809" s="372"/>
      <c r="EJ809" s="372"/>
      <c r="EK809" s="372"/>
      <c r="EL809" s="372"/>
      <c r="EM809" s="372"/>
      <c r="EN809" s="372"/>
      <c r="EO809" s="372"/>
      <c r="EP809" s="372"/>
      <c r="EQ809" s="372"/>
      <c r="ER809" s="372"/>
      <c r="ES809" s="372"/>
      <c r="ET809" s="372"/>
      <c r="EU809" s="372"/>
      <c r="EV809" s="372"/>
      <c r="EW809" s="372"/>
      <c r="EX809" s="372"/>
      <c r="EY809" s="372"/>
      <c r="EZ809" s="372"/>
      <c r="FA809" s="372"/>
      <c r="FB809" s="372"/>
      <c r="FC809" s="372"/>
      <c r="FD809" s="372"/>
      <c r="FE809" s="372"/>
      <c r="FF809" s="372"/>
      <c r="FG809" s="372"/>
      <c r="FH809" s="372"/>
      <c r="FI809" s="372"/>
      <c r="FJ809" s="372"/>
      <c r="FK809" s="372"/>
      <c r="FL809" s="372"/>
      <c r="FM809" s="372"/>
      <c r="FN809" s="372"/>
      <c r="FO809" s="372"/>
      <c r="FP809" s="372"/>
      <c r="FQ809" s="372"/>
      <c r="FR809" s="372"/>
      <c r="FS809" s="372"/>
      <c r="FT809" s="372"/>
      <c r="FU809" s="372"/>
      <c r="FV809" s="372"/>
      <c r="FW809" s="372"/>
      <c r="FX809" s="372"/>
      <c r="FY809" s="372"/>
      <c r="FZ809" s="372"/>
      <c r="GA809" s="372"/>
      <c r="GB809" s="372"/>
      <c r="GC809" s="372"/>
      <c r="GD809" s="372"/>
      <c r="GE809" s="372"/>
      <c r="GF809" s="372"/>
      <c r="GG809" s="372"/>
      <c r="GH809" s="372"/>
      <c r="GI809" s="372"/>
      <c r="GJ809" s="372"/>
      <c r="GK809" s="372"/>
      <c r="GL809" s="372"/>
      <c r="GM809" s="372"/>
      <c r="GN809" s="372"/>
      <c r="GO809" s="372"/>
      <c r="GP809" s="372"/>
      <c r="GQ809" s="372"/>
      <c r="GR809" s="372"/>
      <c r="GS809" s="372"/>
      <c r="GT809" s="372"/>
      <c r="GU809" s="372"/>
      <c r="GV809" s="372"/>
      <c r="GW809" s="372"/>
      <c r="GX809" s="372"/>
      <c r="GY809" s="372"/>
      <c r="GZ809" s="372"/>
      <c r="HA809" s="372"/>
      <c r="HB809" s="372"/>
      <c r="HC809" s="372"/>
      <c r="HD809" s="372"/>
      <c r="HE809" s="372"/>
      <c r="HF809" s="372"/>
      <c r="HG809" s="372"/>
      <c r="HH809" s="372"/>
      <c r="HI809" s="372"/>
      <c r="HJ809" s="372"/>
      <c r="HK809" s="372"/>
      <c r="HL809" s="372"/>
      <c r="HM809" s="372"/>
      <c r="HN809" s="372"/>
      <c r="HO809" s="372"/>
      <c r="HP809" s="372"/>
      <c r="HQ809" s="372"/>
      <c r="HR809" s="372"/>
      <c r="HS809" s="372"/>
      <c r="HT809" s="372"/>
      <c r="HU809" s="372"/>
      <c r="HV809" s="372"/>
      <c r="HW809" s="372"/>
      <c r="HX809" s="372"/>
    </row>
    <row r="810" spans="1:232" s="481" customFormat="1">
      <c r="A810" s="363"/>
      <c r="B810" s="378"/>
      <c r="C810" s="365"/>
      <c r="D810" s="366"/>
      <c r="E810" s="367"/>
      <c r="F810" s="368"/>
      <c r="G810" s="379"/>
      <c r="H810" s="382"/>
      <c r="I810" s="466"/>
      <c r="J810" s="467"/>
      <c r="K810" s="468"/>
      <c r="L810" s="465"/>
      <c r="N810" s="458"/>
      <c r="O810" s="458"/>
      <c r="P810" s="372"/>
      <c r="Q810" s="372"/>
      <c r="R810" s="372"/>
      <c r="S810" s="372"/>
      <c r="T810" s="372"/>
      <c r="U810" s="372"/>
      <c r="V810" s="372"/>
      <c r="W810" s="372"/>
      <c r="X810" s="372"/>
      <c r="Y810" s="372"/>
      <c r="Z810" s="372"/>
      <c r="AA810" s="372"/>
      <c r="AB810" s="372"/>
      <c r="AC810" s="372"/>
      <c r="AD810" s="372"/>
      <c r="AE810" s="372"/>
      <c r="AF810" s="372"/>
      <c r="AG810" s="372"/>
      <c r="AH810" s="372"/>
      <c r="AI810" s="372"/>
      <c r="AJ810" s="372"/>
      <c r="AK810" s="372"/>
      <c r="AL810" s="372"/>
      <c r="AM810" s="372"/>
      <c r="AN810" s="372"/>
      <c r="AO810" s="372"/>
      <c r="AP810" s="372"/>
      <c r="AQ810" s="372"/>
      <c r="AR810" s="372"/>
      <c r="AS810" s="372"/>
      <c r="AT810" s="372"/>
      <c r="AU810" s="372"/>
      <c r="AV810" s="372"/>
      <c r="AW810" s="372"/>
      <c r="AX810" s="372"/>
      <c r="AY810" s="372"/>
      <c r="AZ810" s="372"/>
      <c r="BA810" s="372"/>
      <c r="BB810" s="372"/>
      <c r="BC810" s="372"/>
      <c r="BD810" s="372"/>
      <c r="BE810" s="372"/>
      <c r="BF810" s="372"/>
      <c r="BG810" s="372"/>
      <c r="BH810" s="372"/>
      <c r="BI810" s="372"/>
      <c r="BJ810" s="372"/>
      <c r="BK810" s="372"/>
      <c r="BL810" s="372"/>
      <c r="BM810" s="372"/>
      <c r="BN810" s="372"/>
      <c r="BO810" s="372"/>
      <c r="BP810" s="372"/>
      <c r="BQ810" s="372"/>
      <c r="BR810" s="372"/>
      <c r="BS810" s="372"/>
      <c r="BT810" s="372"/>
      <c r="BU810" s="372"/>
      <c r="BV810" s="372"/>
      <c r="BW810" s="372"/>
      <c r="BX810" s="372"/>
      <c r="BY810" s="372"/>
      <c r="BZ810" s="372"/>
      <c r="CA810" s="372"/>
      <c r="CB810" s="372"/>
      <c r="CC810" s="372"/>
      <c r="CD810" s="372"/>
      <c r="CE810" s="372"/>
      <c r="CF810" s="372"/>
      <c r="CG810" s="372"/>
      <c r="CH810" s="372"/>
      <c r="CI810" s="372"/>
      <c r="CJ810" s="372"/>
      <c r="CK810" s="372"/>
      <c r="CL810" s="372"/>
      <c r="CM810" s="372"/>
      <c r="CN810" s="372"/>
      <c r="CO810" s="372"/>
      <c r="CP810" s="372"/>
      <c r="CQ810" s="372"/>
      <c r="CR810" s="372"/>
      <c r="CS810" s="372"/>
      <c r="CT810" s="372"/>
      <c r="CU810" s="372"/>
      <c r="CV810" s="372"/>
      <c r="CW810" s="372"/>
      <c r="CX810" s="372"/>
      <c r="CY810" s="372"/>
      <c r="CZ810" s="372"/>
      <c r="DA810" s="372"/>
      <c r="DB810" s="372"/>
      <c r="DC810" s="372"/>
      <c r="DD810" s="372"/>
      <c r="DE810" s="372"/>
      <c r="DF810" s="372"/>
      <c r="DG810" s="372"/>
      <c r="DH810" s="372"/>
      <c r="DI810" s="372"/>
      <c r="DJ810" s="372"/>
      <c r="DK810" s="372"/>
      <c r="DL810" s="372"/>
      <c r="DM810" s="372"/>
      <c r="DN810" s="372"/>
      <c r="DO810" s="372"/>
      <c r="DP810" s="372"/>
      <c r="DQ810" s="372"/>
      <c r="DR810" s="372"/>
      <c r="DS810" s="372"/>
      <c r="DT810" s="372"/>
      <c r="DU810" s="372"/>
      <c r="DV810" s="372"/>
      <c r="DW810" s="372"/>
      <c r="DX810" s="372"/>
      <c r="DY810" s="372"/>
      <c r="DZ810" s="372"/>
      <c r="EA810" s="372"/>
      <c r="EB810" s="372"/>
      <c r="EC810" s="372"/>
      <c r="ED810" s="372"/>
      <c r="EE810" s="372"/>
      <c r="EF810" s="372"/>
      <c r="EG810" s="372"/>
      <c r="EH810" s="372"/>
      <c r="EI810" s="372"/>
      <c r="EJ810" s="372"/>
      <c r="EK810" s="372"/>
      <c r="EL810" s="372"/>
      <c r="EM810" s="372"/>
      <c r="EN810" s="372"/>
      <c r="EO810" s="372"/>
      <c r="EP810" s="372"/>
      <c r="EQ810" s="372"/>
      <c r="ER810" s="372"/>
      <c r="ES810" s="372"/>
      <c r="ET810" s="372"/>
      <c r="EU810" s="372"/>
      <c r="EV810" s="372"/>
      <c r="EW810" s="372"/>
      <c r="EX810" s="372"/>
      <c r="EY810" s="372"/>
      <c r="EZ810" s="372"/>
      <c r="FA810" s="372"/>
      <c r="FB810" s="372"/>
      <c r="FC810" s="372"/>
      <c r="FD810" s="372"/>
      <c r="FE810" s="372"/>
      <c r="FF810" s="372"/>
      <c r="FG810" s="372"/>
      <c r="FH810" s="372"/>
      <c r="FI810" s="372"/>
      <c r="FJ810" s="372"/>
      <c r="FK810" s="372"/>
      <c r="FL810" s="372"/>
      <c r="FM810" s="372"/>
      <c r="FN810" s="372"/>
      <c r="FO810" s="372"/>
      <c r="FP810" s="372"/>
      <c r="FQ810" s="372"/>
      <c r="FR810" s="372"/>
      <c r="FS810" s="372"/>
      <c r="FT810" s="372"/>
      <c r="FU810" s="372"/>
      <c r="FV810" s="372"/>
      <c r="FW810" s="372"/>
      <c r="FX810" s="372"/>
      <c r="FY810" s="372"/>
      <c r="FZ810" s="372"/>
      <c r="GA810" s="372"/>
      <c r="GB810" s="372"/>
      <c r="GC810" s="372"/>
      <c r="GD810" s="372"/>
      <c r="GE810" s="372"/>
      <c r="GF810" s="372"/>
      <c r="GG810" s="372"/>
      <c r="GH810" s="372"/>
      <c r="GI810" s="372"/>
      <c r="GJ810" s="372"/>
      <c r="GK810" s="372"/>
      <c r="GL810" s="372"/>
      <c r="GM810" s="372"/>
      <c r="GN810" s="372"/>
      <c r="GO810" s="372"/>
      <c r="GP810" s="372"/>
      <c r="GQ810" s="372"/>
      <c r="GR810" s="372"/>
      <c r="GS810" s="372"/>
      <c r="GT810" s="372"/>
      <c r="GU810" s="372"/>
      <c r="GV810" s="372"/>
      <c r="GW810" s="372"/>
      <c r="GX810" s="372"/>
      <c r="GY810" s="372"/>
      <c r="GZ810" s="372"/>
      <c r="HA810" s="372"/>
      <c r="HB810" s="372"/>
      <c r="HC810" s="372"/>
      <c r="HD810" s="372"/>
      <c r="HE810" s="372"/>
      <c r="HF810" s="372"/>
      <c r="HG810" s="372"/>
      <c r="HH810" s="372"/>
      <c r="HI810" s="372"/>
      <c r="HJ810" s="372"/>
      <c r="HK810" s="372"/>
      <c r="HL810" s="372"/>
      <c r="HM810" s="372"/>
      <c r="HN810" s="372"/>
      <c r="HO810" s="372"/>
      <c r="HP810" s="372"/>
      <c r="HQ810" s="372"/>
      <c r="HR810" s="372"/>
      <c r="HS810" s="372"/>
      <c r="HT810" s="372"/>
      <c r="HU810" s="372"/>
      <c r="HV810" s="372"/>
      <c r="HW810" s="372"/>
      <c r="HX810" s="372"/>
    </row>
    <row r="812" spans="1:232" s="481" customFormat="1">
      <c r="A812" s="363"/>
      <c r="B812" s="378"/>
      <c r="C812" s="365"/>
      <c r="D812" s="366"/>
      <c r="E812" s="367"/>
      <c r="F812" s="368"/>
      <c r="G812" s="379"/>
      <c r="H812" s="382"/>
      <c r="I812" s="466"/>
      <c r="J812" s="467"/>
      <c r="K812" s="468"/>
      <c r="L812" s="465"/>
      <c r="N812" s="458"/>
      <c r="O812" s="458"/>
      <c r="P812" s="372"/>
      <c r="Q812" s="372"/>
      <c r="R812" s="372"/>
      <c r="S812" s="372"/>
      <c r="T812" s="372"/>
      <c r="U812" s="372"/>
      <c r="V812" s="372"/>
      <c r="W812" s="372"/>
      <c r="X812" s="372"/>
      <c r="Y812" s="372"/>
      <c r="Z812" s="372"/>
      <c r="AA812" s="372"/>
      <c r="AB812" s="372"/>
      <c r="AC812" s="372"/>
      <c r="AD812" s="372"/>
      <c r="AE812" s="372"/>
      <c r="AF812" s="372"/>
      <c r="AG812" s="372"/>
      <c r="AH812" s="372"/>
      <c r="AI812" s="372"/>
      <c r="AJ812" s="372"/>
      <c r="AK812" s="372"/>
      <c r="AL812" s="372"/>
      <c r="AM812" s="372"/>
      <c r="AN812" s="372"/>
      <c r="AO812" s="372"/>
      <c r="AP812" s="372"/>
      <c r="AQ812" s="372"/>
      <c r="AR812" s="372"/>
      <c r="AS812" s="372"/>
      <c r="AT812" s="372"/>
      <c r="AU812" s="372"/>
      <c r="AV812" s="372"/>
      <c r="AW812" s="372"/>
      <c r="AX812" s="372"/>
      <c r="AY812" s="372"/>
      <c r="AZ812" s="372"/>
      <c r="BA812" s="372"/>
      <c r="BB812" s="372"/>
      <c r="BC812" s="372"/>
      <c r="BD812" s="372"/>
      <c r="BE812" s="372"/>
      <c r="BF812" s="372"/>
      <c r="BG812" s="372"/>
      <c r="BH812" s="372"/>
      <c r="BI812" s="372"/>
      <c r="BJ812" s="372"/>
      <c r="BK812" s="372"/>
      <c r="BL812" s="372"/>
      <c r="BM812" s="372"/>
      <c r="BN812" s="372"/>
      <c r="BO812" s="372"/>
      <c r="BP812" s="372"/>
      <c r="BQ812" s="372"/>
      <c r="BR812" s="372"/>
      <c r="BS812" s="372"/>
      <c r="BT812" s="372"/>
      <c r="BU812" s="372"/>
      <c r="BV812" s="372"/>
      <c r="BW812" s="372"/>
      <c r="BX812" s="372"/>
      <c r="BY812" s="372"/>
      <c r="BZ812" s="372"/>
      <c r="CA812" s="372"/>
      <c r="CB812" s="372"/>
      <c r="CC812" s="372"/>
      <c r="CD812" s="372"/>
      <c r="CE812" s="372"/>
      <c r="CF812" s="372"/>
      <c r="CG812" s="372"/>
      <c r="CH812" s="372"/>
      <c r="CI812" s="372"/>
      <c r="CJ812" s="372"/>
      <c r="CK812" s="372"/>
      <c r="CL812" s="372"/>
      <c r="CM812" s="372"/>
      <c r="CN812" s="372"/>
      <c r="CO812" s="372"/>
      <c r="CP812" s="372"/>
      <c r="CQ812" s="372"/>
      <c r="CR812" s="372"/>
      <c r="CS812" s="372"/>
      <c r="CT812" s="372"/>
      <c r="CU812" s="372"/>
      <c r="CV812" s="372"/>
      <c r="CW812" s="372"/>
      <c r="CX812" s="372"/>
      <c r="CY812" s="372"/>
      <c r="CZ812" s="372"/>
      <c r="DA812" s="372"/>
      <c r="DB812" s="372"/>
      <c r="DC812" s="372"/>
      <c r="DD812" s="372"/>
      <c r="DE812" s="372"/>
      <c r="DF812" s="372"/>
      <c r="DG812" s="372"/>
      <c r="DH812" s="372"/>
      <c r="DI812" s="372"/>
      <c r="DJ812" s="372"/>
      <c r="DK812" s="372"/>
      <c r="DL812" s="372"/>
      <c r="DM812" s="372"/>
      <c r="DN812" s="372"/>
      <c r="DO812" s="372"/>
      <c r="DP812" s="372"/>
      <c r="DQ812" s="372"/>
      <c r="DR812" s="372"/>
      <c r="DS812" s="372"/>
      <c r="DT812" s="372"/>
      <c r="DU812" s="372"/>
      <c r="DV812" s="372"/>
      <c r="DW812" s="372"/>
      <c r="DX812" s="372"/>
      <c r="DY812" s="372"/>
      <c r="DZ812" s="372"/>
      <c r="EA812" s="372"/>
      <c r="EB812" s="372"/>
      <c r="EC812" s="372"/>
      <c r="ED812" s="372"/>
      <c r="EE812" s="372"/>
      <c r="EF812" s="372"/>
      <c r="EG812" s="372"/>
      <c r="EH812" s="372"/>
      <c r="EI812" s="372"/>
      <c r="EJ812" s="372"/>
      <c r="EK812" s="372"/>
      <c r="EL812" s="372"/>
      <c r="EM812" s="372"/>
      <c r="EN812" s="372"/>
      <c r="EO812" s="372"/>
      <c r="EP812" s="372"/>
      <c r="EQ812" s="372"/>
      <c r="ER812" s="372"/>
      <c r="ES812" s="372"/>
      <c r="ET812" s="372"/>
      <c r="EU812" s="372"/>
      <c r="EV812" s="372"/>
      <c r="EW812" s="372"/>
      <c r="EX812" s="372"/>
      <c r="EY812" s="372"/>
      <c r="EZ812" s="372"/>
      <c r="FA812" s="372"/>
      <c r="FB812" s="372"/>
      <c r="FC812" s="372"/>
      <c r="FD812" s="372"/>
      <c r="FE812" s="372"/>
      <c r="FF812" s="372"/>
      <c r="FG812" s="372"/>
      <c r="FH812" s="372"/>
      <c r="FI812" s="372"/>
      <c r="FJ812" s="372"/>
      <c r="FK812" s="372"/>
      <c r="FL812" s="372"/>
      <c r="FM812" s="372"/>
      <c r="FN812" s="372"/>
      <c r="FO812" s="372"/>
      <c r="FP812" s="372"/>
      <c r="FQ812" s="372"/>
      <c r="FR812" s="372"/>
      <c r="FS812" s="372"/>
      <c r="FT812" s="372"/>
      <c r="FU812" s="372"/>
      <c r="FV812" s="372"/>
      <c r="FW812" s="372"/>
      <c r="FX812" s="372"/>
      <c r="FY812" s="372"/>
      <c r="FZ812" s="372"/>
      <c r="GA812" s="372"/>
      <c r="GB812" s="372"/>
      <c r="GC812" s="372"/>
      <c r="GD812" s="372"/>
      <c r="GE812" s="372"/>
      <c r="GF812" s="372"/>
      <c r="GG812" s="372"/>
      <c r="GH812" s="372"/>
      <c r="GI812" s="372"/>
      <c r="GJ812" s="372"/>
      <c r="GK812" s="372"/>
      <c r="GL812" s="372"/>
      <c r="GM812" s="372"/>
      <c r="GN812" s="372"/>
      <c r="GO812" s="372"/>
      <c r="GP812" s="372"/>
      <c r="GQ812" s="372"/>
      <c r="GR812" s="372"/>
      <c r="GS812" s="372"/>
      <c r="GT812" s="372"/>
      <c r="GU812" s="372"/>
      <c r="GV812" s="372"/>
      <c r="GW812" s="372"/>
      <c r="GX812" s="372"/>
      <c r="GY812" s="372"/>
      <c r="GZ812" s="372"/>
      <c r="HA812" s="372"/>
      <c r="HB812" s="372"/>
      <c r="HC812" s="372"/>
      <c r="HD812" s="372"/>
      <c r="HE812" s="372"/>
      <c r="HF812" s="372"/>
      <c r="HG812" s="372"/>
      <c r="HH812" s="372"/>
      <c r="HI812" s="372"/>
      <c r="HJ812" s="372"/>
      <c r="HK812" s="372"/>
      <c r="HL812" s="372"/>
      <c r="HM812" s="372"/>
      <c r="HN812" s="372"/>
      <c r="HO812" s="372"/>
      <c r="HP812" s="372"/>
      <c r="HQ812" s="372"/>
      <c r="HR812" s="372"/>
      <c r="HS812" s="372"/>
      <c r="HT812" s="372"/>
      <c r="HU812" s="372"/>
      <c r="HV812" s="372"/>
      <c r="HW812" s="372"/>
      <c r="HX812" s="372"/>
    </row>
    <row r="814" spans="1:232" s="481" customFormat="1">
      <c r="A814" s="363"/>
      <c r="B814" s="378"/>
      <c r="C814" s="365"/>
      <c r="D814" s="366"/>
      <c r="E814" s="367"/>
      <c r="F814" s="368"/>
      <c r="G814" s="379"/>
      <c r="H814" s="382"/>
      <c r="I814" s="466"/>
      <c r="J814" s="467"/>
      <c r="K814" s="468"/>
      <c r="L814" s="465"/>
      <c r="N814" s="458"/>
      <c r="O814" s="458"/>
      <c r="P814" s="372"/>
      <c r="Q814" s="372"/>
      <c r="R814" s="372"/>
      <c r="S814" s="372"/>
      <c r="T814" s="372"/>
      <c r="U814" s="372"/>
      <c r="V814" s="372"/>
      <c r="W814" s="372"/>
      <c r="X814" s="372"/>
      <c r="Y814" s="372"/>
      <c r="Z814" s="372"/>
      <c r="AA814" s="372"/>
      <c r="AB814" s="372"/>
      <c r="AC814" s="372"/>
      <c r="AD814" s="372"/>
      <c r="AE814" s="372"/>
      <c r="AF814" s="372"/>
      <c r="AG814" s="372"/>
      <c r="AH814" s="372"/>
      <c r="AI814" s="372"/>
      <c r="AJ814" s="372"/>
      <c r="AK814" s="372"/>
      <c r="AL814" s="372"/>
      <c r="AM814" s="372"/>
      <c r="AN814" s="372"/>
      <c r="AO814" s="372"/>
      <c r="AP814" s="372"/>
      <c r="AQ814" s="372"/>
      <c r="AR814" s="372"/>
      <c r="AS814" s="372"/>
      <c r="AT814" s="372"/>
      <c r="AU814" s="372"/>
      <c r="AV814" s="372"/>
      <c r="AW814" s="372"/>
      <c r="AX814" s="372"/>
      <c r="AY814" s="372"/>
      <c r="AZ814" s="372"/>
      <c r="BA814" s="372"/>
      <c r="BB814" s="372"/>
      <c r="BC814" s="372"/>
      <c r="BD814" s="372"/>
      <c r="BE814" s="372"/>
      <c r="BF814" s="372"/>
      <c r="BG814" s="372"/>
      <c r="BH814" s="372"/>
      <c r="BI814" s="372"/>
      <c r="BJ814" s="372"/>
      <c r="BK814" s="372"/>
      <c r="BL814" s="372"/>
      <c r="BM814" s="372"/>
      <c r="BN814" s="372"/>
      <c r="BO814" s="372"/>
      <c r="BP814" s="372"/>
      <c r="BQ814" s="372"/>
      <c r="BR814" s="372"/>
      <c r="BS814" s="372"/>
      <c r="BT814" s="372"/>
      <c r="BU814" s="372"/>
      <c r="BV814" s="372"/>
      <c r="BW814" s="372"/>
      <c r="BX814" s="372"/>
      <c r="BY814" s="372"/>
      <c r="BZ814" s="372"/>
      <c r="CA814" s="372"/>
      <c r="CB814" s="372"/>
      <c r="CC814" s="372"/>
      <c r="CD814" s="372"/>
      <c r="CE814" s="372"/>
      <c r="CF814" s="372"/>
      <c r="CG814" s="372"/>
      <c r="CH814" s="372"/>
      <c r="CI814" s="372"/>
      <c r="CJ814" s="372"/>
      <c r="CK814" s="372"/>
      <c r="CL814" s="372"/>
      <c r="CM814" s="372"/>
      <c r="CN814" s="372"/>
      <c r="CO814" s="372"/>
      <c r="CP814" s="372"/>
      <c r="CQ814" s="372"/>
      <c r="CR814" s="372"/>
      <c r="CS814" s="372"/>
      <c r="CT814" s="372"/>
      <c r="CU814" s="372"/>
      <c r="CV814" s="372"/>
      <c r="CW814" s="372"/>
      <c r="CX814" s="372"/>
      <c r="CY814" s="372"/>
      <c r="CZ814" s="372"/>
      <c r="DA814" s="372"/>
      <c r="DB814" s="372"/>
      <c r="DC814" s="372"/>
      <c r="DD814" s="372"/>
      <c r="DE814" s="372"/>
      <c r="DF814" s="372"/>
      <c r="DG814" s="372"/>
      <c r="DH814" s="372"/>
      <c r="DI814" s="372"/>
      <c r="DJ814" s="372"/>
      <c r="DK814" s="372"/>
      <c r="DL814" s="372"/>
      <c r="DM814" s="372"/>
      <c r="DN814" s="372"/>
      <c r="DO814" s="372"/>
      <c r="DP814" s="372"/>
      <c r="DQ814" s="372"/>
      <c r="DR814" s="372"/>
      <c r="DS814" s="372"/>
      <c r="DT814" s="372"/>
      <c r="DU814" s="372"/>
      <c r="DV814" s="372"/>
      <c r="DW814" s="372"/>
      <c r="DX814" s="372"/>
      <c r="DY814" s="372"/>
      <c r="DZ814" s="372"/>
      <c r="EA814" s="372"/>
      <c r="EB814" s="372"/>
      <c r="EC814" s="372"/>
      <c r="ED814" s="372"/>
      <c r="EE814" s="372"/>
      <c r="EF814" s="372"/>
      <c r="EG814" s="372"/>
      <c r="EH814" s="372"/>
      <c r="EI814" s="372"/>
      <c r="EJ814" s="372"/>
      <c r="EK814" s="372"/>
      <c r="EL814" s="372"/>
      <c r="EM814" s="372"/>
      <c r="EN814" s="372"/>
      <c r="EO814" s="372"/>
      <c r="EP814" s="372"/>
      <c r="EQ814" s="372"/>
      <c r="ER814" s="372"/>
      <c r="ES814" s="372"/>
      <c r="ET814" s="372"/>
      <c r="EU814" s="372"/>
      <c r="EV814" s="372"/>
      <c r="EW814" s="372"/>
      <c r="EX814" s="372"/>
      <c r="EY814" s="372"/>
      <c r="EZ814" s="372"/>
      <c r="FA814" s="372"/>
      <c r="FB814" s="372"/>
      <c r="FC814" s="372"/>
      <c r="FD814" s="372"/>
      <c r="FE814" s="372"/>
      <c r="FF814" s="372"/>
      <c r="FG814" s="372"/>
      <c r="FH814" s="372"/>
      <c r="FI814" s="372"/>
      <c r="FJ814" s="372"/>
      <c r="FK814" s="372"/>
      <c r="FL814" s="372"/>
      <c r="FM814" s="372"/>
      <c r="FN814" s="372"/>
      <c r="FO814" s="372"/>
      <c r="FP814" s="372"/>
      <c r="FQ814" s="372"/>
      <c r="FR814" s="372"/>
      <c r="FS814" s="372"/>
      <c r="FT814" s="372"/>
      <c r="FU814" s="372"/>
      <c r="FV814" s="372"/>
      <c r="FW814" s="372"/>
      <c r="FX814" s="372"/>
      <c r="FY814" s="372"/>
      <c r="FZ814" s="372"/>
      <c r="GA814" s="372"/>
      <c r="GB814" s="372"/>
      <c r="GC814" s="372"/>
      <c r="GD814" s="372"/>
      <c r="GE814" s="372"/>
      <c r="GF814" s="372"/>
      <c r="GG814" s="372"/>
      <c r="GH814" s="372"/>
      <c r="GI814" s="372"/>
      <c r="GJ814" s="372"/>
      <c r="GK814" s="372"/>
      <c r="GL814" s="372"/>
      <c r="GM814" s="372"/>
      <c r="GN814" s="372"/>
      <c r="GO814" s="372"/>
      <c r="GP814" s="372"/>
      <c r="GQ814" s="372"/>
      <c r="GR814" s="372"/>
      <c r="GS814" s="372"/>
      <c r="GT814" s="372"/>
      <c r="GU814" s="372"/>
      <c r="GV814" s="372"/>
      <c r="GW814" s="372"/>
      <c r="GX814" s="372"/>
      <c r="GY814" s="372"/>
      <c r="GZ814" s="372"/>
      <c r="HA814" s="372"/>
      <c r="HB814" s="372"/>
      <c r="HC814" s="372"/>
      <c r="HD814" s="372"/>
      <c r="HE814" s="372"/>
      <c r="HF814" s="372"/>
      <c r="HG814" s="372"/>
      <c r="HH814" s="372"/>
      <c r="HI814" s="372"/>
      <c r="HJ814" s="372"/>
      <c r="HK814" s="372"/>
      <c r="HL814" s="372"/>
      <c r="HM814" s="372"/>
      <c r="HN814" s="372"/>
      <c r="HO814" s="372"/>
      <c r="HP814" s="372"/>
      <c r="HQ814" s="372"/>
      <c r="HR814" s="372"/>
      <c r="HS814" s="372"/>
      <c r="HT814" s="372"/>
      <c r="HU814" s="372"/>
      <c r="HV814" s="372"/>
      <c r="HW814" s="372"/>
      <c r="HX814" s="372"/>
    </row>
    <row r="816" spans="1:232" s="481" customFormat="1">
      <c r="A816" s="363"/>
      <c r="B816" s="378"/>
      <c r="C816" s="365"/>
      <c r="D816" s="366"/>
      <c r="E816" s="367"/>
      <c r="F816" s="368"/>
      <c r="G816" s="379"/>
      <c r="H816" s="382"/>
      <c r="I816" s="466"/>
      <c r="J816" s="467"/>
      <c r="K816" s="468"/>
      <c r="L816" s="465"/>
      <c r="N816" s="458"/>
      <c r="O816" s="458"/>
      <c r="P816" s="372"/>
      <c r="Q816" s="372"/>
      <c r="R816" s="372"/>
      <c r="S816" s="372"/>
      <c r="T816" s="372"/>
      <c r="U816" s="372"/>
      <c r="V816" s="372"/>
      <c r="W816" s="372"/>
      <c r="X816" s="372"/>
      <c r="Y816" s="372"/>
      <c r="Z816" s="372"/>
      <c r="AA816" s="372"/>
      <c r="AB816" s="372"/>
      <c r="AC816" s="372"/>
      <c r="AD816" s="372"/>
      <c r="AE816" s="372"/>
      <c r="AF816" s="372"/>
      <c r="AG816" s="372"/>
      <c r="AH816" s="372"/>
      <c r="AI816" s="372"/>
      <c r="AJ816" s="372"/>
      <c r="AK816" s="372"/>
      <c r="AL816" s="372"/>
      <c r="AM816" s="372"/>
      <c r="AN816" s="372"/>
      <c r="AO816" s="372"/>
      <c r="AP816" s="372"/>
      <c r="AQ816" s="372"/>
      <c r="AR816" s="372"/>
      <c r="AS816" s="372"/>
      <c r="AT816" s="372"/>
      <c r="AU816" s="372"/>
      <c r="AV816" s="372"/>
      <c r="AW816" s="372"/>
      <c r="AX816" s="372"/>
      <c r="AY816" s="372"/>
      <c r="AZ816" s="372"/>
      <c r="BA816" s="372"/>
      <c r="BB816" s="372"/>
      <c r="BC816" s="372"/>
      <c r="BD816" s="372"/>
      <c r="BE816" s="372"/>
      <c r="BF816" s="372"/>
      <c r="BG816" s="372"/>
      <c r="BH816" s="372"/>
      <c r="BI816" s="372"/>
      <c r="BJ816" s="372"/>
      <c r="BK816" s="372"/>
      <c r="BL816" s="372"/>
      <c r="BM816" s="372"/>
      <c r="BN816" s="372"/>
      <c r="BO816" s="372"/>
      <c r="BP816" s="372"/>
      <c r="BQ816" s="372"/>
      <c r="BR816" s="372"/>
      <c r="BS816" s="372"/>
      <c r="BT816" s="372"/>
      <c r="BU816" s="372"/>
      <c r="BV816" s="372"/>
      <c r="BW816" s="372"/>
      <c r="BX816" s="372"/>
      <c r="BY816" s="372"/>
      <c r="BZ816" s="372"/>
      <c r="CA816" s="372"/>
      <c r="CB816" s="372"/>
      <c r="CC816" s="372"/>
      <c r="CD816" s="372"/>
      <c r="CE816" s="372"/>
      <c r="CF816" s="372"/>
      <c r="CG816" s="372"/>
      <c r="CH816" s="372"/>
      <c r="CI816" s="372"/>
      <c r="CJ816" s="372"/>
      <c r="CK816" s="372"/>
      <c r="CL816" s="372"/>
      <c r="CM816" s="372"/>
      <c r="CN816" s="372"/>
      <c r="CO816" s="372"/>
      <c r="CP816" s="372"/>
      <c r="CQ816" s="372"/>
      <c r="CR816" s="372"/>
      <c r="CS816" s="372"/>
      <c r="CT816" s="372"/>
      <c r="CU816" s="372"/>
      <c r="CV816" s="372"/>
      <c r="CW816" s="372"/>
      <c r="CX816" s="372"/>
      <c r="CY816" s="372"/>
      <c r="CZ816" s="372"/>
      <c r="DA816" s="372"/>
      <c r="DB816" s="372"/>
      <c r="DC816" s="372"/>
      <c r="DD816" s="372"/>
      <c r="DE816" s="372"/>
      <c r="DF816" s="372"/>
      <c r="DG816" s="372"/>
      <c r="DH816" s="372"/>
      <c r="DI816" s="372"/>
      <c r="DJ816" s="372"/>
      <c r="DK816" s="372"/>
      <c r="DL816" s="372"/>
      <c r="DM816" s="372"/>
      <c r="DN816" s="372"/>
      <c r="DO816" s="372"/>
      <c r="DP816" s="372"/>
      <c r="DQ816" s="372"/>
      <c r="DR816" s="372"/>
      <c r="DS816" s="372"/>
      <c r="DT816" s="372"/>
      <c r="DU816" s="372"/>
      <c r="DV816" s="372"/>
      <c r="DW816" s="372"/>
      <c r="DX816" s="372"/>
      <c r="DY816" s="372"/>
      <c r="DZ816" s="372"/>
      <c r="EA816" s="372"/>
      <c r="EB816" s="372"/>
      <c r="EC816" s="372"/>
      <c r="ED816" s="372"/>
      <c r="EE816" s="372"/>
      <c r="EF816" s="372"/>
      <c r="EG816" s="372"/>
      <c r="EH816" s="372"/>
      <c r="EI816" s="372"/>
      <c r="EJ816" s="372"/>
      <c r="EK816" s="372"/>
      <c r="EL816" s="372"/>
      <c r="EM816" s="372"/>
      <c r="EN816" s="372"/>
      <c r="EO816" s="372"/>
      <c r="EP816" s="372"/>
      <c r="EQ816" s="372"/>
      <c r="ER816" s="372"/>
      <c r="ES816" s="372"/>
      <c r="ET816" s="372"/>
      <c r="EU816" s="372"/>
      <c r="EV816" s="372"/>
      <c r="EW816" s="372"/>
      <c r="EX816" s="372"/>
      <c r="EY816" s="372"/>
      <c r="EZ816" s="372"/>
      <c r="FA816" s="372"/>
      <c r="FB816" s="372"/>
      <c r="FC816" s="372"/>
      <c r="FD816" s="372"/>
      <c r="FE816" s="372"/>
      <c r="FF816" s="372"/>
      <c r="FG816" s="372"/>
      <c r="FH816" s="372"/>
      <c r="FI816" s="372"/>
      <c r="FJ816" s="372"/>
      <c r="FK816" s="372"/>
      <c r="FL816" s="372"/>
      <c r="FM816" s="372"/>
      <c r="FN816" s="372"/>
      <c r="FO816" s="372"/>
      <c r="FP816" s="372"/>
      <c r="FQ816" s="372"/>
      <c r="FR816" s="372"/>
      <c r="FS816" s="372"/>
      <c r="FT816" s="372"/>
      <c r="FU816" s="372"/>
      <c r="FV816" s="372"/>
      <c r="FW816" s="372"/>
      <c r="FX816" s="372"/>
      <c r="FY816" s="372"/>
      <c r="FZ816" s="372"/>
      <c r="GA816" s="372"/>
      <c r="GB816" s="372"/>
      <c r="GC816" s="372"/>
      <c r="GD816" s="372"/>
      <c r="GE816" s="372"/>
      <c r="GF816" s="372"/>
      <c r="GG816" s="372"/>
      <c r="GH816" s="372"/>
      <c r="GI816" s="372"/>
      <c r="GJ816" s="372"/>
      <c r="GK816" s="372"/>
      <c r="GL816" s="372"/>
      <c r="GM816" s="372"/>
      <c r="GN816" s="372"/>
      <c r="GO816" s="372"/>
      <c r="GP816" s="372"/>
      <c r="GQ816" s="372"/>
      <c r="GR816" s="372"/>
      <c r="GS816" s="372"/>
      <c r="GT816" s="372"/>
      <c r="GU816" s="372"/>
      <c r="GV816" s="372"/>
      <c r="GW816" s="372"/>
      <c r="GX816" s="372"/>
      <c r="GY816" s="372"/>
      <c r="GZ816" s="372"/>
      <c r="HA816" s="372"/>
      <c r="HB816" s="372"/>
      <c r="HC816" s="372"/>
      <c r="HD816" s="372"/>
      <c r="HE816" s="372"/>
      <c r="HF816" s="372"/>
      <c r="HG816" s="372"/>
      <c r="HH816" s="372"/>
      <c r="HI816" s="372"/>
      <c r="HJ816" s="372"/>
      <c r="HK816" s="372"/>
      <c r="HL816" s="372"/>
      <c r="HM816" s="372"/>
      <c r="HN816" s="372"/>
      <c r="HO816" s="372"/>
      <c r="HP816" s="372"/>
      <c r="HQ816" s="372"/>
      <c r="HR816" s="372"/>
      <c r="HS816" s="372"/>
      <c r="HT816" s="372"/>
      <c r="HU816" s="372"/>
      <c r="HV816" s="372"/>
      <c r="HW816" s="372"/>
      <c r="HX816" s="372"/>
    </row>
    <row r="818" spans="1:232" s="481" customFormat="1">
      <c r="A818" s="363"/>
      <c r="B818" s="378"/>
      <c r="C818" s="365"/>
      <c r="D818" s="366"/>
      <c r="E818" s="367"/>
      <c r="F818" s="368"/>
      <c r="G818" s="379"/>
      <c r="H818" s="382"/>
      <c r="I818" s="466"/>
      <c r="J818" s="467"/>
      <c r="K818" s="468"/>
      <c r="L818" s="465"/>
      <c r="N818" s="458"/>
      <c r="O818" s="458"/>
      <c r="P818" s="372"/>
      <c r="Q818" s="372"/>
      <c r="R818" s="372"/>
      <c r="S818" s="372"/>
      <c r="T818" s="372"/>
      <c r="U818" s="372"/>
      <c r="V818" s="372"/>
      <c r="W818" s="372"/>
      <c r="X818" s="372"/>
      <c r="Y818" s="372"/>
      <c r="Z818" s="372"/>
      <c r="AA818" s="372"/>
      <c r="AB818" s="372"/>
      <c r="AC818" s="372"/>
      <c r="AD818" s="372"/>
      <c r="AE818" s="372"/>
      <c r="AF818" s="372"/>
      <c r="AG818" s="372"/>
      <c r="AH818" s="372"/>
      <c r="AI818" s="372"/>
      <c r="AJ818" s="372"/>
      <c r="AK818" s="372"/>
      <c r="AL818" s="372"/>
      <c r="AM818" s="372"/>
      <c r="AN818" s="372"/>
      <c r="AO818" s="372"/>
      <c r="AP818" s="372"/>
      <c r="AQ818" s="372"/>
      <c r="AR818" s="372"/>
      <c r="AS818" s="372"/>
      <c r="AT818" s="372"/>
      <c r="AU818" s="372"/>
      <c r="AV818" s="372"/>
      <c r="AW818" s="372"/>
      <c r="AX818" s="372"/>
      <c r="AY818" s="372"/>
      <c r="AZ818" s="372"/>
      <c r="BA818" s="372"/>
      <c r="BB818" s="372"/>
      <c r="BC818" s="372"/>
      <c r="BD818" s="372"/>
      <c r="BE818" s="372"/>
      <c r="BF818" s="372"/>
      <c r="BG818" s="372"/>
      <c r="BH818" s="372"/>
      <c r="BI818" s="372"/>
      <c r="BJ818" s="372"/>
      <c r="BK818" s="372"/>
      <c r="BL818" s="372"/>
      <c r="BM818" s="372"/>
      <c r="BN818" s="372"/>
      <c r="BO818" s="372"/>
      <c r="BP818" s="372"/>
      <c r="BQ818" s="372"/>
      <c r="BR818" s="372"/>
      <c r="BS818" s="372"/>
      <c r="BT818" s="372"/>
      <c r="BU818" s="372"/>
      <c r="BV818" s="372"/>
      <c r="BW818" s="372"/>
      <c r="BX818" s="372"/>
      <c r="BY818" s="372"/>
      <c r="BZ818" s="372"/>
      <c r="CA818" s="372"/>
      <c r="CB818" s="372"/>
      <c r="CC818" s="372"/>
      <c r="CD818" s="372"/>
      <c r="CE818" s="372"/>
      <c r="CF818" s="372"/>
      <c r="CG818" s="372"/>
      <c r="CH818" s="372"/>
      <c r="CI818" s="372"/>
      <c r="CJ818" s="372"/>
      <c r="CK818" s="372"/>
      <c r="CL818" s="372"/>
      <c r="CM818" s="372"/>
      <c r="CN818" s="372"/>
      <c r="CO818" s="372"/>
      <c r="CP818" s="372"/>
      <c r="CQ818" s="372"/>
      <c r="CR818" s="372"/>
      <c r="CS818" s="372"/>
      <c r="CT818" s="372"/>
      <c r="CU818" s="372"/>
      <c r="CV818" s="372"/>
      <c r="CW818" s="372"/>
      <c r="CX818" s="372"/>
      <c r="CY818" s="372"/>
      <c r="CZ818" s="372"/>
      <c r="DA818" s="372"/>
      <c r="DB818" s="372"/>
      <c r="DC818" s="372"/>
      <c r="DD818" s="372"/>
      <c r="DE818" s="372"/>
      <c r="DF818" s="372"/>
      <c r="DG818" s="372"/>
      <c r="DH818" s="372"/>
      <c r="DI818" s="372"/>
      <c r="DJ818" s="372"/>
      <c r="DK818" s="372"/>
      <c r="DL818" s="372"/>
      <c r="DM818" s="372"/>
      <c r="DN818" s="372"/>
      <c r="DO818" s="372"/>
      <c r="DP818" s="372"/>
      <c r="DQ818" s="372"/>
      <c r="DR818" s="372"/>
      <c r="DS818" s="372"/>
      <c r="DT818" s="372"/>
      <c r="DU818" s="372"/>
      <c r="DV818" s="372"/>
      <c r="DW818" s="372"/>
      <c r="DX818" s="372"/>
      <c r="DY818" s="372"/>
      <c r="DZ818" s="372"/>
      <c r="EA818" s="372"/>
      <c r="EB818" s="372"/>
      <c r="EC818" s="372"/>
      <c r="ED818" s="372"/>
      <c r="EE818" s="372"/>
      <c r="EF818" s="372"/>
      <c r="EG818" s="372"/>
      <c r="EH818" s="372"/>
      <c r="EI818" s="372"/>
      <c r="EJ818" s="372"/>
      <c r="EK818" s="372"/>
      <c r="EL818" s="372"/>
      <c r="EM818" s="372"/>
      <c r="EN818" s="372"/>
      <c r="EO818" s="372"/>
      <c r="EP818" s="372"/>
      <c r="EQ818" s="372"/>
      <c r="ER818" s="372"/>
      <c r="ES818" s="372"/>
      <c r="ET818" s="372"/>
      <c r="EU818" s="372"/>
      <c r="EV818" s="372"/>
      <c r="EW818" s="372"/>
      <c r="EX818" s="372"/>
      <c r="EY818" s="372"/>
      <c r="EZ818" s="372"/>
      <c r="FA818" s="372"/>
      <c r="FB818" s="372"/>
      <c r="FC818" s="372"/>
      <c r="FD818" s="372"/>
      <c r="FE818" s="372"/>
      <c r="FF818" s="372"/>
      <c r="FG818" s="372"/>
      <c r="FH818" s="372"/>
      <c r="FI818" s="372"/>
      <c r="FJ818" s="372"/>
      <c r="FK818" s="372"/>
      <c r="FL818" s="372"/>
      <c r="FM818" s="372"/>
      <c r="FN818" s="372"/>
      <c r="FO818" s="372"/>
      <c r="FP818" s="372"/>
      <c r="FQ818" s="372"/>
      <c r="FR818" s="372"/>
      <c r="FS818" s="372"/>
      <c r="FT818" s="372"/>
      <c r="FU818" s="372"/>
      <c r="FV818" s="372"/>
      <c r="FW818" s="372"/>
      <c r="FX818" s="372"/>
      <c r="FY818" s="372"/>
      <c r="FZ818" s="372"/>
      <c r="GA818" s="372"/>
      <c r="GB818" s="372"/>
      <c r="GC818" s="372"/>
      <c r="GD818" s="372"/>
      <c r="GE818" s="372"/>
      <c r="GF818" s="372"/>
      <c r="GG818" s="372"/>
      <c r="GH818" s="372"/>
      <c r="GI818" s="372"/>
      <c r="GJ818" s="372"/>
      <c r="GK818" s="372"/>
      <c r="GL818" s="372"/>
      <c r="GM818" s="372"/>
      <c r="GN818" s="372"/>
      <c r="GO818" s="372"/>
      <c r="GP818" s="372"/>
      <c r="GQ818" s="372"/>
      <c r="GR818" s="372"/>
      <c r="GS818" s="372"/>
      <c r="GT818" s="372"/>
      <c r="GU818" s="372"/>
      <c r="GV818" s="372"/>
      <c r="GW818" s="372"/>
      <c r="GX818" s="372"/>
      <c r="GY818" s="372"/>
      <c r="GZ818" s="372"/>
      <c r="HA818" s="372"/>
      <c r="HB818" s="372"/>
      <c r="HC818" s="372"/>
      <c r="HD818" s="372"/>
      <c r="HE818" s="372"/>
      <c r="HF818" s="372"/>
      <c r="HG818" s="372"/>
      <c r="HH818" s="372"/>
      <c r="HI818" s="372"/>
      <c r="HJ818" s="372"/>
      <c r="HK818" s="372"/>
      <c r="HL818" s="372"/>
      <c r="HM818" s="372"/>
      <c r="HN818" s="372"/>
      <c r="HO818" s="372"/>
      <c r="HP818" s="372"/>
      <c r="HQ818" s="372"/>
      <c r="HR818" s="372"/>
      <c r="HS818" s="372"/>
      <c r="HT818" s="372"/>
      <c r="HU818" s="372"/>
      <c r="HV818" s="372"/>
      <c r="HW818" s="372"/>
      <c r="HX818" s="372"/>
    </row>
    <row r="820" spans="1:232" s="481" customFormat="1">
      <c r="A820" s="363"/>
      <c r="B820" s="378"/>
      <c r="C820" s="365"/>
      <c r="D820" s="366"/>
      <c r="E820" s="367"/>
      <c r="F820" s="368"/>
      <c r="G820" s="379"/>
      <c r="H820" s="382"/>
      <c r="I820" s="466"/>
      <c r="J820" s="467"/>
      <c r="K820" s="468"/>
      <c r="L820" s="465"/>
      <c r="N820" s="458"/>
      <c r="O820" s="458"/>
      <c r="P820" s="372"/>
      <c r="Q820" s="372"/>
      <c r="R820" s="372"/>
      <c r="S820" s="372"/>
      <c r="T820" s="372"/>
      <c r="U820" s="372"/>
      <c r="V820" s="372"/>
      <c r="W820" s="372"/>
      <c r="X820" s="372"/>
      <c r="Y820" s="372"/>
      <c r="Z820" s="372"/>
      <c r="AA820" s="372"/>
      <c r="AB820" s="372"/>
      <c r="AC820" s="372"/>
      <c r="AD820" s="372"/>
      <c r="AE820" s="372"/>
      <c r="AF820" s="372"/>
      <c r="AG820" s="372"/>
      <c r="AH820" s="372"/>
      <c r="AI820" s="372"/>
      <c r="AJ820" s="372"/>
      <c r="AK820" s="372"/>
      <c r="AL820" s="372"/>
      <c r="AM820" s="372"/>
      <c r="AN820" s="372"/>
      <c r="AO820" s="372"/>
      <c r="AP820" s="372"/>
      <c r="AQ820" s="372"/>
      <c r="AR820" s="372"/>
      <c r="AS820" s="372"/>
      <c r="AT820" s="372"/>
      <c r="AU820" s="372"/>
      <c r="AV820" s="372"/>
      <c r="AW820" s="372"/>
      <c r="AX820" s="372"/>
      <c r="AY820" s="372"/>
      <c r="AZ820" s="372"/>
      <c r="BA820" s="372"/>
      <c r="BB820" s="372"/>
      <c r="BC820" s="372"/>
      <c r="BD820" s="372"/>
      <c r="BE820" s="372"/>
      <c r="BF820" s="372"/>
      <c r="BG820" s="372"/>
      <c r="BH820" s="372"/>
      <c r="BI820" s="372"/>
      <c r="BJ820" s="372"/>
      <c r="BK820" s="372"/>
      <c r="BL820" s="372"/>
      <c r="BM820" s="372"/>
      <c r="BN820" s="372"/>
      <c r="BO820" s="372"/>
      <c r="BP820" s="372"/>
      <c r="BQ820" s="372"/>
      <c r="BR820" s="372"/>
      <c r="BS820" s="372"/>
      <c r="BT820" s="372"/>
      <c r="BU820" s="372"/>
      <c r="BV820" s="372"/>
      <c r="BW820" s="372"/>
      <c r="BX820" s="372"/>
      <c r="BY820" s="372"/>
      <c r="BZ820" s="372"/>
      <c r="CA820" s="372"/>
      <c r="CB820" s="372"/>
      <c r="CC820" s="372"/>
      <c r="CD820" s="372"/>
      <c r="CE820" s="372"/>
      <c r="CF820" s="372"/>
      <c r="CG820" s="372"/>
      <c r="CH820" s="372"/>
      <c r="CI820" s="372"/>
      <c r="CJ820" s="372"/>
      <c r="CK820" s="372"/>
      <c r="CL820" s="372"/>
      <c r="CM820" s="372"/>
      <c r="CN820" s="372"/>
      <c r="CO820" s="372"/>
      <c r="CP820" s="372"/>
      <c r="CQ820" s="372"/>
      <c r="CR820" s="372"/>
      <c r="CS820" s="372"/>
      <c r="CT820" s="372"/>
      <c r="CU820" s="372"/>
      <c r="CV820" s="372"/>
      <c r="CW820" s="372"/>
      <c r="CX820" s="372"/>
      <c r="CY820" s="372"/>
      <c r="CZ820" s="372"/>
      <c r="DA820" s="372"/>
      <c r="DB820" s="372"/>
      <c r="DC820" s="372"/>
      <c r="DD820" s="372"/>
      <c r="DE820" s="372"/>
      <c r="DF820" s="372"/>
      <c r="DG820" s="372"/>
      <c r="DH820" s="372"/>
      <c r="DI820" s="372"/>
      <c r="DJ820" s="372"/>
      <c r="DK820" s="372"/>
      <c r="DL820" s="372"/>
      <c r="DM820" s="372"/>
      <c r="DN820" s="372"/>
      <c r="DO820" s="372"/>
      <c r="DP820" s="372"/>
      <c r="DQ820" s="372"/>
      <c r="DR820" s="372"/>
      <c r="DS820" s="372"/>
      <c r="DT820" s="372"/>
      <c r="DU820" s="372"/>
      <c r="DV820" s="372"/>
      <c r="DW820" s="372"/>
      <c r="DX820" s="372"/>
      <c r="DY820" s="372"/>
      <c r="DZ820" s="372"/>
      <c r="EA820" s="372"/>
      <c r="EB820" s="372"/>
      <c r="EC820" s="372"/>
      <c r="ED820" s="372"/>
      <c r="EE820" s="372"/>
      <c r="EF820" s="372"/>
      <c r="EG820" s="372"/>
      <c r="EH820" s="372"/>
      <c r="EI820" s="372"/>
      <c r="EJ820" s="372"/>
      <c r="EK820" s="372"/>
      <c r="EL820" s="372"/>
      <c r="EM820" s="372"/>
      <c r="EN820" s="372"/>
      <c r="EO820" s="372"/>
      <c r="EP820" s="372"/>
      <c r="EQ820" s="372"/>
      <c r="ER820" s="372"/>
      <c r="ES820" s="372"/>
      <c r="ET820" s="372"/>
      <c r="EU820" s="372"/>
      <c r="EV820" s="372"/>
      <c r="EW820" s="372"/>
      <c r="EX820" s="372"/>
      <c r="EY820" s="372"/>
      <c r="EZ820" s="372"/>
      <c r="FA820" s="372"/>
      <c r="FB820" s="372"/>
      <c r="FC820" s="372"/>
      <c r="FD820" s="372"/>
      <c r="FE820" s="372"/>
      <c r="FF820" s="372"/>
      <c r="FG820" s="372"/>
      <c r="FH820" s="372"/>
      <c r="FI820" s="372"/>
      <c r="FJ820" s="372"/>
      <c r="FK820" s="372"/>
      <c r="FL820" s="372"/>
      <c r="FM820" s="372"/>
      <c r="FN820" s="372"/>
      <c r="FO820" s="372"/>
      <c r="FP820" s="372"/>
      <c r="FQ820" s="372"/>
      <c r="FR820" s="372"/>
      <c r="FS820" s="372"/>
      <c r="FT820" s="372"/>
      <c r="FU820" s="372"/>
      <c r="FV820" s="372"/>
      <c r="FW820" s="372"/>
      <c r="FX820" s="372"/>
      <c r="FY820" s="372"/>
      <c r="FZ820" s="372"/>
      <c r="GA820" s="372"/>
      <c r="GB820" s="372"/>
      <c r="GC820" s="372"/>
      <c r="GD820" s="372"/>
      <c r="GE820" s="372"/>
      <c r="GF820" s="372"/>
      <c r="GG820" s="372"/>
      <c r="GH820" s="372"/>
      <c r="GI820" s="372"/>
      <c r="GJ820" s="372"/>
      <c r="GK820" s="372"/>
      <c r="GL820" s="372"/>
      <c r="GM820" s="372"/>
      <c r="GN820" s="372"/>
      <c r="GO820" s="372"/>
      <c r="GP820" s="372"/>
      <c r="GQ820" s="372"/>
      <c r="GR820" s="372"/>
      <c r="GS820" s="372"/>
      <c r="GT820" s="372"/>
      <c r="GU820" s="372"/>
      <c r="GV820" s="372"/>
      <c r="GW820" s="372"/>
      <c r="GX820" s="372"/>
      <c r="GY820" s="372"/>
      <c r="GZ820" s="372"/>
      <c r="HA820" s="372"/>
      <c r="HB820" s="372"/>
      <c r="HC820" s="372"/>
      <c r="HD820" s="372"/>
      <c r="HE820" s="372"/>
      <c r="HF820" s="372"/>
      <c r="HG820" s="372"/>
      <c r="HH820" s="372"/>
      <c r="HI820" s="372"/>
      <c r="HJ820" s="372"/>
      <c r="HK820" s="372"/>
      <c r="HL820" s="372"/>
      <c r="HM820" s="372"/>
      <c r="HN820" s="372"/>
      <c r="HO820" s="372"/>
      <c r="HP820" s="372"/>
      <c r="HQ820" s="372"/>
      <c r="HR820" s="372"/>
      <c r="HS820" s="372"/>
      <c r="HT820" s="372"/>
      <c r="HU820" s="372"/>
      <c r="HV820" s="372"/>
      <c r="HW820" s="372"/>
      <c r="HX820" s="372"/>
    </row>
    <row r="822" spans="1:232" s="481" customFormat="1">
      <c r="A822" s="363"/>
      <c r="B822" s="378"/>
      <c r="C822" s="365"/>
      <c r="D822" s="366"/>
      <c r="E822" s="367"/>
      <c r="F822" s="368"/>
      <c r="G822" s="379"/>
      <c r="H822" s="382"/>
      <c r="I822" s="466"/>
      <c r="J822" s="467"/>
      <c r="K822" s="468"/>
      <c r="L822" s="465"/>
      <c r="N822" s="458"/>
      <c r="O822" s="458"/>
      <c r="P822" s="372"/>
      <c r="Q822" s="372"/>
      <c r="R822" s="372"/>
      <c r="S822" s="372"/>
      <c r="T822" s="372"/>
      <c r="U822" s="372"/>
      <c r="V822" s="372"/>
      <c r="W822" s="372"/>
      <c r="X822" s="372"/>
      <c r="Y822" s="372"/>
      <c r="Z822" s="372"/>
      <c r="AA822" s="372"/>
      <c r="AB822" s="372"/>
      <c r="AC822" s="372"/>
      <c r="AD822" s="372"/>
      <c r="AE822" s="372"/>
      <c r="AF822" s="372"/>
      <c r="AG822" s="372"/>
      <c r="AH822" s="372"/>
      <c r="AI822" s="372"/>
      <c r="AJ822" s="372"/>
      <c r="AK822" s="372"/>
      <c r="AL822" s="372"/>
      <c r="AM822" s="372"/>
      <c r="AN822" s="372"/>
      <c r="AO822" s="372"/>
      <c r="AP822" s="372"/>
      <c r="AQ822" s="372"/>
      <c r="AR822" s="372"/>
      <c r="AS822" s="372"/>
      <c r="AT822" s="372"/>
      <c r="AU822" s="372"/>
      <c r="AV822" s="372"/>
      <c r="AW822" s="372"/>
      <c r="AX822" s="372"/>
      <c r="AY822" s="372"/>
      <c r="AZ822" s="372"/>
      <c r="BA822" s="372"/>
      <c r="BB822" s="372"/>
      <c r="BC822" s="372"/>
      <c r="BD822" s="372"/>
      <c r="BE822" s="372"/>
      <c r="BF822" s="372"/>
      <c r="BG822" s="372"/>
      <c r="BH822" s="372"/>
      <c r="BI822" s="372"/>
      <c r="BJ822" s="372"/>
      <c r="BK822" s="372"/>
      <c r="BL822" s="372"/>
      <c r="BM822" s="372"/>
      <c r="BN822" s="372"/>
      <c r="BO822" s="372"/>
      <c r="BP822" s="372"/>
      <c r="BQ822" s="372"/>
      <c r="BR822" s="372"/>
      <c r="BS822" s="372"/>
      <c r="BT822" s="372"/>
      <c r="BU822" s="372"/>
      <c r="BV822" s="372"/>
      <c r="BW822" s="372"/>
      <c r="BX822" s="372"/>
      <c r="BY822" s="372"/>
      <c r="BZ822" s="372"/>
      <c r="CA822" s="372"/>
      <c r="CB822" s="372"/>
      <c r="CC822" s="372"/>
      <c r="CD822" s="372"/>
      <c r="CE822" s="372"/>
      <c r="CF822" s="372"/>
      <c r="CG822" s="372"/>
      <c r="CH822" s="372"/>
      <c r="CI822" s="372"/>
      <c r="CJ822" s="372"/>
      <c r="CK822" s="372"/>
      <c r="CL822" s="372"/>
      <c r="CM822" s="372"/>
      <c r="CN822" s="372"/>
      <c r="CO822" s="372"/>
      <c r="CP822" s="372"/>
      <c r="CQ822" s="372"/>
      <c r="CR822" s="372"/>
      <c r="CS822" s="372"/>
      <c r="CT822" s="372"/>
      <c r="CU822" s="372"/>
      <c r="CV822" s="372"/>
      <c r="CW822" s="372"/>
      <c r="CX822" s="372"/>
      <c r="CY822" s="372"/>
      <c r="CZ822" s="372"/>
      <c r="DA822" s="372"/>
      <c r="DB822" s="372"/>
      <c r="DC822" s="372"/>
      <c r="DD822" s="372"/>
      <c r="DE822" s="372"/>
      <c r="DF822" s="372"/>
      <c r="DG822" s="372"/>
      <c r="DH822" s="372"/>
      <c r="DI822" s="372"/>
      <c r="DJ822" s="372"/>
      <c r="DK822" s="372"/>
      <c r="DL822" s="372"/>
      <c r="DM822" s="372"/>
      <c r="DN822" s="372"/>
      <c r="DO822" s="372"/>
      <c r="DP822" s="372"/>
      <c r="DQ822" s="372"/>
      <c r="DR822" s="372"/>
      <c r="DS822" s="372"/>
      <c r="DT822" s="372"/>
      <c r="DU822" s="372"/>
      <c r="DV822" s="372"/>
      <c r="DW822" s="372"/>
      <c r="DX822" s="372"/>
      <c r="DY822" s="372"/>
      <c r="DZ822" s="372"/>
      <c r="EA822" s="372"/>
      <c r="EB822" s="372"/>
      <c r="EC822" s="372"/>
      <c r="ED822" s="372"/>
      <c r="EE822" s="372"/>
      <c r="EF822" s="372"/>
      <c r="EG822" s="372"/>
      <c r="EH822" s="372"/>
      <c r="EI822" s="372"/>
      <c r="EJ822" s="372"/>
      <c r="EK822" s="372"/>
      <c r="EL822" s="372"/>
      <c r="EM822" s="372"/>
      <c r="EN822" s="372"/>
      <c r="EO822" s="372"/>
      <c r="EP822" s="372"/>
      <c r="EQ822" s="372"/>
      <c r="ER822" s="372"/>
      <c r="ES822" s="372"/>
      <c r="ET822" s="372"/>
      <c r="EU822" s="372"/>
      <c r="EV822" s="372"/>
      <c r="EW822" s="372"/>
      <c r="EX822" s="372"/>
      <c r="EY822" s="372"/>
      <c r="EZ822" s="372"/>
      <c r="FA822" s="372"/>
      <c r="FB822" s="372"/>
      <c r="FC822" s="372"/>
      <c r="FD822" s="372"/>
      <c r="FE822" s="372"/>
      <c r="FF822" s="372"/>
      <c r="FG822" s="372"/>
      <c r="FH822" s="372"/>
      <c r="FI822" s="372"/>
      <c r="FJ822" s="372"/>
      <c r="FK822" s="372"/>
      <c r="FL822" s="372"/>
      <c r="FM822" s="372"/>
      <c r="FN822" s="372"/>
      <c r="FO822" s="372"/>
      <c r="FP822" s="372"/>
      <c r="FQ822" s="372"/>
      <c r="FR822" s="372"/>
      <c r="FS822" s="372"/>
      <c r="FT822" s="372"/>
      <c r="FU822" s="372"/>
      <c r="FV822" s="372"/>
      <c r="FW822" s="372"/>
      <c r="FX822" s="372"/>
      <c r="FY822" s="372"/>
      <c r="FZ822" s="372"/>
      <c r="GA822" s="372"/>
      <c r="GB822" s="372"/>
      <c r="GC822" s="372"/>
      <c r="GD822" s="372"/>
      <c r="GE822" s="372"/>
      <c r="GF822" s="372"/>
      <c r="GG822" s="372"/>
      <c r="GH822" s="372"/>
      <c r="GI822" s="372"/>
      <c r="GJ822" s="372"/>
      <c r="GK822" s="372"/>
      <c r="GL822" s="372"/>
      <c r="GM822" s="372"/>
      <c r="GN822" s="372"/>
      <c r="GO822" s="372"/>
      <c r="GP822" s="372"/>
      <c r="GQ822" s="372"/>
      <c r="GR822" s="372"/>
      <c r="GS822" s="372"/>
      <c r="GT822" s="372"/>
      <c r="GU822" s="372"/>
      <c r="GV822" s="372"/>
      <c r="GW822" s="372"/>
      <c r="GX822" s="372"/>
      <c r="GY822" s="372"/>
      <c r="GZ822" s="372"/>
      <c r="HA822" s="372"/>
      <c r="HB822" s="372"/>
      <c r="HC822" s="372"/>
      <c r="HD822" s="372"/>
      <c r="HE822" s="372"/>
      <c r="HF822" s="372"/>
      <c r="HG822" s="372"/>
      <c r="HH822" s="372"/>
      <c r="HI822" s="372"/>
      <c r="HJ822" s="372"/>
      <c r="HK822" s="372"/>
      <c r="HL822" s="372"/>
      <c r="HM822" s="372"/>
      <c r="HN822" s="372"/>
      <c r="HO822" s="372"/>
      <c r="HP822" s="372"/>
      <c r="HQ822" s="372"/>
      <c r="HR822" s="372"/>
      <c r="HS822" s="372"/>
      <c r="HT822" s="372"/>
      <c r="HU822" s="372"/>
      <c r="HV822" s="372"/>
      <c r="HW822" s="372"/>
      <c r="HX822" s="372"/>
    </row>
    <row r="823" spans="1:232" s="481" customFormat="1">
      <c r="A823" s="363"/>
      <c r="B823" s="378"/>
      <c r="C823" s="365"/>
      <c r="D823" s="366"/>
      <c r="E823" s="367"/>
      <c r="F823" s="368"/>
      <c r="G823" s="379"/>
      <c r="H823" s="382"/>
      <c r="I823" s="466"/>
      <c r="J823" s="467"/>
      <c r="K823" s="468"/>
      <c r="L823" s="465"/>
      <c r="N823" s="458"/>
      <c r="O823" s="458"/>
      <c r="P823" s="372"/>
      <c r="Q823" s="372"/>
      <c r="R823" s="372"/>
      <c r="S823" s="372"/>
      <c r="T823" s="372"/>
      <c r="U823" s="372"/>
      <c r="V823" s="372"/>
      <c r="W823" s="372"/>
      <c r="X823" s="372"/>
      <c r="Y823" s="372"/>
      <c r="Z823" s="372"/>
      <c r="AA823" s="372"/>
      <c r="AB823" s="372"/>
      <c r="AC823" s="372"/>
      <c r="AD823" s="372"/>
      <c r="AE823" s="372"/>
      <c r="AF823" s="372"/>
      <c r="AG823" s="372"/>
      <c r="AH823" s="372"/>
      <c r="AI823" s="372"/>
      <c r="AJ823" s="372"/>
      <c r="AK823" s="372"/>
      <c r="AL823" s="372"/>
      <c r="AM823" s="372"/>
      <c r="AN823" s="372"/>
      <c r="AO823" s="372"/>
      <c r="AP823" s="372"/>
      <c r="AQ823" s="372"/>
      <c r="AR823" s="372"/>
      <c r="AS823" s="372"/>
      <c r="AT823" s="372"/>
      <c r="AU823" s="372"/>
      <c r="AV823" s="372"/>
      <c r="AW823" s="372"/>
      <c r="AX823" s="372"/>
      <c r="AY823" s="372"/>
      <c r="AZ823" s="372"/>
      <c r="BA823" s="372"/>
      <c r="BB823" s="372"/>
      <c r="BC823" s="372"/>
      <c r="BD823" s="372"/>
      <c r="BE823" s="372"/>
      <c r="BF823" s="372"/>
      <c r="BG823" s="372"/>
      <c r="BH823" s="372"/>
      <c r="BI823" s="372"/>
      <c r="BJ823" s="372"/>
      <c r="BK823" s="372"/>
      <c r="BL823" s="372"/>
      <c r="BM823" s="372"/>
      <c r="BN823" s="372"/>
      <c r="BO823" s="372"/>
      <c r="BP823" s="372"/>
      <c r="BQ823" s="372"/>
      <c r="BR823" s="372"/>
      <c r="BS823" s="372"/>
      <c r="BT823" s="372"/>
      <c r="BU823" s="372"/>
      <c r="BV823" s="372"/>
      <c r="BW823" s="372"/>
      <c r="BX823" s="372"/>
      <c r="BY823" s="372"/>
      <c r="BZ823" s="372"/>
      <c r="CA823" s="372"/>
      <c r="CB823" s="372"/>
      <c r="CC823" s="372"/>
      <c r="CD823" s="372"/>
      <c r="CE823" s="372"/>
      <c r="CF823" s="372"/>
      <c r="CG823" s="372"/>
      <c r="CH823" s="372"/>
      <c r="CI823" s="372"/>
      <c r="CJ823" s="372"/>
      <c r="CK823" s="372"/>
      <c r="CL823" s="372"/>
      <c r="CM823" s="372"/>
      <c r="CN823" s="372"/>
      <c r="CO823" s="372"/>
      <c r="CP823" s="372"/>
      <c r="CQ823" s="372"/>
      <c r="CR823" s="372"/>
      <c r="CS823" s="372"/>
      <c r="CT823" s="372"/>
      <c r="CU823" s="372"/>
      <c r="CV823" s="372"/>
      <c r="CW823" s="372"/>
      <c r="CX823" s="372"/>
      <c r="CY823" s="372"/>
      <c r="CZ823" s="372"/>
      <c r="DA823" s="372"/>
      <c r="DB823" s="372"/>
      <c r="DC823" s="372"/>
      <c r="DD823" s="372"/>
      <c r="DE823" s="372"/>
      <c r="DF823" s="372"/>
      <c r="DG823" s="372"/>
      <c r="DH823" s="372"/>
      <c r="DI823" s="372"/>
      <c r="DJ823" s="372"/>
      <c r="DK823" s="372"/>
      <c r="DL823" s="372"/>
      <c r="DM823" s="372"/>
      <c r="DN823" s="372"/>
      <c r="DO823" s="372"/>
      <c r="DP823" s="372"/>
      <c r="DQ823" s="372"/>
      <c r="DR823" s="372"/>
      <c r="DS823" s="372"/>
      <c r="DT823" s="372"/>
      <c r="DU823" s="372"/>
      <c r="DV823" s="372"/>
      <c r="DW823" s="372"/>
      <c r="DX823" s="372"/>
      <c r="DY823" s="372"/>
      <c r="DZ823" s="372"/>
      <c r="EA823" s="372"/>
      <c r="EB823" s="372"/>
      <c r="EC823" s="372"/>
      <c r="ED823" s="372"/>
      <c r="EE823" s="372"/>
      <c r="EF823" s="372"/>
      <c r="EG823" s="372"/>
      <c r="EH823" s="372"/>
      <c r="EI823" s="372"/>
      <c r="EJ823" s="372"/>
      <c r="EK823" s="372"/>
      <c r="EL823" s="372"/>
      <c r="EM823" s="372"/>
      <c r="EN823" s="372"/>
      <c r="EO823" s="372"/>
      <c r="EP823" s="372"/>
      <c r="EQ823" s="372"/>
      <c r="ER823" s="372"/>
      <c r="ES823" s="372"/>
      <c r="ET823" s="372"/>
      <c r="EU823" s="372"/>
      <c r="EV823" s="372"/>
      <c r="EW823" s="372"/>
      <c r="EX823" s="372"/>
      <c r="EY823" s="372"/>
      <c r="EZ823" s="372"/>
      <c r="FA823" s="372"/>
      <c r="FB823" s="372"/>
      <c r="FC823" s="372"/>
      <c r="FD823" s="372"/>
      <c r="FE823" s="372"/>
      <c r="FF823" s="372"/>
      <c r="FG823" s="372"/>
      <c r="FH823" s="372"/>
      <c r="FI823" s="372"/>
      <c r="FJ823" s="372"/>
      <c r="FK823" s="372"/>
      <c r="FL823" s="372"/>
      <c r="FM823" s="372"/>
      <c r="FN823" s="372"/>
      <c r="FO823" s="372"/>
      <c r="FP823" s="372"/>
      <c r="FQ823" s="372"/>
      <c r="FR823" s="372"/>
      <c r="FS823" s="372"/>
      <c r="FT823" s="372"/>
      <c r="FU823" s="372"/>
      <c r="FV823" s="372"/>
      <c r="FW823" s="372"/>
      <c r="FX823" s="372"/>
      <c r="FY823" s="372"/>
      <c r="FZ823" s="372"/>
      <c r="GA823" s="372"/>
      <c r="GB823" s="372"/>
      <c r="GC823" s="372"/>
      <c r="GD823" s="372"/>
      <c r="GE823" s="372"/>
      <c r="GF823" s="372"/>
      <c r="GG823" s="372"/>
      <c r="GH823" s="372"/>
      <c r="GI823" s="372"/>
      <c r="GJ823" s="372"/>
      <c r="GK823" s="372"/>
      <c r="GL823" s="372"/>
      <c r="GM823" s="372"/>
      <c r="GN823" s="372"/>
      <c r="GO823" s="372"/>
      <c r="GP823" s="372"/>
      <c r="GQ823" s="372"/>
      <c r="GR823" s="372"/>
      <c r="GS823" s="372"/>
      <c r="GT823" s="372"/>
      <c r="GU823" s="372"/>
      <c r="GV823" s="372"/>
      <c r="GW823" s="372"/>
      <c r="GX823" s="372"/>
      <c r="GY823" s="372"/>
      <c r="GZ823" s="372"/>
      <c r="HA823" s="372"/>
      <c r="HB823" s="372"/>
      <c r="HC823" s="372"/>
      <c r="HD823" s="372"/>
      <c r="HE823" s="372"/>
      <c r="HF823" s="372"/>
      <c r="HG823" s="372"/>
      <c r="HH823" s="372"/>
      <c r="HI823" s="372"/>
      <c r="HJ823" s="372"/>
      <c r="HK823" s="372"/>
      <c r="HL823" s="372"/>
      <c r="HM823" s="372"/>
      <c r="HN823" s="372"/>
      <c r="HO823" s="372"/>
      <c r="HP823" s="372"/>
      <c r="HQ823" s="372"/>
      <c r="HR823" s="372"/>
      <c r="HS823" s="372"/>
      <c r="HT823" s="372"/>
      <c r="HU823" s="372"/>
      <c r="HV823" s="372"/>
      <c r="HW823" s="372"/>
      <c r="HX823" s="372"/>
    </row>
    <row r="824" spans="1:232" s="481" customFormat="1">
      <c r="A824" s="363"/>
      <c r="B824" s="378"/>
      <c r="C824" s="365"/>
      <c r="D824" s="366"/>
      <c r="E824" s="367"/>
      <c r="F824" s="368"/>
      <c r="G824" s="379"/>
      <c r="H824" s="382"/>
      <c r="I824" s="466"/>
      <c r="J824" s="467"/>
      <c r="K824" s="468"/>
      <c r="L824" s="465"/>
      <c r="N824" s="458"/>
      <c r="O824" s="458"/>
      <c r="P824" s="372"/>
      <c r="Q824" s="372"/>
      <c r="R824" s="372"/>
      <c r="S824" s="372"/>
      <c r="T824" s="372"/>
      <c r="U824" s="372"/>
      <c r="V824" s="372"/>
      <c r="W824" s="372"/>
      <c r="X824" s="372"/>
      <c r="Y824" s="372"/>
      <c r="Z824" s="372"/>
      <c r="AA824" s="372"/>
      <c r="AB824" s="372"/>
      <c r="AC824" s="372"/>
      <c r="AD824" s="372"/>
      <c r="AE824" s="372"/>
      <c r="AF824" s="372"/>
      <c r="AG824" s="372"/>
      <c r="AH824" s="372"/>
      <c r="AI824" s="372"/>
      <c r="AJ824" s="372"/>
      <c r="AK824" s="372"/>
      <c r="AL824" s="372"/>
      <c r="AM824" s="372"/>
      <c r="AN824" s="372"/>
      <c r="AO824" s="372"/>
      <c r="AP824" s="372"/>
      <c r="AQ824" s="372"/>
      <c r="AR824" s="372"/>
      <c r="AS824" s="372"/>
      <c r="AT824" s="372"/>
      <c r="AU824" s="372"/>
      <c r="AV824" s="372"/>
      <c r="AW824" s="372"/>
      <c r="AX824" s="372"/>
      <c r="AY824" s="372"/>
      <c r="AZ824" s="372"/>
      <c r="BA824" s="372"/>
      <c r="BB824" s="372"/>
      <c r="BC824" s="372"/>
      <c r="BD824" s="372"/>
      <c r="BE824" s="372"/>
      <c r="BF824" s="372"/>
      <c r="BG824" s="372"/>
      <c r="BH824" s="372"/>
      <c r="BI824" s="372"/>
      <c r="BJ824" s="372"/>
      <c r="BK824" s="372"/>
      <c r="BL824" s="372"/>
      <c r="BM824" s="372"/>
      <c r="BN824" s="372"/>
      <c r="BO824" s="372"/>
      <c r="BP824" s="372"/>
      <c r="BQ824" s="372"/>
      <c r="BR824" s="372"/>
      <c r="BS824" s="372"/>
      <c r="BT824" s="372"/>
      <c r="BU824" s="372"/>
      <c r="BV824" s="372"/>
      <c r="BW824" s="372"/>
      <c r="BX824" s="372"/>
      <c r="BY824" s="372"/>
      <c r="BZ824" s="372"/>
      <c r="CA824" s="372"/>
      <c r="CB824" s="372"/>
      <c r="CC824" s="372"/>
      <c r="CD824" s="372"/>
      <c r="CE824" s="372"/>
      <c r="CF824" s="372"/>
      <c r="CG824" s="372"/>
      <c r="CH824" s="372"/>
      <c r="CI824" s="372"/>
      <c r="CJ824" s="372"/>
      <c r="CK824" s="372"/>
      <c r="CL824" s="372"/>
      <c r="CM824" s="372"/>
      <c r="CN824" s="372"/>
      <c r="CO824" s="372"/>
      <c r="CP824" s="372"/>
      <c r="CQ824" s="372"/>
      <c r="CR824" s="372"/>
      <c r="CS824" s="372"/>
      <c r="CT824" s="372"/>
      <c r="CU824" s="372"/>
      <c r="CV824" s="372"/>
      <c r="CW824" s="372"/>
      <c r="CX824" s="372"/>
      <c r="CY824" s="372"/>
      <c r="CZ824" s="372"/>
      <c r="DA824" s="372"/>
      <c r="DB824" s="372"/>
      <c r="DC824" s="372"/>
      <c r="DD824" s="372"/>
      <c r="DE824" s="372"/>
      <c r="DF824" s="372"/>
      <c r="DG824" s="372"/>
      <c r="DH824" s="372"/>
      <c r="DI824" s="372"/>
      <c r="DJ824" s="372"/>
      <c r="DK824" s="372"/>
      <c r="DL824" s="372"/>
      <c r="DM824" s="372"/>
      <c r="DN824" s="372"/>
      <c r="DO824" s="372"/>
      <c r="DP824" s="372"/>
      <c r="DQ824" s="372"/>
      <c r="DR824" s="372"/>
      <c r="DS824" s="372"/>
      <c r="DT824" s="372"/>
      <c r="DU824" s="372"/>
      <c r="DV824" s="372"/>
      <c r="DW824" s="372"/>
      <c r="DX824" s="372"/>
      <c r="DY824" s="372"/>
      <c r="DZ824" s="372"/>
      <c r="EA824" s="372"/>
      <c r="EB824" s="372"/>
      <c r="EC824" s="372"/>
      <c r="ED824" s="372"/>
      <c r="EE824" s="372"/>
      <c r="EF824" s="372"/>
      <c r="EG824" s="372"/>
      <c r="EH824" s="372"/>
      <c r="EI824" s="372"/>
      <c r="EJ824" s="372"/>
      <c r="EK824" s="372"/>
      <c r="EL824" s="372"/>
      <c r="EM824" s="372"/>
      <c r="EN824" s="372"/>
      <c r="EO824" s="372"/>
      <c r="EP824" s="372"/>
      <c r="EQ824" s="372"/>
      <c r="ER824" s="372"/>
      <c r="ES824" s="372"/>
      <c r="ET824" s="372"/>
      <c r="EU824" s="372"/>
      <c r="EV824" s="372"/>
      <c r="EW824" s="372"/>
      <c r="EX824" s="372"/>
      <c r="EY824" s="372"/>
      <c r="EZ824" s="372"/>
      <c r="FA824" s="372"/>
      <c r="FB824" s="372"/>
      <c r="FC824" s="372"/>
      <c r="FD824" s="372"/>
      <c r="FE824" s="372"/>
      <c r="FF824" s="372"/>
      <c r="FG824" s="372"/>
      <c r="FH824" s="372"/>
      <c r="FI824" s="372"/>
      <c r="FJ824" s="372"/>
      <c r="FK824" s="372"/>
      <c r="FL824" s="372"/>
      <c r="FM824" s="372"/>
      <c r="FN824" s="372"/>
      <c r="FO824" s="372"/>
      <c r="FP824" s="372"/>
      <c r="FQ824" s="372"/>
      <c r="FR824" s="372"/>
      <c r="FS824" s="372"/>
      <c r="FT824" s="372"/>
      <c r="FU824" s="372"/>
      <c r="FV824" s="372"/>
      <c r="FW824" s="372"/>
      <c r="FX824" s="372"/>
      <c r="FY824" s="372"/>
      <c r="FZ824" s="372"/>
      <c r="GA824" s="372"/>
      <c r="GB824" s="372"/>
      <c r="GC824" s="372"/>
      <c r="GD824" s="372"/>
      <c r="GE824" s="372"/>
      <c r="GF824" s="372"/>
      <c r="GG824" s="372"/>
      <c r="GH824" s="372"/>
      <c r="GI824" s="372"/>
      <c r="GJ824" s="372"/>
      <c r="GK824" s="372"/>
      <c r="GL824" s="372"/>
      <c r="GM824" s="372"/>
      <c r="GN824" s="372"/>
      <c r="GO824" s="372"/>
      <c r="GP824" s="372"/>
      <c r="GQ824" s="372"/>
      <c r="GR824" s="372"/>
      <c r="GS824" s="372"/>
      <c r="GT824" s="372"/>
      <c r="GU824" s="372"/>
      <c r="GV824" s="372"/>
      <c r="GW824" s="372"/>
      <c r="GX824" s="372"/>
      <c r="GY824" s="372"/>
      <c r="GZ824" s="372"/>
      <c r="HA824" s="372"/>
      <c r="HB824" s="372"/>
      <c r="HC824" s="372"/>
      <c r="HD824" s="372"/>
      <c r="HE824" s="372"/>
      <c r="HF824" s="372"/>
      <c r="HG824" s="372"/>
      <c r="HH824" s="372"/>
      <c r="HI824" s="372"/>
      <c r="HJ824" s="372"/>
      <c r="HK824" s="372"/>
      <c r="HL824" s="372"/>
      <c r="HM824" s="372"/>
      <c r="HN824" s="372"/>
      <c r="HO824" s="372"/>
      <c r="HP824" s="372"/>
      <c r="HQ824" s="372"/>
      <c r="HR824" s="372"/>
      <c r="HS824" s="372"/>
      <c r="HT824" s="372"/>
      <c r="HU824" s="372"/>
      <c r="HV824" s="372"/>
      <c r="HW824" s="372"/>
      <c r="HX824" s="372"/>
    </row>
    <row r="826" spans="1:232" s="481" customFormat="1">
      <c r="A826" s="363"/>
      <c r="B826" s="378"/>
      <c r="C826" s="365"/>
      <c r="D826" s="366"/>
      <c r="E826" s="367"/>
      <c r="F826" s="368"/>
      <c r="G826" s="379"/>
      <c r="H826" s="382"/>
      <c r="I826" s="466"/>
      <c r="J826" s="467"/>
      <c r="K826" s="468"/>
      <c r="L826" s="465"/>
      <c r="N826" s="458"/>
      <c r="O826" s="458"/>
      <c r="P826" s="372"/>
      <c r="Q826" s="372"/>
      <c r="R826" s="372"/>
      <c r="S826" s="372"/>
      <c r="T826" s="372"/>
      <c r="U826" s="372"/>
      <c r="V826" s="372"/>
      <c r="W826" s="372"/>
      <c r="X826" s="372"/>
      <c r="Y826" s="372"/>
      <c r="Z826" s="372"/>
      <c r="AA826" s="372"/>
      <c r="AB826" s="372"/>
      <c r="AC826" s="372"/>
      <c r="AD826" s="372"/>
      <c r="AE826" s="372"/>
      <c r="AF826" s="372"/>
      <c r="AG826" s="372"/>
      <c r="AH826" s="372"/>
      <c r="AI826" s="372"/>
      <c r="AJ826" s="372"/>
      <c r="AK826" s="372"/>
      <c r="AL826" s="372"/>
      <c r="AM826" s="372"/>
      <c r="AN826" s="372"/>
      <c r="AO826" s="372"/>
      <c r="AP826" s="372"/>
      <c r="AQ826" s="372"/>
      <c r="AR826" s="372"/>
      <c r="AS826" s="372"/>
      <c r="AT826" s="372"/>
      <c r="AU826" s="372"/>
      <c r="AV826" s="372"/>
      <c r="AW826" s="372"/>
      <c r="AX826" s="372"/>
      <c r="AY826" s="372"/>
      <c r="AZ826" s="372"/>
      <c r="BA826" s="372"/>
      <c r="BB826" s="372"/>
      <c r="BC826" s="372"/>
      <c r="BD826" s="372"/>
      <c r="BE826" s="372"/>
      <c r="BF826" s="372"/>
      <c r="BG826" s="372"/>
      <c r="BH826" s="372"/>
      <c r="BI826" s="372"/>
      <c r="BJ826" s="372"/>
      <c r="BK826" s="372"/>
      <c r="BL826" s="372"/>
      <c r="BM826" s="372"/>
      <c r="BN826" s="372"/>
      <c r="BO826" s="372"/>
      <c r="BP826" s="372"/>
      <c r="BQ826" s="372"/>
      <c r="BR826" s="372"/>
      <c r="BS826" s="372"/>
      <c r="BT826" s="372"/>
      <c r="BU826" s="372"/>
      <c r="BV826" s="372"/>
      <c r="BW826" s="372"/>
      <c r="BX826" s="372"/>
      <c r="BY826" s="372"/>
      <c r="BZ826" s="372"/>
      <c r="CA826" s="372"/>
      <c r="CB826" s="372"/>
      <c r="CC826" s="372"/>
      <c r="CD826" s="372"/>
      <c r="CE826" s="372"/>
      <c r="CF826" s="372"/>
      <c r="CG826" s="372"/>
      <c r="CH826" s="372"/>
      <c r="CI826" s="372"/>
      <c r="CJ826" s="372"/>
      <c r="CK826" s="372"/>
      <c r="CL826" s="372"/>
      <c r="CM826" s="372"/>
      <c r="CN826" s="372"/>
      <c r="CO826" s="372"/>
      <c r="CP826" s="372"/>
      <c r="CQ826" s="372"/>
      <c r="CR826" s="372"/>
      <c r="CS826" s="372"/>
      <c r="CT826" s="372"/>
      <c r="CU826" s="372"/>
      <c r="CV826" s="372"/>
      <c r="CW826" s="372"/>
      <c r="CX826" s="372"/>
      <c r="CY826" s="372"/>
      <c r="CZ826" s="372"/>
      <c r="DA826" s="372"/>
      <c r="DB826" s="372"/>
      <c r="DC826" s="372"/>
      <c r="DD826" s="372"/>
      <c r="DE826" s="372"/>
      <c r="DF826" s="372"/>
      <c r="DG826" s="372"/>
      <c r="DH826" s="372"/>
      <c r="DI826" s="372"/>
      <c r="DJ826" s="372"/>
      <c r="DK826" s="372"/>
      <c r="DL826" s="372"/>
      <c r="DM826" s="372"/>
      <c r="DN826" s="372"/>
      <c r="DO826" s="372"/>
      <c r="DP826" s="372"/>
      <c r="DQ826" s="372"/>
      <c r="DR826" s="372"/>
      <c r="DS826" s="372"/>
      <c r="DT826" s="372"/>
      <c r="DU826" s="372"/>
      <c r="DV826" s="372"/>
      <c r="DW826" s="372"/>
      <c r="DX826" s="372"/>
      <c r="DY826" s="372"/>
      <c r="DZ826" s="372"/>
      <c r="EA826" s="372"/>
      <c r="EB826" s="372"/>
      <c r="EC826" s="372"/>
      <c r="ED826" s="372"/>
      <c r="EE826" s="372"/>
      <c r="EF826" s="372"/>
      <c r="EG826" s="372"/>
      <c r="EH826" s="372"/>
      <c r="EI826" s="372"/>
      <c r="EJ826" s="372"/>
      <c r="EK826" s="372"/>
      <c r="EL826" s="372"/>
      <c r="EM826" s="372"/>
      <c r="EN826" s="372"/>
      <c r="EO826" s="372"/>
      <c r="EP826" s="372"/>
      <c r="EQ826" s="372"/>
      <c r="ER826" s="372"/>
      <c r="ES826" s="372"/>
      <c r="ET826" s="372"/>
      <c r="EU826" s="372"/>
      <c r="EV826" s="372"/>
      <c r="EW826" s="372"/>
      <c r="EX826" s="372"/>
      <c r="EY826" s="372"/>
      <c r="EZ826" s="372"/>
      <c r="FA826" s="372"/>
      <c r="FB826" s="372"/>
      <c r="FC826" s="372"/>
      <c r="FD826" s="372"/>
      <c r="FE826" s="372"/>
      <c r="FF826" s="372"/>
      <c r="FG826" s="372"/>
      <c r="FH826" s="372"/>
      <c r="FI826" s="372"/>
      <c r="FJ826" s="372"/>
      <c r="FK826" s="372"/>
      <c r="FL826" s="372"/>
      <c r="FM826" s="372"/>
      <c r="FN826" s="372"/>
      <c r="FO826" s="372"/>
      <c r="FP826" s="372"/>
      <c r="FQ826" s="372"/>
      <c r="FR826" s="372"/>
      <c r="FS826" s="372"/>
      <c r="FT826" s="372"/>
      <c r="FU826" s="372"/>
      <c r="FV826" s="372"/>
      <c r="FW826" s="372"/>
      <c r="FX826" s="372"/>
      <c r="FY826" s="372"/>
      <c r="FZ826" s="372"/>
      <c r="GA826" s="372"/>
      <c r="GB826" s="372"/>
      <c r="GC826" s="372"/>
      <c r="GD826" s="372"/>
      <c r="GE826" s="372"/>
      <c r="GF826" s="372"/>
      <c r="GG826" s="372"/>
      <c r="GH826" s="372"/>
      <c r="GI826" s="372"/>
      <c r="GJ826" s="372"/>
      <c r="GK826" s="372"/>
      <c r="GL826" s="372"/>
      <c r="GM826" s="372"/>
      <c r="GN826" s="372"/>
      <c r="GO826" s="372"/>
      <c r="GP826" s="372"/>
      <c r="GQ826" s="372"/>
      <c r="GR826" s="372"/>
      <c r="GS826" s="372"/>
      <c r="GT826" s="372"/>
      <c r="GU826" s="372"/>
      <c r="GV826" s="372"/>
      <c r="GW826" s="372"/>
      <c r="GX826" s="372"/>
      <c r="GY826" s="372"/>
      <c r="GZ826" s="372"/>
      <c r="HA826" s="372"/>
      <c r="HB826" s="372"/>
      <c r="HC826" s="372"/>
      <c r="HD826" s="372"/>
      <c r="HE826" s="372"/>
      <c r="HF826" s="372"/>
      <c r="HG826" s="372"/>
      <c r="HH826" s="372"/>
      <c r="HI826" s="372"/>
      <c r="HJ826" s="372"/>
      <c r="HK826" s="372"/>
      <c r="HL826" s="372"/>
      <c r="HM826" s="372"/>
      <c r="HN826" s="372"/>
      <c r="HO826" s="372"/>
      <c r="HP826" s="372"/>
      <c r="HQ826" s="372"/>
      <c r="HR826" s="372"/>
      <c r="HS826" s="372"/>
      <c r="HT826" s="372"/>
      <c r="HU826" s="372"/>
      <c r="HV826" s="372"/>
      <c r="HW826" s="372"/>
      <c r="HX826" s="372"/>
    </row>
    <row r="828" spans="1:232" s="481" customFormat="1">
      <c r="A828" s="363"/>
      <c r="B828" s="378"/>
      <c r="C828" s="365"/>
      <c r="D828" s="366"/>
      <c r="E828" s="367"/>
      <c r="F828" s="368"/>
      <c r="G828" s="379"/>
      <c r="H828" s="382"/>
      <c r="I828" s="466"/>
      <c r="J828" s="467"/>
      <c r="K828" s="468"/>
      <c r="L828" s="465"/>
      <c r="N828" s="458"/>
      <c r="O828" s="458"/>
      <c r="P828" s="372"/>
      <c r="Q828" s="372"/>
      <c r="R828" s="372"/>
      <c r="S828" s="372"/>
      <c r="T828" s="372"/>
      <c r="U828" s="372"/>
      <c r="V828" s="372"/>
      <c r="W828" s="372"/>
      <c r="X828" s="372"/>
      <c r="Y828" s="372"/>
      <c r="Z828" s="372"/>
      <c r="AA828" s="372"/>
      <c r="AB828" s="372"/>
      <c r="AC828" s="372"/>
      <c r="AD828" s="372"/>
      <c r="AE828" s="372"/>
      <c r="AF828" s="372"/>
      <c r="AG828" s="372"/>
      <c r="AH828" s="372"/>
      <c r="AI828" s="372"/>
      <c r="AJ828" s="372"/>
      <c r="AK828" s="372"/>
      <c r="AL828" s="372"/>
      <c r="AM828" s="372"/>
      <c r="AN828" s="372"/>
      <c r="AO828" s="372"/>
      <c r="AP828" s="372"/>
      <c r="AQ828" s="372"/>
      <c r="AR828" s="372"/>
      <c r="AS828" s="372"/>
      <c r="AT828" s="372"/>
      <c r="AU828" s="372"/>
      <c r="AV828" s="372"/>
      <c r="AW828" s="372"/>
      <c r="AX828" s="372"/>
      <c r="AY828" s="372"/>
      <c r="AZ828" s="372"/>
      <c r="BA828" s="372"/>
      <c r="BB828" s="372"/>
      <c r="BC828" s="372"/>
      <c r="BD828" s="372"/>
      <c r="BE828" s="372"/>
      <c r="BF828" s="372"/>
      <c r="BG828" s="372"/>
      <c r="BH828" s="372"/>
      <c r="BI828" s="372"/>
      <c r="BJ828" s="372"/>
      <c r="BK828" s="372"/>
      <c r="BL828" s="372"/>
      <c r="BM828" s="372"/>
      <c r="BN828" s="372"/>
      <c r="BO828" s="372"/>
      <c r="BP828" s="372"/>
      <c r="BQ828" s="372"/>
      <c r="BR828" s="372"/>
      <c r="BS828" s="372"/>
      <c r="BT828" s="372"/>
      <c r="BU828" s="372"/>
      <c r="BV828" s="372"/>
      <c r="BW828" s="372"/>
      <c r="BX828" s="372"/>
      <c r="BY828" s="372"/>
      <c r="BZ828" s="372"/>
      <c r="CA828" s="372"/>
      <c r="CB828" s="372"/>
      <c r="CC828" s="372"/>
      <c r="CD828" s="372"/>
      <c r="CE828" s="372"/>
      <c r="CF828" s="372"/>
      <c r="CG828" s="372"/>
      <c r="CH828" s="372"/>
      <c r="CI828" s="372"/>
      <c r="CJ828" s="372"/>
      <c r="CK828" s="372"/>
      <c r="CL828" s="372"/>
      <c r="CM828" s="372"/>
      <c r="CN828" s="372"/>
      <c r="CO828" s="372"/>
      <c r="CP828" s="372"/>
      <c r="CQ828" s="372"/>
      <c r="CR828" s="372"/>
      <c r="CS828" s="372"/>
      <c r="CT828" s="372"/>
      <c r="CU828" s="372"/>
      <c r="CV828" s="372"/>
      <c r="CW828" s="372"/>
      <c r="CX828" s="372"/>
      <c r="CY828" s="372"/>
      <c r="CZ828" s="372"/>
      <c r="DA828" s="372"/>
      <c r="DB828" s="372"/>
      <c r="DC828" s="372"/>
      <c r="DD828" s="372"/>
      <c r="DE828" s="372"/>
      <c r="DF828" s="372"/>
      <c r="DG828" s="372"/>
      <c r="DH828" s="372"/>
      <c r="DI828" s="372"/>
      <c r="DJ828" s="372"/>
      <c r="DK828" s="372"/>
      <c r="DL828" s="372"/>
      <c r="DM828" s="372"/>
      <c r="DN828" s="372"/>
      <c r="DO828" s="372"/>
      <c r="DP828" s="372"/>
      <c r="DQ828" s="372"/>
      <c r="DR828" s="372"/>
      <c r="DS828" s="372"/>
      <c r="DT828" s="372"/>
      <c r="DU828" s="372"/>
      <c r="DV828" s="372"/>
      <c r="DW828" s="372"/>
      <c r="DX828" s="372"/>
      <c r="DY828" s="372"/>
      <c r="DZ828" s="372"/>
      <c r="EA828" s="372"/>
      <c r="EB828" s="372"/>
      <c r="EC828" s="372"/>
      <c r="ED828" s="372"/>
      <c r="EE828" s="372"/>
      <c r="EF828" s="372"/>
      <c r="EG828" s="372"/>
      <c r="EH828" s="372"/>
      <c r="EI828" s="372"/>
      <c r="EJ828" s="372"/>
      <c r="EK828" s="372"/>
      <c r="EL828" s="372"/>
      <c r="EM828" s="372"/>
      <c r="EN828" s="372"/>
      <c r="EO828" s="372"/>
      <c r="EP828" s="372"/>
      <c r="EQ828" s="372"/>
      <c r="ER828" s="372"/>
      <c r="ES828" s="372"/>
      <c r="ET828" s="372"/>
      <c r="EU828" s="372"/>
      <c r="EV828" s="372"/>
      <c r="EW828" s="372"/>
      <c r="EX828" s="372"/>
      <c r="EY828" s="372"/>
      <c r="EZ828" s="372"/>
      <c r="FA828" s="372"/>
      <c r="FB828" s="372"/>
      <c r="FC828" s="372"/>
      <c r="FD828" s="372"/>
      <c r="FE828" s="372"/>
      <c r="FF828" s="372"/>
      <c r="FG828" s="372"/>
      <c r="FH828" s="372"/>
      <c r="FI828" s="372"/>
      <c r="FJ828" s="372"/>
      <c r="FK828" s="372"/>
      <c r="FL828" s="372"/>
      <c r="FM828" s="372"/>
      <c r="FN828" s="372"/>
      <c r="FO828" s="372"/>
      <c r="FP828" s="372"/>
      <c r="FQ828" s="372"/>
      <c r="FR828" s="372"/>
      <c r="FS828" s="372"/>
      <c r="FT828" s="372"/>
      <c r="FU828" s="372"/>
      <c r="FV828" s="372"/>
      <c r="FW828" s="372"/>
      <c r="FX828" s="372"/>
      <c r="FY828" s="372"/>
      <c r="FZ828" s="372"/>
      <c r="GA828" s="372"/>
      <c r="GB828" s="372"/>
      <c r="GC828" s="372"/>
      <c r="GD828" s="372"/>
      <c r="GE828" s="372"/>
      <c r="GF828" s="372"/>
      <c r="GG828" s="372"/>
      <c r="GH828" s="372"/>
      <c r="GI828" s="372"/>
      <c r="GJ828" s="372"/>
      <c r="GK828" s="372"/>
      <c r="GL828" s="372"/>
      <c r="GM828" s="372"/>
      <c r="GN828" s="372"/>
      <c r="GO828" s="372"/>
      <c r="GP828" s="372"/>
      <c r="GQ828" s="372"/>
      <c r="GR828" s="372"/>
      <c r="GS828" s="372"/>
      <c r="GT828" s="372"/>
      <c r="GU828" s="372"/>
      <c r="GV828" s="372"/>
      <c r="GW828" s="372"/>
      <c r="GX828" s="372"/>
      <c r="GY828" s="372"/>
      <c r="GZ828" s="372"/>
      <c r="HA828" s="372"/>
      <c r="HB828" s="372"/>
      <c r="HC828" s="372"/>
      <c r="HD828" s="372"/>
      <c r="HE828" s="372"/>
      <c r="HF828" s="372"/>
      <c r="HG828" s="372"/>
      <c r="HH828" s="372"/>
      <c r="HI828" s="372"/>
      <c r="HJ828" s="372"/>
      <c r="HK828" s="372"/>
      <c r="HL828" s="372"/>
      <c r="HM828" s="372"/>
      <c r="HN828" s="372"/>
      <c r="HO828" s="372"/>
      <c r="HP828" s="372"/>
      <c r="HQ828" s="372"/>
      <c r="HR828" s="372"/>
      <c r="HS828" s="372"/>
      <c r="HT828" s="372"/>
      <c r="HU828" s="372"/>
      <c r="HV828" s="372"/>
      <c r="HW828" s="372"/>
      <c r="HX828" s="372"/>
    </row>
    <row r="830" spans="1:232" s="481" customFormat="1">
      <c r="A830" s="363"/>
      <c r="B830" s="378"/>
      <c r="C830" s="365"/>
      <c r="D830" s="366"/>
      <c r="E830" s="367"/>
      <c r="F830" s="368"/>
      <c r="G830" s="379"/>
      <c r="H830" s="382"/>
      <c r="I830" s="466"/>
      <c r="J830" s="467"/>
      <c r="K830" s="468"/>
      <c r="L830" s="465"/>
      <c r="N830" s="458"/>
      <c r="O830" s="458"/>
      <c r="P830" s="372"/>
      <c r="Q830" s="372"/>
      <c r="R830" s="372"/>
      <c r="S830" s="372"/>
      <c r="T830" s="372"/>
      <c r="U830" s="372"/>
      <c r="V830" s="372"/>
      <c r="W830" s="372"/>
      <c r="X830" s="372"/>
      <c r="Y830" s="372"/>
      <c r="Z830" s="372"/>
      <c r="AA830" s="372"/>
      <c r="AB830" s="372"/>
      <c r="AC830" s="372"/>
      <c r="AD830" s="372"/>
      <c r="AE830" s="372"/>
      <c r="AF830" s="372"/>
      <c r="AG830" s="372"/>
      <c r="AH830" s="372"/>
      <c r="AI830" s="372"/>
      <c r="AJ830" s="372"/>
      <c r="AK830" s="372"/>
      <c r="AL830" s="372"/>
      <c r="AM830" s="372"/>
      <c r="AN830" s="372"/>
      <c r="AO830" s="372"/>
      <c r="AP830" s="372"/>
      <c r="AQ830" s="372"/>
      <c r="AR830" s="372"/>
      <c r="AS830" s="372"/>
      <c r="AT830" s="372"/>
      <c r="AU830" s="372"/>
      <c r="AV830" s="372"/>
      <c r="AW830" s="372"/>
      <c r="AX830" s="372"/>
      <c r="AY830" s="372"/>
      <c r="AZ830" s="372"/>
      <c r="BA830" s="372"/>
      <c r="BB830" s="372"/>
      <c r="BC830" s="372"/>
      <c r="BD830" s="372"/>
      <c r="BE830" s="372"/>
      <c r="BF830" s="372"/>
      <c r="BG830" s="372"/>
      <c r="BH830" s="372"/>
      <c r="BI830" s="372"/>
      <c r="BJ830" s="372"/>
      <c r="BK830" s="372"/>
      <c r="BL830" s="372"/>
      <c r="BM830" s="372"/>
      <c r="BN830" s="372"/>
      <c r="BO830" s="372"/>
      <c r="BP830" s="372"/>
      <c r="BQ830" s="372"/>
      <c r="BR830" s="372"/>
      <c r="BS830" s="372"/>
      <c r="BT830" s="372"/>
      <c r="BU830" s="372"/>
      <c r="BV830" s="372"/>
      <c r="BW830" s="372"/>
      <c r="BX830" s="372"/>
      <c r="BY830" s="372"/>
      <c r="BZ830" s="372"/>
      <c r="CA830" s="372"/>
      <c r="CB830" s="372"/>
      <c r="CC830" s="372"/>
      <c r="CD830" s="372"/>
      <c r="CE830" s="372"/>
      <c r="CF830" s="372"/>
      <c r="CG830" s="372"/>
      <c r="CH830" s="372"/>
      <c r="CI830" s="372"/>
      <c r="CJ830" s="372"/>
      <c r="CK830" s="372"/>
      <c r="CL830" s="372"/>
      <c r="CM830" s="372"/>
      <c r="CN830" s="372"/>
      <c r="CO830" s="372"/>
      <c r="CP830" s="372"/>
      <c r="CQ830" s="372"/>
      <c r="CR830" s="372"/>
      <c r="CS830" s="372"/>
      <c r="CT830" s="372"/>
      <c r="CU830" s="372"/>
      <c r="CV830" s="372"/>
      <c r="CW830" s="372"/>
      <c r="CX830" s="372"/>
      <c r="CY830" s="372"/>
      <c r="CZ830" s="372"/>
      <c r="DA830" s="372"/>
      <c r="DB830" s="372"/>
      <c r="DC830" s="372"/>
      <c r="DD830" s="372"/>
      <c r="DE830" s="372"/>
      <c r="DF830" s="372"/>
      <c r="DG830" s="372"/>
      <c r="DH830" s="372"/>
      <c r="DI830" s="372"/>
      <c r="DJ830" s="372"/>
      <c r="DK830" s="372"/>
      <c r="DL830" s="372"/>
      <c r="DM830" s="372"/>
      <c r="DN830" s="372"/>
      <c r="DO830" s="372"/>
      <c r="DP830" s="372"/>
      <c r="DQ830" s="372"/>
      <c r="DR830" s="372"/>
      <c r="DS830" s="372"/>
      <c r="DT830" s="372"/>
      <c r="DU830" s="372"/>
      <c r="DV830" s="372"/>
      <c r="DW830" s="372"/>
      <c r="DX830" s="372"/>
      <c r="DY830" s="372"/>
      <c r="DZ830" s="372"/>
      <c r="EA830" s="372"/>
      <c r="EB830" s="372"/>
      <c r="EC830" s="372"/>
      <c r="ED830" s="372"/>
      <c r="EE830" s="372"/>
      <c r="EF830" s="372"/>
      <c r="EG830" s="372"/>
      <c r="EH830" s="372"/>
      <c r="EI830" s="372"/>
      <c r="EJ830" s="372"/>
      <c r="EK830" s="372"/>
      <c r="EL830" s="372"/>
      <c r="EM830" s="372"/>
      <c r="EN830" s="372"/>
      <c r="EO830" s="372"/>
      <c r="EP830" s="372"/>
      <c r="EQ830" s="372"/>
      <c r="ER830" s="372"/>
      <c r="ES830" s="372"/>
      <c r="ET830" s="372"/>
      <c r="EU830" s="372"/>
      <c r="EV830" s="372"/>
      <c r="EW830" s="372"/>
      <c r="EX830" s="372"/>
      <c r="EY830" s="372"/>
      <c r="EZ830" s="372"/>
      <c r="FA830" s="372"/>
      <c r="FB830" s="372"/>
      <c r="FC830" s="372"/>
      <c r="FD830" s="372"/>
      <c r="FE830" s="372"/>
      <c r="FF830" s="372"/>
      <c r="FG830" s="372"/>
      <c r="FH830" s="372"/>
      <c r="FI830" s="372"/>
      <c r="FJ830" s="372"/>
      <c r="FK830" s="372"/>
      <c r="FL830" s="372"/>
      <c r="FM830" s="372"/>
      <c r="FN830" s="372"/>
      <c r="FO830" s="372"/>
      <c r="FP830" s="372"/>
      <c r="FQ830" s="372"/>
      <c r="FR830" s="372"/>
      <c r="FS830" s="372"/>
      <c r="FT830" s="372"/>
      <c r="FU830" s="372"/>
      <c r="FV830" s="372"/>
      <c r="FW830" s="372"/>
      <c r="FX830" s="372"/>
      <c r="FY830" s="372"/>
      <c r="FZ830" s="372"/>
      <c r="GA830" s="372"/>
      <c r="GB830" s="372"/>
      <c r="GC830" s="372"/>
      <c r="GD830" s="372"/>
      <c r="GE830" s="372"/>
      <c r="GF830" s="372"/>
      <c r="GG830" s="372"/>
      <c r="GH830" s="372"/>
      <c r="GI830" s="372"/>
      <c r="GJ830" s="372"/>
      <c r="GK830" s="372"/>
      <c r="GL830" s="372"/>
      <c r="GM830" s="372"/>
      <c r="GN830" s="372"/>
      <c r="GO830" s="372"/>
      <c r="GP830" s="372"/>
      <c r="GQ830" s="372"/>
      <c r="GR830" s="372"/>
      <c r="GS830" s="372"/>
      <c r="GT830" s="372"/>
      <c r="GU830" s="372"/>
      <c r="GV830" s="372"/>
      <c r="GW830" s="372"/>
      <c r="GX830" s="372"/>
      <c r="GY830" s="372"/>
      <c r="GZ830" s="372"/>
      <c r="HA830" s="372"/>
      <c r="HB830" s="372"/>
      <c r="HC830" s="372"/>
      <c r="HD830" s="372"/>
      <c r="HE830" s="372"/>
      <c r="HF830" s="372"/>
      <c r="HG830" s="372"/>
      <c r="HH830" s="372"/>
      <c r="HI830" s="372"/>
      <c r="HJ830" s="372"/>
      <c r="HK830" s="372"/>
      <c r="HL830" s="372"/>
      <c r="HM830" s="372"/>
      <c r="HN830" s="372"/>
      <c r="HO830" s="372"/>
      <c r="HP830" s="372"/>
      <c r="HQ830" s="372"/>
      <c r="HR830" s="372"/>
      <c r="HS830" s="372"/>
      <c r="HT830" s="372"/>
      <c r="HU830" s="372"/>
      <c r="HV830" s="372"/>
      <c r="HW830" s="372"/>
      <c r="HX830" s="372"/>
    </row>
    <row r="832" spans="1:232" s="481" customFormat="1">
      <c r="A832" s="363"/>
      <c r="B832" s="378"/>
      <c r="C832" s="365"/>
      <c r="D832" s="366"/>
      <c r="E832" s="367"/>
      <c r="F832" s="368"/>
      <c r="G832" s="379"/>
      <c r="H832" s="382"/>
      <c r="I832" s="466"/>
      <c r="J832" s="467"/>
      <c r="K832" s="468"/>
      <c r="L832" s="465"/>
      <c r="N832" s="458"/>
      <c r="O832" s="458"/>
      <c r="P832" s="372"/>
      <c r="Q832" s="372"/>
      <c r="R832" s="372"/>
      <c r="S832" s="372"/>
      <c r="T832" s="372"/>
      <c r="U832" s="372"/>
      <c r="V832" s="372"/>
      <c r="W832" s="372"/>
      <c r="X832" s="372"/>
      <c r="Y832" s="372"/>
      <c r="Z832" s="372"/>
      <c r="AA832" s="372"/>
      <c r="AB832" s="372"/>
      <c r="AC832" s="372"/>
      <c r="AD832" s="372"/>
      <c r="AE832" s="372"/>
      <c r="AF832" s="372"/>
      <c r="AG832" s="372"/>
      <c r="AH832" s="372"/>
      <c r="AI832" s="372"/>
      <c r="AJ832" s="372"/>
      <c r="AK832" s="372"/>
      <c r="AL832" s="372"/>
      <c r="AM832" s="372"/>
      <c r="AN832" s="372"/>
      <c r="AO832" s="372"/>
      <c r="AP832" s="372"/>
      <c r="AQ832" s="372"/>
      <c r="AR832" s="372"/>
      <c r="AS832" s="372"/>
      <c r="AT832" s="372"/>
      <c r="AU832" s="372"/>
      <c r="AV832" s="372"/>
      <c r="AW832" s="372"/>
      <c r="AX832" s="372"/>
      <c r="AY832" s="372"/>
      <c r="AZ832" s="372"/>
      <c r="BA832" s="372"/>
      <c r="BB832" s="372"/>
      <c r="BC832" s="372"/>
      <c r="BD832" s="372"/>
      <c r="BE832" s="372"/>
      <c r="BF832" s="372"/>
      <c r="BG832" s="372"/>
      <c r="BH832" s="372"/>
      <c r="BI832" s="372"/>
      <c r="BJ832" s="372"/>
      <c r="BK832" s="372"/>
      <c r="BL832" s="372"/>
      <c r="BM832" s="372"/>
      <c r="BN832" s="372"/>
      <c r="BO832" s="372"/>
      <c r="BP832" s="372"/>
      <c r="BQ832" s="372"/>
      <c r="BR832" s="372"/>
      <c r="BS832" s="372"/>
      <c r="BT832" s="372"/>
      <c r="BU832" s="372"/>
      <c r="BV832" s="372"/>
      <c r="BW832" s="372"/>
      <c r="BX832" s="372"/>
      <c r="BY832" s="372"/>
      <c r="BZ832" s="372"/>
      <c r="CA832" s="372"/>
      <c r="CB832" s="372"/>
      <c r="CC832" s="372"/>
      <c r="CD832" s="372"/>
      <c r="CE832" s="372"/>
      <c r="CF832" s="372"/>
      <c r="CG832" s="372"/>
      <c r="CH832" s="372"/>
      <c r="CI832" s="372"/>
      <c r="CJ832" s="372"/>
      <c r="CK832" s="372"/>
      <c r="CL832" s="372"/>
      <c r="CM832" s="372"/>
      <c r="CN832" s="372"/>
      <c r="CO832" s="372"/>
      <c r="CP832" s="372"/>
      <c r="CQ832" s="372"/>
      <c r="CR832" s="372"/>
      <c r="CS832" s="372"/>
      <c r="CT832" s="372"/>
      <c r="CU832" s="372"/>
      <c r="CV832" s="372"/>
      <c r="CW832" s="372"/>
      <c r="CX832" s="372"/>
      <c r="CY832" s="372"/>
      <c r="CZ832" s="372"/>
      <c r="DA832" s="372"/>
      <c r="DB832" s="372"/>
      <c r="DC832" s="372"/>
      <c r="DD832" s="372"/>
      <c r="DE832" s="372"/>
      <c r="DF832" s="372"/>
      <c r="DG832" s="372"/>
      <c r="DH832" s="372"/>
      <c r="DI832" s="372"/>
      <c r="DJ832" s="372"/>
      <c r="DK832" s="372"/>
      <c r="DL832" s="372"/>
      <c r="DM832" s="372"/>
      <c r="DN832" s="372"/>
      <c r="DO832" s="372"/>
      <c r="DP832" s="372"/>
      <c r="DQ832" s="372"/>
      <c r="DR832" s="372"/>
      <c r="DS832" s="372"/>
      <c r="DT832" s="372"/>
      <c r="DU832" s="372"/>
      <c r="DV832" s="372"/>
      <c r="DW832" s="372"/>
      <c r="DX832" s="372"/>
      <c r="DY832" s="372"/>
      <c r="DZ832" s="372"/>
      <c r="EA832" s="372"/>
      <c r="EB832" s="372"/>
      <c r="EC832" s="372"/>
      <c r="ED832" s="372"/>
      <c r="EE832" s="372"/>
      <c r="EF832" s="372"/>
      <c r="EG832" s="372"/>
      <c r="EH832" s="372"/>
      <c r="EI832" s="372"/>
      <c r="EJ832" s="372"/>
      <c r="EK832" s="372"/>
      <c r="EL832" s="372"/>
      <c r="EM832" s="372"/>
      <c r="EN832" s="372"/>
      <c r="EO832" s="372"/>
      <c r="EP832" s="372"/>
      <c r="EQ832" s="372"/>
      <c r="ER832" s="372"/>
      <c r="ES832" s="372"/>
      <c r="ET832" s="372"/>
      <c r="EU832" s="372"/>
      <c r="EV832" s="372"/>
      <c r="EW832" s="372"/>
      <c r="EX832" s="372"/>
      <c r="EY832" s="372"/>
      <c r="EZ832" s="372"/>
      <c r="FA832" s="372"/>
      <c r="FB832" s="372"/>
      <c r="FC832" s="372"/>
      <c r="FD832" s="372"/>
      <c r="FE832" s="372"/>
      <c r="FF832" s="372"/>
      <c r="FG832" s="372"/>
      <c r="FH832" s="372"/>
      <c r="FI832" s="372"/>
      <c r="FJ832" s="372"/>
      <c r="FK832" s="372"/>
      <c r="FL832" s="372"/>
      <c r="FM832" s="372"/>
      <c r="FN832" s="372"/>
      <c r="FO832" s="372"/>
      <c r="FP832" s="372"/>
      <c r="FQ832" s="372"/>
      <c r="FR832" s="372"/>
      <c r="FS832" s="372"/>
      <c r="FT832" s="372"/>
      <c r="FU832" s="372"/>
      <c r="FV832" s="372"/>
      <c r="FW832" s="372"/>
      <c r="FX832" s="372"/>
      <c r="FY832" s="372"/>
      <c r="FZ832" s="372"/>
      <c r="GA832" s="372"/>
      <c r="GB832" s="372"/>
      <c r="GC832" s="372"/>
      <c r="GD832" s="372"/>
      <c r="GE832" s="372"/>
      <c r="GF832" s="372"/>
      <c r="GG832" s="372"/>
      <c r="GH832" s="372"/>
      <c r="GI832" s="372"/>
      <c r="GJ832" s="372"/>
      <c r="GK832" s="372"/>
      <c r="GL832" s="372"/>
      <c r="GM832" s="372"/>
      <c r="GN832" s="372"/>
      <c r="GO832" s="372"/>
      <c r="GP832" s="372"/>
      <c r="GQ832" s="372"/>
      <c r="GR832" s="372"/>
      <c r="GS832" s="372"/>
      <c r="GT832" s="372"/>
      <c r="GU832" s="372"/>
      <c r="GV832" s="372"/>
      <c r="GW832" s="372"/>
      <c r="GX832" s="372"/>
      <c r="GY832" s="372"/>
      <c r="GZ832" s="372"/>
      <c r="HA832" s="372"/>
      <c r="HB832" s="372"/>
      <c r="HC832" s="372"/>
      <c r="HD832" s="372"/>
      <c r="HE832" s="372"/>
      <c r="HF832" s="372"/>
      <c r="HG832" s="372"/>
      <c r="HH832" s="372"/>
      <c r="HI832" s="372"/>
      <c r="HJ832" s="372"/>
      <c r="HK832" s="372"/>
      <c r="HL832" s="372"/>
      <c r="HM832" s="372"/>
      <c r="HN832" s="372"/>
      <c r="HO832" s="372"/>
      <c r="HP832" s="372"/>
      <c r="HQ832" s="372"/>
      <c r="HR832" s="372"/>
      <c r="HS832" s="372"/>
      <c r="HT832" s="372"/>
      <c r="HU832" s="372"/>
      <c r="HV832" s="372"/>
      <c r="HW832" s="372"/>
      <c r="HX832" s="372"/>
    </row>
    <row r="834" spans="1:232" s="481" customFormat="1">
      <c r="A834" s="363"/>
      <c r="B834" s="378"/>
      <c r="C834" s="365"/>
      <c r="D834" s="366"/>
      <c r="E834" s="367"/>
      <c r="F834" s="368"/>
      <c r="G834" s="379"/>
      <c r="H834" s="382"/>
      <c r="I834" s="466"/>
      <c r="J834" s="467"/>
      <c r="K834" s="468"/>
      <c r="L834" s="465"/>
      <c r="N834" s="458"/>
      <c r="O834" s="458"/>
      <c r="P834" s="372"/>
      <c r="Q834" s="372"/>
      <c r="R834" s="372"/>
      <c r="S834" s="372"/>
      <c r="T834" s="372"/>
      <c r="U834" s="372"/>
      <c r="V834" s="372"/>
      <c r="W834" s="372"/>
      <c r="X834" s="372"/>
      <c r="Y834" s="372"/>
      <c r="Z834" s="372"/>
      <c r="AA834" s="372"/>
      <c r="AB834" s="372"/>
      <c r="AC834" s="372"/>
      <c r="AD834" s="372"/>
      <c r="AE834" s="372"/>
      <c r="AF834" s="372"/>
      <c r="AG834" s="372"/>
      <c r="AH834" s="372"/>
      <c r="AI834" s="372"/>
      <c r="AJ834" s="372"/>
      <c r="AK834" s="372"/>
      <c r="AL834" s="372"/>
      <c r="AM834" s="372"/>
      <c r="AN834" s="372"/>
      <c r="AO834" s="372"/>
      <c r="AP834" s="372"/>
      <c r="AQ834" s="372"/>
      <c r="AR834" s="372"/>
      <c r="AS834" s="372"/>
      <c r="AT834" s="372"/>
      <c r="AU834" s="372"/>
      <c r="AV834" s="372"/>
      <c r="AW834" s="372"/>
      <c r="AX834" s="372"/>
      <c r="AY834" s="372"/>
      <c r="AZ834" s="372"/>
      <c r="BA834" s="372"/>
      <c r="BB834" s="372"/>
      <c r="BC834" s="372"/>
      <c r="BD834" s="372"/>
      <c r="BE834" s="372"/>
      <c r="BF834" s="372"/>
      <c r="BG834" s="372"/>
      <c r="BH834" s="372"/>
      <c r="BI834" s="372"/>
      <c r="BJ834" s="372"/>
      <c r="BK834" s="372"/>
      <c r="BL834" s="372"/>
      <c r="BM834" s="372"/>
      <c r="BN834" s="372"/>
      <c r="BO834" s="372"/>
      <c r="BP834" s="372"/>
      <c r="BQ834" s="372"/>
      <c r="BR834" s="372"/>
      <c r="BS834" s="372"/>
      <c r="BT834" s="372"/>
      <c r="BU834" s="372"/>
      <c r="BV834" s="372"/>
      <c r="BW834" s="372"/>
      <c r="BX834" s="372"/>
      <c r="BY834" s="372"/>
      <c r="BZ834" s="372"/>
      <c r="CA834" s="372"/>
      <c r="CB834" s="372"/>
      <c r="CC834" s="372"/>
      <c r="CD834" s="372"/>
      <c r="CE834" s="372"/>
      <c r="CF834" s="372"/>
      <c r="CG834" s="372"/>
      <c r="CH834" s="372"/>
      <c r="CI834" s="372"/>
      <c r="CJ834" s="372"/>
      <c r="CK834" s="372"/>
      <c r="CL834" s="372"/>
      <c r="CM834" s="372"/>
      <c r="CN834" s="372"/>
      <c r="CO834" s="372"/>
      <c r="CP834" s="372"/>
      <c r="CQ834" s="372"/>
      <c r="CR834" s="372"/>
      <c r="CS834" s="372"/>
      <c r="CT834" s="372"/>
      <c r="CU834" s="372"/>
      <c r="CV834" s="372"/>
      <c r="CW834" s="372"/>
      <c r="CX834" s="372"/>
      <c r="CY834" s="372"/>
      <c r="CZ834" s="372"/>
      <c r="DA834" s="372"/>
      <c r="DB834" s="372"/>
      <c r="DC834" s="372"/>
      <c r="DD834" s="372"/>
      <c r="DE834" s="372"/>
      <c r="DF834" s="372"/>
      <c r="DG834" s="372"/>
      <c r="DH834" s="372"/>
      <c r="DI834" s="372"/>
      <c r="DJ834" s="372"/>
      <c r="DK834" s="372"/>
      <c r="DL834" s="372"/>
      <c r="DM834" s="372"/>
      <c r="DN834" s="372"/>
      <c r="DO834" s="372"/>
      <c r="DP834" s="372"/>
      <c r="DQ834" s="372"/>
      <c r="DR834" s="372"/>
      <c r="DS834" s="372"/>
      <c r="DT834" s="372"/>
      <c r="DU834" s="372"/>
      <c r="DV834" s="372"/>
      <c r="DW834" s="372"/>
      <c r="DX834" s="372"/>
      <c r="DY834" s="372"/>
      <c r="DZ834" s="372"/>
      <c r="EA834" s="372"/>
      <c r="EB834" s="372"/>
      <c r="EC834" s="372"/>
      <c r="ED834" s="372"/>
      <c r="EE834" s="372"/>
      <c r="EF834" s="372"/>
      <c r="EG834" s="372"/>
      <c r="EH834" s="372"/>
      <c r="EI834" s="372"/>
      <c r="EJ834" s="372"/>
      <c r="EK834" s="372"/>
      <c r="EL834" s="372"/>
      <c r="EM834" s="372"/>
      <c r="EN834" s="372"/>
      <c r="EO834" s="372"/>
      <c r="EP834" s="372"/>
      <c r="EQ834" s="372"/>
      <c r="ER834" s="372"/>
      <c r="ES834" s="372"/>
      <c r="ET834" s="372"/>
      <c r="EU834" s="372"/>
      <c r="EV834" s="372"/>
      <c r="EW834" s="372"/>
      <c r="EX834" s="372"/>
      <c r="EY834" s="372"/>
      <c r="EZ834" s="372"/>
      <c r="FA834" s="372"/>
      <c r="FB834" s="372"/>
      <c r="FC834" s="372"/>
      <c r="FD834" s="372"/>
      <c r="FE834" s="372"/>
      <c r="FF834" s="372"/>
      <c r="FG834" s="372"/>
      <c r="FH834" s="372"/>
      <c r="FI834" s="372"/>
      <c r="FJ834" s="372"/>
      <c r="FK834" s="372"/>
      <c r="FL834" s="372"/>
      <c r="FM834" s="372"/>
      <c r="FN834" s="372"/>
      <c r="FO834" s="372"/>
      <c r="FP834" s="372"/>
      <c r="FQ834" s="372"/>
      <c r="FR834" s="372"/>
      <c r="FS834" s="372"/>
      <c r="FT834" s="372"/>
      <c r="FU834" s="372"/>
      <c r="FV834" s="372"/>
      <c r="FW834" s="372"/>
      <c r="FX834" s="372"/>
      <c r="FY834" s="372"/>
      <c r="FZ834" s="372"/>
      <c r="GA834" s="372"/>
      <c r="GB834" s="372"/>
      <c r="GC834" s="372"/>
      <c r="GD834" s="372"/>
      <c r="GE834" s="372"/>
      <c r="GF834" s="372"/>
      <c r="GG834" s="372"/>
      <c r="GH834" s="372"/>
      <c r="GI834" s="372"/>
      <c r="GJ834" s="372"/>
      <c r="GK834" s="372"/>
      <c r="GL834" s="372"/>
      <c r="GM834" s="372"/>
      <c r="GN834" s="372"/>
      <c r="GO834" s="372"/>
      <c r="GP834" s="372"/>
      <c r="GQ834" s="372"/>
      <c r="GR834" s="372"/>
      <c r="GS834" s="372"/>
      <c r="GT834" s="372"/>
      <c r="GU834" s="372"/>
      <c r="GV834" s="372"/>
      <c r="GW834" s="372"/>
      <c r="GX834" s="372"/>
      <c r="GY834" s="372"/>
      <c r="GZ834" s="372"/>
      <c r="HA834" s="372"/>
      <c r="HB834" s="372"/>
      <c r="HC834" s="372"/>
      <c r="HD834" s="372"/>
      <c r="HE834" s="372"/>
      <c r="HF834" s="372"/>
      <c r="HG834" s="372"/>
      <c r="HH834" s="372"/>
      <c r="HI834" s="372"/>
      <c r="HJ834" s="372"/>
      <c r="HK834" s="372"/>
      <c r="HL834" s="372"/>
      <c r="HM834" s="372"/>
      <c r="HN834" s="372"/>
      <c r="HO834" s="372"/>
      <c r="HP834" s="372"/>
      <c r="HQ834" s="372"/>
      <c r="HR834" s="372"/>
      <c r="HS834" s="372"/>
      <c r="HT834" s="372"/>
      <c r="HU834" s="372"/>
      <c r="HV834" s="372"/>
      <c r="HW834" s="372"/>
      <c r="HX834" s="372"/>
    </row>
    <row r="836" spans="1:232" s="481" customFormat="1">
      <c r="A836" s="363"/>
      <c r="B836" s="378"/>
      <c r="C836" s="365"/>
      <c r="D836" s="366"/>
      <c r="E836" s="367"/>
      <c r="F836" s="368"/>
      <c r="G836" s="379"/>
      <c r="H836" s="382"/>
      <c r="I836" s="466"/>
      <c r="J836" s="467"/>
      <c r="K836" s="468"/>
      <c r="L836" s="465"/>
      <c r="N836" s="458"/>
      <c r="O836" s="458"/>
      <c r="P836" s="372"/>
      <c r="Q836" s="372"/>
      <c r="R836" s="372"/>
      <c r="S836" s="372"/>
      <c r="T836" s="372"/>
      <c r="U836" s="372"/>
      <c r="V836" s="372"/>
      <c r="W836" s="372"/>
      <c r="X836" s="372"/>
      <c r="Y836" s="372"/>
      <c r="Z836" s="372"/>
      <c r="AA836" s="372"/>
      <c r="AB836" s="372"/>
      <c r="AC836" s="372"/>
      <c r="AD836" s="372"/>
      <c r="AE836" s="372"/>
      <c r="AF836" s="372"/>
      <c r="AG836" s="372"/>
      <c r="AH836" s="372"/>
      <c r="AI836" s="372"/>
      <c r="AJ836" s="372"/>
      <c r="AK836" s="372"/>
      <c r="AL836" s="372"/>
      <c r="AM836" s="372"/>
      <c r="AN836" s="372"/>
      <c r="AO836" s="372"/>
      <c r="AP836" s="372"/>
      <c r="AQ836" s="372"/>
      <c r="AR836" s="372"/>
      <c r="AS836" s="372"/>
      <c r="AT836" s="372"/>
      <c r="AU836" s="372"/>
      <c r="AV836" s="372"/>
      <c r="AW836" s="372"/>
      <c r="AX836" s="372"/>
      <c r="AY836" s="372"/>
      <c r="AZ836" s="372"/>
      <c r="BA836" s="372"/>
      <c r="BB836" s="372"/>
      <c r="BC836" s="372"/>
      <c r="BD836" s="372"/>
      <c r="BE836" s="372"/>
      <c r="BF836" s="372"/>
      <c r="BG836" s="372"/>
      <c r="BH836" s="372"/>
      <c r="BI836" s="372"/>
      <c r="BJ836" s="372"/>
      <c r="BK836" s="372"/>
      <c r="BL836" s="372"/>
      <c r="BM836" s="372"/>
      <c r="BN836" s="372"/>
      <c r="BO836" s="372"/>
      <c r="BP836" s="372"/>
      <c r="BQ836" s="372"/>
      <c r="BR836" s="372"/>
      <c r="BS836" s="372"/>
      <c r="BT836" s="372"/>
      <c r="BU836" s="372"/>
      <c r="BV836" s="372"/>
      <c r="BW836" s="372"/>
      <c r="BX836" s="372"/>
      <c r="BY836" s="372"/>
      <c r="BZ836" s="372"/>
      <c r="CA836" s="372"/>
      <c r="CB836" s="372"/>
      <c r="CC836" s="372"/>
      <c r="CD836" s="372"/>
      <c r="CE836" s="372"/>
      <c r="CF836" s="372"/>
      <c r="CG836" s="372"/>
      <c r="CH836" s="372"/>
      <c r="CI836" s="372"/>
      <c r="CJ836" s="372"/>
      <c r="CK836" s="372"/>
      <c r="CL836" s="372"/>
      <c r="CM836" s="372"/>
      <c r="CN836" s="372"/>
      <c r="CO836" s="372"/>
      <c r="CP836" s="372"/>
      <c r="CQ836" s="372"/>
      <c r="CR836" s="372"/>
      <c r="CS836" s="372"/>
      <c r="CT836" s="372"/>
      <c r="CU836" s="372"/>
      <c r="CV836" s="372"/>
      <c r="CW836" s="372"/>
      <c r="CX836" s="372"/>
      <c r="CY836" s="372"/>
      <c r="CZ836" s="372"/>
      <c r="DA836" s="372"/>
      <c r="DB836" s="372"/>
      <c r="DC836" s="372"/>
      <c r="DD836" s="372"/>
      <c r="DE836" s="372"/>
      <c r="DF836" s="372"/>
      <c r="DG836" s="372"/>
      <c r="DH836" s="372"/>
      <c r="DI836" s="372"/>
      <c r="DJ836" s="372"/>
      <c r="DK836" s="372"/>
      <c r="DL836" s="372"/>
      <c r="DM836" s="372"/>
      <c r="DN836" s="372"/>
      <c r="DO836" s="372"/>
      <c r="DP836" s="372"/>
      <c r="DQ836" s="372"/>
      <c r="DR836" s="372"/>
      <c r="DS836" s="372"/>
      <c r="DT836" s="372"/>
      <c r="DU836" s="372"/>
      <c r="DV836" s="372"/>
      <c r="DW836" s="372"/>
      <c r="DX836" s="372"/>
      <c r="DY836" s="372"/>
      <c r="DZ836" s="372"/>
      <c r="EA836" s="372"/>
      <c r="EB836" s="372"/>
      <c r="EC836" s="372"/>
      <c r="ED836" s="372"/>
      <c r="EE836" s="372"/>
      <c r="EF836" s="372"/>
      <c r="EG836" s="372"/>
      <c r="EH836" s="372"/>
      <c r="EI836" s="372"/>
      <c r="EJ836" s="372"/>
      <c r="EK836" s="372"/>
      <c r="EL836" s="372"/>
      <c r="EM836" s="372"/>
      <c r="EN836" s="372"/>
      <c r="EO836" s="372"/>
      <c r="EP836" s="372"/>
      <c r="EQ836" s="372"/>
      <c r="ER836" s="372"/>
      <c r="ES836" s="372"/>
      <c r="ET836" s="372"/>
      <c r="EU836" s="372"/>
      <c r="EV836" s="372"/>
      <c r="EW836" s="372"/>
      <c r="EX836" s="372"/>
      <c r="EY836" s="372"/>
      <c r="EZ836" s="372"/>
      <c r="FA836" s="372"/>
      <c r="FB836" s="372"/>
      <c r="FC836" s="372"/>
      <c r="FD836" s="372"/>
      <c r="FE836" s="372"/>
      <c r="FF836" s="372"/>
      <c r="FG836" s="372"/>
      <c r="FH836" s="372"/>
      <c r="FI836" s="372"/>
      <c r="FJ836" s="372"/>
      <c r="FK836" s="372"/>
      <c r="FL836" s="372"/>
      <c r="FM836" s="372"/>
      <c r="FN836" s="372"/>
      <c r="FO836" s="372"/>
      <c r="FP836" s="372"/>
      <c r="FQ836" s="372"/>
      <c r="FR836" s="372"/>
      <c r="FS836" s="372"/>
      <c r="FT836" s="372"/>
      <c r="FU836" s="372"/>
      <c r="FV836" s="372"/>
      <c r="FW836" s="372"/>
      <c r="FX836" s="372"/>
      <c r="FY836" s="372"/>
      <c r="FZ836" s="372"/>
      <c r="GA836" s="372"/>
      <c r="GB836" s="372"/>
      <c r="GC836" s="372"/>
      <c r="GD836" s="372"/>
      <c r="GE836" s="372"/>
      <c r="GF836" s="372"/>
      <c r="GG836" s="372"/>
      <c r="GH836" s="372"/>
      <c r="GI836" s="372"/>
      <c r="GJ836" s="372"/>
      <c r="GK836" s="372"/>
      <c r="GL836" s="372"/>
      <c r="GM836" s="372"/>
      <c r="GN836" s="372"/>
      <c r="GO836" s="372"/>
      <c r="GP836" s="372"/>
      <c r="GQ836" s="372"/>
      <c r="GR836" s="372"/>
      <c r="GS836" s="372"/>
      <c r="GT836" s="372"/>
      <c r="GU836" s="372"/>
      <c r="GV836" s="372"/>
      <c r="GW836" s="372"/>
      <c r="GX836" s="372"/>
      <c r="GY836" s="372"/>
      <c r="GZ836" s="372"/>
      <c r="HA836" s="372"/>
      <c r="HB836" s="372"/>
      <c r="HC836" s="372"/>
      <c r="HD836" s="372"/>
      <c r="HE836" s="372"/>
      <c r="HF836" s="372"/>
      <c r="HG836" s="372"/>
      <c r="HH836" s="372"/>
      <c r="HI836" s="372"/>
      <c r="HJ836" s="372"/>
      <c r="HK836" s="372"/>
      <c r="HL836" s="372"/>
      <c r="HM836" s="372"/>
      <c r="HN836" s="372"/>
      <c r="HO836" s="372"/>
      <c r="HP836" s="372"/>
      <c r="HQ836" s="372"/>
      <c r="HR836" s="372"/>
      <c r="HS836" s="372"/>
      <c r="HT836" s="372"/>
      <c r="HU836" s="372"/>
      <c r="HV836" s="372"/>
      <c r="HW836" s="372"/>
      <c r="HX836" s="372"/>
    </row>
    <row r="838" spans="1:232" s="481" customFormat="1">
      <c r="A838" s="363"/>
      <c r="B838" s="378"/>
      <c r="C838" s="365"/>
      <c r="D838" s="366"/>
      <c r="E838" s="367"/>
      <c r="F838" s="368"/>
      <c r="G838" s="379"/>
      <c r="H838" s="382"/>
      <c r="I838" s="466"/>
      <c r="J838" s="467"/>
      <c r="K838" s="468"/>
      <c r="L838" s="465"/>
      <c r="N838" s="458"/>
      <c r="O838" s="458"/>
      <c r="P838" s="372"/>
      <c r="Q838" s="372"/>
      <c r="R838" s="372"/>
      <c r="S838" s="372"/>
      <c r="T838" s="372"/>
      <c r="U838" s="372"/>
      <c r="V838" s="372"/>
      <c r="W838" s="372"/>
      <c r="X838" s="372"/>
      <c r="Y838" s="372"/>
      <c r="Z838" s="372"/>
      <c r="AA838" s="372"/>
      <c r="AB838" s="372"/>
      <c r="AC838" s="372"/>
      <c r="AD838" s="372"/>
      <c r="AE838" s="372"/>
      <c r="AF838" s="372"/>
      <c r="AG838" s="372"/>
      <c r="AH838" s="372"/>
      <c r="AI838" s="372"/>
      <c r="AJ838" s="372"/>
      <c r="AK838" s="372"/>
      <c r="AL838" s="372"/>
      <c r="AM838" s="372"/>
      <c r="AN838" s="372"/>
      <c r="AO838" s="372"/>
      <c r="AP838" s="372"/>
      <c r="AQ838" s="372"/>
      <c r="AR838" s="372"/>
      <c r="AS838" s="372"/>
      <c r="AT838" s="372"/>
      <c r="AU838" s="372"/>
      <c r="AV838" s="372"/>
      <c r="AW838" s="372"/>
      <c r="AX838" s="372"/>
      <c r="AY838" s="372"/>
      <c r="AZ838" s="372"/>
      <c r="BA838" s="372"/>
      <c r="BB838" s="372"/>
      <c r="BC838" s="372"/>
      <c r="BD838" s="372"/>
      <c r="BE838" s="372"/>
      <c r="BF838" s="372"/>
      <c r="BG838" s="372"/>
      <c r="BH838" s="372"/>
      <c r="BI838" s="372"/>
      <c r="BJ838" s="372"/>
      <c r="BK838" s="372"/>
      <c r="BL838" s="372"/>
      <c r="BM838" s="372"/>
      <c r="BN838" s="372"/>
      <c r="BO838" s="372"/>
      <c r="BP838" s="372"/>
      <c r="BQ838" s="372"/>
      <c r="BR838" s="372"/>
      <c r="BS838" s="372"/>
      <c r="BT838" s="372"/>
      <c r="BU838" s="372"/>
      <c r="BV838" s="372"/>
      <c r="BW838" s="372"/>
      <c r="BX838" s="372"/>
      <c r="BY838" s="372"/>
      <c r="BZ838" s="372"/>
      <c r="CA838" s="372"/>
      <c r="CB838" s="372"/>
      <c r="CC838" s="372"/>
      <c r="CD838" s="372"/>
      <c r="CE838" s="372"/>
      <c r="CF838" s="372"/>
      <c r="CG838" s="372"/>
      <c r="CH838" s="372"/>
      <c r="CI838" s="372"/>
      <c r="CJ838" s="372"/>
      <c r="CK838" s="372"/>
      <c r="CL838" s="372"/>
      <c r="CM838" s="372"/>
      <c r="CN838" s="372"/>
      <c r="CO838" s="372"/>
      <c r="CP838" s="372"/>
      <c r="CQ838" s="372"/>
      <c r="CR838" s="372"/>
      <c r="CS838" s="372"/>
      <c r="CT838" s="372"/>
      <c r="CU838" s="372"/>
      <c r="CV838" s="372"/>
      <c r="CW838" s="372"/>
      <c r="CX838" s="372"/>
      <c r="CY838" s="372"/>
      <c r="CZ838" s="372"/>
      <c r="DA838" s="372"/>
      <c r="DB838" s="372"/>
      <c r="DC838" s="372"/>
      <c r="DD838" s="372"/>
      <c r="DE838" s="372"/>
      <c r="DF838" s="372"/>
      <c r="DG838" s="372"/>
      <c r="DH838" s="372"/>
      <c r="DI838" s="372"/>
      <c r="DJ838" s="372"/>
      <c r="DK838" s="372"/>
      <c r="DL838" s="372"/>
      <c r="DM838" s="372"/>
      <c r="DN838" s="372"/>
      <c r="DO838" s="372"/>
      <c r="DP838" s="372"/>
      <c r="DQ838" s="372"/>
      <c r="DR838" s="372"/>
      <c r="DS838" s="372"/>
      <c r="DT838" s="372"/>
      <c r="DU838" s="372"/>
      <c r="DV838" s="372"/>
      <c r="DW838" s="372"/>
      <c r="DX838" s="372"/>
      <c r="DY838" s="372"/>
      <c r="DZ838" s="372"/>
      <c r="EA838" s="372"/>
      <c r="EB838" s="372"/>
      <c r="EC838" s="372"/>
      <c r="ED838" s="372"/>
      <c r="EE838" s="372"/>
      <c r="EF838" s="372"/>
      <c r="EG838" s="372"/>
      <c r="EH838" s="372"/>
      <c r="EI838" s="372"/>
      <c r="EJ838" s="372"/>
      <c r="EK838" s="372"/>
      <c r="EL838" s="372"/>
      <c r="EM838" s="372"/>
      <c r="EN838" s="372"/>
      <c r="EO838" s="372"/>
      <c r="EP838" s="372"/>
      <c r="EQ838" s="372"/>
      <c r="ER838" s="372"/>
      <c r="ES838" s="372"/>
      <c r="ET838" s="372"/>
      <c r="EU838" s="372"/>
      <c r="EV838" s="372"/>
      <c r="EW838" s="372"/>
      <c r="EX838" s="372"/>
      <c r="EY838" s="372"/>
      <c r="EZ838" s="372"/>
      <c r="FA838" s="372"/>
      <c r="FB838" s="372"/>
      <c r="FC838" s="372"/>
      <c r="FD838" s="372"/>
      <c r="FE838" s="372"/>
      <c r="FF838" s="372"/>
      <c r="FG838" s="372"/>
      <c r="FH838" s="372"/>
      <c r="FI838" s="372"/>
      <c r="FJ838" s="372"/>
      <c r="FK838" s="372"/>
      <c r="FL838" s="372"/>
      <c r="FM838" s="372"/>
      <c r="FN838" s="372"/>
      <c r="FO838" s="372"/>
      <c r="FP838" s="372"/>
      <c r="FQ838" s="372"/>
      <c r="FR838" s="372"/>
      <c r="FS838" s="372"/>
      <c r="FT838" s="372"/>
      <c r="FU838" s="372"/>
      <c r="FV838" s="372"/>
      <c r="FW838" s="372"/>
      <c r="FX838" s="372"/>
      <c r="FY838" s="372"/>
      <c r="FZ838" s="372"/>
      <c r="GA838" s="372"/>
      <c r="GB838" s="372"/>
      <c r="GC838" s="372"/>
      <c r="GD838" s="372"/>
      <c r="GE838" s="372"/>
      <c r="GF838" s="372"/>
      <c r="GG838" s="372"/>
      <c r="GH838" s="372"/>
      <c r="GI838" s="372"/>
      <c r="GJ838" s="372"/>
      <c r="GK838" s="372"/>
      <c r="GL838" s="372"/>
      <c r="GM838" s="372"/>
      <c r="GN838" s="372"/>
      <c r="GO838" s="372"/>
      <c r="GP838" s="372"/>
      <c r="GQ838" s="372"/>
      <c r="GR838" s="372"/>
      <c r="GS838" s="372"/>
      <c r="GT838" s="372"/>
      <c r="GU838" s="372"/>
      <c r="GV838" s="372"/>
      <c r="GW838" s="372"/>
      <c r="GX838" s="372"/>
      <c r="GY838" s="372"/>
      <c r="GZ838" s="372"/>
      <c r="HA838" s="372"/>
      <c r="HB838" s="372"/>
      <c r="HC838" s="372"/>
      <c r="HD838" s="372"/>
      <c r="HE838" s="372"/>
      <c r="HF838" s="372"/>
      <c r="HG838" s="372"/>
      <c r="HH838" s="372"/>
      <c r="HI838" s="372"/>
      <c r="HJ838" s="372"/>
      <c r="HK838" s="372"/>
      <c r="HL838" s="372"/>
      <c r="HM838" s="372"/>
      <c r="HN838" s="372"/>
      <c r="HO838" s="372"/>
      <c r="HP838" s="372"/>
      <c r="HQ838" s="372"/>
      <c r="HR838" s="372"/>
      <c r="HS838" s="372"/>
      <c r="HT838" s="372"/>
      <c r="HU838" s="372"/>
      <c r="HV838" s="372"/>
      <c r="HW838" s="372"/>
      <c r="HX838" s="372"/>
    </row>
    <row r="839" spans="1:232" s="481" customFormat="1">
      <c r="A839" s="363"/>
      <c r="B839" s="378"/>
      <c r="C839" s="365"/>
      <c r="D839" s="366"/>
      <c r="E839" s="367"/>
      <c r="F839" s="368"/>
      <c r="G839" s="379"/>
      <c r="H839" s="382"/>
      <c r="I839" s="466"/>
      <c r="J839" s="467"/>
      <c r="K839" s="468"/>
      <c r="L839" s="465"/>
      <c r="N839" s="458"/>
      <c r="O839" s="458"/>
      <c r="P839" s="372"/>
      <c r="Q839" s="372"/>
      <c r="R839" s="372"/>
      <c r="S839" s="372"/>
      <c r="T839" s="372"/>
      <c r="U839" s="372"/>
      <c r="V839" s="372"/>
      <c r="W839" s="372"/>
      <c r="X839" s="372"/>
      <c r="Y839" s="372"/>
      <c r="Z839" s="372"/>
      <c r="AA839" s="372"/>
      <c r="AB839" s="372"/>
      <c r="AC839" s="372"/>
      <c r="AD839" s="372"/>
      <c r="AE839" s="372"/>
      <c r="AF839" s="372"/>
      <c r="AG839" s="372"/>
      <c r="AH839" s="372"/>
      <c r="AI839" s="372"/>
      <c r="AJ839" s="372"/>
      <c r="AK839" s="372"/>
      <c r="AL839" s="372"/>
      <c r="AM839" s="372"/>
      <c r="AN839" s="372"/>
      <c r="AO839" s="372"/>
      <c r="AP839" s="372"/>
      <c r="AQ839" s="372"/>
      <c r="AR839" s="372"/>
      <c r="AS839" s="372"/>
      <c r="AT839" s="372"/>
      <c r="AU839" s="372"/>
      <c r="AV839" s="372"/>
      <c r="AW839" s="372"/>
      <c r="AX839" s="372"/>
      <c r="AY839" s="372"/>
      <c r="AZ839" s="372"/>
      <c r="BA839" s="372"/>
      <c r="BB839" s="372"/>
      <c r="BC839" s="372"/>
      <c r="BD839" s="372"/>
      <c r="BE839" s="372"/>
      <c r="BF839" s="372"/>
      <c r="BG839" s="372"/>
      <c r="BH839" s="372"/>
      <c r="BI839" s="372"/>
      <c r="BJ839" s="372"/>
      <c r="BK839" s="372"/>
      <c r="BL839" s="372"/>
      <c r="BM839" s="372"/>
      <c r="BN839" s="372"/>
      <c r="BO839" s="372"/>
      <c r="BP839" s="372"/>
      <c r="BQ839" s="372"/>
      <c r="BR839" s="372"/>
      <c r="BS839" s="372"/>
      <c r="BT839" s="372"/>
      <c r="BU839" s="372"/>
      <c r="BV839" s="372"/>
      <c r="BW839" s="372"/>
      <c r="BX839" s="372"/>
      <c r="BY839" s="372"/>
      <c r="BZ839" s="372"/>
      <c r="CA839" s="372"/>
      <c r="CB839" s="372"/>
      <c r="CC839" s="372"/>
      <c r="CD839" s="372"/>
      <c r="CE839" s="372"/>
      <c r="CF839" s="372"/>
      <c r="CG839" s="372"/>
      <c r="CH839" s="372"/>
      <c r="CI839" s="372"/>
      <c r="CJ839" s="372"/>
      <c r="CK839" s="372"/>
      <c r="CL839" s="372"/>
      <c r="CM839" s="372"/>
      <c r="CN839" s="372"/>
      <c r="CO839" s="372"/>
      <c r="CP839" s="372"/>
      <c r="CQ839" s="372"/>
      <c r="CR839" s="372"/>
      <c r="CS839" s="372"/>
      <c r="CT839" s="372"/>
      <c r="CU839" s="372"/>
      <c r="CV839" s="372"/>
      <c r="CW839" s="372"/>
      <c r="CX839" s="372"/>
      <c r="CY839" s="372"/>
      <c r="CZ839" s="372"/>
      <c r="DA839" s="372"/>
      <c r="DB839" s="372"/>
      <c r="DC839" s="372"/>
      <c r="DD839" s="372"/>
      <c r="DE839" s="372"/>
      <c r="DF839" s="372"/>
      <c r="DG839" s="372"/>
      <c r="DH839" s="372"/>
      <c r="DI839" s="372"/>
      <c r="DJ839" s="372"/>
      <c r="DK839" s="372"/>
      <c r="DL839" s="372"/>
      <c r="DM839" s="372"/>
      <c r="DN839" s="372"/>
      <c r="DO839" s="372"/>
      <c r="DP839" s="372"/>
      <c r="DQ839" s="372"/>
      <c r="DR839" s="372"/>
      <c r="DS839" s="372"/>
      <c r="DT839" s="372"/>
      <c r="DU839" s="372"/>
      <c r="DV839" s="372"/>
      <c r="DW839" s="372"/>
      <c r="DX839" s="372"/>
      <c r="DY839" s="372"/>
      <c r="DZ839" s="372"/>
      <c r="EA839" s="372"/>
      <c r="EB839" s="372"/>
      <c r="EC839" s="372"/>
      <c r="ED839" s="372"/>
      <c r="EE839" s="372"/>
      <c r="EF839" s="372"/>
      <c r="EG839" s="372"/>
      <c r="EH839" s="372"/>
      <c r="EI839" s="372"/>
      <c r="EJ839" s="372"/>
      <c r="EK839" s="372"/>
      <c r="EL839" s="372"/>
      <c r="EM839" s="372"/>
      <c r="EN839" s="372"/>
      <c r="EO839" s="372"/>
      <c r="EP839" s="372"/>
      <c r="EQ839" s="372"/>
      <c r="ER839" s="372"/>
      <c r="ES839" s="372"/>
      <c r="ET839" s="372"/>
      <c r="EU839" s="372"/>
      <c r="EV839" s="372"/>
      <c r="EW839" s="372"/>
      <c r="EX839" s="372"/>
      <c r="EY839" s="372"/>
      <c r="EZ839" s="372"/>
      <c r="FA839" s="372"/>
      <c r="FB839" s="372"/>
      <c r="FC839" s="372"/>
      <c r="FD839" s="372"/>
      <c r="FE839" s="372"/>
      <c r="FF839" s="372"/>
      <c r="FG839" s="372"/>
      <c r="FH839" s="372"/>
      <c r="FI839" s="372"/>
      <c r="FJ839" s="372"/>
      <c r="FK839" s="372"/>
      <c r="FL839" s="372"/>
      <c r="FM839" s="372"/>
      <c r="FN839" s="372"/>
      <c r="FO839" s="372"/>
      <c r="FP839" s="372"/>
      <c r="FQ839" s="372"/>
      <c r="FR839" s="372"/>
      <c r="FS839" s="372"/>
      <c r="FT839" s="372"/>
      <c r="FU839" s="372"/>
      <c r="FV839" s="372"/>
      <c r="FW839" s="372"/>
      <c r="FX839" s="372"/>
      <c r="FY839" s="372"/>
      <c r="FZ839" s="372"/>
      <c r="GA839" s="372"/>
      <c r="GB839" s="372"/>
      <c r="GC839" s="372"/>
      <c r="GD839" s="372"/>
      <c r="GE839" s="372"/>
      <c r="GF839" s="372"/>
      <c r="GG839" s="372"/>
      <c r="GH839" s="372"/>
      <c r="GI839" s="372"/>
      <c r="GJ839" s="372"/>
      <c r="GK839" s="372"/>
      <c r="GL839" s="372"/>
      <c r="GM839" s="372"/>
      <c r="GN839" s="372"/>
      <c r="GO839" s="372"/>
      <c r="GP839" s="372"/>
      <c r="GQ839" s="372"/>
      <c r="GR839" s="372"/>
      <c r="GS839" s="372"/>
      <c r="GT839" s="372"/>
      <c r="GU839" s="372"/>
      <c r="GV839" s="372"/>
      <c r="GW839" s="372"/>
      <c r="GX839" s="372"/>
      <c r="GY839" s="372"/>
      <c r="GZ839" s="372"/>
      <c r="HA839" s="372"/>
      <c r="HB839" s="372"/>
      <c r="HC839" s="372"/>
      <c r="HD839" s="372"/>
      <c r="HE839" s="372"/>
      <c r="HF839" s="372"/>
      <c r="HG839" s="372"/>
      <c r="HH839" s="372"/>
      <c r="HI839" s="372"/>
      <c r="HJ839" s="372"/>
      <c r="HK839" s="372"/>
      <c r="HL839" s="372"/>
      <c r="HM839" s="372"/>
      <c r="HN839" s="372"/>
      <c r="HO839" s="372"/>
      <c r="HP839" s="372"/>
      <c r="HQ839" s="372"/>
      <c r="HR839" s="372"/>
      <c r="HS839" s="372"/>
      <c r="HT839" s="372"/>
      <c r="HU839" s="372"/>
      <c r="HV839" s="372"/>
      <c r="HW839" s="372"/>
      <c r="HX839" s="372"/>
    </row>
    <row r="841" spans="1:232" s="481" customFormat="1">
      <c r="A841" s="363"/>
      <c r="B841" s="378"/>
      <c r="C841" s="365"/>
      <c r="D841" s="366"/>
      <c r="E841" s="367"/>
      <c r="F841" s="368"/>
      <c r="G841" s="379"/>
      <c r="H841" s="382"/>
      <c r="I841" s="466"/>
      <c r="J841" s="467"/>
      <c r="K841" s="468"/>
      <c r="L841" s="465"/>
      <c r="N841" s="458"/>
      <c r="O841" s="458"/>
      <c r="P841" s="372"/>
      <c r="Q841" s="372"/>
      <c r="R841" s="372"/>
      <c r="S841" s="372"/>
      <c r="T841" s="372"/>
      <c r="U841" s="372"/>
      <c r="V841" s="372"/>
      <c r="W841" s="372"/>
      <c r="X841" s="372"/>
      <c r="Y841" s="372"/>
      <c r="Z841" s="372"/>
      <c r="AA841" s="372"/>
      <c r="AB841" s="372"/>
      <c r="AC841" s="372"/>
      <c r="AD841" s="372"/>
      <c r="AE841" s="372"/>
      <c r="AF841" s="372"/>
      <c r="AG841" s="372"/>
      <c r="AH841" s="372"/>
      <c r="AI841" s="372"/>
      <c r="AJ841" s="372"/>
      <c r="AK841" s="372"/>
      <c r="AL841" s="372"/>
      <c r="AM841" s="372"/>
      <c r="AN841" s="372"/>
      <c r="AO841" s="372"/>
      <c r="AP841" s="372"/>
      <c r="AQ841" s="372"/>
      <c r="AR841" s="372"/>
      <c r="AS841" s="372"/>
      <c r="AT841" s="372"/>
      <c r="AU841" s="372"/>
      <c r="AV841" s="372"/>
      <c r="AW841" s="372"/>
      <c r="AX841" s="372"/>
      <c r="AY841" s="372"/>
      <c r="AZ841" s="372"/>
      <c r="BA841" s="372"/>
      <c r="BB841" s="372"/>
      <c r="BC841" s="372"/>
      <c r="BD841" s="372"/>
      <c r="BE841" s="372"/>
      <c r="BF841" s="372"/>
      <c r="BG841" s="372"/>
      <c r="BH841" s="372"/>
      <c r="BI841" s="372"/>
      <c r="BJ841" s="372"/>
      <c r="BK841" s="372"/>
      <c r="BL841" s="372"/>
      <c r="BM841" s="372"/>
      <c r="BN841" s="372"/>
      <c r="BO841" s="372"/>
      <c r="BP841" s="372"/>
      <c r="BQ841" s="372"/>
      <c r="BR841" s="372"/>
      <c r="BS841" s="372"/>
      <c r="BT841" s="372"/>
      <c r="BU841" s="372"/>
      <c r="BV841" s="372"/>
      <c r="BW841" s="372"/>
      <c r="BX841" s="372"/>
      <c r="BY841" s="372"/>
      <c r="BZ841" s="372"/>
      <c r="CA841" s="372"/>
      <c r="CB841" s="372"/>
      <c r="CC841" s="372"/>
      <c r="CD841" s="372"/>
      <c r="CE841" s="372"/>
      <c r="CF841" s="372"/>
      <c r="CG841" s="372"/>
      <c r="CH841" s="372"/>
      <c r="CI841" s="372"/>
      <c r="CJ841" s="372"/>
      <c r="CK841" s="372"/>
      <c r="CL841" s="372"/>
      <c r="CM841" s="372"/>
      <c r="CN841" s="372"/>
      <c r="CO841" s="372"/>
      <c r="CP841" s="372"/>
      <c r="CQ841" s="372"/>
      <c r="CR841" s="372"/>
      <c r="CS841" s="372"/>
      <c r="CT841" s="372"/>
      <c r="CU841" s="372"/>
      <c r="CV841" s="372"/>
      <c r="CW841" s="372"/>
      <c r="CX841" s="372"/>
      <c r="CY841" s="372"/>
      <c r="CZ841" s="372"/>
      <c r="DA841" s="372"/>
      <c r="DB841" s="372"/>
      <c r="DC841" s="372"/>
      <c r="DD841" s="372"/>
      <c r="DE841" s="372"/>
      <c r="DF841" s="372"/>
      <c r="DG841" s="372"/>
      <c r="DH841" s="372"/>
      <c r="DI841" s="372"/>
      <c r="DJ841" s="372"/>
      <c r="DK841" s="372"/>
      <c r="DL841" s="372"/>
      <c r="DM841" s="372"/>
      <c r="DN841" s="372"/>
      <c r="DO841" s="372"/>
      <c r="DP841" s="372"/>
      <c r="DQ841" s="372"/>
      <c r="DR841" s="372"/>
      <c r="DS841" s="372"/>
      <c r="DT841" s="372"/>
      <c r="DU841" s="372"/>
      <c r="DV841" s="372"/>
      <c r="DW841" s="372"/>
      <c r="DX841" s="372"/>
      <c r="DY841" s="372"/>
      <c r="DZ841" s="372"/>
      <c r="EA841" s="372"/>
      <c r="EB841" s="372"/>
      <c r="EC841" s="372"/>
      <c r="ED841" s="372"/>
      <c r="EE841" s="372"/>
      <c r="EF841" s="372"/>
      <c r="EG841" s="372"/>
      <c r="EH841" s="372"/>
      <c r="EI841" s="372"/>
      <c r="EJ841" s="372"/>
      <c r="EK841" s="372"/>
      <c r="EL841" s="372"/>
      <c r="EM841" s="372"/>
      <c r="EN841" s="372"/>
      <c r="EO841" s="372"/>
      <c r="EP841" s="372"/>
      <c r="EQ841" s="372"/>
      <c r="ER841" s="372"/>
      <c r="ES841" s="372"/>
      <c r="ET841" s="372"/>
      <c r="EU841" s="372"/>
      <c r="EV841" s="372"/>
      <c r="EW841" s="372"/>
      <c r="EX841" s="372"/>
      <c r="EY841" s="372"/>
      <c r="EZ841" s="372"/>
      <c r="FA841" s="372"/>
      <c r="FB841" s="372"/>
      <c r="FC841" s="372"/>
      <c r="FD841" s="372"/>
      <c r="FE841" s="372"/>
      <c r="FF841" s="372"/>
      <c r="FG841" s="372"/>
      <c r="FH841" s="372"/>
      <c r="FI841" s="372"/>
      <c r="FJ841" s="372"/>
      <c r="FK841" s="372"/>
      <c r="FL841" s="372"/>
      <c r="FM841" s="372"/>
      <c r="FN841" s="372"/>
      <c r="FO841" s="372"/>
      <c r="FP841" s="372"/>
      <c r="FQ841" s="372"/>
      <c r="FR841" s="372"/>
      <c r="FS841" s="372"/>
      <c r="FT841" s="372"/>
      <c r="FU841" s="372"/>
      <c r="FV841" s="372"/>
      <c r="FW841" s="372"/>
      <c r="FX841" s="372"/>
      <c r="FY841" s="372"/>
      <c r="FZ841" s="372"/>
      <c r="GA841" s="372"/>
      <c r="GB841" s="372"/>
      <c r="GC841" s="372"/>
      <c r="GD841" s="372"/>
      <c r="GE841" s="372"/>
      <c r="GF841" s="372"/>
      <c r="GG841" s="372"/>
      <c r="GH841" s="372"/>
      <c r="GI841" s="372"/>
      <c r="GJ841" s="372"/>
      <c r="GK841" s="372"/>
      <c r="GL841" s="372"/>
      <c r="GM841" s="372"/>
      <c r="GN841" s="372"/>
      <c r="GO841" s="372"/>
      <c r="GP841" s="372"/>
      <c r="GQ841" s="372"/>
      <c r="GR841" s="372"/>
      <c r="GS841" s="372"/>
      <c r="GT841" s="372"/>
      <c r="GU841" s="372"/>
      <c r="GV841" s="372"/>
      <c r="GW841" s="372"/>
      <c r="GX841" s="372"/>
      <c r="GY841" s="372"/>
      <c r="GZ841" s="372"/>
      <c r="HA841" s="372"/>
      <c r="HB841" s="372"/>
      <c r="HC841" s="372"/>
      <c r="HD841" s="372"/>
      <c r="HE841" s="372"/>
      <c r="HF841" s="372"/>
      <c r="HG841" s="372"/>
      <c r="HH841" s="372"/>
      <c r="HI841" s="372"/>
      <c r="HJ841" s="372"/>
      <c r="HK841" s="372"/>
      <c r="HL841" s="372"/>
      <c r="HM841" s="372"/>
      <c r="HN841" s="372"/>
      <c r="HO841" s="372"/>
      <c r="HP841" s="372"/>
      <c r="HQ841" s="372"/>
      <c r="HR841" s="372"/>
      <c r="HS841" s="372"/>
      <c r="HT841" s="372"/>
      <c r="HU841" s="372"/>
      <c r="HV841" s="372"/>
      <c r="HW841" s="372"/>
      <c r="HX841" s="372"/>
    </row>
    <row r="843" spans="1:232" s="481" customFormat="1">
      <c r="A843" s="363"/>
      <c r="B843" s="378"/>
      <c r="C843" s="365"/>
      <c r="D843" s="366"/>
      <c r="E843" s="367"/>
      <c r="F843" s="368"/>
      <c r="G843" s="379"/>
      <c r="H843" s="382"/>
      <c r="I843" s="466"/>
      <c r="J843" s="467"/>
      <c r="K843" s="468"/>
      <c r="L843" s="465"/>
      <c r="N843" s="458"/>
      <c r="O843" s="458"/>
      <c r="P843" s="372"/>
      <c r="Q843" s="372"/>
      <c r="R843" s="372"/>
      <c r="S843" s="372"/>
      <c r="T843" s="372"/>
      <c r="U843" s="372"/>
      <c r="V843" s="372"/>
      <c r="W843" s="372"/>
      <c r="X843" s="372"/>
      <c r="Y843" s="372"/>
      <c r="Z843" s="372"/>
      <c r="AA843" s="372"/>
      <c r="AB843" s="372"/>
      <c r="AC843" s="372"/>
      <c r="AD843" s="372"/>
      <c r="AE843" s="372"/>
      <c r="AF843" s="372"/>
      <c r="AG843" s="372"/>
      <c r="AH843" s="372"/>
      <c r="AI843" s="372"/>
      <c r="AJ843" s="372"/>
      <c r="AK843" s="372"/>
      <c r="AL843" s="372"/>
      <c r="AM843" s="372"/>
      <c r="AN843" s="372"/>
      <c r="AO843" s="372"/>
      <c r="AP843" s="372"/>
      <c r="AQ843" s="372"/>
      <c r="AR843" s="372"/>
      <c r="AS843" s="372"/>
      <c r="AT843" s="372"/>
      <c r="AU843" s="372"/>
      <c r="AV843" s="372"/>
      <c r="AW843" s="372"/>
      <c r="AX843" s="372"/>
      <c r="AY843" s="372"/>
      <c r="AZ843" s="372"/>
      <c r="BA843" s="372"/>
      <c r="BB843" s="372"/>
      <c r="BC843" s="372"/>
      <c r="BD843" s="372"/>
      <c r="BE843" s="372"/>
      <c r="BF843" s="372"/>
      <c r="BG843" s="372"/>
      <c r="BH843" s="372"/>
      <c r="BI843" s="372"/>
      <c r="BJ843" s="372"/>
      <c r="BK843" s="372"/>
      <c r="BL843" s="372"/>
      <c r="BM843" s="372"/>
      <c r="BN843" s="372"/>
      <c r="BO843" s="372"/>
      <c r="BP843" s="372"/>
      <c r="BQ843" s="372"/>
      <c r="BR843" s="372"/>
      <c r="BS843" s="372"/>
      <c r="BT843" s="372"/>
      <c r="BU843" s="372"/>
      <c r="BV843" s="372"/>
      <c r="BW843" s="372"/>
      <c r="BX843" s="372"/>
      <c r="BY843" s="372"/>
      <c r="BZ843" s="372"/>
      <c r="CA843" s="372"/>
      <c r="CB843" s="372"/>
      <c r="CC843" s="372"/>
      <c r="CD843" s="372"/>
      <c r="CE843" s="372"/>
      <c r="CF843" s="372"/>
      <c r="CG843" s="372"/>
      <c r="CH843" s="372"/>
      <c r="CI843" s="372"/>
      <c r="CJ843" s="372"/>
      <c r="CK843" s="372"/>
      <c r="CL843" s="372"/>
      <c r="CM843" s="372"/>
      <c r="CN843" s="372"/>
      <c r="CO843" s="372"/>
      <c r="CP843" s="372"/>
      <c r="CQ843" s="372"/>
      <c r="CR843" s="372"/>
      <c r="CS843" s="372"/>
      <c r="CT843" s="372"/>
      <c r="CU843" s="372"/>
      <c r="CV843" s="372"/>
      <c r="CW843" s="372"/>
      <c r="CX843" s="372"/>
      <c r="CY843" s="372"/>
      <c r="CZ843" s="372"/>
      <c r="DA843" s="372"/>
      <c r="DB843" s="372"/>
      <c r="DC843" s="372"/>
      <c r="DD843" s="372"/>
      <c r="DE843" s="372"/>
      <c r="DF843" s="372"/>
      <c r="DG843" s="372"/>
      <c r="DH843" s="372"/>
      <c r="DI843" s="372"/>
      <c r="DJ843" s="372"/>
      <c r="DK843" s="372"/>
      <c r="DL843" s="372"/>
      <c r="DM843" s="372"/>
      <c r="DN843" s="372"/>
      <c r="DO843" s="372"/>
      <c r="DP843" s="372"/>
      <c r="DQ843" s="372"/>
      <c r="DR843" s="372"/>
      <c r="DS843" s="372"/>
      <c r="DT843" s="372"/>
      <c r="DU843" s="372"/>
      <c r="DV843" s="372"/>
      <c r="DW843" s="372"/>
      <c r="DX843" s="372"/>
      <c r="DY843" s="372"/>
      <c r="DZ843" s="372"/>
      <c r="EA843" s="372"/>
      <c r="EB843" s="372"/>
      <c r="EC843" s="372"/>
      <c r="ED843" s="372"/>
      <c r="EE843" s="372"/>
      <c r="EF843" s="372"/>
      <c r="EG843" s="372"/>
      <c r="EH843" s="372"/>
      <c r="EI843" s="372"/>
      <c r="EJ843" s="372"/>
      <c r="EK843" s="372"/>
      <c r="EL843" s="372"/>
      <c r="EM843" s="372"/>
      <c r="EN843" s="372"/>
      <c r="EO843" s="372"/>
      <c r="EP843" s="372"/>
      <c r="EQ843" s="372"/>
      <c r="ER843" s="372"/>
      <c r="ES843" s="372"/>
      <c r="ET843" s="372"/>
      <c r="EU843" s="372"/>
      <c r="EV843" s="372"/>
      <c r="EW843" s="372"/>
      <c r="EX843" s="372"/>
      <c r="EY843" s="372"/>
      <c r="EZ843" s="372"/>
      <c r="FA843" s="372"/>
      <c r="FB843" s="372"/>
      <c r="FC843" s="372"/>
      <c r="FD843" s="372"/>
      <c r="FE843" s="372"/>
      <c r="FF843" s="372"/>
      <c r="FG843" s="372"/>
      <c r="FH843" s="372"/>
      <c r="FI843" s="372"/>
      <c r="FJ843" s="372"/>
      <c r="FK843" s="372"/>
      <c r="FL843" s="372"/>
      <c r="FM843" s="372"/>
      <c r="FN843" s="372"/>
      <c r="FO843" s="372"/>
      <c r="FP843" s="372"/>
      <c r="FQ843" s="372"/>
      <c r="FR843" s="372"/>
      <c r="FS843" s="372"/>
      <c r="FT843" s="372"/>
      <c r="FU843" s="372"/>
      <c r="FV843" s="372"/>
      <c r="FW843" s="372"/>
      <c r="FX843" s="372"/>
      <c r="FY843" s="372"/>
      <c r="FZ843" s="372"/>
      <c r="GA843" s="372"/>
      <c r="GB843" s="372"/>
      <c r="GC843" s="372"/>
      <c r="GD843" s="372"/>
      <c r="GE843" s="372"/>
      <c r="GF843" s="372"/>
      <c r="GG843" s="372"/>
      <c r="GH843" s="372"/>
      <c r="GI843" s="372"/>
      <c r="GJ843" s="372"/>
      <c r="GK843" s="372"/>
      <c r="GL843" s="372"/>
      <c r="GM843" s="372"/>
      <c r="GN843" s="372"/>
      <c r="GO843" s="372"/>
      <c r="GP843" s="372"/>
      <c r="GQ843" s="372"/>
      <c r="GR843" s="372"/>
      <c r="GS843" s="372"/>
      <c r="GT843" s="372"/>
      <c r="GU843" s="372"/>
      <c r="GV843" s="372"/>
      <c r="GW843" s="372"/>
      <c r="GX843" s="372"/>
      <c r="GY843" s="372"/>
      <c r="GZ843" s="372"/>
      <c r="HA843" s="372"/>
      <c r="HB843" s="372"/>
      <c r="HC843" s="372"/>
      <c r="HD843" s="372"/>
      <c r="HE843" s="372"/>
      <c r="HF843" s="372"/>
      <c r="HG843" s="372"/>
      <c r="HH843" s="372"/>
      <c r="HI843" s="372"/>
      <c r="HJ843" s="372"/>
      <c r="HK843" s="372"/>
      <c r="HL843" s="372"/>
      <c r="HM843" s="372"/>
      <c r="HN843" s="372"/>
      <c r="HO843" s="372"/>
      <c r="HP843" s="372"/>
      <c r="HQ843" s="372"/>
      <c r="HR843" s="372"/>
      <c r="HS843" s="372"/>
      <c r="HT843" s="372"/>
      <c r="HU843" s="372"/>
      <c r="HV843" s="372"/>
      <c r="HW843" s="372"/>
      <c r="HX843" s="372"/>
    </row>
    <row r="845" spans="1:232" s="481" customFormat="1">
      <c r="A845" s="363"/>
      <c r="B845" s="378"/>
      <c r="C845" s="365"/>
      <c r="D845" s="366"/>
      <c r="E845" s="367"/>
      <c r="F845" s="368"/>
      <c r="G845" s="379"/>
      <c r="H845" s="382"/>
      <c r="I845" s="466"/>
      <c r="J845" s="467"/>
      <c r="K845" s="468"/>
      <c r="L845" s="465"/>
      <c r="N845" s="458"/>
      <c r="O845" s="458"/>
      <c r="P845" s="372"/>
      <c r="Q845" s="372"/>
      <c r="R845" s="372"/>
      <c r="S845" s="372"/>
      <c r="T845" s="372"/>
      <c r="U845" s="372"/>
      <c r="V845" s="372"/>
      <c r="W845" s="372"/>
      <c r="X845" s="372"/>
      <c r="Y845" s="372"/>
      <c r="Z845" s="372"/>
      <c r="AA845" s="372"/>
      <c r="AB845" s="372"/>
      <c r="AC845" s="372"/>
      <c r="AD845" s="372"/>
      <c r="AE845" s="372"/>
      <c r="AF845" s="372"/>
      <c r="AG845" s="372"/>
      <c r="AH845" s="372"/>
      <c r="AI845" s="372"/>
      <c r="AJ845" s="372"/>
      <c r="AK845" s="372"/>
      <c r="AL845" s="372"/>
      <c r="AM845" s="372"/>
      <c r="AN845" s="372"/>
      <c r="AO845" s="372"/>
      <c r="AP845" s="372"/>
      <c r="AQ845" s="372"/>
      <c r="AR845" s="372"/>
      <c r="AS845" s="372"/>
      <c r="AT845" s="372"/>
      <c r="AU845" s="372"/>
      <c r="AV845" s="372"/>
      <c r="AW845" s="372"/>
      <c r="AX845" s="372"/>
      <c r="AY845" s="372"/>
      <c r="AZ845" s="372"/>
      <c r="BA845" s="372"/>
      <c r="BB845" s="372"/>
      <c r="BC845" s="372"/>
      <c r="BD845" s="372"/>
      <c r="BE845" s="372"/>
      <c r="BF845" s="372"/>
      <c r="BG845" s="372"/>
      <c r="BH845" s="372"/>
      <c r="BI845" s="372"/>
      <c r="BJ845" s="372"/>
      <c r="BK845" s="372"/>
      <c r="BL845" s="372"/>
      <c r="BM845" s="372"/>
      <c r="BN845" s="372"/>
      <c r="BO845" s="372"/>
      <c r="BP845" s="372"/>
      <c r="BQ845" s="372"/>
      <c r="BR845" s="372"/>
      <c r="BS845" s="372"/>
      <c r="BT845" s="372"/>
      <c r="BU845" s="372"/>
      <c r="BV845" s="372"/>
      <c r="BW845" s="372"/>
      <c r="BX845" s="372"/>
      <c r="BY845" s="372"/>
      <c r="BZ845" s="372"/>
      <c r="CA845" s="372"/>
      <c r="CB845" s="372"/>
      <c r="CC845" s="372"/>
      <c r="CD845" s="372"/>
      <c r="CE845" s="372"/>
      <c r="CF845" s="372"/>
      <c r="CG845" s="372"/>
      <c r="CH845" s="372"/>
      <c r="CI845" s="372"/>
      <c r="CJ845" s="372"/>
      <c r="CK845" s="372"/>
      <c r="CL845" s="372"/>
      <c r="CM845" s="372"/>
      <c r="CN845" s="372"/>
      <c r="CO845" s="372"/>
      <c r="CP845" s="372"/>
      <c r="CQ845" s="372"/>
      <c r="CR845" s="372"/>
      <c r="CS845" s="372"/>
      <c r="CT845" s="372"/>
      <c r="CU845" s="372"/>
      <c r="CV845" s="372"/>
      <c r="CW845" s="372"/>
      <c r="CX845" s="372"/>
      <c r="CY845" s="372"/>
      <c r="CZ845" s="372"/>
      <c r="DA845" s="372"/>
      <c r="DB845" s="372"/>
      <c r="DC845" s="372"/>
      <c r="DD845" s="372"/>
      <c r="DE845" s="372"/>
      <c r="DF845" s="372"/>
      <c r="DG845" s="372"/>
      <c r="DH845" s="372"/>
      <c r="DI845" s="372"/>
      <c r="DJ845" s="372"/>
      <c r="DK845" s="372"/>
      <c r="DL845" s="372"/>
      <c r="DM845" s="372"/>
      <c r="DN845" s="372"/>
      <c r="DO845" s="372"/>
      <c r="DP845" s="372"/>
      <c r="DQ845" s="372"/>
      <c r="DR845" s="372"/>
      <c r="DS845" s="372"/>
      <c r="DT845" s="372"/>
      <c r="DU845" s="372"/>
      <c r="DV845" s="372"/>
      <c r="DW845" s="372"/>
      <c r="DX845" s="372"/>
      <c r="DY845" s="372"/>
      <c r="DZ845" s="372"/>
      <c r="EA845" s="372"/>
      <c r="EB845" s="372"/>
      <c r="EC845" s="372"/>
      <c r="ED845" s="372"/>
      <c r="EE845" s="372"/>
      <c r="EF845" s="372"/>
      <c r="EG845" s="372"/>
      <c r="EH845" s="372"/>
      <c r="EI845" s="372"/>
      <c r="EJ845" s="372"/>
      <c r="EK845" s="372"/>
      <c r="EL845" s="372"/>
      <c r="EM845" s="372"/>
      <c r="EN845" s="372"/>
      <c r="EO845" s="372"/>
      <c r="EP845" s="372"/>
      <c r="EQ845" s="372"/>
      <c r="ER845" s="372"/>
      <c r="ES845" s="372"/>
      <c r="ET845" s="372"/>
      <c r="EU845" s="372"/>
      <c r="EV845" s="372"/>
      <c r="EW845" s="372"/>
      <c r="EX845" s="372"/>
      <c r="EY845" s="372"/>
      <c r="EZ845" s="372"/>
      <c r="FA845" s="372"/>
      <c r="FB845" s="372"/>
      <c r="FC845" s="372"/>
      <c r="FD845" s="372"/>
      <c r="FE845" s="372"/>
      <c r="FF845" s="372"/>
      <c r="FG845" s="372"/>
      <c r="FH845" s="372"/>
      <c r="FI845" s="372"/>
      <c r="FJ845" s="372"/>
      <c r="FK845" s="372"/>
      <c r="FL845" s="372"/>
      <c r="FM845" s="372"/>
      <c r="FN845" s="372"/>
      <c r="FO845" s="372"/>
      <c r="FP845" s="372"/>
      <c r="FQ845" s="372"/>
      <c r="FR845" s="372"/>
      <c r="FS845" s="372"/>
      <c r="FT845" s="372"/>
      <c r="FU845" s="372"/>
      <c r="FV845" s="372"/>
      <c r="FW845" s="372"/>
      <c r="FX845" s="372"/>
      <c r="FY845" s="372"/>
      <c r="FZ845" s="372"/>
      <c r="GA845" s="372"/>
      <c r="GB845" s="372"/>
      <c r="GC845" s="372"/>
      <c r="GD845" s="372"/>
      <c r="GE845" s="372"/>
      <c r="GF845" s="372"/>
      <c r="GG845" s="372"/>
      <c r="GH845" s="372"/>
      <c r="GI845" s="372"/>
      <c r="GJ845" s="372"/>
      <c r="GK845" s="372"/>
      <c r="GL845" s="372"/>
      <c r="GM845" s="372"/>
      <c r="GN845" s="372"/>
      <c r="GO845" s="372"/>
      <c r="GP845" s="372"/>
      <c r="GQ845" s="372"/>
      <c r="GR845" s="372"/>
      <c r="GS845" s="372"/>
      <c r="GT845" s="372"/>
      <c r="GU845" s="372"/>
      <c r="GV845" s="372"/>
      <c r="GW845" s="372"/>
      <c r="GX845" s="372"/>
      <c r="GY845" s="372"/>
      <c r="GZ845" s="372"/>
      <c r="HA845" s="372"/>
      <c r="HB845" s="372"/>
      <c r="HC845" s="372"/>
      <c r="HD845" s="372"/>
      <c r="HE845" s="372"/>
      <c r="HF845" s="372"/>
      <c r="HG845" s="372"/>
      <c r="HH845" s="372"/>
      <c r="HI845" s="372"/>
      <c r="HJ845" s="372"/>
      <c r="HK845" s="372"/>
      <c r="HL845" s="372"/>
      <c r="HM845" s="372"/>
      <c r="HN845" s="372"/>
      <c r="HO845" s="372"/>
      <c r="HP845" s="372"/>
      <c r="HQ845" s="372"/>
      <c r="HR845" s="372"/>
      <c r="HS845" s="372"/>
      <c r="HT845" s="372"/>
      <c r="HU845" s="372"/>
      <c r="HV845" s="372"/>
      <c r="HW845" s="372"/>
      <c r="HX845" s="372"/>
    </row>
    <row r="847" spans="1:232" s="481" customFormat="1">
      <c r="A847" s="363"/>
      <c r="B847" s="378"/>
      <c r="C847" s="365"/>
      <c r="D847" s="366"/>
      <c r="E847" s="367"/>
      <c r="F847" s="368"/>
      <c r="G847" s="379"/>
      <c r="H847" s="382"/>
      <c r="I847" s="466"/>
      <c r="J847" s="467"/>
      <c r="K847" s="468"/>
      <c r="L847" s="465"/>
      <c r="N847" s="458"/>
      <c r="O847" s="458"/>
      <c r="P847" s="372"/>
      <c r="Q847" s="372"/>
      <c r="R847" s="372"/>
      <c r="S847" s="372"/>
      <c r="T847" s="372"/>
      <c r="U847" s="372"/>
      <c r="V847" s="372"/>
      <c r="W847" s="372"/>
      <c r="X847" s="372"/>
      <c r="Y847" s="372"/>
      <c r="Z847" s="372"/>
      <c r="AA847" s="372"/>
      <c r="AB847" s="372"/>
      <c r="AC847" s="372"/>
      <c r="AD847" s="372"/>
      <c r="AE847" s="372"/>
      <c r="AF847" s="372"/>
      <c r="AG847" s="372"/>
      <c r="AH847" s="372"/>
      <c r="AI847" s="372"/>
      <c r="AJ847" s="372"/>
      <c r="AK847" s="372"/>
      <c r="AL847" s="372"/>
      <c r="AM847" s="372"/>
      <c r="AN847" s="372"/>
      <c r="AO847" s="372"/>
      <c r="AP847" s="372"/>
      <c r="AQ847" s="372"/>
      <c r="AR847" s="372"/>
      <c r="AS847" s="372"/>
      <c r="AT847" s="372"/>
      <c r="AU847" s="372"/>
      <c r="AV847" s="372"/>
      <c r="AW847" s="372"/>
      <c r="AX847" s="372"/>
      <c r="AY847" s="372"/>
      <c r="AZ847" s="372"/>
      <c r="BA847" s="372"/>
      <c r="BB847" s="372"/>
      <c r="BC847" s="372"/>
      <c r="BD847" s="372"/>
      <c r="BE847" s="372"/>
      <c r="BF847" s="372"/>
      <c r="BG847" s="372"/>
      <c r="BH847" s="372"/>
      <c r="BI847" s="372"/>
      <c r="BJ847" s="372"/>
      <c r="BK847" s="372"/>
      <c r="BL847" s="372"/>
      <c r="BM847" s="372"/>
      <c r="BN847" s="372"/>
      <c r="BO847" s="372"/>
      <c r="BP847" s="372"/>
      <c r="BQ847" s="372"/>
      <c r="BR847" s="372"/>
      <c r="BS847" s="372"/>
      <c r="BT847" s="372"/>
      <c r="BU847" s="372"/>
      <c r="BV847" s="372"/>
      <c r="BW847" s="372"/>
      <c r="BX847" s="372"/>
      <c r="BY847" s="372"/>
      <c r="BZ847" s="372"/>
      <c r="CA847" s="372"/>
      <c r="CB847" s="372"/>
      <c r="CC847" s="372"/>
      <c r="CD847" s="372"/>
      <c r="CE847" s="372"/>
      <c r="CF847" s="372"/>
      <c r="CG847" s="372"/>
      <c r="CH847" s="372"/>
      <c r="CI847" s="372"/>
      <c r="CJ847" s="372"/>
      <c r="CK847" s="372"/>
      <c r="CL847" s="372"/>
      <c r="CM847" s="372"/>
      <c r="CN847" s="372"/>
      <c r="CO847" s="372"/>
      <c r="CP847" s="372"/>
      <c r="CQ847" s="372"/>
      <c r="CR847" s="372"/>
      <c r="CS847" s="372"/>
      <c r="CT847" s="372"/>
      <c r="CU847" s="372"/>
      <c r="CV847" s="372"/>
      <c r="CW847" s="372"/>
      <c r="CX847" s="372"/>
      <c r="CY847" s="372"/>
      <c r="CZ847" s="372"/>
      <c r="DA847" s="372"/>
      <c r="DB847" s="372"/>
      <c r="DC847" s="372"/>
      <c r="DD847" s="372"/>
      <c r="DE847" s="372"/>
      <c r="DF847" s="372"/>
      <c r="DG847" s="372"/>
      <c r="DH847" s="372"/>
      <c r="DI847" s="372"/>
      <c r="DJ847" s="372"/>
      <c r="DK847" s="372"/>
      <c r="DL847" s="372"/>
      <c r="DM847" s="372"/>
      <c r="DN847" s="372"/>
      <c r="DO847" s="372"/>
      <c r="DP847" s="372"/>
      <c r="DQ847" s="372"/>
      <c r="DR847" s="372"/>
      <c r="DS847" s="372"/>
      <c r="DT847" s="372"/>
      <c r="DU847" s="372"/>
      <c r="DV847" s="372"/>
      <c r="DW847" s="372"/>
      <c r="DX847" s="372"/>
      <c r="DY847" s="372"/>
      <c r="DZ847" s="372"/>
      <c r="EA847" s="372"/>
      <c r="EB847" s="372"/>
      <c r="EC847" s="372"/>
      <c r="ED847" s="372"/>
      <c r="EE847" s="372"/>
      <c r="EF847" s="372"/>
      <c r="EG847" s="372"/>
      <c r="EH847" s="372"/>
      <c r="EI847" s="372"/>
      <c r="EJ847" s="372"/>
      <c r="EK847" s="372"/>
      <c r="EL847" s="372"/>
      <c r="EM847" s="372"/>
      <c r="EN847" s="372"/>
      <c r="EO847" s="372"/>
      <c r="EP847" s="372"/>
      <c r="EQ847" s="372"/>
      <c r="ER847" s="372"/>
      <c r="ES847" s="372"/>
      <c r="ET847" s="372"/>
      <c r="EU847" s="372"/>
      <c r="EV847" s="372"/>
      <c r="EW847" s="372"/>
      <c r="EX847" s="372"/>
      <c r="EY847" s="372"/>
      <c r="EZ847" s="372"/>
      <c r="FA847" s="372"/>
      <c r="FB847" s="372"/>
      <c r="FC847" s="372"/>
      <c r="FD847" s="372"/>
      <c r="FE847" s="372"/>
      <c r="FF847" s="372"/>
      <c r="FG847" s="372"/>
      <c r="FH847" s="372"/>
      <c r="FI847" s="372"/>
      <c r="FJ847" s="372"/>
      <c r="FK847" s="372"/>
      <c r="FL847" s="372"/>
      <c r="FM847" s="372"/>
      <c r="FN847" s="372"/>
      <c r="FO847" s="372"/>
      <c r="FP847" s="372"/>
      <c r="FQ847" s="372"/>
      <c r="FR847" s="372"/>
      <c r="FS847" s="372"/>
      <c r="FT847" s="372"/>
      <c r="FU847" s="372"/>
      <c r="FV847" s="372"/>
      <c r="FW847" s="372"/>
      <c r="FX847" s="372"/>
      <c r="FY847" s="372"/>
      <c r="FZ847" s="372"/>
      <c r="GA847" s="372"/>
      <c r="GB847" s="372"/>
      <c r="GC847" s="372"/>
      <c r="GD847" s="372"/>
      <c r="GE847" s="372"/>
      <c r="GF847" s="372"/>
      <c r="GG847" s="372"/>
      <c r="GH847" s="372"/>
      <c r="GI847" s="372"/>
      <c r="GJ847" s="372"/>
      <c r="GK847" s="372"/>
      <c r="GL847" s="372"/>
      <c r="GM847" s="372"/>
      <c r="GN847" s="372"/>
      <c r="GO847" s="372"/>
      <c r="GP847" s="372"/>
      <c r="GQ847" s="372"/>
      <c r="GR847" s="372"/>
      <c r="GS847" s="372"/>
      <c r="GT847" s="372"/>
      <c r="GU847" s="372"/>
      <c r="GV847" s="372"/>
      <c r="GW847" s="372"/>
      <c r="GX847" s="372"/>
      <c r="GY847" s="372"/>
      <c r="GZ847" s="372"/>
      <c r="HA847" s="372"/>
      <c r="HB847" s="372"/>
      <c r="HC847" s="372"/>
      <c r="HD847" s="372"/>
      <c r="HE847" s="372"/>
      <c r="HF847" s="372"/>
      <c r="HG847" s="372"/>
      <c r="HH847" s="372"/>
      <c r="HI847" s="372"/>
      <c r="HJ847" s="372"/>
      <c r="HK847" s="372"/>
      <c r="HL847" s="372"/>
      <c r="HM847" s="372"/>
      <c r="HN847" s="372"/>
      <c r="HO847" s="372"/>
      <c r="HP847" s="372"/>
      <c r="HQ847" s="372"/>
      <c r="HR847" s="372"/>
      <c r="HS847" s="372"/>
      <c r="HT847" s="372"/>
      <c r="HU847" s="372"/>
      <c r="HV847" s="372"/>
      <c r="HW847" s="372"/>
      <c r="HX847" s="372"/>
    </row>
    <row r="849" spans="1:232" s="481" customFormat="1">
      <c r="A849" s="363"/>
      <c r="B849" s="378"/>
      <c r="C849" s="365"/>
      <c r="D849" s="366"/>
      <c r="E849" s="367"/>
      <c r="F849" s="368"/>
      <c r="G849" s="379"/>
      <c r="H849" s="382"/>
      <c r="I849" s="466"/>
      <c r="J849" s="467"/>
      <c r="K849" s="468"/>
      <c r="L849" s="465"/>
      <c r="N849" s="458"/>
      <c r="O849" s="458"/>
      <c r="P849" s="372"/>
      <c r="Q849" s="372"/>
      <c r="R849" s="372"/>
      <c r="S849" s="372"/>
      <c r="T849" s="372"/>
      <c r="U849" s="372"/>
      <c r="V849" s="372"/>
      <c r="W849" s="372"/>
      <c r="X849" s="372"/>
      <c r="Y849" s="372"/>
      <c r="Z849" s="372"/>
      <c r="AA849" s="372"/>
      <c r="AB849" s="372"/>
      <c r="AC849" s="372"/>
      <c r="AD849" s="372"/>
      <c r="AE849" s="372"/>
      <c r="AF849" s="372"/>
      <c r="AG849" s="372"/>
      <c r="AH849" s="372"/>
      <c r="AI849" s="372"/>
      <c r="AJ849" s="372"/>
      <c r="AK849" s="372"/>
      <c r="AL849" s="372"/>
      <c r="AM849" s="372"/>
      <c r="AN849" s="372"/>
      <c r="AO849" s="372"/>
      <c r="AP849" s="372"/>
      <c r="AQ849" s="372"/>
      <c r="AR849" s="372"/>
      <c r="AS849" s="372"/>
      <c r="AT849" s="372"/>
      <c r="AU849" s="372"/>
      <c r="AV849" s="372"/>
      <c r="AW849" s="372"/>
      <c r="AX849" s="372"/>
      <c r="AY849" s="372"/>
      <c r="AZ849" s="372"/>
      <c r="BA849" s="372"/>
      <c r="BB849" s="372"/>
      <c r="BC849" s="372"/>
      <c r="BD849" s="372"/>
      <c r="BE849" s="372"/>
      <c r="BF849" s="372"/>
      <c r="BG849" s="372"/>
      <c r="BH849" s="372"/>
      <c r="BI849" s="372"/>
      <c r="BJ849" s="372"/>
      <c r="BK849" s="372"/>
      <c r="BL849" s="372"/>
      <c r="BM849" s="372"/>
      <c r="BN849" s="372"/>
      <c r="BO849" s="372"/>
      <c r="BP849" s="372"/>
      <c r="BQ849" s="372"/>
      <c r="BR849" s="372"/>
      <c r="BS849" s="372"/>
      <c r="BT849" s="372"/>
      <c r="BU849" s="372"/>
      <c r="BV849" s="372"/>
      <c r="BW849" s="372"/>
      <c r="BX849" s="372"/>
      <c r="BY849" s="372"/>
      <c r="BZ849" s="372"/>
      <c r="CA849" s="372"/>
      <c r="CB849" s="372"/>
      <c r="CC849" s="372"/>
      <c r="CD849" s="372"/>
      <c r="CE849" s="372"/>
      <c r="CF849" s="372"/>
      <c r="CG849" s="372"/>
      <c r="CH849" s="372"/>
      <c r="CI849" s="372"/>
      <c r="CJ849" s="372"/>
      <c r="CK849" s="372"/>
      <c r="CL849" s="372"/>
      <c r="CM849" s="372"/>
      <c r="CN849" s="372"/>
      <c r="CO849" s="372"/>
      <c r="CP849" s="372"/>
      <c r="CQ849" s="372"/>
      <c r="CR849" s="372"/>
      <c r="CS849" s="372"/>
      <c r="CT849" s="372"/>
      <c r="CU849" s="372"/>
      <c r="CV849" s="372"/>
      <c r="CW849" s="372"/>
      <c r="CX849" s="372"/>
      <c r="CY849" s="372"/>
      <c r="CZ849" s="372"/>
      <c r="DA849" s="372"/>
      <c r="DB849" s="372"/>
      <c r="DC849" s="372"/>
      <c r="DD849" s="372"/>
      <c r="DE849" s="372"/>
      <c r="DF849" s="372"/>
      <c r="DG849" s="372"/>
      <c r="DH849" s="372"/>
      <c r="DI849" s="372"/>
      <c r="DJ849" s="372"/>
      <c r="DK849" s="372"/>
      <c r="DL849" s="372"/>
      <c r="DM849" s="372"/>
      <c r="DN849" s="372"/>
      <c r="DO849" s="372"/>
      <c r="DP849" s="372"/>
      <c r="DQ849" s="372"/>
      <c r="DR849" s="372"/>
      <c r="DS849" s="372"/>
      <c r="DT849" s="372"/>
      <c r="DU849" s="372"/>
      <c r="DV849" s="372"/>
      <c r="DW849" s="372"/>
      <c r="DX849" s="372"/>
      <c r="DY849" s="372"/>
      <c r="DZ849" s="372"/>
      <c r="EA849" s="372"/>
      <c r="EB849" s="372"/>
      <c r="EC849" s="372"/>
      <c r="ED849" s="372"/>
      <c r="EE849" s="372"/>
      <c r="EF849" s="372"/>
      <c r="EG849" s="372"/>
      <c r="EH849" s="372"/>
      <c r="EI849" s="372"/>
      <c r="EJ849" s="372"/>
      <c r="EK849" s="372"/>
      <c r="EL849" s="372"/>
      <c r="EM849" s="372"/>
      <c r="EN849" s="372"/>
      <c r="EO849" s="372"/>
      <c r="EP849" s="372"/>
      <c r="EQ849" s="372"/>
      <c r="ER849" s="372"/>
      <c r="ES849" s="372"/>
      <c r="ET849" s="372"/>
      <c r="EU849" s="372"/>
      <c r="EV849" s="372"/>
      <c r="EW849" s="372"/>
      <c r="EX849" s="372"/>
      <c r="EY849" s="372"/>
      <c r="EZ849" s="372"/>
      <c r="FA849" s="372"/>
      <c r="FB849" s="372"/>
      <c r="FC849" s="372"/>
      <c r="FD849" s="372"/>
      <c r="FE849" s="372"/>
      <c r="FF849" s="372"/>
      <c r="FG849" s="372"/>
      <c r="FH849" s="372"/>
      <c r="FI849" s="372"/>
      <c r="FJ849" s="372"/>
      <c r="FK849" s="372"/>
      <c r="FL849" s="372"/>
      <c r="FM849" s="372"/>
      <c r="FN849" s="372"/>
      <c r="FO849" s="372"/>
      <c r="FP849" s="372"/>
      <c r="FQ849" s="372"/>
      <c r="FR849" s="372"/>
      <c r="FS849" s="372"/>
      <c r="FT849" s="372"/>
      <c r="FU849" s="372"/>
      <c r="FV849" s="372"/>
      <c r="FW849" s="372"/>
      <c r="FX849" s="372"/>
      <c r="FY849" s="372"/>
      <c r="FZ849" s="372"/>
      <c r="GA849" s="372"/>
      <c r="GB849" s="372"/>
      <c r="GC849" s="372"/>
      <c r="GD849" s="372"/>
      <c r="GE849" s="372"/>
      <c r="GF849" s="372"/>
      <c r="GG849" s="372"/>
      <c r="GH849" s="372"/>
      <c r="GI849" s="372"/>
      <c r="GJ849" s="372"/>
      <c r="GK849" s="372"/>
      <c r="GL849" s="372"/>
      <c r="GM849" s="372"/>
      <c r="GN849" s="372"/>
      <c r="GO849" s="372"/>
      <c r="GP849" s="372"/>
      <c r="GQ849" s="372"/>
      <c r="GR849" s="372"/>
      <c r="GS849" s="372"/>
      <c r="GT849" s="372"/>
      <c r="GU849" s="372"/>
      <c r="GV849" s="372"/>
      <c r="GW849" s="372"/>
      <c r="GX849" s="372"/>
      <c r="GY849" s="372"/>
      <c r="GZ849" s="372"/>
      <c r="HA849" s="372"/>
      <c r="HB849" s="372"/>
      <c r="HC849" s="372"/>
      <c r="HD849" s="372"/>
      <c r="HE849" s="372"/>
      <c r="HF849" s="372"/>
      <c r="HG849" s="372"/>
      <c r="HH849" s="372"/>
      <c r="HI849" s="372"/>
      <c r="HJ849" s="372"/>
      <c r="HK849" s="372"/>
      <c r="HL849" s="372"/>
      <c r="HM849" s="372"/>
      <c r="HN849" s="372"/>
      <c r="HO849" s="372"/>
      <c r="HP849" s="372"/>
      <c r="HQ849" s="372"/>
      <c r="HR849" s="372"/>
      <c r="HS849" s="372"/>
      <c r="HT849" s="372"/>
      <c r="HU849" s="372"/>
      <c r="HV849" s="372"/>
      <c r="HW849" s="372"/>
      <c r="HX849" s="372"/>
    </row>
    <row r="851" spans="1:232" s="481" customFormat="1">
      <c r="A851" s="363"/>
      <c r="B851" s="378"/>
      <c r="C851" s="365"/>
      <c r="D851" s="366"/>
      <c r="E851" s="367"/>
      <c r="F851" s="368"/>
      <c r="G851" s="379"/>
      <c r="H851" s="382"/>
      <c r="I851" s="466"/>
      <c r="J851" s="467"/>
      <c r="K851" s="468"/>
      <c r="L851" s="465"/>
      <c r="N851" s="458"/>
      <c r="O851" s="458"/>
      <c r="P851" s="372"/>
      <c r="Q851" s="372"/>
      <c r="R851" s="372"/>
      <c r="S851" s="372"/>
      <c r="T851" s="372"/>
      <c r="U851" s="372"/>
      <c r="V851" s="372"/>
      <c r="W851" s="372"/>
      <c r="X851" s="372"/>
      <c r="Y851" s="372"/>
      <c r="Z851" s="372"/>
      <c r="AA851" s="372"/>
      <c r="AB851" s="372"/>
      <c r="AC851" s="372"/>
      <c r="AD851" s="372"/>
      <c r="AE851" s="372"/>
      <c r="AF851" s="372"/>
      <c r="AG851" s="372"/>
      <c r="AH851" s="372"/>
      <c r="AI851" s="372"/>
      <c r="AJ851" s="372"/>
      <c r="AK851" s="372"/>
      <c r="AL851" s="372"/>
      <c r="AM851" s="372"/>
      <c r="AN851" s="372"/>
      <c r="AO851" s="372"/>
      <c r="AP851" s="372"/>
      <c r="AQ851" s="372"/>
      <c r="AR851" s="372"/>
      <c r="AS851" s="372"/>
      <c r="AT851" s="372"/>
      <c r="AU851" s="372"/>
      <c r="AV851" s="372"/>
      <c r="AW851" s="372"/>
      <c r="AX851" s="372"/>
      <c r="AY851" s="372"/>
      <c r="AZ851" s="372"/>
      <c r="BA851" s="372"/>
      <c r="BB851" s="372"/>
      <c r="BC851" s="372"/>
      <c r="BD851" s="372"/>
      <c r="BE851" s="372"/>
      <c r="BF851" s="372"/>
      <c r="BG851" s="372"/>
      <c r="BH851" s="372"/>
      <c r="BI851" s="372"/>
      <c r="BJ851" s="372"/>
      <c r="BK851" s="372"/>
      <c r="BL851" s="372"/>
      <c r="BM851" s="372"/>
      <c r="BN851" s="372"/>
      <c r="BO851" s="372"/>
      <c r="BP851" s="372"/>
      <c r="BQ851" s="372"/>
      <c r="BR851" s="372"/>
      <c r="BS851" s="372"/>
      <c r="BT851" s="372"/>
      <c r="BU851" s="372"/>
      <c r="BV851" s="372"/>
      <c r="BW851" s="372"/>
      <c r="BX851" s="372"/>
      <c r="BY851" s="372"/>
      <c r="BZ851" s="372"/>
      <c r="CA851" s="372"/>
      <c r="CB851" s="372"/>
      <c r="CC851" s="372"/>
      <c r="CD851" s="372"/>
      <c r="CE851" s="372"/>
      <c r="CF851" s="372"/>
      <c r="CG851" s="372"/>
      <c r="CH851" s="372"/>
      <c r="CI851" s="372"/>
      <c r="CJ851" s="372"/>
      <c r="CK851" s="372"/>
      <c r="CL851" s="372"/>
      <c r="CM851" s="372"/>
      <c r="CN851" s="372"/>
      <c r="CO851" s="372"/>
      <c r="CP851" s="372"/>
      <c r="CQ851" s="372"/>
      <c r="CR851" s="372"/>
      <c r="CS851" s="372"/>
      <c r="CT851" s="372"/>
      <c r="CU851" s="372"/>
      <c r="CV851" s="372"/>
      <c r="CW851" s="372"/>
      <c r="CX851" s="372"/>
      <c r="CY851" s="372"/>
      <c r="CZ851" s="372"/>
      <c r="DA851" s="372"/>
      <c r="DB851" s="372"/>
      <c r="DC851" s="372"/>
      <c r="DD851" s="372"/>
      <c r="DE851" s="372"/>
      <c r="DF851" s="372"/>
      <c r="DG851" s="372"/>
      <c r="DH851" s="372"/>
      <c r="DI851" s="372"/>
      <c r="DJ851" s="372"/>
      <c r="DK851" s="372"/>
      <c r="DL851" s="372"/>
      <c r="DM851" s="372"/>
      <c r="DN851" s="372"/>
      <c r="DO851" s="372"/>
      <c r="DP851" s="372"/>
      <c r="DQ851" s="372"/>
      <c r="DR851" s="372"/>
      <c r="DS851" s="372"/>
      <c r="DT851" s="372"/>
      <c r="DU851" s="372"/>
      <c r="DV851" s="372"/>
      <c r="DW851" s="372"/>
      <c r="DX851" s="372"/>
      <c r="DY851" s="372"/>
      <c r="DZ851" s="372"/>
      <c r="EA851" s="372"/>
      <c r="EB851" s="372"/>
      <c r="EC851" s="372"/>
      <c r="ED851" s="372"/>
      <c r="EE851" s="372"/>
      <c r="EF851" s="372"/>
      <c r="EG851" s="372"/>
      <c r="EH851" s="372"/>
      <c r="EI851" s="372"/>
      <c r="EJ851" s="372"/>
      <c r="EK851" s="372"/>
      <c r="EL851" s="372"/>
      <c r="EM851" s="372"/>
      <c r="EN851" s="372"/>
      <c r="EO851" s="372"/>
      <c r="EP851" s="372"/>
      <c r="EQ851" s="372"/>
      <c r="ER851" s="372"/>
      <c r="ES851" s="372"/>
      <c r="ET851" s="372"/>
      <c r="EU851" s="372"/>
      <c r="EV851" s="372"/>
      <c r="EW851" s="372"/>
      <c r="EX851" s="372"/>
      <c r="EY851" s="372"/>
      <c r="EZ851" s="372"/>
      <c r="FA851" s="372"/>
      <c r="FB851" s="372"/>
      <c r="FC851" s="372"/>
      <c r="FD851" s="372"/>
      <c r="FE851" s="372"/>
      <c r="FF851" s="372"/>
      <c r="FG851" s="372"/>
      <c r="FH851" s="372"/>
      <c r="FI851" s="372"/>
      <c r="FJ851" s="372"/>
      <c r="FK851" s="372"/>
      <c r="FL851" s="372"/>
      <c r="FM851" s="372"/>
      <c r="FN851" s="372"/>
      <c r="FO851" s="372"/>
      <c r="FP851" s="372"/>
      <c r="FQ851" s="372"/>
      <c r="FR851" s="372"/>
      <c r="FS851" s="372"/>
      <c r="FT851" s="372"/>
      <c r="FU851" s="372"/>
      <c r="FV851" s="372"/>
      <c r="FW851" s="372"/>
      <c r="FX851" s="372"/>
      <c r="FY851" s="372"/>
      <c r="FZ851" s="372"/>
      <c r="GA851" s="372"/>
      <c r="GB851" s="372"/>
      <c r="GC851" s="372"/>
      <c r="GD851" s="372"/>
      <c r="GE851" s="372"/>
      <c r="GF851" s="372"/>
      <c r="GG851" s="372"/>
      <c r="GH851" s="372"/>
      <c r="GI851" s="372"/>
      <c r="GJ851" s="372"/>
      <c r="GK851" s="372"/>
      <c r="GL851" s="372"/>
      <c r="GM851" s="372"/>
      <c r="GN851" s="372"/>
      <c r="GO851" s="372"/>
      <c r="GP851" s="372"/>
      <c r="GQ851" s="372"/>
      <c r="GR851" s="372"/>
      <c r="GS851" s="372"/>
      <c r="GT851" s="372"/>
      <c r="GU851" s="372"/>
      <c r="GV851" s="372"/>
      <c r="GW851" s="372"/>
      <c r="GX851" s="372"/>
      <c r="GY851" s="372"/>
      <c r="GZ851" s="372"/>
      <c r="HA851" s="372"/>
      <c r="HB851" s="372"/>
      <c r="HC851" s="372"/>
      <c r="HD851" s="372"/>
      <c r="HE851" s="372"/>
      <c r="HF851" s="372"/>
      <c r="HG851" s="372"/>
      <c r="HH851" s="372"/>
      <c r="HI851" s="372"/>
      <c r="HJ851" s="372"/>
      <c r="HK851" s="372"/>
      <c r="HL851" s="372"/>
      <c r="HM851" s="372"/>
      <c r="HN851" s="372"/>
      <c r="HO851" s="372"/>
      <c r="HP851" s="372"/>
      <c r="HQ851" s="372"/>
      <c r="HR851" s="372"/>
      <c r="HS851" s="372"/>
      <c r="HT851" s="372"/>
      <c r="HU851" s="372"/>
      <c r="HV851" s="372"/>
      <c r="HW851" s="372"/>
      <c r="HX851" s="372"/>
    </row>
    <row r="852" spans="1:232" s="481" customFormat="1">
      <c r="A852" s="363"/>
      <c r="B852" s="378"/>
      <c r="C852" s="365"/>
      <c r="D852" s="366"/>
      <c r="E852" s="367"/>
      <c r="F852" s="368"/>
      <c r="G852" s="379"/>
      <c r="H852" s="382"/>
      <c r="I852" s="466"/>
      <c r="J852" s="467"/>
      <c r="K852" s="468"/>
      <c r="L852" s="465"/>
      <c r="N852" s="458"/>
      <c r="O852" s="458"/>
      <c r="P852" s="372"/>
      <c r="Q852" s="372"/>
      <c r="R852" s="372"/>
      <c r="S852" s="372"/>
      <c r="T852" s="372"/>
      <c r="U852" s="372"/>
      <c r="V852" s="372"/>
      <c r="W852" s="372"/>
      <c r="X852" s="372"/>
      <c r="Y852" s="372"/>
      <c r="Z852" s="372"/>
      <c r="AA852" s="372"/>
      <c r="AB852" s="372"/>
      <c r="AC852" s="372"/>
      <c r="AD852" s="372"/>
      <c r="AE852" s="372"/>
      <c r="AF852" s="372"/>
      <c r="AG852" s="372"/>
      <c r="AH852" s="372"/>
      <c r="AI852" s="372"/>
      <c r="AJ852" s="372"/>
      <c r="AK852" s="372"/>
      <c r="AL852" s="372"/>
      <c r="AM852" s="372"/>
      <c r="AN852" s="372"/>
      <c r="AO852" s="372"/>
      <c r="AP852" s="372"/>
      <c r="AQ852" s="372"/>
      <c r="AR852" s="372"/>
      <c r="AS852" s="372"/>
      <c r="AT852" s="372"/>
      <c r="AU852" s="372"/>
      <c r="AV852" s="372"/>
      <c r="AW852" s="372"/>
      <c r="AX852" s="372"/>
      <c r="AY852" s="372"/>
      <c r="AZ852" s="372"/>
      <c r="BA852" s="372"/>
      <c r="BB852" s="372"/>
      <c r="BC852" s="372"/>
      <c r="BD852" s="372"/>
      <c r="BE852" s="372"/>
      <c r="BF852" s="372"/>
      <c r="BG852" s="372"/>
      <c r="BH852" s="372"/>
      <c r="BI852" s="372"/>
      <c r="BJ852" s="372"/>
      <c r="BK852" s="372"/>
      <c r="BL852" s="372"/>
      <c r="BM852" s="372"/>
      <c r="BN852" s="372"/>
      <c r="BO852" s="372"/>
      <c r="BP852" s="372"/>
      <c r="BQ852" s="372"/>
      <c r="BR852" s="372"/>
      <c r="BS852" s="372"/>
      <c r="BT852" s="372"/>
      <c r="BU852" s="372"/>
      <c r="BV852" s="372"/>
      <c r="BW852" s="372"/>
      <c r="BX852" s="372"/>
      <c r="BY852" s="372"/>
      <c r="BZ852" s="372"/>
      <c r="CA852" s="372"/>
      <c r="CB852" s="372"/>
      <c r="CC852" s="372"/>
      <c r="CD852" s="372"/>
      <c r="CE852" s="372"/>
      <c r="CF852" s="372"/>
      <c r="CG852" s="372"/>
      <c r="CH852" s="372"/>
      <c r="CI852" s="372"/>
      <c r="CJ852" s="372"/>
      <c r="CK852" s="372"/>
      <c r="CL852" s="372"/>
      <c r="CM852" s="372"/>
      <c r="CN852" s="372"/>
      <c r="CO852" s="372"/>
      <c r="CP852" s="372"/>
      <c r="CQ852" s="372"/>
      <c r="CR852" s="372"/>
      <c r="CS852" s="372"/>
      <c r="CT852" s="372"/>
      <c r="CU852" s="372"/>
      <c r="CV852" s="372"/>
      <c r="CW852" s="372"/>
      <c r="CX852" s="372"/>
      <c r="CY852" s="372"/>
      <c r="CZ852" s="372"/>
      <c r="DA852" s="372"/>
      <c r="DB852" s="372"/>
      <c r="DC852" s="372"/>
      <c r="DD852" s="372"/>
      <c r="DE852" s="372"/>
      <c r="DF852" s="372"/>
      <c r="DG852" s="372"/>
      <c r="DH852" s="372"/>
      <c r="DI852" s="372"/>
      <c r="DJ852" s="372"/>
      <c r="DK852" s="372"/>
      <c r="DL852" s="372"/>
      <c r="DM852" s="372"/>
      <c r="DN852" s="372"/>
      <c r="DO852" s="372"/>
      <c r="DP852" s="372"/>
      <c r="DQ852" s="372"/>
      <c r="DR852" s="372"/>
      <c r="DS852" s="372"/>
      <c r="DT852" s="372"/>
      <c r="DU852" s="372"/>
      <c r="DV852" s="372"/>
      <c r="DW852" s="372"/>
      <c r="DX852" s="372"/>
      <c r="DY852" s="372"/>
      <c r="DZ852" s="372"/>
      <c r="EA852" s="372"/>
      <c r="EB852" s="372"/>
      <c r="EC852" s="372"/>
      <c r="ED852" s="372"/>
      <c r="EE852" s="372"/>
      <c r="EF852" s="372"/>
      <c r="EG852" s="372"/>
      <c r="EH852" s="372"/>
      <c r="EI852" s="372"/>
      <c r="EJ852" s="372"/>
      <c r="EK852" s="372"/>
      <c r="EL852" s="372"/>
      <c r="EM852" s="372"/>
      <c r="EN852" s="372"/>
      <c r="EO852" s="372"/>
      <c r="EP852" s="372"/>
      <c r="EQ852" s="372"/>
      <c r="ER852" s="372"/>
      <c r="ES852" s="372"/>
      <c r="ET852" s="372"/>
      <c r="EU852" s="372"/>
      <c r="EV852" s="372"/>
      <c r="EW852" s="372"/>
      <c r="EX852" s="372"/>
      <c r="EY852" s="372"/>
      <c r="EZ852" s="372"/>
      <c r="FA852" s="372"/>
      <c r="FB852" s="372"/>
      <c r="FC852" s="372"/>
      <c r="FD852" s="372"/>
      <c r="FE852" s="372"/>
      <c r="FF852" s="372"/>
      <c r="FG852" s="372"/>
      <c r="FH852" s="372"/>
      <c r="FI852" s="372"/>
      <c r="FJ852" s="372"/>
      <c r="FK852" s="372"/>
      <c r="FL852" s="372"/>
      <c r="FM852" s="372"/>
      <c r="FN852" s="372"/>
      <c r="FO852" s="372"/>
      <c r="FP852" s="372"/>
      <c r="FQ852" s="372"/>
      <c r="FR852" s="372"/>
      <c r="FS852" s="372"/>
      <c r="FT852" s="372"/>
      <c r="FU852" s="372"/>
      <c r="FV852" s="372"/>
      <c r="FW852" s="372"/>
      <c r="FX852" s="372"/>
      <c r="FY852" s="372"/>
      <c r="FZ852" s="372"/>
      <c r="GA852" s="372"/>
      <c r="GB852" s="372"/>
      <c r="GC852" s="372"/>
      <c r="GD852" s="372"/>
      <c r="GE852" s="372"/>
      <c r="GF852" s="372"/>
      <c r="GG852" s="372"/>
      <c r="GH852" s="372"/>
      <c r="GI852" s="372"/>
      <c r="GJ852" s="372"/>
      <c r="GK852" s="372"/>
      <c r="GL852" s="372"/>
      <c r="GM852" s="372"/>
      <c r="GN852" s="372"/>
      <c r="GO852" s="372"/>
      <c r="GP852" s="372"/>
      <c r="GQ852" s="372"/>
      <c r="GR852" s="372"/>
      <c r="GS852" s="372"/>
      <c r="GT852" s="372"/>
      <c r="GU852" s="372"/>
      <c r="GV852" s="372"/>
      <c r="GW852" s="372"/>
      <c r="GX852" s="372"/>
      <c r="GY852" s="372"/>
      <c r="GZ852" s="372"/>
      <c r="HA852" s="372"/>
      <c r="HB852" s="372"/>
      <c r="HC852" s="372"/>
      <c r="HD852" s="372"/>
      <c r="HE852" s="372"/>
      <c r="HF852" s="372"/>
      <c r="HG852" s="372"/>
      <c r="HH852" s="372"/>
      <c r="HI852" s="372"/>
      <c r="HJ852" s="372"/>
      <c r="HK852" s="372"/>
      <c r="HL852" s="372"/>
      <c r="HM852" s="372"/>
      <c r="HN852" s="372"/>
      <c r="HO852" s="372"/>
      <c r="HP852" s="372"/>
      <c r="HQ852" s="372"/>
      <c r="HR852" s="372"/>
      <c r="HS852" s="372"/>
      <c r="HT852" s="372"/>
      <c r="HU852" s="372"/>
      <c r="HV852" s="372"/>
      <c r="HW852" s="372"/>
      <c r="HX852" s="372"/>
    </row>
    <row r="854" spans="1:232" s="481" customFormat="1">
      <c r="A854" s="363"/>
      <c r="B854" s="378"/>
      <c r="C854" s="365"/>
      <c r="D854" s="366"/>
      <c r="E854" s="367"/>
      <c r="F854" s="368"/>
      <c r="G854" s="379"/>
      <c r="H854" s="382"/>
      <c r="I854" s="466"/>
      <c r="J854" s="467"/>
      <c r="K854" s="468"/>
      <c r="L854" s="465"/>
      <c r="N854" s="458"/>
      <c r="O854" s="458"/>
      <c r="P854" s="372"/>
      <c r="Q854" s="372"/>
      <c r="R854" s="372"/>
      <c r="S854" s="372"/>
      <c r="T854" s="372"/>
      <c r="U854" s="372"/>
      <c r="V854" s="372"/>
      <c r="W854" s="372"/>
      <c r="X854" s="372"/>
      <c r="Y854" s="372"/>
      <c r="Z854" s="372"/>
      <c r="AA854" s="372"/>
      <c r="AB854" s="372"/>
      <c r="AC854" s="372"/>
      <c r="AD854" s="372"/>
      <c r="AE854" s="372"/>
      <c r="AF854" s="372"/>
      <c r="AG854" s="372"/>
      <c r="AH854" s="372"/>
      <c r="AI854" s="372"/>
      <c r="AJ854" s="372"/>
      <c r="AK854" s="372"/>
      <c r="AL854" s="372"/>
      <c r="AM854" s="372"/>
      <c r="AN854" s="372"/>
      <c r="AO854" s="372"/>
      <c r="AP854" s="372"/>
      <c r="AQ854" s="372"/>
      <c r="AR854" s="372"/>
      <c r="AS854" s="372"/>
      <c r="AT854" s="372"/>
      <c r="AU854" s="372"/>
      <c r="AV854" s="372"/>
      <c r="AW854" s="372"/>
      <c r="AX854" s="372"/>
      <c r="AY854" s="372"/>
      <c r="AZ854" s="372"/>
      <c r="BA854" s="372"/>
      <c r="BB854" s="372"/>
      <c r="BC854" s="372"/>
      <c r="BD854" s="372"/>
      <c r="BE854" s="372"/>
      <c r="BF854" s="372"/>
      <c r="BG854" s="372"/>
      <c r="BH854" s="372"/>
      <c r="BI854" s="372"/>
      <c r="BJ854" s="372"/>
      <c r="BK854" s="372"/>
      <c r="BL854" s="372"/>
      <c r="BM854" s="372"/>
      <c r="BN854" s="372"/>
      <c r="BO854" s="372"/>
      <c r="BP854" s="372"/>
      <c r="BQ854" s="372"/>
      <c r="BR854" s="372"/>
      <c r="BS854" s="372"/>
      <c r="BT854" s="372"/>
      <c r="BU854" s="372"/>
      <c r="BV854" s="372"/>
      <c r="BW854" s="372"/>
      <c r="BX854" s="372"/>
      <c r="BY854" s="372"/>
      <c r="BZ854" s="372"/>
      <c r="CA854" s="372"/>
      <c r="CB854" s="372"/>
      <c r="CC854" s="372"/>
      <c r="CD854" s="372"/>
      <c r="CE854" s="372"/>
      <c r="CF854" s="372"/>
      <c r="CG854" s="372"/>
      <c r="CH854" s="372"/>
      <c r="CI854" s="372"/>
      <c r="CJ854" s="372"/>
      <c r="CK854" s="372"/>
      <c r="CL854" s="372"/>
      <c r="CM854" s="372"/>
      <c r="CN854" s="372"/>
      <c r="CO854" s="372"/>
      <c r="CP854" s="372"/>
      <c r="CQ854" s="372"/>
      <c r="CR854" s="372"/>
      <c r="CS854" s="372"/>
      <c r="CT854" s="372"/>
      <c r="CU854" s="372"/>
      <c r="CV854" s="372"/>
      <c r="CW854" s="372"/>
      <c r="CX854" s="372"/>
      <c r="CY854" s="372"/>
      <c r="CZ854" s="372"/>
      <c r="DA854" s="372"/>
      <c r="DB854" s="372"/>
      <c r="DC854" s="372"/>
      <c r="DD854" s="372"/>
      <c r="DE854" s="372"/>
      <c r="DF854" s="372"/>
      <c r="DG854" s="372"/>
      <c r="DH854" s="372"/>
      <c r="DI854" s="372"/>
      <c r="DJ854" s="372"/>
      <c r="DK854" s="372"/>
      <c r="DL854" s="372"/>
      <c r="DM854" s="372"/>
      <c r="DN854" s="372"/>
      <c r="DO854" s="372"/>
      <c r="DP854" s="372"/>
      <c r="DQ854" s="372"/>
      <c r="DR854" s="372"/>
      <c r="DS854" s="372"/>
      <c r="DT854" s="372"/>
      <c r="DU854" s="372"/>
      <c r="DV854" s="372"/>
      <c r="DW854" s="372"/>
      <c r="DX854" s="372"/>
      <c r="DY854" s="372"/>
      <c r="DZ854" s="372"/>
      <c r="EA854" s="372"/>
      <c r="EB854" s="372"/>
      <c r="EC854" s="372"/>
      <c r="ED854" s="372"/>
      <c r="EE854" s="372"/>
      <c r="EF854" s="372"/>
      <c r="EG854" s="372"/>
      <c r="EH854" s="372"/>
      <c r="EI854" s="372"/>
      <c r="EJ854" s="372"/>
      <c r="EK854" s="372"/>
      <c r="EL854" s="372"/>
      <c r="EM854" s="372"/>
      <c r="EN854" s="372"/>
      <c r="EO854" s="372"/>
      <c r="EP854" s="372"/>
      <c r="EQ854" s="372"/>
      <c r="ER854" s="372"/>
      <c r="ES854" s="372"/>
      <c r="ET854" s="372"/>
      <c r="EU854" s="372"/>
      <c r="EV854" s="372"/>
      <c r="EW854" s="372"/>
      <c r="EX854" s="372"/>
      <c r="EY854" s="372"/>
      <c r="EZ854" s="372"/>
      <c r="FA854" s="372"/>
      <c r="FB854" s="372"/>
      <c r="FC854" s="372"/>
      <c r="FD854" s="372"/>
      <c r="FE854" s="372"/>
      <c r="FF854" s="372"/>
      <c r="FG854" s="372"/>
      <c r="FH854" s="372"/>
      <c r="FI854" s="372"/>
      <c r="FJ854" s="372"/>
      <c r="FK854" s="372"/>
      <c r="FL854" s="372"/>
      <c r="FM854" s="372"/>
      <c r="FN854" s="372"/>
      <c r="FO854" s="372"/>
      <c r="FP854" s="372"/>
      <c r="FQ854" s="372"/>
      <c r="FR854" s="372"/>
      <c r="FS854" s="372"/>
      <c r="FT854" s="372"/>
      <c r="FU854" s="372"/>
      <c r="FV854" s="372"/>
      <c r="FW854" s="372"/>
      <c r="FX854" s="372"/>
      <c r="FY854" s="372"/>
      <c r="FZ854" s="372"/>
      <c r="GA854" s="372"/>
      <c r="GB854" s="372"/>
      <c r="GC854" s="372"/>
      <c r="GD854" s="372"/>
      <c r="GE854" s="372"/>
      <c r="GF854" s="372"/>
      <c r="GG854" s="372"/>
      <c r="GH854" s="372"/>
      <c r="GI854" s="372"/>
      <c r="GJ854" s="372"/>
      <c r="GK854" s="372"/>
      <c r="GL854" s="372"/>
      <c r="GM854" s="372"/>
      <c r="GN854" s="372"/>
      <c r="GO854" s="372"/>
      <c r="GP854" s="372"/>
      <c r="GQ854" s="372"/>
      <c r="GR854" s="372"/>
      <c r="GS854" s="372"/>
      <c r="GT854" s="372"/>
      <c r="GU854" s="372"/>
      <c r="GV854" s="372"/>
      <c r="GW854" s="372"/>
      <c r="GX854" s="372"/>
      <c r="GY854" s="372"/>
      <c r="GZ854" s="372"/>
      <c r="HA854" s="372"/>
      <c r="HB854" s="372"/>
      <c r="HC854" s="372"/>
      <c r="HD854" s="372"/>
      <c r="HE854" s="372"/>
      <c r="HF854" s="372"/>
      <c r="HG854" s="372"/>
      <c r="HH854" s="372"/>
      <c r="HI854" s="372"/>
      <c r="HJ854" s="372"/>
      <c r="HK854" s="372"/>
      <c r="HL854" s="372"/>
      <c r="HM854" s="372"/>
      <c r="HN854" s="372"/>
      <c r="HO854" s="372"/>
      <c r="HP854" s="372"/>
      <c r="HQ854" s="372"/>
      <c r="HR854" s="372"/>
      <c r="HS854" s="372"/>
      <c r="HT854" s="372"/>
      <c r="HU854" s="372"/>
      <c r="HV854" s="372"/>
      <c r="HW854" s="372"/>
      <c r="HX854" s="372"/>
    </row>
    <row r="856" spans="1:232" s="481" customFormat="1">
      <c r="A856" s="363"/>
      <c r="B856" s="378"/>
      <c r="C856" s="365"/>
      <c r="D856" s="366"/>
      <c r="E856" s="367"/>
      <c r="F856" s="368"/>
      <c r="G856" s="379"/>
      <c r="H856" s="382"/>
      <c r="I856" s="466"/>
      <c r="J856" s="467"/>
      <c r="K856" s="468"/>
      <c r="L856" s="465"/>
      <c r="N856" s="458"/>
      <c r="O856" s="458"/>
      <c r="P856" s="372"/>
      <c r="Q856" s="372"/>
      <c r="R856" s="372"/>
      <c r="S856" s="372"/>
      <c r="T856" s="372"/>
      <c r="U856" s="372"/>
      <c r="V856" s="372"/>
      <c r="W856" s="372"/>
      <c r="X856" s="372"/>
      <c r="Y856" s="372"/>
      <c r="Z856" s="372"/>
      <c r="AA856" s="372"/>
      <c r="AB856" s="372"/>
      <c r="AC856" s="372"/>
      <c r="AD856" s="372"/>
      <c r="AE856" s="372"/>
      <c r="AF856" s="372"/>
      <c r="AG856" s="372"/>
      <c r="AH856" s="372"/>
      <c r="AI856" s="372"/>
      <c r="AJ856" s="372"/>
      <c r="AK856" s="372"/>
      <c r="AL856" s="372"/>
      <c r="AM856" s="372"/>
      <c r="AN856" s="372"/>
      <c r="AO856" s="372"/>
      <c r="AP856" s="372"/>
      <c r="AQ856" s="372"/>
      <c r="AR856" s="372"/>
      <c r="AS856" s="372"/>
      <c r="AT856" s="372"/>
      <c r="AU856" s="372"/>
      <c r="AV856" s="372"/>
      <c r="AW856" s="372"/>
      <c r="AX856" s="372"/>
      <c r="AY856" s="372"/>
      <c r="AZ856" s="372"/>
      <c r="BA856" s="372"/>
      <c r="BB856" s="372"/>
      <c r="BC856" s="372"/>
      <c r="BD856" s="372"/>
      <c r="BE856" s="372"/>
      <c r="BF856" s="372"/>
      <c r="BG856" s="372"/>
      <c r="BH856" s="372"/>
      <c r="BI856" s="372"/>
      <c r="BJ856" s="372"/>
      <c r="BK856" s="372"/>
      <c r="BL856" s="372"/>
      <c r="BM856" s="372"/>
      <c r="BN856" s="372"/>
      <c r="BO856" s="372"/>
      <c r="BP856" s="372"/>
      <c r="BQ856" s="372"/>
      <c r="BR856" s="372"/>
      <c r="BS856" s="372"/>
      <c r="BT856" s="372"/>
      <c r="BU856" s="372"/>
      <c r="BV856" s="372"/>
      <c r="BW856" s="372"/>
      <c r="BX856" s="372"/>
      <c r="BY856" s="372"/>
      <c r="BZ856" s="372"/>
      <c r="CA856" s="372"/>
      <c r="CB856" s="372"/>
      <c r="CC856" s="372"/>
      <c r="CD856" s="372"/>
      <c r="CE856" s="372"/>
      <c r="CF856" s="372"/>
      <c r="CG856" s="372"/>
      <c r="CH856" s="372"/>
      <c r="CI856" s="372"/>
      <c r="CJ856" s="372"/>
      <c r="CK856" s="372"/>
      <c r="CL856" s="372"/>
      <c r="CM856" s="372"/>
      <c r="CN856" s="372"/>
      <c r="CO856" s="372"/>
      <c r="CP856" s="372"/>
      <c r="CQ856" s="372"/>
      <c r="CR856" s="372"/>
      <c r="CS856" s="372"/>
      <c r="CT856" s="372"/>
      <c r="CU856" s="372"/>
      <c r="CV856" s="372"/>
      <c r="CW856" s="372"/>
      <c r="CX856" s="372"/>
      <c r="CY856" s="372"/>
      <c r="CZ856" s="372"/>
      <c r="DA856" s="372"/>
      <c r="DB856" s="372"/>
      <c r="DC856" s="372"/>
      <c r="DD856" s="372"/>
      <c r="DE856" s="372"/>
      <c r="DF856" s="372"/>
      <c r="DG856" s="372"/>
      <c r="DH856" s="372"/>
      <c r="DI856" s="372"/>
      <c r="DJ856" s="372"/>
      <c r="DK856" s="372"/>
      <c r="DL856" s="372"/>
      <c r="DM856" s="372"/>
      <c r="DN856" s="372"/>
      <c r="DO856" s="372"/>
      <c r="DP856" s="372"/>
      <c r="DQ856" s="372"/>
      <c r="DR856" s="372"/>
      <c r="DS856" s="372"/>
      <c r="DT856" s="372"/>
      <c r="DU856" s="372"/>
      <c r="DV856" s="372"/>
      <c r="DW856" s="372"/>
      <c r="DX856" s="372"/>
      <c r="DY856" s="372"/>
      <c r="DZ856" s="372"/>
      <c r="EA856" s="372"/>
      <c r="EB856" s="372"/>
      <c r="EC856" s="372"/>
      <c r="ED856" s="372"/>
      <c r="EE856" s="372"/>
      <c r="EF856" s="372"/>
      <c r="EG856" s="372"/>
      <c r="EH856" s="372"/>
      <c r="EI856" s="372"/>
      <c r="EJ856" s="372"/>
      <c r="EK856" s="372"/>
      <c r="EL856" s="372"/>
      <c r="EM856" s="372"/>
      <c r="EN856" s="372"/>
      <c r="EO856" s="372"/>
      <c r="EP856" s="372"/>
      <c r="EQ856" s="372"/>
      <c r="ER856" s="372"/>
      <c r="ES856" s="372"/>
      <c r="ET856" s="372"/>
      <c r="EU856" s="372"/>
      <c r="EV856" s="372"/>
      <c r="EW856" s="372"/>
      <c r="EX856" s="372"/>
      <c r="EY856" s="372"/>
      <c r="EZ856" s="372"/>
      <c r="FA856" s="372"/>
      <c r="FB856" s="372"/>
      <c r="FC856" s="372"/>
      <c r="FD856" s="372"/>
      <c r="FE856" s="372"/>
      <c r="FF856" s="372"/>
      <c r="FG856" s="372"/>
      <c r="FH856" s="372"/>
      <c r="FI856" s="372"/>
      <c r="FJ856" s="372"/>
      <c r="FK856" s="372"/>
      <c r="FL856" s="372"/>
      <c r="FM856" s="372"/>
      <c r="FN856" s="372"/>
      <c r="FO856" s="372"/>
      <c r="FP856" s="372"/>
      <c r="FQ856" s="372"/>
      <c r="FR856" s="372"/>
      <c r="FS856" s="372"/>
      <c r="FT856" s="372"/>
      <c r="FU856" s="372"/>
      <c r="FV856" s="372"/>
      <c r="FW856" s="372"/>
      <c r="FX856" s="372"/>
      <c r="FY856" s="372"/>
      <c r="FZ856" s="372"/>
      <c r="GA856" s="372"/>
      <c r="GB856" s="372"/>
      <c r="GC856" s="372"/>
      <c r="GD856" s="372"/>
      <c r="GE856" s="372"/>
      <c r="GF856" s="372"/>
      <c r="GG856" s="372"/>
      <c r="GH856" s="372"/>
      <c r="GI856" s="372"/>
      <c r="GJ856" s="372"/>
      <c r="GK856" s="372"/>
      <c r="GL856" s="372"/>
      <c r="GM856" s="372"/>
      <c r="GN856" s="372"/>
      <c r="GO856" s="372"/>
      <c r="GP856" s="372"/>
      <c r="GQ856" s="372"/>
      <c r="GR856" s="372"/>
      <c r="GS856" s="372"/>
      <c r="GT856" s="372"/>
      <c r="GU856" s="372"/>
      <c r="GV856" s="372"/>
      <c r="GW856" s="372"/>
      <c r="GX856" s="372"/>
      <c r="GY856" s="372"/>
      <c r="GZ856" s="372"/>
      <c r="HA856" s="372"/>
      <c r="HB856" s="372"/>
      <c r="HC856" s="372"/>
      <c r="HD856" s="372"/>
      <c r="HE856" s="372"/>
      <c r="HF856" s="372"/>
      <c r="HG856" s="372"/>
      <c r="HH856" s="372"/>
      <c r="HI856" s="372"/>
      <c r="HJ856" s="372"/>
      <c r="HK856" s="372"/>
      <c r="HL856" s="372"/>
      <c r="HM856" s="372"/>
      <c r="HN856" s="372"/>
      <c r="HO856" s="372"/>
      <c r="HP856" s="372"/>
      <c r="HQ856" s="372"/>
      <c r="HR856" s="372"/>
      <c r="HS856" s="372"/>
      <c r="HT856" s="372"/>
      <c r="HU856" s="372"/>
      <c r="HV856" s="372"/>
      <c r="HW856" s="372"/>
      <c r="HX856" s="372"/>
    </row>
    <row r="858" spans="1:232" s="481" customFormat="1">
      <c r="A858" s="363"/>
      <c r="B858" s="378"/>
      <c r="C858" s="365"/>
      <c r="D858" s="366"/>
      <c r="E858" s="367"/>
      <c r="F858" s="368"/>
      <c r="G858" s="379"/>
      <c r="H858" s="382"/>
      <c r="I858" s="466"/>
      <c r="J858" s="467"/>
      <c r="K858" s="468"/>
      <c r="L858" s="465"/>
      <c r="N858" s="458"/>
      <c r="O858" s="458"/>
      <c r="P858" s="372"/>
      <c r="Q858" s="372"/>
      <c r="R858" s="372"/>
      <c r="S858" s="372"/>
      <c r="T858" s="372"/>
      <c r="U858" s="372"/>
      <c r="V858" s="372"/>
      <c r="W858" s="372"/>
      <c r="X858" s="372"/>
      <c r="Y858" s="372"/>
      <c r="Z858" s="372"/>
      <c r="AA858" s="372"/>
      <c r="AB858" s="372"/>
      <c r="AC858" s="372"/>
      <c r="AD858" s="372"/>
      <c r="AE858" s="372"/>
      <c r="AF858" s="372"/>
      <c r="AG858" s="372"/>
      <c r="AH858" s="372"/>
      <c r="AI858" s="372"/>
      <c r="AJ858" s="372"/>
      <c r="AK858" s="372"/>
      <c r="AL858" s="372"/>
      <c r="AM858" s="372"/>
      <c r="AN858" s="372"/>
      <c r="AO858" s="372"/>
      <c r="AP858" s="372"/>
      <c r="AQ858" s="372"/>
      <c r="AR858" s="372"/>
      <c r="AS858" s="372"/>
      <c r="AT858" s="372"/>
      <c r="AU858" s="372"/>
      <c r="AV858" s="372"/>
      <c r="AW858" s="372"/>
      <c r="AX858" s="372"/>
      <c r="AY858" s="372"/>
      <c r="AZ858" s="372"/>
      <c r="BA858" s="372"/>
      <c r="BB858" s="372"/>
      <c r="BC858" s="372"/>
      <c r="BD858" s="372"/>
      <c r="BE858" s="372"/>
      <c r="BF858" s="372"/>
      <c r="BG858" s="372"/>
      <c r="BH858" s="372"/>
      <c r="BI858" s="372"/>
      <c r="BJ858" s="372"/>
      <c r="BK858" s="372"/>
      <c r="BL858" s="372"/>
      <c r="BM858" s="372"/>
      <c r="BN858" s="372"/>
      <c r="BO858" s="372"/>
      <c r="BP858" s="372"/>
      <c r="BQ858" s="372"/>
      <c r="BR858" s="372"/>
      <c r="BS858" s="372"/>
      <c r="BT858" s="372"/>
      <c r="BU858" s="372"/>
      <c r="BV858" s="372"/>
      <c r="BW858" s="372"/>
      <c r="BX858" s="372"/>
      <c r="BY858" s="372"/>
      <c r="BZ858" s="372"/>
      <c r="CA858" s="372"/>
      <c r="CB858" s="372"/>
      <c r="CC858" s="372"/>
      <c r="CD858" s="372"/>
      <c r="CE858" s="372"/>
      <c r="CF858" s="372"/>
      <c r="CG858" s="372"/>
      <c r="CH858" s="372"/>
      <c r="CI858" s="372"/>
      <c r="CJ858" s="372"/>
      <c r="CK858" s="372"/>
      <c r="CL858" s="372"/>
      <c r="CM858" s="372"/>
      <c r="CN858" s="372"/>
      <c r="CO858" s="372"/>
      <c r="CP858" s="372"/>
      <c r="CQ858" s="372"/>
      <c r="CR858" s="372"/>
      <c r="CS858" s="372"/>
      <c r="CT858" s="372"/>
      <c r="CU858" s="372"/>
      <c r="CV858" s="372"/>
      <c r="CW858" s="372"/>
      <c r="CX858" s="372"/>
      <c r="CY858" s="372"/>
      <c r="CZ858" s="372"/>
      <c r="DA858" s="372"/>
      <c r="DB858" s="372"/>
      <c r="DC858" s="372"/>
      <c r="DD858" s="372"/>
      <c r="DE858" s="372"/>
      <c r="DF858" s="372"/>
      <c r="DG858" s="372"/>
      <c r="DH858" s="372"/>
      <c r="DI858" s="372"/>
      <c r="DJ858" s="372"/>
      <c r="DK858" s="372"/>
      <c r="DL858" s="372"/>
      <c r="DM858" s="372"/>
      <c r="DN858" s="372"/>
      <c r="DO858" s="372"/>
      <c r="DP858" s="372"/>
      <c r="DQ858" s="372"/>
      <c r="DR858" s="372"/>
      <c r="DS858" s="372"/>
      <c r="DT858" s="372"/>
      <c r="DU858" s="372"/>
      <c r="DV858" s="372"/>
      <c r="DW858" s="372"/>
      <c r="DX858" s="372"/>
      <c r="DY858" s="372"/>
      <c r="DZ858" s="372"/>
      <c r="EA858" s="372"/>
      <c r="EB858" s="372"/>
      <c r="EC858" s="372"/>
      <c r="ED858" s="372"/>
      <c r="EE858" s="372"/>
      <c r="EF858" s="372"/>
      <c r="EG858" s="372"/>
      <c r="EH858" s="372"/>
      <c r="EI858" s="372"/>
      <c r="EJ858" s="372"/>
      <c r="EK858" s="372"/>
      <c r="EL858" s="372"/>
      <c r="EM858" s="372"/>
      <c r="EN858" s="372"/>
      <c r="EO858" s="372"/>
      <c r="EP858" s="372"/>
      <c r="EQ858" s="372"/>
      <c r="ER858" s="372"/>
      <c r="ES858" s="372"/>
      <c r="ET858" s="372"/>
      <c r="EU858" s="372"/>
      <c r="EV858" s="372"/>
      <c r="EW858" s="372"/>
      <c r="EX858" s="372"/>
      <c r="EY858" s="372"/>
      <c r="EZ858" s="372"/>
      <c r="FA858" s="372"/>
      <c r="FB858" s="372"/>
      <c r="FC858" s="372"/>
      <c r="FD858" s="372"/>
      <c r="FE858" s="372"/>
      <c r="FF858" s="372"/>
      <c r="FG858" s="372"/>
      <c r="FH858" s="372"/>
      <c r="FI858" s="372"/>
      <c r="FJ858" s="372"/>
      <c r="FK858" s="372"/>
      <c r="FL858" s="372"/>
      <c r="FM858" s="372"/>
      <c r="FN858" s="372"/>
      <c r="FO858" s="372"/>
      <c r="FP858" s="372"/>
      <c r="FQ858" s="372"/>
      <c r="FR858" s="372"/>
      <c r="FS858" s="372"/>
      <c r="FT858" s="372"/>
      <c r="FU858" s="372"/>
      <c r="FV858" s="372"/>
      <c r="FW858" s="372"/>
      <c r="FX858" s="372"/>
      <c r="FY858" s="372"/>
      <c r="FZ858" s="372"/>
      <c r="GA858" s="372"/>
      <c r="GB858" s="372"/>
      <c r="GC858" s="372"/>
      <c r="GD858" s="372"/>
      <c r="GE858" s="372"/>
      <c r="GF858" s="372"/>
      <c r="GG858" s="372"/>
      <c r="GH858" s="372"/>
      <c r="GI858" s="372"/>
      <c r="GJ858" s="372"/>
      <c r="GK858" s="372"/>
      <c r="GL858" s="372"/>
      <c r="GM858" s="372"/>
      <c r="GN858" s="372"/>
      <c r="GO858" s="372"/>
      <c r="GP858" s="372"/>
      <c r="GQ858" s="372"/>
      <c r="GR858" s="372"/>
      <c r="GS858" s="372"/>
      <c r="GT858" s="372"/>
      <c r="GU858" s="372"/>
      <c r="GV858" s="372"/>
      <c r="GW858" s="372"/>
      <c r="GX858" s="372"/>
      <c r="GY858" s="372"/>
      <c r="GZ858" s="372"/>
      <c r="HA858" s="372"/>
      <c r="HB858" s="372"/>
      <c r="HC858" s="372"/>
      <c r="HD858" s="372"/>
      <c r="HE858" s="372"/>
      <c r="HF858" s="372"/>
      <c r="HG858" s="372"/>
      <c r="HH858" s="372"/>
      <c r="HI858" s="372"/>
      <c r="HJ858" s="372"/>
      <c r="HK858" s="372"/>
      <c r="HL858" s="372"/>
      <c r="HM858" s="372"/>
      <c r="HN858" s="372"/>
      <c r="HO858" s="372"/>
      <c r="HP858" s="372"/>
      <c r="HQ858" s="372"/>
      <c r="HR858" s="372"/>
      <c r="HS858" s="372"/>
      <c r="HT858" s="372"/>
      <c r="HU858" s="372"/>
      <c r="HV858" s="372"/>
      <c r="HW858" s="372"/>
      <c r="HX858" s="372"/>
    </row>
    <row r="860" spans="1:232" s="481" customFormat="1">
      <c r="A860" s="363"/>
      <c r="B860" s="378"/>
      <c r="C860" s="365"/>
      <c r="D860" s="366"/>
      <c r="E860" s="367"/>
      <c r="F860" s="368"/>
      <c r="G860" s="379"/>
      <c r="H860" s="382"/>
      <c r="I860" s="466"/>
      <c r="J860" s="467"/>
      <c r="K860" s="468"/>
      <c r="L860" s="465"/>
      <c r="N860" s="458"/>
      <c r="O860" s="458"/>
      <c r="P860" s="372"/>
      <c r="Q860" s="372"/>
      <c r="R860" s="372"/>
      <c r="S860" s="372"/>
      <c r="T860" s="372"/>
      <c r="U860" s="372"/>
      <c r="V860" s="372"/>
      <c r="W860" s="372"/>
      <c r="X860" s="372"/>
      <c r="Y860" s="372"/>
      <c r="Z860" s="372"/>
      <c r="AA860" s="372"/>
      <c r="AB860" s="372"/>
      <c r="AC860" s="372"/>
      <c r="AD860" s="372"/>
      <c r="AE860" s="372"/>
      <c r="AF860" s="372"/>
      <c r="AG860" s="372"/>
      <c r="AH860" s="372"/>
      <c r="AI860" s="372"/>
      <c r="AJ860" s="372"/>
      <c r="AK860" s="372"/>
      <c r="AL860" s="372"/>
      <c r="AM860" s="372"/>
      <c r="AN860" s="372"/>
      <c r="AO860" s="372"/>
      <c r="AP860" s="372"/>
      <c r="AQ860" s="372"/>
      <c r="AR860" s="372"/>
      <c r="AS860" s="372"/>
      <c r="AT860" s="372"/>
      <c r="AU860" s="372"/>
      <c r="AV860" s="372"/>
      <c r="AW860" s="372"/>
      <c r="AX860" s="372"/>
      <c r="AY860" s="372"/>
      <c r="AZ860" s="372"/>
      <c r="BA860" s="372"/>
      <c r="BB860" s="372"/>
      <c r="BC860" s="372"/>
      <c r="BD860" s="372"/>
      <c r="BE860" s="372"/>
      <c r="BF860" s="372"/>
      <c r="BG860" s="372"/>
      <c r="BH860" s="372"/>
      <c r="BI860" s="372"/>
      <c r="BJ860" s="372"/>
      <c r="BK860" s="372"/>
      <c r="BL860" s="372"/>
      <c r="BM860" s="372"/>
      <c r="BN860" s="372"/>
      <c r="BO860" s="372"/>
      <c r="BP860" s="372"/>
      <c r="BQ860" s="372"/>
      <c r="BR860" s="372"/>
      <c r="BS860" s="372"/>
      <c r="BT860" s="372"/>
      <c r="BU860" s="372"/>
      <c r="BV860" s="372"/>
      <c r="BW860" s="372"/>
      <c r="BX860" s="372"/>
      <c r="BY860" s="372"/>
      <c r="BZ860" s="372"/>
      <c r="CA860" s="372"/>
      <c r="CB860" s="372"/>
      <c r="CC860" s="372"/>
      <c r="CD860" s="372"/>
      <c r="CE860" s="372"/>
      <c r="CF860" s="372"/>
      <c r="CG860" s="372"/>
      <c r="CH860" s="372"/>
      <c r="CI860" s="372"/>
      <c r="CJ860" s="372"/>
      <c r="CK860" s="372"/>
      <c r="CL860" s="372"/>
      <c r="CM860" s="372"/>
      <c r="CN860" s="372"/>
      <c r="CO860" s="372"/>
      <c r="CP860" s="372"/>
      <c r="CQ860" s="372"/>
      <c r="CR860" s="372"/>
      <c r="CS860" s="372"/>
      <c r="CT860" s="372"/>
      <c r="CU860" s="372"/>
      <c r="CV860" s="372"/>
      <c r="CW860" s="372"/>
      <c r="CX860" s="372"/>
      <c r="CY860" s="372"/>
      <c r="CZ860" s="372"/>
      <c r="DA860" s="372"/>
      <c r="DB860" s="372"/>
      <c r="DC860" s="372"/>
      <c r="DD860" s="372"/>
      <c r="DE860" s="372"/>
      <c r="DF860" s="372"/>
      <c r="DG860" s="372"/>
      <c r="DH860" s="372"/>
      <c r="DI860" s="372"/>
      <c r="DJ860" s="372"/>
      <c r="DK860" s="372"/>
      <c r="DL860" s="372"/>
      <c r="DM860" s="372"/>
      <c r="DN860" s="372"/>
      <c r="DO860" s="372"/>
      <c r="DP860" s="372"/>
      <c r="DQ860" s="372"/>
      <c r="DR860" s="372"/>
      <c r="DS860" s="372"/>
      <c r="DT860" s="372"/>
      <c r="DU860" s="372"/>
      <c r="DV860" s="372"/>
      <c r="DW860" s="372"/>
      <c r="DX860" s="372"/>
      <c r="DY860" s="372"/>
      <c r="DZ860" s="372"/>
      <c r="EA860" s="372"/>
      <c r="EB860" s="372"/>
      <c r="EC860" s="372"/>
      <c r="ED860" s="372"/>
      <c r="EE860" s="372"/>
      <c r="EF860" s="372"/>
      <c r="EG860" s="372"/>
      <c r="EH860" s="372"/>
      <c r="EI860" s="372"/>
      <c r="EJ860" s="372"/>
      <c r="EK860" s="372"/>
      <c r="EL860" s="372"/>
      <c r="EM860" s="372"/>
      <c r="EN860" s="372"/>
      <c r="EO860" s="372"/>
      <c r="EP860" s="372"/>
      <c r="EQ860" s="372"/>
      <c r="ER860" s="372"/>
      <c r="ES860" s="372"/>
      <c r="ET860" s="372"/>
      <c r="EU860" s="372"/>
      <c r="EV860" s="372"/>
      <c r="EW860" s="372"/>
      <c r="EX860" s="372"/>
      <c r="EY860" s="372"/>
      <c r="EZ860" s="372"/>
      <c r="FA860" s="372"/>
      <c r="FB860" s="372"/>
      <c r="FC860" s="372"/>
      <c r="FD860" s="372"/>
      <c r="FE860" s="372"/>
      <c r="FF860" s="372"/>
      <c r="FG860" s="372"/>
      <c r="FH860" s="372"/>
      <c r="FI860" s="372"/>
      <c r="FJ860" s="372"/>
      <c r="FK860" s="372"/>
      <c r="FL860" s="372"/>
      <c r="FM860" s="372"/>
      <c r="FN860" s="372"/>
      <c r="FO860" s="372"/>
      <c r="FP860" s="372"/>
      <c r="FQ860" s="372"/>
      <c r="FR860" s="372"/>
      <c r="FS860" s="372"/>
      <c r="FT860" s="372"/>
      <c r="FU860" s="372"/>
      <c r="FV860" s="372"/>
      <c r="FW860" s="372"/>
      <c r="FX860" s="372"/>
      <c r="FY860" s="372"/>
      <c r="FZ860" s="372"/>
      <c r="GA860" s="372"/>
      <c r="GB860" s="372"/>
      <c r="GC860" s="372"/>
      <c r="GD860" s="372"/>
      <c r="GE860" s="372"/>
      <c r="GF860" s="372"/>
      <c r="GG860" s="372"/>
      <c r="GH860" s="372"/>
      <c r="GI860" s="372"/>
      <c r="GJ860" s="372"/>
      <c r="GK860" s="372"/>
      <c r="GL860" s="372"/>
      <c r="GM860" s="372"/>
      <c r="GN860" s="372"/>
      <c r="GO860" s="372"/>
      <c r="GP860" s="372"/>
      <c r="GQ860" s="372"/>
      <c r="GR860" s="372"/>
      <c r="GS860" s="372"/>
      <c r="GT860" s="372"/>
      <c r="GU860" s="372"/>
      <c r="GV860" s="372"/>
      <c r="GW860" s="372"/>
      <c r="GX860" s="372"/>
      <c r="GY860" s="372"/>
      <c r="GZ860" s="372"/>
      <c r="HA860" s="372"/>
      <c r="HB860" s="372"/>
      <c r="HC860" s="372"/>
      <c r="HD860" s="372"/>
      <c r="HE860" s="372"/>
      <c r="HF860" s="372"/>
      <c r="HG860" s="372"/>
      <c r="HH860" s="372"/>
      <c r="HI860" s="372"/>
      <c r="HJ860" s="372"/>
      <c r="HK860" s="372"/>
      <c r="HL860" s="372"/>
      <c r="HM860" s="372"/>
      <c r="HN860" s="372"/>
      <c r="HO860" s="372"/>
      <c r="HP860" s="372"/>
      <c r="HQ860" s="372"/>
      <c r="HR860" s="372"/>
      <c r="HS860" s="372"/>
      <c r="HT860" s="372"/>
      <c r="HU860" s="372"/>
      <c r="HV860" s="372"/>
      <c r="HW860" s="372"/>
      <c r="HX860" s="372"/>
    </row>
    <row r="862" spans="1:232" s="481" customFormat="1">
      <c r="A862" s="363"/>
      <c r="B862" s="378"/>
      <c r="C862" s="365"/>
      <c r="D862" s="366"/>
      <c r="E862" s="367"/>
      <c r="F862" s="368"/>
      <c r="G862" s="379"/>
      <c r="H862" s="382"/>
      <c r="I862" s="466"/>
      <c r="J862" s="467"/>
      <c r="K862" s="468"/>
      <c r="L862" s="465"/>
      <c r="N862" s="458"/>
      <c r="O862" s="458"/>
      <c r="P862" s="372"/>
      <c r="Q862" s="372"/>
      <c r="R862" s="372"/>
      <c r="S862" s="372"/>
      <c r="T862" s="372"/>
      <c r="U862" s="372"/>
      <c r="V862" s="372"/>
      <c r="W862" s="372"/>
      <c r="X862" s="372"/>
      <c r="Y862" s="372"/>
      <c r="Z862" s="372"/>
      <c r="AA862" s="372"/>
      <c r="AB862" s="372"/>
      <c r="AC862" s="372"/>
      <c r="AD862" s="372"/>
      <c r="AE862" s="372"/>
      <c r="AF862" s="372"/>
      <c r="AG862" s="372"/>
      <c r="AH862" s="372"/>
      <c r="AI862" s="372"/>
      <c r="AJ862" s="372"/>
      <c r="AK862" s="372"/>
      <c r="AL862" s="372"/>
      <c r="AM862" s="372"/>
      <c r="AN862" s="372"/>
      <c r="AO862" s="372"/>
      <c r="AP862" s="372"/>
      <c r="AQ862" s="372"/>
      <c r="AR862" s="372"/>
      <c r="AS862" s="372"/>
      <c r="AT862" s="372"/>
      <c r="AU862" s="372"/>
      <c r="AV862" s="372"/>
      <c r="AW862" s="372"/>
      <c r="AX862" s="372"/>
      <c r="AY862" s="372"/>
      <c r="AZ862" s="372"/>
      <c r="BA862" s="372"/>
      <c r="BB862" s="372"/>
      <c r="BC862" s="372"/>
      <c r="BD862" s="372"/>
      <c r="BE862" s="372"/>
      <c r="BF862" s="372"/>
      <c r="BG862" s="372"/>
      <c r="BH862" s="372"/>
      <c r="BI862" s="372"/>
      <c r="BJ862" s="372"/>
      <c r="BK862" s="372"/>
      <c r="BL862" s="372"/>
      <c r="BM862" s="372"/>
      <c r="BN862" s="372"/>
      <c r="BO862" s="372"/>
      <c r="BP862" s="372"/>
      <c r="BQ862" s="372"/>
      <c r="BR862" s="372"/>
      <c r="BS862" s="372"/>
      <c r="BT862" s="372"/>
      <c r="BU862" s="372"/>
      <c r="BV862" s="372"/>
      <c r="BW862" s="372"/>
      <c r="BX862" s="372"/>
      <c r="BY862" s="372"/>
      <c r="BZ862" s="372"/>
      <c r="CA862" s="372"/>
      <c r="CB862" s="372"/>
      <c r="CC862" s="372"/>
      <c r="CD862" s="372"/>
      <c r="CE862" s="372"/>
      <c r="CF862" s="372"/>
      <c r="CG862" s="372"/>
      <c r="CH862" s="372"/>
      <c r="CI862" s="372"/>
      <c r="CJ862" s="372"/>
      <c r="CK862" s="372"/>
      <c r="CL862" s="372"/>
      <c r="CM862" s="372"/>
      <c r="CN862" s="372"/>
      <c r="CO862" s="372"/>
      <c r="CP862" s="372"/>
      <c r="CQ862" s="372"/>
      <c r="CR862" s="372"/>
      <c r="CS862" s="372"/>
      <c r="CT862" s="372"/>
      <c r="CU862" s="372"/>
      <c r="CV862" s="372"/>
      <c r="CW862" s="372"/>
      <c r="CX862" s="372"/>
      <c r="CY862" s="372"/>
      <c r="CZ862" s="372"/>
      <c r="DA862" s="372"/>
      <c r="DB862" s="372"/>
      <c r="DC862" s="372"/>
      <c r="DD862" s="372"/>
      <c r="DE862" s="372"/>
      <c r="DF862" s="372"/>
      <c r="DG862" s="372"/>
      <c r="DH862" s="372"/>
      <c r="DI862" s="372"/>
      <c r="DJ862" s="372"/>
      <c r="DK862" s="372"/>
      <c r="DL862" s="372"/>
      <c r="DM862" s="372"/>
      <c r="DN862" s="372"/>
      <c r="DO862" s="372"/>
      <c r="DP862" s="372"/>
      <c r="DQ862" s="372"/>
      <c r="DR862" s="372"/>
      <c r="DS862" s="372"/>
      <c r="DT862" s="372"/>
      <c r="DU862" s="372"/>
      <c r="DV862" s="372"/>
      <c r="DW862" s="372"/>
      <c r="DX862" s="372"/>
      <c r="DY862" s="372"/>
      <c r="DZ862" s="372"/>
      <c r="EA862" s="372"/>
      <c r="EB862" s="372"/>
      <c r="EC862" s="372"/>
      <c r="ED862" s="372"/>
      <c r="EE862" s="372"/>
      <c r="EF862" s="372"/>
      <c r="EG862" s="372"/>
      <c r="EH862" s="372"/>
      <c r="EI862" s="372"/>
      <c r="EJ862" s="372"/>
      <c r="EK862" s="372"/>
      <c r="EL862" s="372"/>
      <c r="EM862" s="372"/>
      <c r="EN862" s="372"/>
      <c r="EO862" s="372"/>
      <c r="EP862" s="372"/>
      <c r="EQ862" s="372"/>
      <c r="ER862" s="372"/>
      <c r="ES862" s="372"/>
      <c r="ET862" s="372"/>
      <c r="EU862" s="372"/>
      <c r="EV862" s="372"/>
      <c r="EW862" s="372"/>
      <c r="EX862" s="372"/>
      <c r="EY862" s="372"/>
      <c r="EZ862" s="372"/>
      <c r="FA862" s="372"/>
      <c r="FB862" s="372"/>
      <c r="FC862" s="372"/>
      <c r="FD862" s="372"/>
      <c r="FE862" s="372"/>
      <c r="FF862" s="372"/>
      <c r="FG862" s="372"/>
      <c r="FH862" s="372"/>
      <c r="FI862" s="372"/>
      <c r="FJ862" s="372"/>
      <c r="FK862" s="372"/>
      <c r="FL862" s="372"/>
      <c r="FM862" s="372"/>
      <c r="FN862" s="372"/>
      <c r="FO862" s="372"/>
      <c r="FP862" s="372"/>
      <c r="FQ862" s="372"/>
      <c r="FR862" s="372"/>
      <c r="FS862" s="372"/>
      <c r="FT862" s="372"/>
      <c r="FU862" s="372"/>
      <c r="FV862" s="372"/>
      <c r="FW862" s="372"/>
      <c r="FX862" s="372"/>
      <c r="FY862" s="372"/>
      <c r="FZ862" s="372"/>
      <c r="GA862" s="372"/>
      <c r="GB862" s="372"/>
      <c r="GC862" s="372"/>
      <c r="GD862" s="372"/>
      <c r="GE862" s="372"/>
      <c r="GF862" s="372"/>
      <c r="GG862" s="372"/>
      <c r="GH862" s="372"/>
      <c r="GI862" s="372"/>
      <c r="GJ862" s="372"/>
      <c r="GK862" s="372"/>
      <c r="GL862" s="372"/>
      <c r="GM862" s="372"/>
      <c r="GN862" s="372"/>
      <c r="GO862" s="372"/>
      <c r="GP862" s="372"/>
      <c r="GQ862" s="372"/>
      <c r="GR862" s="372"/>
      <c r="GS862" s="372"/>
      <c r="GT862" s="372"/>
      <c r="GU862" s="372"/>
      <c r="GV862" s="372"/>
      <c r="GW862" s="372"/>
      <c r="GX862" s="372"/>
      <c r="GY862" s="372"/>
      <c r="GZ862" s="372"/>
      <c r="HA862" s="372"/>
      <c r="HB862" s="372"/>
      <c r="HC862" s="372"/>
      <c r="HD862" s="372"/>
      <c r="HE862" s="372"/>
      <c r="HF862" s="372"/>
      <c r="HG862" s="372"/>
      <c r="HH862" s="372"/>
      <c r="HI862" s="372"/>
      <c r="HJ862" s="372"/>
      <c r="HK862" s="372"/>
      <c r="HL862" s="372"/>
      <c r="HM862" s="372"/>
      <c r="HN862" s="372"/>
      <c r="HO862" s="372"/>
      <c r="HP862" s="372"/>
      <c r="HQ862" s="372"/>
      <c r="HR862" s="372"/>
      <c r="HS862" s="372"/>
      <c r="HT862" s="372"/>
      <c r="HU862" s="372"/>
      <c r="HV862" s="372"/>
      <c r="HW862" s="372"/>
      <c r="HX862" s="372"/>
    </row>
    <row r="864" spans="1:232" s="481" customFormat="1">
      <c r="A864" s="363"/>
      <c r="B864" s="378"/>
      <c r="C864" s="365"/>
      <c r="D864" s="366"/>
      <c r="E864" s="367"/>
      <c r="F864" s="368"/>
      <c r="G864" s="379"/>
      <c r="H864" s="382"/>
      <c r="I864" s="466"/>
      <c r="J864" s="467"/>
      <c r="K864" s="468"/>
      <c r="L864" s="465"/>
      <c r="N864" s="458"/>
      <c r="O864" s="458"/>
      <c r="P864" s="372"/>
      <c r="Q864" s="372"/>
      <c r="R864" s="372"/>
      <c r="S864" s="372"/>
      <c r="T864" s="372"/>
      <c r="U864" s="372"/>
      <c r="V864" s="372"/>
      <c r="W864" s="372"/>
      <c r="X864" s="372"/>
      <c r="Y864" s="372"/>
      <c r="Z864" s="372"/>
      <c r="AA864" s="372"/>
      <c r="AB864" s="372"/>
      <c r="AC864" s="372"/>
      <c r="AD864" s="372"/>
      <c r="AE864" s="372"/>
      <c r="AF864" s="372"/>
      <c r="AG864" s="372"/>
      <c r="AH864" s="372"/>
      <c r="AI864" s="372"/>
      <c r="AJ864" s="372"/>
      <c r="AK864" s="372"/>
      <c r="AL864" s="372"/>
      <c r="AM864" s="372"/>
      <c r="AN864" s="372"/>
      <c r="AO864" s="372"/>
      <c r="AP864" s="372"/>
      <c r="AQ864" s="372"/>
      <c r="AR864" s="372"/>
      <c r="AS864" s="372"/>
      <c r="AT864" s="372"/>
      <c r="AU864" s="372"/>
      <c r="AV864" s="372"/>
      <c r="AW864" s="372"/>
      <c r="AX864" s="372"/>
      <c r="AY864" s="372"/>
      <c r="AZ864" s="372"/>
      <c r="BA864" s="372"/>
      <c r="BB864" s="372"/>
      <c r="BC864" s="372"/>
      <c r="BD864" s="372"/>
      <c r="BE864" s="372"/>
      <c r="BF864" s="372"/>
      <c r="BG864" s="372"/>
      <c r="BH864" s="372"/>
      <c r="BI864" s="372"/>
      <c r="BJ864" s="372"/>
      <c r="BK864" s="372"/>
      <c r="BL864" s="372"/>
      <c r="BM864" s="372"/>
      <c r="BN864" s="372"/>
      <c r="BO864" s="372"/>
      <c r="BP864" s="372"/>
      <c r="BQ864" s="372"/>
      <c r="BR864" s="372"/>
      <c r="BS864" s="372"/>
      <c r="BT864" s="372"/>
      <c r="BU864" s="372"/>
      <c r="BV864" s="372"/>
      <c r="BW864" s="372"/>
      <c r="BX864" s="372"/>
      <c r="BY864" s="372"/>
      <c r="BZ864" s="372"/>
      <c r="CA864" s="372"/>
      <c r="CB864" s="372"/>
      <c r="CC864" s="372"/>
      <c r="CD864" s="372"/>
      <c r="CE864" s="372"/>
      <c r="CF864" s="372"/>
      <c r="CG864" s="372"/>
      <c r="CH864" s="372"/>
      <c r="CI864" s="372"/>
      <c r="CJ864" s="372"/>
      <c r="CK864" s="372"/>
      <c r="CL864" s="372"/>
      <c r="CM864" s="372"/>
      <c r="CN864" s="372"/>
      <c r="CO864" s="372"/>
      <c r="CP864" s="372"/>
      <c r="CQ864" s="372"/>
      <c r="CR864" s="372"/>
      <c r="CS864" s="372"/>
      <c r="CT864" s="372"/>
      <c r="CU864" s="372"/>
      <c r="CV864" s="372"/>
      <c r="CW864" s="372"/>
      <c r="CX864" s="372"/>
      <c r="CY864" s="372"/>
      <c r="CZ864" s="372"/>
      <c r="DA864" s="372"/>
      <c r="DB864" s="372"/>
      <c r="DC864" s="372"/>
      <c r="DD864" s="372"/>
      <c r="DE864" s="372"/>
      <c r="DF864" s="372"/>
      <c r="DG864" s="372"/>
      <c r="DH864" s="372"/>
      <c r="DI864" s="372"/>
      <c r="DJ864" s="372"/>
      <c r="DK864" s="372"/>
      <c r="DL864" s="372"/>
      <c r="DM864" s="372"/>
      <c r="DN864" s="372"/>
      <c r="DO864" s="372"/>
      <c r="DP864" s="372"/>
      <c r="DQ864" s="372"/>
      <c r="DR864" s="372"/>
      <c r="DS864" s="372"/>
      <c r="DT864" s="372"/>
      <c r="DU864" s="372"/>
      <c r="DV864" s="372"/>
      <c r="DW864" s="372"/>
      <c r="DX864" s="372"/>
      <c r="DY864" s="372"/>
      <c r="DZ864" s="372"/>
      <c r="EA864" s="372"/>
      <c r="EB864" s="372"/>
      <c r="EC864" s="372"/>
      <c r="ED864" s="372"/>
      <c r="EE864" s="372"/>
      <c r="EF864" s="372"/>
      <c r="EG864" s="372"/>
      <c r="EH864" s="372"/>
      <c r="EI864" s="372"/>
      <c r="EJ864" s="372"/>
      <c r="EK864" s="372"/>
      <c r="EL864" s="372"/>
      <c r="EM864" s="372"/>
      <c r="EN864" s="372"/>
      <c r="EO864" s="372"/>
      <c r="EP864" s="372"/>
      <c r="EQ864" s="372"/>
      <c r="ER864" s="372"/>
      <c r="ES864" s="372"/>
      <c r="ET864" s="372"/>
      <c r="EU864" s="372"/>
      <c r="EV864" s="372"/>
      <c r="EW864" s="372"/>
      <c r="EX864" s="372"/>
      <c r="EY864" s="372"/>
      <c r="EZ864" s="372"/>
      <c r="FA864" s="372"/>
      <c r="FB864" s="372"/>
      <c r="FC864" s="372"/>
      <c r="FD864" s="372"/>
      <c r="FE864" s="372"/>
      <c r="FF864" s="372"/>
      <c r="FG864" s="372"/>
      <c r="FH864" s="372"/>
      <c r="FI864" s="372"/>
      <c r="FJ864" s="372"/>
      <c r="FK864" s="372"/>
      <c r="FL864" s="372"/>
      <c r="FM864" s="372"/>
      <c r="FN864" s="372"/>
      <c r="FO864" s="372"/>
      <c r="FP864" s="372"/>
      <c r="FQ864" s="372"/>
      <c r="FR864" s="372"/>
      <c r="FS864" s="372"/>
      <c r="FT864" s="372"/>
      <c r="FU864" s="372"/>
      <c r="FV864" s="372"/>
      <c r="FW864" s="372"/>
      <c r="FX864" s="372"/>
      <c r="FY864" s="372"/>
      <c r="FZ864" s="372"/>
      <c r="GA864" s="372"/>
      <c r="GB864" s="372"/>
      <c r="GC864" s="372"/>
      <c r="GD864" s="372"/>
      <c r="GE864" s="372"/>
      <c r="GF864" s="372"/>
      <c r="GG864" s="372"/>
      <c r="GH864" s="372"/>
      <c r="GI864" s="372"/>
      <c r="GJ864" s="372"/>
      <c r="GK864" s="372"/>
      <c r="GL864" s="372"/>
      <c r="GM864" s="372"/>
      <c r="GN864" s="372"/>
      <c r="GO864" s="372"/>
      <c r="GP864" s="372"/>
      <c r="GQ864" s="372"/>
      <c r="GR864" s="372"/>
      <c r="GS864" s="372"/>
      <c r="GT864" s="372"/>
      <c r="GU864" s="372"/>
      <c r="GV864" s="372"/>
      <c r="GW864" s="372"/>
      <c r="GX864" s="372"/>
      <c r="GY864" s="372"/>
      <c r="GZ864" s="372"/>
      <c r="HA864" s="372"/>
      <c r="HB864" s="372"/>
      <c r="HC864" s="372"/>
      <c r="HD864" s="372"/>
      <c r="HE864" s="372"/>
      <c r="HF864" s="372"/>
      <c r="HG864" s="372"/>
      <c r="HH864" s="372"/>
      <c r="HI864" s="372"/>
      <c r="HJ864" s="372"/>
      <c r="HK864" s="372"/>
      <c r="HL864" s="372"/>
      <c r="HM864" s="372"/>
      <c r="HN864" s="372"/>
      <c r="HO864" s="372"/>
      <c r="HP864" s="372"/>
      <c r="HQ864" s="372"/>
      <c r="HR864" s="372"/>
      <c r="HS864" s="372"/>
      <c r="HT864" s="372"/>
      <c r="HU864" s="372"/>
      <c r="HV864" s="372"/>
      <c r="HW864" s="372"/>
      <c r="HX864" s="372"/>
    </row>
    <row r="866" spans="1:232" s="481" customFormat="1">
      <c r="A866" s="363"/>
      <c r="B866" s="378"/>
      <c r="C866" s="365"/>
      <c r="D866" s="366"/>
      <c r="E866" s="367"/>
      <c r="F866" s="368"/>
      <c r="G866" s="379"/>
      <c r="H866" s="382"/>
      <c r="I866" s="466"/>
      <c r="J866" s="467"/>
      <c r="K866" s="468"/>
      <c r="L866" s="465"/>
      <c r="N866" s="458"/>
      <c r="O866" s="458"/>
      <c r="P866" s="372"/>
      <c r="Q866" s="372"/>
      <c r="R866" s="372"/>
      <c r="S866" s="372"/>
      <c r="T866" s="372"/>
      <c r="U866" s="372"/>
      <c r="V866" s="372"/>
      <c r="W866" s="372"/>
      <c r="X866" s="372"/>
      <c r="Y866" s="372"/>
      <c r="Z866" s="372"/>
      <c r="AA866" s="372"/>
      <c r="AB866" s="372"/>
      <c r="AC866" s="372"/>
      <c r="AD866" s="372"/>
      <c r="AE866" s="372"/>
      <c r="AF866" s="372"/>
      <c r="AG866" s="372"/>
      <c r="AH866" s="372"/>
      <c r="AI866" s="372"/>
      <c r="AJ866" s="372"/>
      <c r="AK866" s="372"/>
      <c r="AL866" s="372"/>
      <c r="AM866" s="372"/>
      <c r="AN866" s="372"/>
      <c r="AO866" s="372"/>
      <c r="AP866" s="372"/>
      <c r="AQ866" s="372"/>
      <c r="AR866" s="372"/>
      <c r="AS866" s="372"/>
      <c r="AT866" s="372"/>
      <c r="AU866" s="372"/>
      <c r="AV866" s="372"/>
      <c r="AW866" s="372"/>
      <c r="AX866" s="372"/>
      <c r="AY866" s="372"/>
      <c r="AZ866" s="372"/>
      <c r="BA866" s="372"/>
      <c r="BB866" s="372"/>
      <c r="BC866" s="372"/>
      <c r="BD866" s="372"/>
      <c r="BE866" s="372"/>
      <c r="BF866" s="372"/>
      <c r="BG866" s="372"/>
      <c r="BH866" s="372"/>
      <c r="BI866" s="372"/>
      <c r="BJ866" s="372"/>
      <c r="BK866" s="372"/>
      <c r="BL866" s="372"/>
      <c r="BM866" s="372"/>
      <c r="BN866" s="372"/>
      <c r="BO866" s="372"/>
      <c r="BP866" s="372"/>
      <c r="BQ866" s="372"/>
      <c r="BR866" s="372"/>
      <c r="BS866" s="372"/>
      <c r="BT866" s="372"/>
      <c r="BU866" s="372"/>
      <c r="BV866" s="372"/>
      <c r="BW866" s="372"/>
      <c r="BX866" s="372"/>
      <c r="BY866" s="372"/>
      <c r="BZ866" s="372"/>
      <c r="CA866" s="372"/>
      <c r="CB866" s="372"/>
      <c r="CC866" s="372"/>
      <c r="CD866" s="372"/>
      <c r="CE866" s="372"/>
      <c r="CF866" s="372"/>
      <c r="CG866" s="372"/>
      <c r="CH866" s="372"/>
      <c r="CI866" s="372"/>
      <c r="CJ866" s="372"/>
      <c r="CK866" s="372"/>
      <c r="CL866" s="372"/>
      <c r="CM866" s="372"/>
      <c r="CN866" s="372"/>
      <c r="CO866" s="372"/>
      <c r="CP866" s="372"/>
      <c r="CQ866" s="372"/>
      <c r="CR866" s="372"/>
      <c r="CS866" s="372"/>
      <c r="CT866" s="372"/>
      <c r="CU866" s="372"/>
      <c r="CV866" s="372"/>
      <c r="CW866" s="372"/>
      <c r="CX866" s="372"/>
      <c r="CY866" s="372"/>
      <c r="CZ866" s="372"/>
      <c r="DA866" s="372"/>
      <c r="DB866" s="372"/>
      <c r="DC866" s="372"/>
      <c r="DD866" s="372"/>
      <c r="DE866" s="372"/>
      <c r="DF866" s="372"/>
      <c r="DG866" s="372"/>
      <c r="DH866" s="372"/>
      <c r="DI866" s="372"/>
      <c r="DJ866" s="372"/>
      <c r="DK866" s="372"/>
      <c r="DL866" s="372"/>
      <c r="DM866" s="372"/>
      <c r="DN866" s="372"/>
      <c r="DO866" s="372"/>
      <c r="DP866" s="372"/>
      <c r="DQ866" s="372"/>
      <c r="DR866" s="372"/>
      <c r="DS866" s="372"/>
      <c r="DT866" s="372"/>
      <c r="DU866" s="372"/>
      <c r="DV866" s="372"/>
      <c r="DW866" s="372"/>
      <c r="DX866" s="372"/>
      <c r="DY866" s="372"/>
      <c r="DZ866" s="372"/>
      <c r="EA866" s="372"/>
      <c r="EB866" s="372"/>
      <c r="EC866" s="372"/>
      <c r="ED866" s="372"/>
      <c r="EE866" s="372"/>
      <c r="EF866" s="372"/>
      <c r="EG866" s="372"/>
      <c r="EH866" s="372"/>
      <c r="EI866" s="372"/>
      <c r="EJ866" s="372"/>
      <c r="EK866" s="372"/>
      <c r="EL866" s="372"/>
      <c r="EM866" s="372"/>
      <c r="EN866" s="372"/>
      <c r="EO866" s="372"/>
      <c r="EP866" s="372"/>
      <c r="EQ866" s="372"/>
      <c r="ER866" s="372"/>
      <c r="ES866" s="372"/>
      <c r="ET866" s="372"/>
      <c r="EU866" s="372"/>
      <c r="EV866" s="372"/>
      <c r="EW866" s="372"/>
      <c r="EX866" s="372"/>
      <c r="EY866" s="372"/>
      <c r="EZ866" s="372"/>
      <c r="FA866" s="372"/>
      <c r="FB866" s="372"/>
      <c r="FC866" s="372"/>
      <c r="FD866" s="372"/>
      <c r="FE866" s="372"/>
      <c r="FF866" s="372"/>
      <c r="FG866" s="372"/>
      <c r="FH866" s="372"/>
      <c r="FI866" s="372"/>
      <c r="FJ866" s="372"/>
      <c r="FK866" s="372"/>
      <c r="FL866" s="372"/>
      <c r="FM866" s="372"/>
      <c r="FN866" s="372"/>
      <c r="FO866" s="372"/>
      <c r="FP866" s="372"/>
      <c r="FQ866" s="372"/>
      <c r="FR866" s="372"/>
      <c r="FS866" s="372"/>
      <c r="FT866" s="372"/>
      <c r="FU866" s="372"/>
      <c r="FV866" s="372"/>
      <c r="FW866" s="372"/>
      <c r="FX866" s="372"/>
      <c r="FY866" s="372"/>
      <c r="FZ866" s="372"/>
      <c r="GA866" s="372"/>
      <c r="GB866" s="372"/>
      <c r="GC866" s="372"/>
      <c r="GD866" s="372"/>
      <c r="GE866" s="372"/>
      <c r="GF866" s="372"/>
      <c r="GG866" s="372"/>
      <c r="GH866" s="372"/>
      <c r="GI866" s="372"/>
      <c r="GJ866" s="372"/>
      <c r="GK866" s="372"/>
      <c r="GL866" s="372"/>
      <c r="GM866" s="372"/>
      <c r="GN866" s="372"/>
      <c r="GO866" s="372"/>
      <c r="GP866" s="372"/>
      <c r="GQ866" s="372"/>
      <c r="GR866" s="372"/>
      <c r="GS866" s="372"/>
      <c r="GT866" s="372"/>
      <c r="GU866" s="372"/>
      <c r="GV866" s="372"/>
      <c r="GW866" s="372"/>
      <c r="GX866" s="372"/>
      <c r="GY866" s="372"/>
      <c r="GZ866" s="372"/>
      <c r="HA866" s="372"/>
      <c r="HB866" s="372"/>
      <c r="HC866" s="372"/>
      <c r="HD866" s="372"/>
      <c r="HE866" s="372"/>
      <c r="HF866" s="372"/>
      <c r="HG866" s="372"/>
      <c r="HH866" s="372"/>
      <c r="HI866" s="372"/>
      <c r="HJ866" s="372"/>
      <c r="HK866" s="372"/>
      <c r="HL866" s="372"/>
      <c r="HM866" s="372"/>
      <c r="HN866" s="372"/>
      <c r="HO866" s="372"/>
      <c r="HP866" s="372"/>
      <c r="HQ866" s="372"/>
      <c r="HR866" s="372"/>
      <c r="HS866" s="372"/>
      <c r="HT866" s="372"/>
      <c r="HU866" s="372"/>
      <c r="HV866" s="372"/>
      <c r="HW866" s="372"/>
      <c r="HX866" s="372"/>
    </row>
    <row r="868" spans="1:232" s="481" customFormat="1">
      <c r="A868" s="363"/>
      <c r="B868" s="378"/>
      <c r="C868" s="365"/>
      <c r="D868" s="366"/>
      <c r="E868" s="367"/>
      <c r="F868" s="368"/>
      <c r="G868" s="379"/>
      <c r="H868" s="382"/>
      <c r="I868" s="466"/>
      <c r="J868" s="467"/>
      <c r="K868" s="468"/>
      <c r="L868" s="465"/>
      <c r="N868" s="458"/>
      <c r="O868" s="458"/>
      <c r="P868" s="372"/>
      <c r="Q868" s="372"/>
      <c r="R868" s="372"/>
      <c r="S868" s="372"/>
      <c r="T868" s="372"/>
      <c r="U868" s="372"/>
      <c r="V868" s="372"/>
      <c r="W868" s="372"/>
      <c r="X868" s="372"/>
      <c r="Y868" s="372"/>
      <c r="Z868" s="372"/>
      <c r="AA868" s="372"/>
      <c r="AB868" s="372"/>
      <c r="AC868" s="372"/>
      <c r="AD868" s="372"/>
      <c r="AE868" s="372"/>
      <c r="AF868" s="372"/>
      <c r="AG868" s="372"/>
      <c r="AH868" s="372"/>
      <c r="AI868" s="372"/>
      <c r="AJ868" s="372"/>
      <c r="AK868" s="372"/>
      <c r="AL868" s="372"/>
      <c r="AM868" s="372"/>
      <c r="AN868" s="372"/>
      <c r="AO868" s="372"/>
      <c r="AP868" s="372"/>
      <c r="AQ868" s="372"/>
      <c r="AR868" s="372"/>
      <c r="AS868" s="372"/>
      <c r="AT868" s="372"/>
      <c r="AU868" s="372"/>
      <c r="AV868" s="372"/>
      <c r="AW868" s="372"/>
      <c r="AX868" s="372"/>
      <c r="AY868" s="372"/>
      <c r="AZ868" s="372"/>
      <c r="BA868" s="372"/>
      <c r="BB868" s="372"/>
      <c r="BC868" s="372"/>
      <c r="BD868" s="372"/>
      <c r="BE868" s="372"/>
      <c r="BF868" s="372"/>
      <c r="BG868" s="372"/>
      <c r="BH868" s="372"/>
      <c r="BI868" s="372"/>
      <c r="BJ868" s="372"/>
      <c r="BK868" s="372"/>
      <c r="BL868" s="372"/>
      <c r="BM868" s="372"/>
      <c r="BN868" s="372"/>
      <c r="BO868" s="372"/>
      <c r="BP868" s="372"/>
      <c r="BQ868" s="372"/>
      <c r="BR868" s="372"/>
      <c r="BS868" s="372"/>
      <c r="BT868" s="372"/>
      <c r="BU868" s="372"/>
      <c r="BV868" s="372"/>
      <c r="BW868" s="372"/>
      <c r="BX868" s="372"/>
      <c r="BY868" s="372"/>
      <c r="BZ868" s="372"/>
      <c r="CA868" s="372"/>
      <c r="CB868" s="372"/>
      <c r="CC868" s="372"/>
      <c r="CD868" s="372"/>
      <c r="CE868" s="372"/>
      <c r="CF868" s="372"/>
      <c r="CG868" s="372"/>
      <c r="CH868" s="372"/>
      <c r="CI868" s="372"/>
      <c r="CJ868" s="372"/>
      <c r="CK868" s="372"/>
      <c r="CL868" s="372"/>
      <c r="CM868" s="372"/>
      <c r="CN868" s="372"/>
      <c r="CO868" s="372"/>
      <c r="CP868" s="372"/>
      <c r="CQ868" s="372"/>
      <c r="CR868" s="372"/>
      <c r="CS868" s="372"/>
      <c r="CT868" s="372"/>
      <c r="CU868" s="372"/>
      <c r="CV868" s="372"/>
      <c r="CW868" s="372"/>
      <c r="CX868" s="372"/>
      <c r="CY868" s="372"/>
      <c r="CZ868" s="372"/>
      <c r="DA868" s="372"/>
      <c r="DB868" s="372"/>
      <c r="DC868" s="372"/>
      <c r="DD868" s="372"/>
      <c r="DE868" s="372"/>
      <c r="DF868" s="372"/>
      <c r="DG868" s="372"/>
      <c r="DH868" s="372"/>
      <c r="DI868" s="372"/>
      <c r="DJ868" s="372"/>
      <c r="DK868" s="372"/>
      <c r="DL868" s="372"/>
      <c r="DM868" s="372"/>
      <c r="DN868" s="372"/>
      <c r="DO868" s="372"/>
      <c r="DP868" s="372"/>
      <c r="DQ868" s="372"/>
      <c r="DR868" s="372"/>
      <c r="DS868" s="372"/>
      <c r="DT868" s="372"/>
      <c r="DU868" s="372"/>
      <c r="DV868" s="372"/>
      <c r="DW868" s="372"/>
      <c r="DX868" s="372"/>
      <c r="DY868" s="372"/>
      <c r="DZ868" s="372"/>
      <c r="EA868" s="372"/>
      <c r="EB868" s="372"/>
      <c r="EC868" s="372"/>
      <c r="ED868" s="372"/>
      <c r="EE868" s="372"/>
      <c r="EF868" s="372"/>
      <c r="EG868" s="372"/>
      <c r="EH868" s="372"/>
      <c r="EI868" s="372"/>
      <c r="EJ868" s="372"/>
      <c r="EK868" s="372"/>
      <c r="EL868" s="372"/>
      <c r="EM868" s="372"/>
      <c r="EN868" s="372"/>
      <c r="EO868" s="372"/>
      <c r="EP868" s="372"/>
      <c r="EQ868" s="372"/>
      <c r="ER868" s="372"/>
      <c r="ES868" s="372"/>
      <c r="ET868" s="372"/>
      <c r="EU868" s="372"/>
      <c r="EV868" s="372"/>
      <c r="EW868" s="372"/>
      <c r="EX868" s="372"/>
      <c r="EY868" s="372"/>
      <c r="EZ868" s="372"/>
      <c r="FA868" s="372"/>
      <c r="FB868" s="372"/>
      <c r="FC868" s="372"/>
      <c r="FD868" s="372"/>
      <c r="FE868" s="372"/>
      <c r="FF868" s="372"/>
      <c r="FG868" s="372"/>
      <c r="FH868" s="372"/>
      <c r="FI868" s="372"/>
      <c r="FJ868" s="372"/>
      <c r="FK868" s="372"/>
      <c r="FL868" s="372"/>
      <c r="FM868" s="372"/>
      <c r="FN868" s="372"/>
      <c r="FO868" s="372"/>
      <c r="FP868" s="372"/>
      <c r="FQ868" s="372"/>
      <c r="FR868" s="372"/>
      <c r="FS868" s="372"/>
      <c r="FT868" s="372"/>
      <c r="FU868" s="372"/>
      <c r="FV868" s="372"/>
      <c r="FW868" s="372"/>
      <c r="FX868" s="372"/>
      <c r="FY868" s="372"/>
      <c r="FZ868" s="372"/>
      <c r="GA868" s="372"/>
      <c r="GB868" s="372"/>
      <c r="GC868" s="372"/>
      <c r="GD868" s="372"/>
      <c r="GE868" s="372"/>
      <c r="GF868" s="372"/>
      <c r="GG868" s="372"/>
      <c r="GH868" s="372"/>
      <c r="GI868" s="372"/>
      <c r="GJ868" s="372"/>
      <c r="GK868" s="372"/>
      <c r="GL868" s="372"/>
      <c r="GM868" s="372"/>
      <c r="GN868" s="372"/>
      <c r="GO868" s="372"/>
      <c r="GP868" s="372"/>
      <c r="GQ868" s="372"/>
      <c r="GR868" s="372"/>
      <c r="GS868" s="372"/>
      <c r="GT868" s="372"/>
      <c r="GU868" s="372"/>
      <c r="GV868" s="372"/>
      <c r="GW868" s="372"/>
      <c r="GX868" s="372"/>
      <c r="GY868" s="372"/>
      <c r="GZ868" s="372"/>
      <c r="HA868" s="372"/>
      <c r="HB868" s="372"/>
      <c r="HC868" s="372"/>
      <c r="HD868" s="372"/>
      <c r="HE868" s="372"/>
      <c r="HF868" s="372"/>
      <c r="HG868" s="372"/>
      <c r="HH868" s="372"/>
      <c r="HI868" s="372"/>
      <c r="HJ868" s="372"/>
      <c r="HK868" s="372"/>
      <c r="HL868" s="372"/>
      <c r="HM868" s="372"/>
      <c r="HN868" s="372"/>
      <c r="HO868" s="372"/>
      <c r="HP868" s="372"/>
      <c r="HQ868" s="372"/>
      <c r="HR868" s="372"/>
      <c r="HS868" s="372"/>
      <c r="HT868" s="372"/>
      <c r="HU868" s="372"/>
      <c r="HV868" s="372"/>
      <c r="HW868" s="372"/>
      <c r="HX868" s="372"/>
    </row>
    <row r="870" spans="1:232" s="481" customFormat="1">
      <c r="A870" s="363"/>
      <c r="B870" s="378"/>
      <c r="C870" s="365"/>
      <c r="D870" s="366"/>
      <c r="E870" s="367"/>
      <c r="F870" s="368"/>
      <c r="G870" s="379"/>
      <c r="H870" s="382"/>
      <c r="I870" s="466"/>
      <c r="J870" s="467"/>
      <c r="K870" s="468"/>
      <c r="L870" s="465"/>
      <c r="N870" s="458"/>
      <c r="O870" s="458"/>
      <c r="P870" s="372"/>
      <c r="Q870" s="372"/>
      <c r="R870" s="372"/>
      <c r="S870" s="372"/>
      <c r="T870" s="372"/>
      <c r="U870" s="372"/>
      <c r="V870" s="372"/>
      <c r="W870" s="372"/>
      <c r="X870" s="372"/>
      <c r="Y870" s="372"/>
      <c r="Z870" s="372"/>
      <c r="AA870" s="372"/>
      <c r="AB870" s="372"/>
      <c r="AC870" s="372"/>
      <c r="AD870" s="372"/>
      <c r="AE870" s="372"/>
      <c r="AF870" s="372"/>
      <c r="AG870" s="372"/>
      <c r="AH870" s="372"/>
      <c r="AI870" s="372"/>
      <c r="AJ870" s="372"/>
      <c r="AK870" s="372"/>
      <c r="AL870" s="372"/>
      <c r="AM870" s="372"/>
      <c r="AN870" s="372"/>
      <c r="AO870" s="372"/>
      <c r="AP870" s="372"/>
      <c r="AQ870" s="372"/>
      <c r="AR870" s="372"/>
      <c r="AS870" s="372"/>
      <c r="AT870" s="372"/>
      <c r="AU870" s="372"/>
      <c r="AV870" s="372"/>
      <c r="AW870" s="372"/>
      <c r="AX870" s="372"/>
      <c r="AY870" s="372"/>
      <c r="AZ870" s="372"/>
      <c r="BA870" s="372"/>
      <c r="BB870" s="372"/>
      <c r="BC870" s="372"/>
      <c r="BD870" s="372"/>
      <c r="BE870" s="372"/>
      <c r="BF870" s="372"/>
      <c r="BG870" s="372"/>
      <c r="BH870" s="372"/>
      <c r="BI870" s="372"/>
      <c r="BJ870" s="372"/>
      <c r="BK870" s="372"/>
      <c r="BL870" s="372"/>
      <c r="BM870" s="372"/>
      <c r="BN870" s="372"/>
      <c r="BO870" s="372"/>
      <c r="BP870" s="372"/>
      <c r="BQ870" s="372"/>
      <c r="BR870" s="372"/>
      <c r="BS870" s="372"/>
      <c r="BT870" s="372"/>
      <c r="BU870" s="372"/>
      <c r="BV870" s="372"/>
      <c r="BW870" s="372"/>
      <c r="BX870" s="372"/>
      <c r="BY870" s="372"/>
      <c r="BZ870" s="372"/>
      <c r="CA870" s="372"/>
      <c r="CB870" s="372"/>
      <c r="CC870" s="372"/>
      <c r="CD870" s="372"/>
      <c r="CE870" s="372"/>
      <c r="CF870" s="372"/>
      <c r="CG870" s="372"/>
      <c r="CH870" s="372"/>
      <c r="CI870" s="372"/>
      <c r="CJ870" s="372"/>
      <c r="CK870" s="372"/>
      <c r="CL870" s="372"/>
      <c r="CM870" s="372"/>
      <c r="CN870" s="372"/>
      <c r="CO870" s="372"/>
      <c r="CP870" s="372"/>
      <c r="CQ870" s="372"/>
      <c r="CR870" s="372"/>
      <c r="CS870" s="372"/>
      <c r="CT870" s="372"/>
      <c r="CU870" s="372"/>
      <c r="CV870" s="372"/>
      <c r="CW870" s="372"/>
      <c r="CX870" s="372"/>
      <c r="CY870" s="372"/>
      <c r="CZ870" s="372"/>
      <c r="DA870" s="372"/>
      <c r="DB870" s="372"/>
      <c r="DC870" s="372"/>
      <c r="DD870" s="372"/>
      <c r="DE870" s="372"/>
      <c r="DF870" s="372"/>
      <c r="DG870" s="372"/>
      <c r="DH870" s="372"/>
      <c r="DI870" s="372"/>
      <c r="DJ870" s="372"/>
      <c r="DK870" s="372"/>
      <c r="DL870" s="372"/>
      <c r="DM870" s="372"/>
      <c r="DN870" s="372"/>
      <c r="DO870" s="372"/>
      <c r="DP870" s="372"/>
      <c r="DQ870" s="372"/>
      <c r="DR870" s="372"/>
      <c r="DS870" s="372"/>
      <c r="DT870" s="372"/>
      <c r="DU870" s="372"/>
      <c r="DV870" s="372"/>
      <c r="DW870" s="372"/>
      <c r="DX870" s="372"/>
      <c r="DY870" s="372"/>
      <c r="DZ870" s="372"/>
      <c r="EA870" s="372"/>
      <c r="EB870" s="372"/>
      <c r="EC870" s="372"/>
      <c r="ED870" s="372"/>
      <c r="EE870" s="372"/>
      <c r="EF870" s="372"/>
      <c r="EG870" s="372"/>
      <c r="EH870" s="372"/>
      <c r="EI870" s="372"/>
      <c r="EJ870" s="372"/>
      <c r="EK870" s="372"/>
      <c r="EL870" s="372"/>
      <c r="EM870" s="372"/>
      <c r="EN870" s="372"/>
      <c r="EO870" s="372"/>
      <c r="EP870" s="372"/>
      <c r="EQ870" s="372"/>
      <c r="ER870" s="372"/>
      <c r="ES870" s="372"/>
      <c r="ET870" s="372"/>
      <c r="EU870" s="372"/>
      <c r="EV870" s="372"/>
      <c r="EW870" s="372"/>
      <c r="EX870" s="372"/>
      <c r="EY870" s="372"/>
      <c r="EZ870" s="372"/>
      <c r="FA870" s="372"/>
      <c r="FB870" s="372"/>
      <c r="FC870" s="372"/>
      <c r="FD870" s="372"/>
      <c r="FE870" s="372"/>
      <c r="FF870" s="372"/>
      <c r="FG870" s="372"/>
      <c r="FH870" s="372"/>
      <c r="FI870" s="372"/>
      <c r="FJ870" s="372"/>
      <c r="FK870" s="372"/>
      <c r="FL870" s="372"/>
      <c r="FM870" s="372"/>
      <c r="FN870" s="372"/>
      <c r="FO870" s="372"/>
      <c r="FP870" s="372"/>
      <c r="FQ870" s="372"/>
      <c r="FR870" s="372"/>
      <c r="FS870" s="372"/>
      <c r="FT870" s="372"/>
      <c r="FU870" s="372"/>
      <c r="FV870" s="372"/>
      <c r="FW870" s="372"/>
      <c r="FX870" s="372"/>
      <c r="FY870" s="372"/>
      <c r="FZ870" s="372"/>
      <c r="GA870" s="372"/>
      <c r="GB870" s="372"/>
      <c r="GC870" s="372"/>
      <c r="GD870" s="372"/>
      <c r="GE870" s="372"/>
      <c r="GF870" s="372"/>
      <c r="GG870" s="372"/>
      <c r="GH870" s="372"/>
      <c r="GI870" s="372"/>
      <c r="GJ870" s="372"/>
      <c r="GK870" s="372"/>
      <c r="GL870" s="372"/>
      <c r="GM870" s="372"/>
      <c r="GN870" s="372"/>
      <c r="GO870" s="372"/>
      <c r="GP870" s="372"/>
      <c r="GQ870" s="372"/>
      <c r="GR870" s="372"/>
      <c r="GS870" s="372"/>
      <c r="GT870" s="372"/>
      <c r="GU870" s="372"/>
      <c r="GV870" s="372"/>
      <c r="GW870" s="372"/>
      <c r="GX870" s="372"/>
      <c r="GY870" s="372"/>
      <c r="GZ870" s="372"/>
      <c r="HA870" s="372"/>
      <c r="HB870" s="372"/>
      <c r="HC870" s="372"/>
      <c r="HD870" s="372"/>
      <c r="HE870" s="372"/>
      <c r="HF870" s="372"/>
      <c r="HG870" s="372"/>
      <c r="HH870" s="372"/>
      <c r="HI870" s="372"/>
      <c r="HJ870" s="372"/>
      <c r="HK870" s="372"/>
      <c r="HL870" s="372"/>
      <c r="HM870" s="372"/>
      <c r="HN870" s="372"/>
      <c r="HO870" s="372"/>
      <c r="HP870" s="372"/>
      <c r="HQ870" s="372"/>
      <c r="HR870" s="372"/>
      <c r="HS870" s="372"/>
      <c r="HT870" s="372"/>
      <c r="HU870" s="372"/>
      <c r="HV870" s="372"/>
      <c r="HW870" s="372"/>
      <c r="HX870" s="372"/>
    </row>
    <row r="872" spans="1:232" s="481" customFormat="1">
      <c r="A872" s="363"/>
      <c r="B872" s="378"/>
      <c r="C872" s="365"/>
      <c r="D872" s="366"/>
      <c r="E872" s="367"/>
      <c r="F872" s="368"/>
      <c r="G872" s="379"/>
      <c r="H872" s="382"/>
      <c r="I872" s="466"/>
      <c r="J872" s="467"/>
      <c r="K872" s="468"/>
      <c r="L872" s="465"/>
      <c r="N872" s="458"/>
      <c r="O872" s="458"/>
      <c r="P872" s="372"/>
      <c r="Q872" s="372"/>
      <c r="R872" s="372"/>
      <c r="S872" s="372"/>
      <c r="T872" s="372"/>
      <c r="U872" s="372"/>
      <c r="V872" s="372"/>
      <c r="W872" s="372"/>
      <c r="X872" s="372"/>
      <c r="Y872" s="372"/>
      <c r="Z872" s="372"/>
      <c r="AA872" s="372"/>
      <c r="AB872" s="372"/>
      <c r="AC872" s="372"/>
      <c r="AD872" s="372"/>
      <c r="AE872" s="372"/>
      <c r="AF872" s="372"/>
      <c r="AG872" s="372"/>
      <c r="AH872" s="372"/>
      <c r="AI872" s="372"/>
      <c r="AJ872" s="372"/>
      <c r="AK872" s="372"/>
      <c r="AL872" s="372"/>
      <c r="AM872" s="372"/>
      <c r="AN872" s="372"/>
      <c r="AO872" s="372"/>
      <c r="AP872" s="372"/>
      <c r="AQ872" s="372"/>
      <c r="AR872" s="372"/>
      <c r="AS872" s="372"/>
      <c r="AT872" s="372"/>
      <c r="AU872" s="372"/>
      <c r="AV872" s="372"/>
      <c r="AW872" s="372"/>
      <c r="AX872" s="372"/>
      <c r="AY872" s="372"/>
      <c r="AZ872" s="372"/>
      <c r="BA872" s="372"/>
      <c r="BB872" s="372"/>
      <c r="BC872" s="372"/>
      <c r="BD872" s="372"/>
      <c r="BE872" s="372"/>
      <c r="BF872" s="372"/>
      <c r="BG872" s="372"/>
      <c r="BH872" s="372"/>
      <c r="BI872" s="372"/>
      <c r="BJ872" s="372"/>
      <c r="BK872" s="372"/>
      <c r="BL872" s="372"/>
      <c r="BM872" s="372"/>
      <c r="BN872" s="372"/>
      <c r="BO872" s="372"/>
      <c r="BP872" s="372"/>
      <c r="BQ872" s="372"/>
      <c r="BR872" s="372"/>
      <c r="BS872" s="372"/>
      <c r="BT872" s="372"/>
      <c r="BU872" s="372"/>
      <c r="BV872" s="372"/>
      <c r="BW872" s="372"/>
      <c r="BX872" s="372"/>
      <c r="BY872" s="372"/>
      <c r="BZ872" s="372"/>
      <c r="CA872" s="372"/>
      <c r="CB872" s="372"/>
      <c r="CC872" s="372"/>
      <c r="CD872" s="372"/>
      <c r="CE872" s="372"/>
      <c r="CF872" s="372"/>
      <c r="CG872" s="372"/>
      <c r="CH872" s="372"/>
      <c r="CI872" s="372"/>
      <c r="CJ872" s="372"/>
      <c r="CK872" s="372"/>
      <c r="CL872" s="372"/>
      <c r="CM872" s="372"/>
      <c r="CN872" s="372"/>
      <c r="CO872" s="372"/>
      <c r="CP872" s="372"/>
      <c r="CQ872" s="372"/>
      <c r="CR872" s="372"/>
      <c r="CS872" s="372"/>
      <c r="CT872" s="372"/>
      <c r="CU872" s="372"/>
      <c r="CV872" s="372"/>
      <c r="CW872" s="372"/>
      <c r="CX872" s="372"/>
      <c r="CY872" s="372"/>
      <c r="CZ872" s="372"/>
      <c r="DA872" s="372"/>
      <c r="DB872" s="372"/>
      <c r="DC872" s="372"/>
      <c r="DD872" s="372"/>
      <c r="DE872" s="372"/>
      <c r="DF872" s="372"/>
      <c r="DG872" s="372"/>
      <c r="DH872" s="372"/>
      <c r="DI872" s="372"/>
      <c r="DJ872" s="372"/>
      <c r="DK872" s="372"/>
      <c r="DL872" s="372"/>
      <c r="DM872" s="372"/>
      <c r="DN872" s="372"/>
      <c r="DO872" s="372"/>
      <c r="DP872" s="372"/>
      <c r="DQ872" s="372"/>
      <c r="DR872" s="372"/>
      <c r="DS872" s="372"/>
      <c r="DT872" s="372"/>
      <c r="DU872" s="372"/>
      <c r="DV872" s="372"/>
      <c r="DW872" s="372"/>
      <c r="DX872" s="372"/>
      <c r="DY872" s="372"/>
      <c r="DZ872" s="372"/>
      <c r="EA872" s="372"/>
      <c r="EB872" s="372"/>
      <c r="EC872" s="372"/>
      <c r="ED872" s="372"/>
      <c r="EE872" s="372"/>
      <c r="EF872" s="372"/>
      <c r="EG872" s="372"/>
      <c r="EH872" s="372"/>
      <c r="EI872" s="372"/>
      <c r="EJ872" s="372"/>
      <c r="EK872" s="372"/>
      <c r="EL872" s="372"/>
      <c r="EM872" s="372"/>
      <c r="EN872" s="372"/>
      <c r="EO872" s="372"/>
      <c r="EP872" s="372"/>
      <c r="EQ872" s="372"/>
      <c r="ER872" s="372"/>
      <c r="ES872" s="372"/>
      <c r="ET872" s="372"/>
      <c r="EU872" s="372"/>
      <c r="EV872" s="372"/>
      <c r="EW872" s="372"/>
      <c r="EX872" s="372"/>
      <c r="EY872" s="372"/>
      <c r="EZ872" s="372"/>
      <c r="FA872" s="372"/>
      <c r="FB872" s="372"/>
      <c r="FC872" s="372"/>
      <c r="FD872" s="372"/>
      <c r="FE872" s="372"/>
      <c r="FF872" s="372"/>
      <c r="FG872" s="372"/>
      <c r="FH872" s="372"/>
      <c r="FI872" s="372"/>
      <c r="FJ872" s="372"/>
      <c r="FK872" s="372"/>
      <c r="FL872" s="372"/>
      <c r="FM872" s="372"/>
      <c r="FN872" s="372"/>
      <c r="FO872" s="372"/>
      <c r="FP872" s="372"/>
      <c r="FQ872" s="372"/>
      <c r="FR872" s="372"/>
      <c r="FS872" s="372"/>
      <c r="FT872" s="372"/>
      <c r="FU872" s="372"/>
      <c r="FV872" s="372"/>
      <c r="FW872" s="372"/>
      <c r="FX872" s="372"/>
      <c r="FY872" s="372"/>
      <c r="FZ872" s="372"/>
      <c r="GA872" s="372"/>
      <c r="GB872" s="372"/>
      <c r="GC872" s="372"/>
      <c r="GD872" s="372"/>
      <c r="GE872" s="372"/>
      <c r="GF872" s="372"/>
      <c r="GG872" s="372"/>
      <c r="GH872" s="372"/>
      <c r="GI872" s="372"/>
      <c r="GJ872" s="372"/>
      <c r="GK872" s="372"/>
      <c r="GL872" s="372"/>
      <c r="GM872" s="372"/>
      <c r="GN872" s="372"/>
      <c r="GO872" s="372"/>
      <c r="GP872" s="372"/>
      <c r="GQ872" s="372"/>
      <c r="GR872" s="372"/>
      <c r="GS872" s="372"/>
      <c r="GT872" s="372"/>
      <c r="GU872" s="372"/>
      <c r="GV872" s="372"/>
      <c r="GW872" s="372"/>
      <c r="GX872" s="372"/>
      <c r="GY872" s="372"/>
      <c r="GZ872" s="372"/>
      <c r="HA872" s="372"/>
      <c r="HB872" s="372"/>
      <c r="HC872" s="372"/>
      <c r="HD872" s="372"/>
      <c r="HE872" s="372"/>
      <c r="HF872" s="372"/>
      <c r="HG872" s="372"/>
      <c r="HH872" s="372"/>
      <c r="HI872" s="372"/>
      <c r="HJ872" s="372"/>
      <c r="HK872" s="372"/>
      <c r="HL872" s="372"/>
      <c r="HM872" s="372"/>
      <c r="HN872" s="372"/>
      <c r="HO872" s="372"/>
      <c r="HP872" s="372"/>
      <c r="HQ872" s="372"/>
      <c r="HR872" s="372"/>
      <c r="HS872" s="372"/>
      <c r="HT872" s="372"/>
      <c r="HU872" s="372"/>
      <c r="HV872" s="372"/>
      <c r="HW872" s="372"/>
      <c r="HX872" s="372"/>
    </row>
    <row r="874" spans="1:232" s="481" customFormat="1">
      <c r="A874" s="363"/>
      <c r="B874" s="378"/>
      <c r="C874" s="365"/>
      <c r="D874" s="366"/>
      <c r="E874" s="367"/>
      <c r="F874" s="368"/>
      <c r="G874" s="379"/>
      <c r="H874" s="382"/>
      <c r="I874" s="466"/>
      <c r="J874" s="467"/>
      <c r="K874" s="468"/>
      <c r="L874" s="465"/>
      <c r="N874" s="458"/>
      <c r="O874" s="458"/>
      <c r="P874" s="372"/>
      <c r="Q874" s="372"/>
      <c r="R874" s="372"/>
      <c r="S874" s="372"/>
      <c r="T874" s="372"/>
      <c r="U874" s="372"/>
      <c r="V874" s="372"/>
      <c r="W874" s="372"/>
      <c r="X874" s="372"/>
      <c r="Y874" s="372"/>
      <c r="Z874" s="372"/>
      <c r="AA874" s="372"/>
      <c r="AB874" s="372"/>
      <c r="AC874" s="372"/>
      <c r="AD874" s="372"/>
      <c r="AE874" s="372"/>
      <c r="AF874" s="372"/>
      <c r="AG874" s="372"/>
      <c r="AH874" s="372"/>
      <c r="AI874" s="372"/>
      <c r="AJ874" s="372"/>
      <c r="AK874" s="372"/>
      <c r="AL874" s="372"/>
      <c r="AM874" s="372"/>
      <c r="AN874" s="372"/>
      <c r="AO874" s="372"/>
      <c r="AP874" s="372"/>
      <c r="AQ874" s="372"/>
      <c r="AR874" s="372"/>
      <c r="AS874" s="372"/>
      <c r="AT874" s="372"/>
      <c r="AU874" s="372"/>
      <c r="AV874" s="372"/>
      <c r="AW874" s="372"/>
      <c r="AX874" s="372"/>
      <c r="AY874" s="372"/>
      <c r="AZ874" s="372"/>
      <c r="BA874" s="372"/>
      <c r="BB874" s="372"/>
      <c r="BC874" s="372"/>
      <c r="BD874" s="372"/>
      <c r="BE874" s="372"/>
      <c r="BF874" s="372"/>
      <c r="BG874" s="372"/>
      <c r="BH874" s="372"/>
      <c r="BI874" s="372"/>
      <c r="BJ874" s="372"/>
      <c r="BK874" s="372"/>
      <c r="BL874" s="372"/>
      <c r="BM874" s="372"/>
      <c r="BN874" s="372"/>
      <c r="BO874" s="372"/>
      <c r="BP874" s="372"/>
      <c r="BQ874" s="372"/>
      <c r="BR874" s="372"/>
      <c r="BS874" s="372"/>
      <c r="BT874" s="372"/>
      <c r="BU874" s="372"/>
      <c r="BV874" s="372"/>
      <c r="BW874" s="372"/>
      <c r="BX874" s="372"/>
      <c r="BY874" s="372"/>
      <c r="BZ874" s="372"/>
      <c r="CA874" s="372"/>
      <c r="CB874" s="372"/>
      <c r="CC874" s="372"/>
      <c r="CD874" s="372"/>
      <c r="CE874" s="372"/>
      <c r="CF874" s="372"/>
      <c r="CG874" s="372"/>
      <c r="CH874" s="372"/>
      <c r="CI874" s="372"/>
      <c r="CJ874" s="372"/>
      <c r="CK874" s="372"/>
      <c r="CL874" s="372"/>
      <c r="CM874" s="372"/>
      <c r="CN874" s="372"/>
      <c r="CO874" s="372"/>
      <c r="CP874" s="372"/>
      <c r="CQ874" s="372"/>
      <c r="CR874" s="372"/>
      <c r="CS874" s="372"/>
      <c r="CT874" s="372"/>
      <c r="CU874" s="372"/>
      <c r="CV874" s="372"/>
      <c r="CW874" s="372"/>
      <c r="CX874" s="372"/>
      <c r="CY874" s="372"/>
      <c r="CZ874" s="372"/>
      <c r="DA874" s="372"/>
      <c r="DB874" s="372"/>
      <c r="DC874" s="372"/>
      <c r="DD874" s="372"/>
      <c r="DE874" s="372"/>
      <c r="DF874" s="372"/>
      <c r="DG874" s="372"/>
      <c r="DH874" s="372"/>
      <c r="DI874" s="372"/>
      <c r="DJ874" s="372"/>
      <c r="DK874" s="372"/>
      <c r="DL874" s="372"/>
      <c r="DM874" s="372"/>
      <c r="DN874" s="372"/>
      <c r="DO874" s="372"/>
      <c r="DP874" s="372"/>
      <c r="DQ874" s="372"/>
      <c r="DR874" s="372"/>
      <c r="DS874" s="372"/>
      <c r="DT874" s="372"/>
      <c r="DU874" s="372"/>
      <c r="DV874" s="372"/>
      <c r="DW874" s="372"/>
      <c r="DX874" s="372"/>
      <c r="DY874" s="372"/>
      <c r="DZ874" s="372"/>
      <c r="EA874" s="372"/>
      <c r="EB874" s="372"/>
      <c r="EC874" s="372"/>
      <c r="ED874" s="372"/>
      <c r="EE874" s="372"/>
      <c r="EF874" s="372"/>
      <c r="EG874" s="372"/>
      <c r="EH874" s="372"/>
      <c r="EI874" s="372"/>
      <c r="EJ874" s="372"/>
      <c r="EK874" s="372"/>
      <c r="EL874" s="372"/>
      <c r="EM874" s="372"/>
      <c r="EN874" s="372"/>
      <c r="EO874" s="372"/>
      <c r="EP874" s="372"/>
      <c r="EQ874" s="372"/>
      <c r="ER874" s="372"/>
      <c r="ES874" s="372"/>
      <c r="ET874" s="372"/>
      <c r="EU874" s="372"/>
      <c r="EV874" s="372"/>
      <c r="EW874" s="372"/>
      <c r="EX874" s="372"/>
      <c r="EY874" s="372"/>
      <c r="EZ874" s="372"/>
      <c r="FA874" s="372"/>
      <c r="FB874" s="372"/>
      <c r="FC874" s="372"/>
      <c r="FD874" s="372"/>
      <c r="FE874" s="372"/>
      <c r="FF874" s="372"/>
      <c r="FG874" s="372"/>
      <c r="FH874" s="372"/>
      <c r="FI874" s="372"/>
      <c r="FJ874" s="372"/>
      <c r="FK874" s="372"/>
      <c r="FL874" s="372"/>
      <c r="FM874" s="372"/>
      <c r="FN874" s="372"/>
      <c r="FO874" s="372"/>
      <c r="FP874" s="372"/>
      <c r="FQ874" s="372"/>
      <c r="FR874" s="372"/>
      <c r="FS874" s="372"/>
      <c r="FT874" s="372"/>
      <c r="FU874" s="372"/>
      <c r="FV874" s="372"/>
      <c r="FW874" s="372"/>
      <c r="FX874" s="372"/>
      <c r="FY874" s="372"/>
      <c r="FZ874" s="372"/>
      <c r="GA874" s="372"/>
      <c r="GB874" s="372"/>
      <c r="GC874" s="372"/>
      <c r="GD874" s="372"/>
      <c r="GE874" s="372"/>
      <c r="GF874" s="372"/>
      <c r="GG874" s="372"/>
      <c r="GH874" s="372"/>
      <c r="GI874" s="372"/>
      <c r="GJ874" s="372"/>
      <c r="GK874" s="372"/>
      <c r="GL874" s="372"/>
      <c r="GM874" s="372"/>
      <c r="GN874" s="372"/>
      <c r="GO874" s="372"/>
      <c r="GP874" s="372"/>
      <c r="GQ874" s="372"/>
      <c r="GR874" s="372"/>
      <c r="GS874" s="372"/>
      <c r="GT874" s="372"/>
      <c r="GU874" s="372"/>
      <c r="GV874" s="372"/>
      <c r="GW874" s="372"/>
      <c r="GX874" s="372"/>
      <c r="GY874" s="372"/>
      <c r="GZ874" s="372"/>
      <c r="HA874" s="372"/>
      <c r="HB874" s="372"/>
      <c r="HC874" s="372"/>
      <c r="HD874" s="372"/>
      <c r="HE874" s="372"/>
      <c r="HF874" s="372"/>
      <c r="HG874" s="372"/>
      <c r="HH874" s="372"/>
      <c r="HI874" s="372"/>
      <c r="HJ874" s="372"/>
      <c r="HK874" s="372"/>
      <c r="HL874" s="372"/>
      <c r="HM874" s="372"/>
      <c r="HN874" s="372"/>
      <c r="HO874" s="372"/>
      <c r="HP874" s="372"/>
      <c r="HQ874" s="372"/>
      <c r="HR874" s="372"/>
      <c r="HS874" s="372"/>
      <c r="HT874" s="372"/>
      <c r="HU874" s="372"/>
      <c r="HV874" s="372"/>
      <c r="HW874" s="372"/>
      <c r="HX874" s="372"/>
    </row>
    <row r="876" spans="1:232" s="481" customFormat="1">
      <c r="A876" s="363"/>
      <c r="B876" s="378"/>
      <c r="C876" s="365"/>
      <c r="D876" s="366"/>
      <c r="E876" s="367"/>
      <c r="F876" s="368"/>
      <c r="G876" s="379"/>
      <c r="H876" s="382"/>
      <c r="I876" s="466"/>
      <c r="J876" s="467"/>
      <c r="K876" s="468"/>
      <c r="L876" s="465"/>
      <c r="N876" s="458"/>
      <c r="O876" s="458"/>
      <c r="P876" s="372"/>
      <c r="Q876" s="372"/>
      <c r="R876" s="372"/>
      <c r="S876" s="372"/>
      <c r="T876" s="372"/>
      <c r="U876" s="372"/>
      <c r="V876" s="372"/>
      <c r="W876" s="372"/>
      <c r="X876" s="372"/>
      <c r="Y876" s="372"/>
      <c r="Z876" s="372"/>
      <c r="AA876" s="372"/>
      <c r="AB876" s="372"/>
      <c r="AC876" s="372"/>
      <c r="AD876" s="372"/>
      <c r="AE876" s="372"/>
      <c r="AF876" s="372"/>
      <c r="AG876" s="372"/>
      <c r="AH876" s="372"/>
      <c r="AI876" s="372"/>
      <c r="AJ876" s="372"/>
      <c r="AK876" s="372"/>
      <c r="AL876" s="372"/>
      <c r="AM876" s="372"/>
      <c r="AN876" s="372"/>
      <c r="AO876" s="372"/>
      <c r="AP876" s="372"/>
      <c r="AQ876" s="372"/>
      <c r="AR876" s="372"/>
      <c r="AS876" s="372"/>
      <c r="AT876" s="372"/>
      <c r="AU876" s="372"/>
      <c r="AV876" s="372"/>
      <c r="AW876" s="372"/>
      <c r="AX876" s="372"/>
      <c r="AY876" s="372"/>
      <c r="AZ876" s="372"/>
      <c r="BA876" s="372"/>
      <c r="BB876" s="372"/>
      <c r="BC876" s="372"/>
      <c r="BD876" s="372"/>
      <c r="BE876" s="372"/>
      <c r="BF876" s="372"/>
      <c r="BG876" s="372"/>
      <c r="BH876" s="372"/>
      <c r="BI876" s="372"/>
      <c r="BJ876" s="372"/>
      <c r="BK876" s="372"/>
      <c r="BL876" s="372"/>
      <c r="BM876" s="372"/>
      <c r="BN876" s="372"/>
      <c r="BO876" s="372"/>
      <c r="BP876" s="372"/>
      <c r="BQ876" s="372"/>
      <c r="BR876" s="372"/>
      <c r="BS876" s="372"/>
      <c r="BT876" s="372"/>
      <c r="BU876" s="372"/>
      <c r="BV876" s="372"/>
      <c r="BW876" s="372"/>
      <c r="BX876" s="372"/>
      <c r="BY876" s="372"/>
      <c r="BZ876" s="372"/>
      <c r="CA876" s="372"/>
      <c r="CB876" s="372"/>
      <c r="CC876" s="372"/>
      <c r="CD876" s="372"/>
      <c r="CE876" s="372"/>
      <c r="CF876" s="372"/>
      <c r="CG876" s="372"/>
      <c r="CH876" s="372"/>
      <c r="CI876" s="372"/>
      <c r="CJ876" s="372"/>
      <c r="CK876" s="372"/>
      <c r="CL876" s="372"/>
      <c r="CM876" s="372"/>
      <c r="CN876" s="372"/>
      <c r="CO876" s="372"/>
      <c r="CP876" s="372"/>
      <c r="CQ876" s="372"/>
      <c r="CR876" s="372"/>
      <c r="CS876" s="372"/>
      <c r="CT876" s="372"/>
      <c r="CU876" s="372"/>
      <c r="CV876" s="372"/>
      <c r="CW876" s="372"/>
      <c r="CX876" s="372"/>
      <c r="CY876" s="372"/>
      <c r="CZ876" s="372"/>
      <c r="DA876" s="372"/>
      <c r="DB876" s="372"/>
      <c r="DC876" s="372"/>
      <c r="DD876" s="372"/>
      <c r="DE876" s="372"/>
      <c r="DF876" s="372"/>
      <c r="DG876" s="372"/>
      <c r="DH876" s="372"/>
      <c r="DI876" s="372"/>
      <c r="DJ876" s="372"/>
      <c r="DK876" s="372"/>
      <c r="DL876" s="372"/>
      <c r="DM876" s="372"/>
      <c r="DN876" s="372"/>
      <c r="DO876" s="372"/>
      <c r="DP876" s="372"/>
      <c r="DQ876" s="372"/>
      <c r="DR876" s="372"/>
      <c r="DS876" s="372"/>
      <c r="DT876" s="372"/>
      <c r="DU876" s="372"/>
      <c r="DV876" s="372"/>
      <c r="DW876" s="372"/>
      <c r="DX876" s="372"/>
      <c r="DY876" s="372"/>
      <c r="DZ876" s="372"/>
      <c r="EA876" s="372"/>
      <c r="EB876" s="372"/>
      <c r="EC876" s="372"/>
      <c r="ED876" s="372"/>
      <c r="EE876" s="372"/>
      <c r="EF876" s="372"/>
      <c r="EG876" s="372"/>
      <c r="EH876" s="372"/>
      <c r="EI876" s="372"/>
      <c r="EJ876" s="372"/>
      <c r="EK876" s="372"/>
      <c r="EL876" s="372"/>
      <c r="EM876" s="372"/>
      <c r="EN876" s="372"/>
      <c r="EO876" s="372"/>
      <c r="EP876" s="372"/>
      <c r="EQ876" s="372"/>
      <c r="ER876" s="372"/>
      <c r="ES876" s="372"/>
      <c r="ET876" s="372"/>
      <c r="EU876" s="372"/>
      <c r="EV876" s="372"/>
      <c r="EW876" s="372"/>
      <c r="EX876" s="372"/>
      <c r="EY876" s="372"/>
      <c r="EZ876" s="372"/>
      <c r="FA876" s="372"/>
      <c r="FB876" s="372"/>
      <c r="FC876" s="372"/>
      <c r="FD876" s="372"/>
      <c r="FE876" s="372"/>
      <c r="FF876" s="372"/>
      <c r="FG876" s="372"/>
      <c r="FH876" s="372"/>
      <c r="FI876" s="372"/>
      <c r="FJ876" s="372"/>
      <c r="FK876" s="372"/>
      <c r="FL876" s="372"/>
      <c r="FM876" s="372"/>
      <c r="FN876" s="372"/>
      <c r="FO876" s="372"/>
      <c r="FP876" s="372"/>
      <c r="FQ876" s="372"/>
      <c r="FR876" s="372"/>
      <c r="FS876" s="372"/>
      <c r="FT876" s="372"/>
      <c r="FU876" s="372"/>
      <c r="FV876" s="372"/>
      <c r="FW876" s="372"/>
      <c r="FX876" s="372"/>
      <c r="FY876" s="372"/>
      <c r="FZ876" s="372"/>
      <c r="GA876" s="372"/>
      <c r="GB876" s="372"/>
      <c r="GC876" s="372"/>
      <c r="GD876" s="372"/>
      <c r="GE876" s="372"/>
      <c r="GF876" s="372"/>
      <c r="GG876" s="372"/>
      <c r="GH876" s="372"/>
      <c r="GI876" s="372"/>
      <c r="GJ876" s="372"/>
      <c r="GK876" s="372"/>
      <c r="GL876" s="372"/>
      <c r="GM876" s="372"/>
      <c r="GN876" s="372"/>
      <c r="GO876" s="372"/>
      <c r="GP876" s="372"/>
      <c r="GQ876" s="372"/>
      <c r="GR876" s="372"/>
      <c r="GS876" s="372"/>
      <c r="GT876" s="372"/>
      <c r="GU876" s="372"/>
      <c r="GV876" s="372"/>
      <c r="GW876" s="372"/>
      <c r="GX876" s="372"/>
      <c r="GY876" s="372"/>
      <c r="GZ876" s="372"/>
      <c r="HA876" s="372"/>
      <c r="HB876" s="372"/>
      <c r="HC876" s="372"/>
      <c r="HD876" s="372"/>
      <c r="HE876" s="372"/>
      <c r="HF876" s="372"/>
      <c r="HG876" s="372"/>
      <c r="HH876" s="372"/>
      <c r="HI876" s="372"/>
      <c r="HJ876" s="372"/>
      <c r="HK876" s="372"/>
      <c r="HL876" s="372"/>
      <c r="HM876" s="372"/>
      <c r="HN876" s="372"/>
      <c r="HO876" s="372"/>
      <c r="HP876" s="372"/>
      <c r="HQ876" s="372"/>
      <c r="HR876" s="372"/>
      <c r="HS876" s="372"/>
      <c r="HT876" s="372"/>
      <c r="HU876" s="372"/>
      <c r="HV876" s="372"/>
      <c r="HW876" s="372"/>
      <c r="HX876" s="372"/>
    </row>
    <row r="878" spans="1:232" s="481" customFormat="1">
      <c r="A878" s="363"/>
      <c r="B878" s="378"/>
      <c r="C878" s="365"/>
      <c r="D878" s="366"/>
      <c r="E878" s="367"/>
      <c r="F878" s="368"/>
      <c r="G878" s="379"/>
      <c r="H878" s="382"/>
      <c r="I878" s="466"/>
      <c r="J878" s="467"/>
      <c r="K878" s="468"/>
      <c r="L878" s="465"/>
      <c r="N878" s="458"/>
      <c r="O878" s="458"/>
      <c r="P878" s="372"/>
      <c r="Q878" s="372"/>
      <c r="R878" s="372"/>
      <c r="S878" s="372"/>
      <c r="T878" s="372"/>
      <c r="U878" s="372"/>
      <c r="V878" s="372"/>
      <c r="W878" s="372"/>
      <c r="X878" s="372"/>
      <c r="Y878" s="372"/>
      <c r="Z878" s="372"/>
      <c r="AA878" s="372"/>
      <c r="AB878" s="372"/>
      <c r="AC878" s="372"/>
      <c r="AD878" s="372"/>
      <c r="AE878" s="372"/>
      <c r="AF878" s="372"/>
      <c r="AG878" s="372"/>
      <c r="AH878" s="372"/>
      <c r="AI878" s="372"/>
      <c r="AJ878" s="372"/>
      <c r="AK878" s="372"/>
      <c r="AL878" s="372"/>
      <c r="AM878" s="372"/>
      <c r="AN878" s="372"/>
      <c r="AO878" s="372"/>
      <c r="AP878" s="372"/>
      <c r="AQ878" s="372"/>
      <c r="AR878" s="372"/>
      <c r="AS878" s="372"/>
      <c r="AT878" s="372"/>
      <c r="AU878" s="372"/>
      <c r="AV878" s="372"/>
      <c r="AW878" s="372"/>
      <c r="AX878" s="372"/>
      <c r="AY878" s="372"/>
      <c r="AZ878" s="372"/>
      <c r="BA878" s="372"/>
      <c r="BB878" s="372"/>
      <c r="BC878" s="372"/>
      <c r="BD878" s="372"/>
      <c r="BE878" s="372"/>
      <c r="BF878" s="372"/>
      <c r="BG878" s="372"/>
      <c r="BH878" s="372"/>
      <c r="BI878" s="372"/>
      <c r="BJ878" s="372"/>
      <c r="BK878" s="372"/>
      <c r="BL878" s="372"/>
      <c r="BM878" s="372"/>
      <c r="BN878" s="372"/>
      <c r="BO878" s="372"/>
      <c r="BP878" s="372"/>
      <c r="BQ878" s="372"/>
      <c r="BR878" s="372"/>
      <c r="BS878" s="372"/>
      <c r="BT878" s="372"/>
      <c r="BU878" s="372"/>
      <c r="BV878" s="372"/>
      <c r="BW878" s="372"/>
      <c r="BX878" s="372"/>
      <c r="BY878" s="372"/>
      <c r="BZ878" s="372"/>
      <c r="CA878" s="372"/>
      <c r="CB878" s="372"/>
      <c r="CC878" s="372"/>
      <c r="CD878" s="372"/>
      <c r="CE878" s="372"/>
      <c r="CF878" s="372"/>
      <c r="CG878" s="372"/>
      <c r="CH878" s="372"/>
      <c r="CI878" s="372"/>
      <c r="CJ878" s="372"/>
      <c r="CK878" s="372"/>
      <c r="CL878" s="372"/>
      <c r="CM878" s="372"/>
      <c r="CN878" s="372"/>
      <c r="CO878" s="372"/>
      <c r="CP878" s="372"/>
      <c r="CQ878" s="372"/>
      <c r="CR878" s="372"/>
      <c r="CS878" s="372"/>
      <c r="CT878" s="372"/>
      <c r="CU878" s="372"/>
      <c r="CV878" s="372"/>
      <c r="CW878" s="372"/>
      <c r="CX878" s="372"/>
      <c r="CY878" s="372"/>
      <c r="CZ878" s="372"/>
      <c r="DA878" s="372"/>
      <c r="DB878" s="372"/>
      <c r="DC878" s="372"/>
      <c r="DD878" s="372"/>
      <c r="DE878" s="372"/>
      <c r="DF878" s="372"/>
      <c r="DG878" s="372"/>
      <c r="DH878" s="372"/>
      <c r="DI878" s="372"/>
      <c r="DJ878" s="372"/>
      <c r="DK878" s="372"/>
      <c r="DL878" s="372"/>
      <c r="DM878" s="372"/>
      <c r="DN878" s="372"/>
      <c r="DO878" s="372"/>
      <c r="DP878" s="372"/>
      <c r="DQ878" s="372"/>
      <c r="DR878" s="372"/>
      <c r="DS878" s="372"/>
      <c r="DT878" s="372"/>
      <c r="DU878" s="372"/>
      <c r="DV878" s="372"/>
      <c r="DW878" s="372"/>
      <c r="DX878" s="372"/>
      <c r="DY878" s="372"/>
      <c r="DZ878" s="372"/>
      <c r="EA878" s="372"/>
      <c r="EB878" s="372"/>
      <c r="EC878" s="372"/>
      <c r="ED878" s="372"/>
      <c r="EE878" s="372"/>
      <c r="EF878" s="372"/>
      <c r="EG878" s="372"/>
      <c r="EH878" s="372"/>
      <c r="EI878" s="372"/>
      <c r="EJ878" s="372"/>
      <c r="EK878" s="372"/>
      <c r="EL878" s="372"/>
      <c r="EM878" s="372"/>
      <c r="EN878" s="372"/>
      <c r="EO878" s="372"/>
      <c r="EP878" s="372"/>
      <c r="EQ878" s="372"/>
      <c r="ER878" s="372"/>
      <c r="ES878" s="372"/>
      <c r="ET878" s="372"/>
      <c r="EU878" s="372"/>
      <c r="EV878" s="372"/>
      <c r="EW878" s="372"/>
      <c r="EX878" s="372"/>
      <c r="EY878" s="372"/>
      <c r="EZ878" s="372"/>
      <c r="FA878" s="372"/>
      <c r="FB878" s="372"/>
      <c r="FC878" s="372"/>
      <c r="FD878" s="372"/>
      <c r="FE878" s="372"/>
      <c r="FF878" s="372"/>
      <c r="FG878" s="372"/>
      <c r="FH878" s="372"/>
      <c r="FI878" s="372"/>
      <c r="FJ878" s="372"/>
      <c r="FK878" s="372"/>
      <c r="FL878" s="372"/>
      <c r="FM878" s="372"/>
      <c r="FN878" s="372"/>
      <c r="FO878" s="372"/>
      <c r="FP878" s="372"/>
      <c r="FQ878" s="372"/>
      <c r="FR878" s="372"/>
      <c r="FS878" s="372"/>
      <c r="FT878" s="372"/>
      <c r="FU878" s="372"/>
      <c r="FV878" s="372"/>
      <c r="FW878" s="372"/>
      <c r="FX878" s="372"/>
      <c r="FY878" s="372"/>
      <c r="FZ878" s="372"/>
      <c r="GA878" s="372"/>
      <c r="GB878" s="372"/>
      <c r="GC878" s="372"/>
      <c r="GD878" s="372"/>
      <c r="GE878" s="372"/>
      <c r="GF878" s="372"/>
      <c r="GG878" s="372"/>
      <c r="GH878" s="372"/>
      <c r="GI878" s="372"/>
      <c r="GJ878" s="372"/>
      <c r="GK878" s="372"/>
      <c r="GL878" s="372"/>
      <c r="GM878" s="372"/>
      <c r="GN878" s="372"/>
      <c r="GO878" s="372"/>
      <c r="GP878" s="372"/>
      <c r="GQ878" s="372"/>
      <c r="GR878" s="372"/>
      <c r="GS878" s="372"/>
      <c r="GT878" s="372"/>
      <c r="GU878" s="372"/>
      <c r="GV878" s="372"/>
      <c r="GW878" s="372"/>
      <c r="GX878" s="372"/>
      <c r="GY878" s="372"/>
      <c r="GZ878" s="372"/>
      <c r="HA878" s="372"/>
      <c r="HB878" s="372"/>
      <c r="HC878" s="372"/>
      <c r="HD878" s="372"/>
      <c r="HE878" s="372"/>
      <c r="HF878" s="372"/>
      <c r="HG878" s="372"/>
      <c r="HH878" s="372"/>
      <c r="HI878" s="372"/>
      <c r="HJ878" s="372"/>
      <c r="HK878" s="372"/>
      <c r="HL878" s="372"/>
      <c r="HM878" s="372"/>
      <c r="HN878" s="372"/>
      <c r="HO878" s="372"/>
      <c r="HP878" s="372"/>
      <c r="HQ878" s="372"/>
      <c r="HR878" s="372"/>
      <c r="HS878" s="372"/>
      <c r="HT878" s="372"/>
      <c r="HU878" s="372"/>
      <c r="HV878" s="372"/>
      <c r="HW878" s="372"/>
      <c r="HX878" s="372"/>
    </row>
    <row r="880" spans="1:232" s="481" customFormat="1">
      <c r="A880" s="363"/>
      <c r="B880" s="378"/>
      <c r="C880" s="365"/>
      <c r="D880" s="366"/>
      <c r="E880" s="367"/>
      <c r="F880" s="368"/>
      <c r="G880" s="379"/>
      <c r="H880" s="382"/>
      <c r="I880" s="466"/>
      <c r="J880" s="467"/>
      <c r="K880" s="468"/>
      <c r="L880" s="465"/>
      <c r="N880" s="458"/>
      <c r="O880" s="458"/>
      <c r="P880" s="372"/>
      <c r="Q880" s="372"/>
      <c r="R880" s="372"/>
      <c r="S880" s="372"/>
      <c r="T880" s="372"/>
      <c r="U880" s="372"/>
      <c r="V880" s="372"/>
      <c r="W880" s="372"/>
      <c r="X880" s="372"/>
      <c r="Y880" s="372"/>
      <c r="Z880" s="372"/>
      <c r="AA880" s="372"/>
      <c r="AB880" s="372"/>
      <c r="AC880" s="372"/>
      <c r="AD880" s="372"/>
      <c r="AE880" s="372"/>
      <c r="AF880" s="372"/>
      <c r="AG880" s="372"/>
      <c r="AH880" s="372"/>
      <c r="AI880" s="372"/>
      <c r="AJ880" s="372"/>
      <c r="AK880" s="372"/>
      <c r="AL880" s="372"/>
      <c r="AM880" s="372"/>
      <c r="AN880" s="372"/>
      <c r="AO880" s="372"/>
      <c r="AP880" s="372"/>
      <c r="AQ880" s="372"/>
      <c r="AR880" s="372"/>
      <c r="AS880" s="372"/>
      <c r="AT880" s="372"/>
      <c r="AU880" s="372"/>
      <c r="AV880" s="372"/>
      <c r="AW880" s="372"/>
      <c r="AX880" s="372"/>
      <c r="AY880" s="372"/>
      <c r="AZ880" s="372"/>
      <c r="BA880" s="372"/>
      <c r="BB880" s="372"/>
      <c r="BC880" s="372"/>
      <c r="BD880" s="372"/>
      <c r="BE880" s="372"/>
      <c r="BF880" s="372"/>
      <c r="BG880" s="372"/>
      <c r="BH880" s="372"/>
      <c r="BI880" s="372"/>
      <c r="BJ880" s="372"/>
      <c r="BK880" s="372"/>
      <c r="BL880" s="372"/>
      <c r="BM880" s="372"/>
      <c r="BN880" s="372"/>
      <c r="BO880" s="372"/>
      <c r="BP880" s="372"/>
      <c r="BQ880" s="372"/>
      <c r="BR880" s="372"/>
      <c r="BS880" s="372"/>
      <c r="BT880" s="372"/>
      <c r="BU880" s="372"/>
      <c r="BV880" s="372"/>
      <c r="BW880" s="372"/>
      <c r="BX880" s="372"/>
      <c r="BY880" s="372"/>
      <c r="BZ880" s="372"/>
      <c r="CA880" s="372"/>
      <c r="CB880" s="372"/>
      <c r="CC880" s="372"/>
      <c r="CD880" s="372"/>
      <c r="CE880" s="372"/>
      <c r="CF880" s="372"/>
      <c r="CG880" s="372"/>
      <c r="CH880" s="372"/>
      <c r="CI880" s="372"/>
      <c r="CJ880" s="372"/>
      <c r="CK880" s="372"/>
      <c r="CL880" s="372"/>
      <c r="CM880" s="372"/>
      <c r="CN880" s="372"/>
      <c r="CO880" s="372"/>
      <c r="CP880" s="372"/>
      <c r="CQ880" s="372"/>
      <c r="CR880" s="372"/>
      <c r="CS880" s="372"/>
      <c r="CT880" s="372"/>
      <c r="CU880" s="372"/>
      <c r="CV880" s="372"/>
      <c r="CW880" s="372"/>
      <c r="CX880" s="372"/>
      <c r="CY880" s="372"/>
      <c r="CZ880" s="372"/>
      <c r="DA880" s="372"/>
      <c r="DB880" s="372"/>
      <c r="DC880" s="372"/>
      <c r="DD880" s="372"/>
      <c r="DE880" s="372"/>
      <c r="DF880" s="372"/>
      <c r="DG880" s="372"/>
      <c r="DH880" s="372"/>
      <c r="DI880" s="372"/>
      <c r="DJ880" s="372"/>
      <c r="DK880" s="372"/>
      <c r="DL880" s="372"/>
      <c r="DM880" s="372"/>
      <c r="DN880" s="372"/>
      <c r="DO880" s="372"/>
      <c r="DP880" s="372"/>
      <c r="DQ880" s="372"/>
      <c r="DR880" s="372"/>
      <c r="DS880" s="372"/>
      <c r="DT880" s="372"/>
      <c r="DU880" s="372"/>
      <c r="DV880" s="372"/>
      <c r="DW880" s="372"/>
      <c r="DX880" s="372"/>
      <c r="DY880" s="372"/>
      <c r="DZ880" s="372"/>
      <c r="EA880" s="372"/>
      <c r="EB880" s="372"/>
      <c r="EC880" s="372"/>
      <c r="ED880" s="372"/>
      <c r="EE880" s="372"/>
      <c r="EF880" s="372"/>
      <c r="EG880" s="372"/>
      <c r="EH880" s="372"/>
      <c r="EI880" s="372"/>
      <c r="EJ880" s="372"/>
      <c r="EK880" s="372"/>
      <c r="EL880" s="372"/>
      <c r="EM880" s="372"/>
      <c r="EN880" s="372"/>
      <c r="EO880" s="372"/>
      <c r="EP880" s="372"/>
      <c r="EQ880" s="372"/>
      <c r="ER880" s="372"/>
      <c r="ES880" s="372"/>
      <c r="ET880" s="372"/>
      <c r="EU880" s="372"/>
      <c r="EV880" s="372"/>
      <c r="EW880" s="372"/>
      <c r="EX880" s="372"/>
      <c r="EY880" s="372"/>
      <c r="EZ880" s="372"/>
      <c r="FA880" s="372"/>
      <c r="FB880" s="372"/>
      <c r="FC880" s="372"/>
      <c r="FD880" s="372"/>
      <c r="FE880" s="372"/>
      <c r="FF880" s="372"/>
      <c r="FG880" s="372"/>
      <c r="FH880" s="372"/>
      <c r="FI880" s="372"/>
      <c r="FJ880" s="372"/>
      <c r="FK880" s="372"/>
      <c r="FL880" s="372"/>
      <c r="FM880" s="372"/>
      <c r="FN880" s="372"/>
      <c r="FO880" s="372"/>
      <c r="FP880" s="372"/>
      <c r="FQ880" s="372"/>
      <c r="FR880" s="372"/>
      <c r="FS880" s="372"/>
      <c r="FT880" s="372"/>
      <c r="FU880" s="372"/>
      <c r="FV880" s="372"/>
      <c r="FW880" s="372"/>
      <c r="FX880" s="372"/>
      <c r="FY880" s="372"/>
      <c r="FZ880" s="372"/>
      <c r="GA880" s="372"/>
      <c r="GB880" s="372"/>
      <c r="GC880" s="372"/>
      <c r="GD880" s="372"/>
      <c r="GE880" s="372"/>
      <c r="GF880" s="372"/>
      <c r="GG880" s="372"/>
      <c r="GH880" s="372"/>
      <c r="GI880" s="372"/>
      <c r="GJ880" s="372"/>
      <c r="GK880" s="372"/>
      <c r="GL880" s="372"/>
      <c r="GM880" s="372"/>
      <c r="GN880" s="372"/>
      <c r="GO880" s="372"/>
      <c r="GP880" s="372"/>
      <c r="GQ880" s="372"/>
      <c r="GR880" s="372"/>
      <c r="GS880" s="372"/>
      <c r="GT880" s="372"/>
      <c r="GU880" s="372"/>
      <c r="GV880" s="372"/>
      <c r="GW880" s="372"/>
      <c r="GX880" s="372"/>
      <c r="GY880" s="372"/>
      <c r="GZ880" s="372"/>
      <c r="HA880" s="372"/>
      <c r="HB880" s="372"/>
      <c r="HC880" s="372"/>
      <c r="HD880" s="372"/>
      <c r="HE880" s="372"/>
      <c r="HF880" s="372"/>
      <c r="HG880" s="372"/>
      <c r="HH880" s="372"/>
      <c r="HI880" s="372"/>
      <c r="HJ880" s="372"/>
      <c r="HK880" s="372"/>
      <c r="HL880" s="372"/>
      <c r="HM880" s="372"/>
      <c r="HN880" s="372"/>
      <c r="HO880" s="372"/>
      <c r="HP880" s="372"/>
      <c r="HQ880" s="372"/>
      <c r="HR880" s="372"/>
      <c r="HS880" s="372"/>
      <c r="HT880" s="372"/>
      <c r="HU880" s="372"/>
      <c r="HV880" s="372"/>
      <c r="HW880" s="372"/>
      <c r="HX880" s="372"/>
    </row>
    <row r="882" spans="1:232" s="481" customFormat="1">
      <c r="A882" s="363"/>
      <c r="B882" s="378"/>
      <c r="C882" s="365"/>
      <c r="D882" s="366"/>
      <c r="E882" s="367"/>
      <c r="F882" s="368"/>
      <c r="G882" s="379"/>
      <c r="H882" s="382"/>
      <c r="I882" s="466"/>
      <c r="J882" s="467"/>
      <c r="K882" s="468"/>
      <c r="L882" s="465"/>
      <c r="N882" s="458"/>
      <c r="O882" s="458"/>
      <c r="P882" s="372"/>
      <c r="Q882" s="372"/>
      <c r="R882" s="372"/>
      <c r="S882" s="372"/>
      <c r="T882" s="372"/>
      <c r="U882" s="372"/>
      <c r="V882" s="372"/>
      <c r="W882" s="372"/>
      <c r="X882" s="372"/>
      <c r="Y882" s="372"/>
      <c r="Z882" s="372"/>
      <c r="AA882" s="372"/>
      <c r="AB882" s="372"/>
      <c r="AC882" s="372"/>
      <c r="AD882" s="372"/>
      <c r="AE882" s="372"/>
      <c r="AF882" s="372"/>
      <c r="AG882" s="372"/>
      <c r="AH882" s="372"/>
      <c r="AI882" s="372"/>
      <c r="AJ882" s="372"/>
      <c r="AK882" s="372"/>
      <c r="AL882" s="372"/>
      <c r="AM882" s="372"/>
      <c r="AN882" s="372"/>
      <c r="AO882" s="372"/>
      <c r="AP882" s="372"/>
      <c r="AQ882" s="372"/>
      <c r="AR882" s="372"/>
      <c r="AS882" s="372"/>
      <c r="AT882" s="372"/>
      <c r="AU882" s="372"/>
      <c r="AV882" s="372"/>
      <c r="AW882" s="372"/>
      <c r="AX882" s="372"/>
      <c r="AY882" s="372"/>
      <c r="AZ882" s="372"/>
      <c r="BA882" s="372"/>
      <c r="BB882" s="372"/>
      <c r="BC882" s="372"/>
      <c r="BD882" s="372"/>
      <c r="BE882" s="372"/>
      <c r="BF882" s="372"/>
      <c r="BG882" s="372"/>
      <c r="BH882" s="372"/>
      <c r="BI882" s="372"/>
      <c r="BJ882" s="372"/>
      <c r="BK882" s="372"/>
      <c r="BL882" s="372"/>
      <c r="BM882" s="372"/>
      <c r="BN882" s="372"/>
      <c r="BO882" s="372"/>
      <c r="BP882" s="372"/>
      <c r="BQ882" s="372"/>
      <c r="BR882" s="372"/>
      <c r="BS882" s="372"/>
      <c r="BT882" s="372"/>
      <c r="BU882" s="372"/>
      <c r="BV882" s="372"/>
      <c r="BW882" s="372"/>
      <c r="BX882" s="372"/>
      <c r="BY882" s="372"/>
      <c r="BZ882" s="372"/>
      <c r="CA882" s="372"/>
      <c r="CB882" s="372"/>
      <c r="CC882" s="372"/>
      <c r="CD882" s="372"/>
      <c r="CE882" s="372"/>
      <c r="CF882" s="372"/>
      <c r="CG882" s="372"/>
      <c r="CH882" s="372"/>
      <c r="CI882" s="372"/>
      <c r="CJ882" s="372"/>
      <c r="CK882" s="372"/>
      <c r="CL882" s="372"/>
      <c r="CM882" s="372"/>
      <c r="CN882" s="372"/>
      <c r="CO882" s="372"/>
      <c r="CP882" s="372"/>
      <c r="CQ882" s="372"/>
      <c r="CR882" s="372"/>
      <c r="CS882" s="372"/>
      <c r="CT882" s="372"/>
      <c r="CU882" s="372"/>
      <c r="CV882" s="372"/>
      <c r="CW882" s="372"/>
      <c r="CX882" s="372"/>
      <c r="CY882" s="372"/>
      <c r="CZ882" s="372"/>
      <c r="DA882" s="372"/>
      <c r="DB882" s="372"/>
      <c r="DC882" s="372"/>
      <c r="DD882" s="372"/>
      <c r="DE882" s="372"/>
      <c r="DF882" s="372"/>
      <c r="DG882" s="372"/>
      <c r="DH882" s="372"/>
      <c r="DI882" s="372"/>
      <c r="DJ882" s="372"/>
      <c r="DK882" s="372"/>
      <c r="DL882" s="372"/>
      <c r="DM882" s="372"/>
      <c r="DN882" s="372"/>
      <c r="DO882" s="372"/>
      <c r="DP882" s="372"/>
      <c r="DQ882" s="372"/>
      <c r="DR882" s="372"/>
      <c r="DS882" s="372"/>
      <c r="DT882" s="372"/>
      <c r="DU882" s="372"/>
      <c r="DV882" s="372"/>
      <c r="DW882" s="372"/>
      <c r="DX882" s="372"/>
      <c r="DY882" s="372"/>
      <c r="DZ882" s="372"/>
      <c r="EA882" s="372"/>
      <c r="EB882" s="372"/>
      <c r="EC882" s="372"/>
      <c r="ED882" s="372"/>
      <c r="EE882" s="372"/>
      <c r="EF882" s="372"/>
      <c r="EG882" s="372"/>
      <c r="EH882" s="372"/>
      <c r="EI882" s="372"/>
      <c r="EJ882" s="372"/>
      <c r="EK882" s="372"/>
      <c r="EL882" s="372"/>
      <c r="EM882" s="372"/>
      <c r="EN882" s="372"/>
      <c r="EO882" s="372"/>
      <c r="EP882" s="372"/>
      <c r="EQ882" s="372"/>
      <c r="ER882" s="372"/>
      <c r="ES882" s="372"/>
      <c r="ET882" s="372"/>
      <c r="EU882" s="372"/>
      <c r="EV882" s="372"/>
      <c r="EW882" s="372"/>
      <c r="EX882" s="372"/>
      <c r="EY882" s="372"/>
      <c r="EZ882" s="372"/>
      <c r="FA882" s="372"/>
      <c r="FB882" s="372"/>
      <c r="FC882" s="372"/>
      <c r="FD882" s="372"/>
      <c r="FE882" s="372"/>
      <c r="FF882" s="372"/>
      <c r="FG882" s="372"/>
      <c r="FH882" s="372"/>
      <c r="FI882" s="372"/>
      <c r="FJ882" s="372"/>
      <c r="FK882" s="372"/>
      <c r="FL882" s="372"/>
      <c r="FM882" s="372"/>
      <c r="FN882" s="372"/>
      <c r="FO882" s="372"/>
      <c r="FP882" s="372"/>
      <c r="FQ882" s="372"/>
      <c r="FR882" s="372"/>
      <c r="FS882" s="372"/>
      <c r="FT882" s="372"/>
      <c r="FU882" s="372"/>
      <c r="FV882" s="372"/>
      <c r="FW882" s="372"/>
      <c r="FX882" s="372"/>
      <c r="FY882" s="372"/>
      <c r="FZ882" s="372"/>
      <c r="GA882" s="372"/>
      <c r="GB882" s="372"/>
      <c r="GC882" s="372"/>
      <c r="GD882" s="372"/>
      <c r="GE882" s="372"/>
      <c r="GF882" s="372"/>
      <c r="GG882" s="372"/>
      <c r="GH882" s="372"/>
      <c r="GI882" s="372"/>
      <c r="GJ882" s="372"/>
      <c r="GK882" s="372"/>
      <c r="GL882" s="372"/>
      <c r="GM882" s="372"/>
      <c r="GN882" s="372"/>
      <c r="GO882" s="372"/>
      <c r="GP882" s="372"/>
      <c r="GQ882" s="372"/>
      <c r="GR882" s="372"/>
      <c r="GS882" s="372"/>
      <c r="GT882" s="372"/>
      <c r="GU882" s="372"/>
      <c r="GV882" s="372"/>
      <c r="GW882" s="372"/>
      <c r="GX882" s="372"/>
      <c r="GY882" s="372"/>
      <c r="GZ882" s="372"/>
      <c r="HA882" s="372"/>
      <c r="HB882" s="372"/>
      <c r="HC882" s="372"/>
      <c r="HD882" s="372"/>
      <c r="HE882" s="372"/>
      <c r="HF882" s="372"/>
      <c r="HG882" s="372"/>
      <c r="HH882" s="372"/>
      <c r="HI882" s="372"/>
      <c r="HJ882" s="372"/>
      <c r="HK882" s="372"/>
      <c r="HL882" s="372"/>
      <c r="HM882" s="372"/>
      <c r="HN882" s="372"/>
      <c r="HO882" s="372"/>
      <c r="HP882" s="372"/>
      <c r="HQ882" s="372"/>
      <c r="HR882" s="372"/>
      <c r="HS882" s="372"/>
      <c r="HT882" s="372"/>
      <c r="HU882" s="372"/>
      <c r="HV882" s="372"/>
      <c r="HW882" s="372"/>
      <c r="HX882" s="372"/>
    </row>
    <row r="884" spans="1:232" s="481" customFormat="1">
      <c r="A884" s="363"/>
      <c r="B884" s="378"/>
      <c r="C884" s="365"/>
      <c r="D884" s="366"/>
      <c r="E884" s="367"/>
      <c r="F884" s="368"/>
      <c r="G884" s="379"/>
      <c r="H884" s="382"/>
      <c r="I884" s="466"/>
      <c r="J884" s="467"/>
      <c r="K884" s="468"/>
      <c r="L884" s="465"/>
      <c r="N884" s="458"/>
      <c r="O884" s="458"/>
      <c r="P884" s="372"/>
      <c r="Q884" s="372"/>
      <c r="R884" s="372"/>
      <c r="S884" s="372"/>
      <c r="T884" s="372"/>
      <c r="U884" s="372"/>
      <c r="V884" s="372"/>
      <c r="W884" s="372"/>
      <c r="X884" s="372"/>
      <c r="Y884" s="372"/>
      <c r="Z884" s="372"/>
      <c r="AA884" s="372"/>
      <c r="AB884" s="372"/>
      <c r="AC884" s="372"/>
      <c r="AD884" s="372"/>
      <c r="AE884" s="372"/>
      <c r="AF884" s="372"/>
      <c r="AG884" s="372"/>
      <c r="AH884" s="372"/>
      <c r="AI884" s="372"/>
      <c r="AJ884" s="372"/>
      <c r="AK884" s="372"/>
      <c r="AL884" s="372"/>
      <c r="AM884" s="372"/>
      <c r="AN884" s="372"/>
      <c r="AO884" s="372"/>
      <c r="AP884" s="372"/>
      <c r="AQ884" s="372"/>
      <c r="AR884" s="372"/>
      <c r="AS884" s="372"/>
      <c r="AT884" s="372"/>
      <c r="AU884" s="372"/>
      <c r="AV884" s="372"/>
      <c r="AW884" s="372"/>
      <c r="AX884" s="372"/>
      <c r="AY884" s="372"/>
      <c r="AZ884" s="372"/>
      <c r="BA884" s="372"/>
      <c r="BB884" s="372"/>
      <c r="BC884" s="372"/>
      <c r="BD884" s="372"/>
      <c r="BE884" s="372"/>
      <c r="BF884" s="372"/>
      <c r="BG884" s="372"/>
      <c r="BH884" s="372"/>
      <c r="BI884" s="372"/>
      <c r="BJ884" s="372"/>
      <c r="BK884" s="372"/>
      <c r="BL884" s="372"/>
      <c r="BM884" s="372"/>
      <c r="BN884" s="372"/>
      <c r="BO884" s="372"/>
      <c r="BP884" s="372"/>
      <c r="BQ884" s="372"/>
      <c r="BR884" s="372"/>
      <c r="BS884" s="372"/>
      <c r="BT884" s="372"/>
      <c r="BU884" s="372"/>
      <c r="BV884" s="372"/>
      <c r="BW884" s="372"/>
      <c r="BX884" s="372"/>
      <c r="BY884" s="372"/>
      <c r="BZ884" s="372"/>
      <c r="CA884" s="372"/>
      <c r="CB884" s="372"/>
      <c r="CC884" s="372"/>
      <c r="CD884" s="372"/>
      <c r="CE884" s="372"/>
      <c r="CF884" s="372"/>
      <c r="CG884" s="372"/>
      <c r="CH884" s="372"/>
      <c r="CI884" s="372"/>
      <c r="CJ884" s="372"/>
      <c r="CK884" s="372"/>
      <c r="CL884" s="372"/>
      <c r="CM884" s="372"/>
      <c r="CN884" s="372"/>
      <c r="CO884" s="372"/>
      <c r="CP884" s="372"/>
      <c r="CQ884" s="372"/>
      <c r="CR884" s="372"/>
      <c r="CS884" s="372"/>
      <c r="CT884" s="372"/>
      <c r="CU884" s="372"/>
      <c r="CV884" s="372"/>
      <c r="CW884" s="372"/>
      <c r="CX884" s="372"/>
      <c r="CY884" s="372"/>
      <c r="CZ884" s="372"/>
      <c r="DA884" s="372"/>
      <c r="DB884" s="372"/>
      <c r="DC884" s="372"/>
      <c r="DD884" s="372"/>
      <c r="DE884" s="372"/>
      <c r="DF884" s="372"/>
      <c r="DG884" s="372"/>
      <c r="DH884" s="372"/>
      <c r="DI884" s="372"/>
      <c r="DJ884" s="372"/>
      <c r="DK884" s="372"/>
      <c r="DL884" s="372"/>
      <c r="DM884" s="372"/>
      <c r="DN884" s="372"/>
      <c r="DO884" s="372"/>
      <c r="DP884" s="372"/>
      <c r="DQ884" s="372"/>
      <c r="DR884" s="372"/>
      <c r="DS884" s="372"/>
      <c r="DT884" s="372"/>
      <c r="DU884" s="372"/>
      <c r="DV884" s="372"/>
      <c r="DW884" s="372"/>
      <c r="DX884" s="372"/>
      <c r="DY884" s="372"/>
      <c r="DZ884" s="372"/>
      <c r="EA884" s="372"/>
      <c r="EB884" s="372"/>
      <c r="EC884" s="372"/>
      <c r="ED884" s="372"/>
      <c r="EE884" s="372"/>
      <c r="EF884" s="372"/>
      <c r="EG884" s="372"/>
      <c r="EH884" s="372"/>
      <c r="EI884" s="372"/>
      <c r="EJ884" s="372"/>
      <c r="EK884" s="372"/>
      <c r="EL884" s="372"/>
      <c r="EM884" s="372"/>
      <c r="EN884" s="372"/>
      <c r="EO884" s="372"/>
      <c r="EP884" s="372"/>
      <c r="EQ884" s="372"/>
      <c r="ER884" s="372"/>
      <c r="ES884" s="372"/>
      <c r="ET884" s="372"/>
      <c r="EU884" s="372"/>
      <c r="EV884" s="372"/>
      <c r="EW884" s="372"/>
      <c r="EX884" s="372"/>
      <c r="EY884" s="372"/>
      <c r="EZ884" s="372"/>
      <c r="FA884" s="372"/>
      <c r="FB884" s="372"/>
      <c r="FC884" s="372"/>
      <c r="FD884" s="372"/>
      <c r="FE884" s="372"/>
      <c r="FF884" s="372"/>
      <c r="FG884" s="372"/>
      <c r="FH884" s="372"/>
      <c r="FI884" s="372"/>
      <c r="FJ884" s="372"/>
      <c r="FK884" s="372"/>
      <c r="FL884" s="372"/>
      <c r="FM884" s="372"/>
      <c r="FN884" s="372"/>
      <c r="FO884" s="372"/>
      <c r="FP884" s="372"/>
      <c r="FQ884" s="372"/>
      <c r="FR884" s="372"/>
      <c r="FS884" s="372"/>
      <c r="FT884" s="372"/>
      <c r="FU884" s="372"/>
      <c r="FV884" s="372"/>
      <c r="FW884" s="372"/>
      <c r="FX884" s="372"/>
      <c r="FY884" s="372"/>
      <c r="FZ884" s="372"/>
      <c r="GA884" s="372"/>
      <c r="GB884" s="372"/>
      <c r="GC884" s="372"/>
      <c r="GD884" s="372"/>
      <c r="GE884" s="372"/>
      <c r="GF884" s="372"/>
      <c r="GG884" s="372"/>
      <c r="GH884" s="372"/>
      <c r="GI884" s="372"/>
      <c r="GJ884" s="372"/>
      <c r="GK884" s="372"/>
      <c r="GL884" s="372"/>
      <c r="GM884" s="372"/>
      <c r="GN884" s="372"/>
      <c r="GO884" s="372"/>
      <c r="GP884" s="372"/>
      <c r="GQ884" s="372"/>
      <c r="GR884" s="372"/>
      <c r="GS884" s="372"/>
      <c r="GT884" s="372"/>
      <c r="GU884" s="372"/>
      <c r="GV884" s="372"/>
      <c r="GW884" s="372"/>
      <c r="GX884" s="372"/>
      <c r="GY884" s="372"/>
      <c r="GZ884" s="372"/>
      <c r="HA884" s="372"/>
      <c r="HB884" s="372"/>
      <c r="HC884" s="372"/>
      <c r="HD884" s="372"/>
      <c r="HE884" s="372"/>
      <c r="HF884" s="372"/>
      <c r="HG884" s="372"/>
      <c r="HH884" s="372"/>
      <c r="HI884" s="372"/>
      <c r="HJ884" s="372"/>
      <c r="HK884" s="372"/>
      <c r="HL884" s="372"/>
      <c r="HM884" s="372"/>
      <c r="HN884" s="372"/>
      <c r="HO884" s="372"/>
      <c r="HP884" s="372"/>
      <c r="HQ884" s="372"/>
      <c r="HR884" s="372"/>
      <c r="HS884" s="372"/>
      <c r="HT884" s="372"/>
      <c r="HU884" s="372"/>
      <c r="HV884" s="372"/>
      <c r="HW884" s="372"/>
      <c r="HX884" s="372"/>
    </row>
    <row r="886" spans="1:232" s="481" customFormat="1">
      <c r="A886" s="363"/>
      <c r="B886" s="378"/>
      <c r="C886" s="365"/>
      <c r="D886" s="366"/>
      <c r="E886" s="367"/>
      <c r="F886" s="368"/>
      <c r="G886" s="379"/>
      <c r="H886" s="382"/>
      <c r="I886" s="466"/>
      <c r="J886" s="467"/>
      <c r="K886" s="468"/>
      <c r="L886" s="465"/>
      <c r="N886" s="458"/>
      <c r="O886" s="458"/>
      <c r="P886" s="372"/>
      <c r="Q886" s="372"/>
      <c r="R886" s="372"/>
      <c r="S886" s="372"/>
      <c r="T886" s="372"/>
      <c r="U886" s="372"/>
      <c r="V886" s="372"/>
      <c r="W886" s="372"/>
      <c r="X886" s="372"/>
      <c r="Y886" s="372"/>
      <c r="Z886" s="372"/>
      <c r="AA886" s="372"/>
      <c r="AB886" s="372"/>
      <c r="AC886" s="372"/>
      <c r="AD886" s="372"/>
      <c r="AE886" s="372"/>
      <c r="AF886" s="372"/>
      <c r="AG886" s="372"/>
      <c r="AH886" s="372"/>
      <c r="AI886" s="372"/>
      <c r="AJ886" s="372"/>
      <c r="AK886" s="372"/>
      <c r="AL886" s="372"/>
      <c r="AM886" s="372"/>
      <c r="AN886" s="372"/>
      <c r="AO886" s="372"/>
      <c r="AP886" s="372"/>
      <c r="AQ886" s="372"/>
      <c r="AR886" s="372"/>
      <c r="AS886" s="372"/>
      <c r="AT886" s="372"/>
      <c r="AU886" s="372"/>
      <c r="AV886" s="372"/>
      <c r="AW886" s="372"/>
      <c r="AX886" s="372"/>
      <c r="AY886" s="372"/>
      <c r="AZ886" s="372"/>
      <c r="BA886" s="372"/>
      <c r="BB886" s="372"/>
      <c r="BC886" s="372"/>
      <c r="BD886" s="372"/>
      <c r="BE886" s="372"/>
      <c r="BF886" s="372"/>
      <c r="BG886" s="372"/>
      <c r="BH886" s="372"/>
      <c r="BI886" s="372"/>
      <c r="BJ886" s="372"/>
      <c r="BK886" s="372"/>
      <c r="BL886" s="372"/>
      <c r="BM886" s="372"/>
      <c r="BN886" s="372"/>
      <c r="BO886" s="372"/>
      <c r="BP886" s="372"/>
      <c r="BQ886" s="372"/>
      <c r="BR886" s="372"/>
      <c r="BS886" s="372"/>
      <c r="BT886" s="372"/>
      <c r="BU886" s="372"/>
      <c r="BV886" s="372"/>
      <c r="BW886" s="372"/>
      <c r="BX886" s="372"/>
      <c r="BY886" s="372"/>
      <c r="BZ886" s="372"/>
      <c r="CA886" s="372"/>
      <c r="CB886" s="372"/>
      <c r="CC886" s="372"/>
      <c r="CD886" s="372"/>
      <c r="CE886" s="372"/>
      <c r="CF886" s="372"/>
      <c r="CG886" s="372"/>
      <c r="CH886" s="372"/>
      <c r="CI886" s="372"/>
      <c r="CJ886" s="372"/>
      <c r="CK886" s="372"/>
      <c r="CL886" s="372"/>
      <c r="CM886" s="372"/>
      <c r="CN886" s="372"/>
      <c r="CO886" s="372"/>
      <c r="CP886" s="372"/>
      <c r="CQ886" s="372"/>
      <c r="CR886" s="372"/>
      <c r="CS886" s="372"/>
      <c r="CT886" s="372"/>
      <c r="CU886" s="372"/>
      <c r="CV886" s="372"/>
      <c r="CW886" s="372"/>
      <c r="CX886" s="372"/>
      <c r="CY886" s="372"/>
      <c r="CZ886" s="372"/>
      <c r="DA886" s="372"/>
      <c r="DB886" s="372"/>
      <c r="DC886" s="372"/>
      <c r="DD886" s="372"/>
      <c r="DE886" s="372"/>
      <c r="DF886" s="372"/>
      <c r="DG886" s="372"/>
      <c r="DH886" s="372"/>
      <c r="DI886" s="372"/>
      <c r="DJ886" s="372"/>
      <c r="DK886" s="372"/>
      <c r="DL886" s="372"/>
      <c r="DM886" s="372"/>
      <c r="DN886" s="372"/>
      <c r="DO886" s="372"/>
      <c r="DP886" s="372"/>
      <c r="DQ886" s="372"/>
      <c r="DR886" s="372"/>
      <c r="DS886" s="372"/>
      <c r="DT886" s="372"/>
      <c r="DU886" s="372"/>
      <c r="DV886" s="372"/>
      <c r="DW886" s="372"/>
      <c r="DX886" s="372"/>
      <c r="DY886" s="372"/>
      <c r="DZ886" s="372"/>
      <c r="EA886" s="372"/>
      <c r="EB886" s="372"/>
      <c r="EC886" s="372"/>
      <c r="ED886" s="372"/>
      <c r="EE886" s="372"/>
      <c r="EF886" s="372"/>
      <c r="EG886" s="372"/>
      <c r="EH886" s="372"/>
      <c r="EI886" s="372"/>
      <c r="EJ886" s="372"/>
      <c r="EK886" s="372"/>
      <c r="EL886" s="372"/>
      <c r="EM886" s="372"/>
      <c r="EN886" s="372"/>
      <c r="EO886" s="372"/>
      <c r="EP886" s="372"/>
      <c r="EQ886" s="372"/>
      <c r="ER886" s="372"/>
      <c r="ES886" s="372"/>
      <c r="ET886" s="372"/>
      <c r="EU886" s="372"/>
      <c r="EV886" s="372"/>
      <c r="EW886" s="372"/>
      <c r="EX886" s="372"/>
      <c r="EY886" s="372"/>
      <c r="EZ886" s="372"/>
      <c r="FA886" s="372"/>
      <c r="FB886" s="372"/>
      <c r="FC886" s="372"/>
      <c r="FD886" s="372"/>
      <c r="FE886" s="372"/>
      <c r="FF886" s="372"/>
      <c r="FG886" s="372"/>
      <c r="FH886" s="372"/>
      <c r="FI886" s="372"/>
      <c r="FJ886" s="372"/>
      <c r="FK886" s="372"/>
      <c r="FL886" s="372"/>
      <c r="FM886" s="372"/>
      <c r="FN886" s="372"/>
      <c r="FO886" s="372"/>
      <c r="FP886" s="372"/>
      <c r="FQ886" s="372"/>
      <c r="FR886" s="372"/>
      <c r="FS886" s="372"/>
      <c r="FT886" s="372"/>
      <c r="FU886" s="372"/>
      <c r="FV886" s="372"/>
      <c r="FW886" s="372"/>
      <c r="FX886" s="372"/>
      <c r="FY886" s="372"/>
      <c r="FZ886" s="372"/>
      <c r="GA886" s="372"/>
      <c r="GB886" s="372"/>
      <c r="GC886" s="372"/>
      <c r="GD886" s="372"/>
      <c r="GE886" s="372"/>
      <c r="GF886" s="372"/>
      <c r="GG886" s="372"/>
      <c r="GH886" s="372"/>
      <c r="GI886" s="372"/>
      <c r="GJ886" s="372"/>
      <c r="GK886" s="372"/>
      <c r="GL886" s="372"/>
      <c r="GM886" s="372"/>
      <c r="GN886" s="372"/>
      <c r="GO886" s="372"/>
      <c r="GP886" s="372"/>
      <c r="GQ886" s="372"/>
      <c r="GR886" s="372"/>
      <c r="GS886" s="372"/>
      <c r="GT886" s="372"/>
      <c r="GU886" s="372"/>
      <c r="GV886" s="372"/>
      <c r="GW886" s="372"/>
      <c r="GX886" s="372"/>
      <c r="GY886" s="372"/>
      <c r="GZ886" s="372"/>
      <c r="HA886" s="372"/>
      <c r="HB886" s="372"/>
      <c r="HC886" s="372"/>
      <c r="HD886" s="372"/>
      <c r="HE886" s="372"/>
      <c r="HF886" s="372"/>
      <c r="HG886" s="372"/>
      <c r="HH886" s="372"/>
      <c r="HI886" s="372"/>
      <c r="HJ886" s="372"/>
      <c r="HK886" s="372"/>
      <c r="HL886" s="372"/>
      <c r="HM886" s="372"/>
      <c r="HN886" s="372"/>
      <c r="HO886" s="372"/>
      <c r="HP886" s="372"/>
      <c r="HQ886" s="372"/>
      <c r="HR886" s="372"/>
      <c r="HS886" s="372"/>
      <c r="HT886" s="372"/>
      <c r="HU886" s="372"/>
      <c r="HV886" s="372"/>
      <c r="HW886" s="372"/>
      <c r="HX886" s="372"/>
    </row>
    <row r="887" spans="1:232" s="481" customFormat="1">
      <c r="A887" s="363"/>
      <c r="B887" s="378"/>
      <c r="C887" s="365"/>
      <c r="D887" s="366"/>
      <c r="E887" s="367"/>
      <c r="F887" s="368"/>
      <c r="G887" s="379"/>
      <c r="H887" s="382"/>
      <c r="I887" s="466"/>
      <c r="J887" s="467"/>
      <c r="K887" s="468"/>
      <c r="L887" s="465"/>
      <c r="N887" s="458"/>
      <c r="O887" s="458"/>
      <c r="P887" s="372"/>
      <c r="Q887" s="372"/>
      <c r="R887" s="372"/>
      <c r="S887" s="372"/>
      <c r="T887" s="372"/>
      <c r="U887" s="372"/>
      <c r="V887" s="372"/>
      <c r="W887" s="372"/>
      <c r="X887" s="372"/>
      <c r="Y887" s="372"/>
      <c r="Z887" s="372"/>
      <c r="AA887" s="372"/>
      <c r="AB887" s="372"/>
      <c r="AC887" s="372"/>
      <c r="AD887" s="372"/>
      <c r="AE887" s="372"/>
      <c r="AF887" s="372"/>
      <c r="AG887" s="372"/>
      <c r="AH887" s="372"/>
      <c r="AI887" s="372"/>
      <c r="AJ887" s="372"/>
      <c r="AK887" s="372"/>
      <c r="AL887" s="372"/>
      <c r="AM887" s="372"/>
      <c r="AN887" s="372"/>
      <c r="AO887" s="372"/>
      <c r="AP887" s="372"/>
      <c r="AQ887" s="372"/>
      <c r="AR887" s="372"/>
      <c r="AS887" s="372"/>
      <c r="AT887" s="372"/>
      <c r="AU887" s="372"/>
      <c r="AV887" s="372"/>
      <c r="AW887" s="372"/>
      <c r="AX887" s="372"/>
      <c r="AY887" s="372"/>
      <c r="AZ887" s="372"/>
      <c r="BA887" s="372"/>
      <c r="BB887" s="372"/>
      <c r="BC887" s="372"/>
      <c r="BD887" s="372"/>
      <c r="BE887" s="372"/>
      <c r="BF887" s="372"/>
      <c r="BG887" s="372"/>
      <c r="BH887" s="372"/>
      <c r="BI887" s="372"/>
      <c r="BJ887" s="372"/>
      <c r="BK887" s="372"/>
      <c r="BL887" s="372"/>
      <c r="BM887" s="372"/>
      <c r="BN887" s="372"/>
      <c r="BO887" s="372"/>
      <c r="BP887" s="372"/>
      <c r="BQ887" s="372"/>
      <c r="BR887" s="372"/>
      <c r="BS887" s="372"/>
      <c r="BT887" s="372"/>
      <c r="BU887" s="372"/>
      <c r="BV887" s="372"/>
      <c r="BW887" s="372"/>
      <c r="BX887" s="372"/>
      <c r="BY887" s="372"/>
      <c r="BZ887" s="372"/>
      <c r="CA887" s="372"/>
      <c r="CB887" s="372"/>
      <c r="CC887" s="372"/>
      <c r="CD887" s="372"/>
      <c r="CE887" s="372"/>
      <c r="CF887" s="372"/>
      <c r="CG887" s="372"/>
      <c r="CH887" s="372"/>
      <c r="CI887" s="372"/>
      <c r="CJ887" s="372"/>
      <c r="CK887" s="372"/>
      <c r="CL887" s="372"/>
      <c r="CM887" s="372"/>
      <c r="CN887" s="372"/>
      <c r="CO887" s="372"/>
      <c r="CP887" s="372"/>
      <c r="CQ887" s="372"/>
      <c r="CR887" s="372"/>
      <c r="CS887" s="372"/>
      <c r="CT887" s="372"/>
      <c r="CU887" s="372"/>
      <c r="CV887" s="372"/>
      <c r="CW887" s="372"/>
      <c r="CX887" s="372"/>
      <c r="CY887" s="372"/>
      <c r="CZ887" s="372"/>
      <c r="DA887" s="372"/>
      <c r="DB887" s="372"/>
      <c r="DC887" s="372"/>
      <c r="DD887" s="372"/>
      <c r="DE887" s="372"/>
      <c r="DF887" s="372"/>
      <c r="DG887" s="372"/>
      <c r="DH887" s="372"/>
      <c r="DI887" s="372"/>
      <c r="DJ887" s="372"/>
      <c r="DK887" s="372"/>
      <c r="DL887" s="372"/>
      <c r="DM887" s="372"/>
      <c r="DN887" s="372"/>
      <c r="DO887" s="372"/>
      <c r="DP887" s="372"/>
      <c r="DQ887" s="372"/>
      <c r="DR887" s="372"/>
      <c r="DS887" s="372"/>
      <c r="DT887" s="372"/>
      <c r="DU887" s="372"/>
      <c r="DV887" s="372"/>
      <c r="DW887" s="372"/>
      <c r="DX887" s="372"/>
      <c r="DY887" s="372"/>
      <c r="DZ887" s="372"/>
      <c r="EA887" s="372"/>
      <c r="EB887" s="372"/>
      <c r="EC887" s="372"/>
      <c r="ED887" s="372"/>
      <c r="EE887" s="372"/>
      <c r="EF887" s="372"/>
      <c r="EG887" s="372"/>
      <c r="EH887" s="372"/>
      <c r="EI887" s="372"/>
      <c r="EJ887" s="372"/>
      <c r="EK887" s="372"/>
      <c r="EL887" s="372"/>
      <c r="EM887" s="372"/>
      <c r="EN887" s="372"/>
      <c r="EO887" s="372"/>
      <c r="EP887" s="372"/>
      <c r="EQ887" s="372"/>
      <c r="ER887" s="372"/>
      <c r="ES887" s="372"/>
      <c r="ET887" s="372"/>
      <c r="EU887" s="372"/>
      <c r="EV887" s="372"/>
      <c r="EW887" s="372"/>
      <c r="EX887" s="372"/>
      <c r="EY887" s="372"/>
      <c r="EZ887" s="372"/>
      <c r="FA887" s="372"/>
      <c r="FB887" s="372"/>
      <c r="FC887" s="372"/>
      <c r="FD887" s="372"/>
      <c r="FE887" s="372"/>
      <c r="FF887" s="372"/>
      <c r="FG887" s="372"/>
      <c r="FH887" s="372"/>
      <c r="FI887" s="372"/>
      <c r="FJ887" s="372"/>
      <c r="FK887" s="372"/>
      <c r="FL887" s="372"/>
      <c r="FM887" s="372"/>
      <c r="FN887" s="372"/>
      <c r="FO887" s="372"/>
      <c r="FP887" s="372"/>
      <c r="FQ887" s="372"/>
      <c r="FR887" s="372"/>
      <c r="FS887" s="372"/>
      <c r="FT887" s="372"/>
      <c r="FU887" s="372"/>
      <c r="FV887" s="372"/>
      <c r="FW887" s="372"/>
      <c r="FX887" s="372"/>
      <c r="FY887" s="372"/>
      <c r="FZ887" s="372"/>
      <c r="GA887" s="372"/>
      <c r="GB887" s="372"/>
      <c r="GC887" s="372"/>
      <c r="GD887" s="372"/>
      <c r="GE887" s="372"/>
      <c r="GF887" s="372"/>
      <c r="GG887" s="372"/>
      <c r="GH887" s="372"/>
      <c r="GI887" s="372"/>
      <c r="GJ887" s="372"/>
      <c r="GK887" s="372"/>
      <c r="GL887" s="372"/>
      <c r="GM887" s="372"/>
      <c r="GN887" s="372"/>
      <c r="GO887" s="372"/>
      <c r="GP887" s="372"/>
      <c r="GQ887" s="372"/>
      <c r="GR887" s="372"/>
      <c r="GS887" s="372"/>
      <c r="GT887" s="372"/>
      <c r="GU887" s="372"/>
      <c r="GV887" s="372"/>
      <c r="GW887" s="372"/>
      <c r="GX887" s="372"/>
      <c r="GY887" s="372"/>
      <c r="GZ887" s="372"/>
      <c r="HA887" s="372"/>
      <c r="HB887" s="372"/>
      <c r="HC887" s="372"/>
      <c r="HD887" s="372"/>
      <c r="HE887" s="372"/>
      <c r="HF887" s="372"/>
      <c r="HG887" s="372"/>
      <c r="HH887" s="372"/>
      <c r="HI887" s="372"/>
      <c r="HJ887" s="372"/>
      <c r="HK887" s="372"/>
      <c r="HL887" s="372"/>
      <c r="HM887" s="372"/>
      <c r="HN887" s="372"/>
      <c r="HO887" s="372"/>
      <c r="HP887" s="372"/>
      <c r="HQ887" s="372"/>
      <c r="HR887" s="372"/>
      <c r="HS887" s="372"/>
      <c r="HT887" s="372"/>
      <c r="HU887" s="372"/>
      <c r="HV887" s="372"/>
      <c r="HW887" s="372"/>
      <c r="HX887" s="372"/>
    </row>
    <row r="888" spans="1:232" s="481" customFormat="1">
      <c r="A888" s="363"/>
      <c r="B888" s="378"/>
      <c r="C888" s="365"/>
      <c r="D888" s="366"/>
      <c r="E888" s="367"/>
      <c r="F888" s="368"/>
      <c r="G888" s="379"/>
      <c r="H888" s="382"/>
      <c r="I888" s="466"/>
      <c r="J888" s="467"/>
      <c r="K888" s="468"/>
      <c r="L888" s="465"/>
      <c r="N888" s="458"/>
      <c r="O888" s="458"/>
      <c r="P888" s="372"/>
      <c r="Q888" s="372"/>
      <c r="R888" s="372"/>
      <c r="S888" s="372"/>
      <c r="T888" s="372"/>
      <c r="U888" s="372"/>
      <c r="V888" s="372"/>
      <c r="W888" s="372"/>
      <c r="X888" s="372"/>
      <c r="Y888" s="372"/>
      <c r="Z888" s="372"/>
      <c r="AA888" s="372"/>
      <c r="AB888" s="372"/>
      <c r="AC888" s="372"/>
      <c r="AD888" s="372"/>
      <c r="AE888" s="372"/>
      <c r="AF888" s="372"/>
      <c r="AG888" s="372"/>
      <c r="AH888" s="372"/>
      <c r="AI888" s="372"/>
      <c r="AJ888" s="372"/>
      <c r="AK888" s="372"/>
      <c r="AL888" s="372"/>
      <c r="AM888" s="372"/>
      <c r="AN888" s="372"/>
      <c r="AO888" s="372"/>
      <c r="AP888" s="372"/>
      <c r="AQ888" s="372"/>
      <c r="AR888" s="372"/>
      <c r="AS888" s="372"/>
      <c r="AT888" s="372"/>
      <c r="AU888" s="372"/>
      <c r="AV888" s="372"/>
      <c r="AW888" s="372"/>
      <c r="AX888" s="372"/>
      <c r="AY888" s="372"/>
      <c r="AZ888" s="372"/>
      <c r="BA888" s="372"/>
      <c r="BB888" s="372"/>
      <c r="BC888" s="372"/>
      <c r="BD888" s="372"/>
      <c r="BE888" s="372"/>
      <c r="BF888" s="372"/>
      <c r="BG888" s="372"/>
      <c r="BH888" s="372"/>
      <c r="BI888" s="372"/>
      <c r="BJ888" s="372"/>
      <c r="BK888" s="372"/>
      <c r="BL888" s="372"/>
      <c r="BM888" s="372"/>
      <c r="BN888" s="372"/>
      <c r="BO888" s="372"/>
      <c r="BP888" s="372"/>
      <c r="BQ888" s="372"/>
      <c r="BR888" s="372"/>
      <c r="BS888" s="372"/>
      <c r="BT888" s="372"/>
      <c r="BU888" s="372"/>
      <c r="BV888" s="372"/>
      <c r="BW888" s="372"/>
      <c r="BX888" s="372"/>
      <c r="BY888" s="372"/>
      <c r="BZ888" s="372"/>
      <c r="CA888" s="372"/>
      <c r="CB888" s="372"/>
      <c r="CC888" s="372"/>
      <c r="CD888" s="372"/>
      <c r="CE888" s="372"/>
      <c r="CF888" s="372"/>
      <c r="CG888" s="372"/>
      <c r="CH888" s="372"/>
      <c r="CI888" s="372"/>
      <c r="CJ888" s="372"/>
      <c r="CK888" s="372"/>
      <c r="CL888" s="372"/>
      <c r="CM888" s="372"/>
      <c r="CN888" s="372"/>
      <c r="CO888" s="372"/>
      <c r="CP888" s="372"/>
      <c r="CQ888" s="372"/>
      <c r="CR888" s="372"/>
      <c r="CS888" s="372"/>
      <c r="CT888" s="372"/>
      <c r="CU888" s="372"/>
      <c r="CV888" s="372"/>
      <c r="CW888" s="372"/>
      <c r="CX888" s="372"/>
      <c r="CY888" s="372"/>
      <c r="CZ888" s="372"/>
      <c r="DA888" s="372"/>
      <c r="DB888" s="372"/>
      <c r="DC888" s="372"/>
      <c r="DD888" s="372"/>
      <c r="DE888" s="372"/>
      <c r="DF888" s="372"/>
      <c r="DG888" s="372"/>
      <c r="DH888" s="372"/>
      <c r="DI888" s="372"/>
      <c r="DJ888" s="372"/>
      <c r="DK888" s="372"/>
      <c r="DL888" s="372"/>
      <c r="DM888" s="372"/>
      <c r="DN888" s="372"/>
      <c r="DO888" s="372"/>
      <c r="DP888" s="372"/>
      <c r="DQ888" s="372"/>
      <c r="DR888" s="372"/>
      <c r="DS888" s="372"/>
      <c r="DT888" s="372"/>
      <c r="DU888" s="372"/>
      <c r="DV888" s="372"/>
      <c r="DW888" s="372"/>
      <c r="DX888" s="372"/>
      <c r="DY888" s="372"/>
      <c r="DZ888" s="372"/>
      <c r="EA888" s="372"/>
      <c r="EB888" s="372"/>
      <c r="EC888" s="372"/>
      <c r="ED888" s="372"/>
      <c r="EE888" s="372"/>
      <c r="EF888" s="372"/>
      <c r="EG888" s="372"/>
      <c r="EH888" s="372"/>
      <c r="EI888" s="372"/>
      <c r="EJ888" s="372"/>
      <c r="EK888" s="372"/>
      <c r="EL888" s="372"/>
      <c r="EM888" s="372"/>
      <c r="EN888" s="372"/>
      <c r="EO888" s="372"/>
      <c r="EP888" s="372"/>
      <c r="EQ888" s="372"/>
      <c r="ER888" s="372"/>
      <c r="ES888" s="372"/>
      <c r="ET888" s="372"/>
      <c r="EU888" s="372"/>
      <c r="EV888" s="372"/>
      <c r="EW888" s="372"/>
      <c r="EX888" s="372"/>
      <c r="EY888" s="372"/>
      <c r="EZ888" s="372"/>
      <c r="FA888" s="372"/>
      <c r="FB888" s="372"/>
      <c r="FC888" s="372"/>
      <c r="FD888" s="372"/>
      <c r="FE888" s="372"/>
      <c r="FF888" s="372"/>
      <c r="FG888" s="372"/>
      <c r="FH888" s="372"/>
      <c r="FI888" s="372"/>
      <c r="FJ888" s="372"/>
      <c r="FK888" s="372"/>
      <c r="FL888" s="372"/>
      <c r="FM888" s="372"/>
      <c r="FN888" s="372"/>
      <c r="FO888" s="372"/>
      <c r="FP888" s="372"/>
      <c r="FQ888" s="372"/>
      <c r="FR888" s="372"/>
      <c r="FS888" s="372"/>
      <c r="FT888" s="372"/>
      <c r="FU888" s="372"/>
      <c r="FV888" s="372"/>
      <c r="FW888" s="372"/>
      <c r="FX888" s="372"/>
      <c r="FY888" s="372"/>
      <c r="FZ888" s="372"/>
      <c r="GA888" s="372"/>
      <c r="GB888" s="372"/>
      <c r="GC888" s="372"/>
      <c r="GD888" s="372"/>
      <c r="GE888" s="372"/>
      <c r="GF888" s="372"/>
      <c r="GG888" s="372"/>
      <c r="GH888" s="372"/>
      <c r="GI888" s="372"/>
      <c r="GJ888" s="372"/>
      <c r="GK888" s="372"/>
      <c r="GL888" s="372"/>
      <c r="GM888" s="372"/>
      <c r="GN888" s="372"/>
      <c r="GO888" s="372"/>
      <c r="GP888" s="372"/>
      <c r="GQ888" s="372"/>
      <c r="GR888" s="372"/>
      <c r="GS888" s="372"/>
      <c r="GT888" s="372"/>
      <c r="GU888" s="372"/>
      <c r="GV888" s="372"/>
      <c r="GW888" s="372"/>
      <c r="GX888" s="372"/>
      <c r="GY888" s="372"/>
      <c r="GZ888" s="372"/>
      <c r="HA888" s="372"/>
      <c r="HB888" s="372"/>
      <c r="HC888" s="372"/>
      <c r="HD888" s="372"/>
      <c r="HE888" s="372"/>
      <c r="HF888" s="372"/>
      <c r="HG888" s="372"/>
      <c r="HH888" s="372"/>
      <c r="HI888" s="372"/>
      <c r="HJ888" s="372"/>
      <c r="HK888" s="372"/>
      <c r="HL888" s="372"/>
      <c r="HM888" s="372"/>
      <c r="HN888" s="372"/>
      <c r="HO888" s="372"/>
      <c r="HP888" s="372"/>
      <c r="HQ888" s="372"/>
      <c r="HR888" s="372"/>
      <c r="HS888" s="372"/>
      <c r="HT888" s="372"/>
      <c r="HU888" s="372"/>
      <c r="HV888" s="372"/>
      <c r="HW888" s="372"/>
      <c r="HX888" s="372"/>
    </row>
    <row r="890" spans="1:232" s="481" customFormat="1">
      <c r="A890" s="363"/>
      <c r="B890" s="378"/>
      <c r="C890" s="365"/>
      <c r="D890" s="366"/>
      <c r="E890" s="367"/>
      <c r="F890" s="368"/>
      <c r="G890" s="379"/>
      <c r="H890" s="382"/>
      <c r="I890" s="466"/>
      <c r="J890" s="467"/>
      <c r="K890" s="468"/>
      <c r="L890" s="465"/>
      <c r="N890" s="458"/>
      <c r="O890" s="458"/>
      <c r="P890" s="372"/>
      <c r="Q890" s="372"/>
      <c r="R890" s="372"/>
      <c r="S890" s="372"/>
      <c r="T890" s="372"/>
      <c r="U890" s="372"/>
      <c r="V890" s="372"/>
      <c r="W890" s="372"/>
      <c r="X890" s="372"/>
      <c r="Y890" s="372"/>
      <c r="Z890" s="372"/>
      <c r="AA890" s="372"/>
      <c r="AB890" s="372"/>
      <c r="AC890" s="372"/>
      <c r="AD890" s="372"/>
      <c r="AE890" s="372"/>
      <c r="AF890" s="372"/>
      <c r="AG890" s="372"/>
      <c r="AH890" s="372"/>
      <c r="AI890" s="372"/>
      <c r="AJ890" s="372"/>
      <c r="AK890" s="372"/>
      <c r="AL890" s="372"/>
      <c r="AM890" s="372"/>
      <c r="AN890" s="372"/>
      <c r="AO890" s="372"/>
      <c r="AP890" s="372"/>
      <c r="AQ890" s="372"/>
      <c r="AR890" s="372"/>
      <c r="AS890" s="372"/>
      <c r="AT890" s="372"/>
      <c r="AU890" s="372"/>
      <c r="AV890" s="372"/>
      <c r="AW890" s="372"/>
      <c r="AX890" s="372"/>
      <c r="AY890" s="372"/>
      <c r="AZ890" s="372"/>
      <c r="BA890" s="372"/>
      <c r="BB890" s="372"/>
      <c r="BC890" s="372"/>
      <c r="BD890" s="372"/>
      <c r="BE890" s="372"/>
      <c r="BF890" s="372"/>
      <c r="BG890" s="372"/>
      <c r="BH890" s="372"/>
      <c r="BI890" s="372"/>
      <c r="BJ890" s="372"/>
      <c r="BK890" s="372"/>
      <c r="BL890" s="372"/>
      <c r="BM890" s="372"/>
      <c r="BN890" s="372"/>
      <c r="BO890" s="372"/>
      <c r="BP890" s="372"/>
      <c r="BQ890" s="372"/>
      <c r="BR890" s="372"/>
      <c r="BS890" s="372"/>
      <c r="BT890" s="372"/>
      <c r="BU890" s="372"/>
      <c r="BV890" s="372"/>
      <c r="BW890" s="372"/>
      <c r="BX890" s="372"/>
      <c r="BY890" s="372"/>
      <c r="BZ890" s="372"/>
      <c r="CA890" s="372"/>
      <c r="CB890" s="372"/>
      <c r="CC890" s="372"/>
      <c r="CD890" s="372"/>
      <c r="CE890" s="372"/>
      <c r="CF890" s="372"/>
      <c r="CG890" s="372"/>
      <c r="CH890" s="372"/>
      <c r="CI890" s="372"/>
      <c r="CJ890" s="372"/>
      <c r="CK890" s="372"/>
      <c r="CL890" s="372"/>
      <c r="CM890" s="372"/>
      <c r="CN890" s="372"/>
      <c r="CO890" s="372"/>
      <c r="CP890" s="372"/>
      <c r="CQ890" s="372"/>
      <c r="CR890" s="372"/>
      <c r="CS890" s="372"/>
      <c r="CT890" s="372"/>
      <c r="CU890" s="372"/>
      <c r="CV890" s="372"/>
      <c r="CW890" s="372"/>
      <c r="CX890" s="372"/>
      <c r="CY890" s="372"/>
      <c r="CZ890" s="372"/>
      <c r="DA890" s="372"/>
      <c r="DB890" s="372"/>
      <c r="DC890" s="372"/>
      <c r="DD890" s="372"/>
      <c r="DE890" s="372"/>
      <c r="DF890" s="372"/>
      <c r="DG890" s="372"/>
      <c r="DH890" s="372"/>
      <c r="DI890" s="372"/>
      <c r="DJ890" s="372"/>
      <c r="DK890" s="372"/>
      <c r="DL890" s="372"/>
      <c r="DM890" s="372"/>
      <c r="DN890" s="372"/>
      <c r="DO890" s="372"/>
      <c r="DP890" s="372"/>
      <c r="DQ890" s="372"/>
      <c r="DR890" s="372"/>
      <c r="DS890" s="372"/>
      <c r="DT890" s="372"/>
      <c r="DU890" s="372"/>
      <c r="DV890" s="372"/>
      <c r="DW890" s="372"/>
      <c r="DX890" s="372"/>
      <c r="DY890" s="372"/>
      <c r="DZ890" s="372"/>
      <c r="EA890" s="372"/>
      <c r="EB890" s="372"/>
      <c r="EC890" s="372"/>
      <c r="ED890" s="372"/>
      <c r="EE890" s="372"/>
      <c r="EF890" s="372"/>
      <c r="EG890" s="372"/>
      <c r="EH890" s="372"/>
      <c r="EI890" s="372"/>
      <c r="EJ890" s="372"/>
      <c r="EK890" s="372"/>
      <c r="EL890" s="372"/>
      <c r="EM890" s="372"/>
      <c r="EN890" s="372"/>
      <c r="EO890" s="372"/>
      <c r="EP890" s="372"/>
      <c r="EQ890" s="372"/>
      <c r="ER890" s="372"/>
      <c r="ES890" s="372"/>
      <c r="ET890" s="372"/>
      <c r="EU890" s="372"/>
      <c r="EV890" s="372"/>
      <c r="EW890" s="372"/>
      <c r="EX890" s="372"/>
      <c r="EY890" s="372"/>
      <c r="EZ890" s="372"/>
      <c r="FA890" s="372"/>
      <c r="FB890" s="372"/>
      <c r="FC890" s="372"/>
      <c r="FD890" s="372"/>
      <c r="FE890" s="372"/>
      <c r="FF890" s="372"/>
      <c r="FG890" s="372"/>
      <c r="FH890" s="372"/>
      <c r="FI890" s="372"/>
      <c r="FJ890" s="372"/>
      <c r="FK890" s="372"/>
      <c r="FL890" s="372"/>
      <c r="FM890" s="372"/>
      <c r="FN890" s="372"/>
      <c r="FO890" s="372"/>
      <c r="FP890" s="372"/>
      <c r="FQ890" s="372"/>
      <c r="FR890" s="372"/>
      <c r="FS890" s="372"/>
      <c r="FT890" s="372"/>
      <c r="FU890" s="372"/>
      <c r="FV890" s="372"/>
      <c r="FW890" s="372"/>
      <c r="FX890" s="372"/>
      <c r="FY890" s="372"/>
      <c r="FZ890" s="372"/>
      <c r="GA890" s="372"/>
      <c r="GB890" s="372"/>
      <c r="GC890" s="372"/>
      <c r="GD890" s="372"/>
      <c r="GE890" s="372"/>
      <c r="GF890" s="372"/>
      <c r="GG890" s="372"/>
      <c r="GH890" s="372"/>
      <c r="GI890" s="372"/>
      <c r="GJ890" s="372"/>
      <c r="GK890" s="372"/>
      <c r="GL890" s="372"/>
      <c r="GM890" s="372"/>
      <c r="GN890" s="372"/>
      <c r="GO890" s="372"/>
      <c r="GP890" s="372"/>
      <c r="GQ890" s="372"/>
      <c r="GR890" s="372"/>
      <c r="GS890" s="372"/>
      <c r="GT890" s="372"/>
      <c r="GU890" s="372"/>
      <c r="GV890" s="372"/>
      <c r="GW890" s="372"/>
      <c r="GX890" s="372"/>
      <c r="GY890" s="372"/>
      <c r="GZ890" s="372"/>
      <c r="HA890" s="372"/>
      <c r="HB890" s="372"/>
      <c r="HC890" s="372"/>
      <c r="HD890" s="372"/>
      <c r="HE890" s="372"/>
      <c r="HF890" s="372"/>
      <c r="HG890" s="372"/>
      <c r="HH890" s="372"/>
      <c r="HI890" s="372"/>
      <c r="HJ890" s="372"/>
      <c r="HK890" s="372"/>
      <c r="HL890" s="372"/>
      <c r="HM890" s="372"/>
      <c r="HN890" s="372"/>
      <c r="HO890" s="372"/>
      <c r="HP890" s="372"/>
      <c r="HQ890" s="372"/>
      <c r="HR890" s="372"/>
      <c r="HS890" s="372"/>
      <c r="HT890" s="372"/>
      <c r="HU890" s="372"/>
      <c r="HV890" s="372"/>
      <c r="HW890" s="372"/>
      <c r="HX890" s="372"/>
    </row>
    <row r="892" spans="1:232" s="481" customFormat="1">
      <c r="A892" s="363"/>
      <c r="B892" s="378"/>
      <c r="C892" s="365"/>
      <c r="D892" s="366"/>
      <c r="E892" s="367"/>
      <c r="F892" s="368"/>
      <c r="G892" s="379"/>
      <c r="H892" s="382"/>
      <c r="I892" s="466"/>
      <c r="J892" s="467"/>
      <c r="K892" s="468"/>
      <c r="L892" s="465"/>
      <c r="N892" s="458"/>
      <c r="O892" s="458"/>
      <c r="P892" s="372"/>
      <c r="Q892" s="372"/>
      <c r="R892" s="372"/>
      <c r="S892" s="372"/>
      <c r="T892" s="372"/>
      <c r="U892" s="372"/>
      <c r="V892" s="372"/>
      <c r="W892" s="372"/>
      <c r="X892" s="372"/>
      <c r="Y892" s="372"/>
      <c r="Z892" s="372"/>
      <c r="AA892" s="372"/>
      <c r="AB892" s="372"/>
      <c r="AC892" s="372"/>
      <c r="AD892" s="372"/>
      <c r="AE892" s="372"/>
      <c r="AF892" s="372"/>
      <c r="AG892" s="372"/>
      <c r="AH892" s="372"/>
      <c r="AI892" s="372"/>
      <c r="AJ892" s="372"/>
      <c r="AK892" s="372"/>
      <c r="AL892" s="372"/>
      <c r="AM892" s="372"/>
      <c r="AN892" s="372"/>
      <c r="AO892" s="372"/>
      <c r="AP892" s="372"/>
      <c r="AQ892" s="372"/>
      <c r="AR892" s="372"/>
      <c r="AS892" s="372"/>
      <c r="AT892" s="372"/>
      <c r="AU892" s="372"/>
      <c r="AV892" s="372"/>
      <c r="AW892" s="372"/>
      <c r="AX892" s="372"/>
      <c r="AY892" s="372"/>
      <c r="AZ892" s="372"/>
      <c r="BA892" s="372"/>
      <c r="BB892" s="372"/>
      <c r="BC892" s="372"/>
      <c r="BD892" s="372"/>
      <c r="BE892" s="372"/>
      <c r="BF892" s="372"/>
      <c r="BG892" s="372"/>
      <c r="BH892" s="372"/>
      <c r="BI892" s="372"/>
      <c r="BJ892" s="372"/>
      <c r="BK892" s="372"/>
      <c r="BL892" s="372"/>
      <c r="BM892" s="372"/>
      <c r="BN892" s="372"/>
      <c r="BO892" s="372"/>
      <c r="BP892" s="372"/>
      <c r="BQ892" s="372"/>
      <c r="BR892" s="372"/>
      <c r="BS892" s="372"/>
      <c r="BT892" s="372"/>
      <c r="BU892" s="372"/>
      <c r="BV892" s="372"/>
      <c r="BW892" s="372"/>
      <c r="BX892" s="372"/>
      <c r="BY892" s="372"/>
      <c r="BZ892" s="372"/>
      <c r="CA892" s="372"/>
      <c r="CB892" s="372"/>
      <c r="CC892" s="372"/>
      <c r="CD892" s="372"/>
      <c r="CE892" s="372"/>
      <c r="CF892" s="372"/>
      <c r="CG892" s="372"/>
      <c r="CH892" s="372"/>
      <c r="CI892" s="372"/>
      <c r="CJ892" s="372"/>
      <c r="CK892" s="372"/>
      <c r="CL892" s="372"/>
      <c r="CM892" s="372"/>
      <c r="CN892" s="372"/>
      <c r="CO892" s="372"/>
      <c r="CP892" s="372"/>
      <c r="CQ892" s="372"/>
      <c r="CR892" s="372"/>
      <c r="CS892" s="372"/>
      <c r="CT892" s="372"/>
      <c r="CU892" s="372"/>
      <c r="CV892" s="372"/>
      <c r="CW892" s="372"/>
      <c r="CX892" s="372"/>
      <c r="CY892" s="372"/>
      <c r="CZ892" s="372"/>
      <c r="DA892" s="372"/>
      <c r="DB892" s="372"/>
      <c r="DC892" s="372"/>
      <c r="DD892" s="372"/>
      <c r="DE892" s="372"/>
      <c r="DF892" s="372"/>
      <c r="DG892" s="372"/>
      <c r="DH892" s="372"/>
      <c r="DI892" s="372"/>
      <c r="DJ892" s="372"/>
      <c r="DK892" s="372"/>
      <c r="DL892" s="372"/>
      <c r="DM892" s="372"/>
      <c r="DN892" s="372"/>
      <c r="DO892" s="372"/>
      <c r="DP892" s="372"/>
      <c r="DQ892" s="372"/>
      <c r="DR892" s="372"/>
      <c r="DS892" s="372"/>
      <c r="DT892" s="372"/>
      <c r="DU892" s="372"/>
      <c r="DV892" s="372"/>
      <c r="DW892" s="372"/>
      <c r="DX892" s="372"/>
      <c r="DY892" s="372"/>
      <c r="DZ892" s="372"/>
      <c r="EA892" s="372"/>
      <c r="EB892" s="372"/>
      <c r="EC892" s="372"/>
      <c r="ED892" s="372"/>
      <c r="EE892" s="372"/>
      <c r="EF892" s="372"/>
      <c r="EG892" s="372"/>
      <c r="EH892" s="372"/>
      <c r="EI892" s="372"/>
      <c r="EJ892" s="372"/>
      <c r="EK892" s="372"/>
      <c r="EL892" s="372"/>
      <c r="EM892" s="372"/>
      <c r="EN892" s="372"/>
      <c r="EO892" s="372"/>
      <c r="EP892" s="372"/>
      <c r="EQ892" s="372"/>
      <c r="ER892" s="372"/>
      <c r="ES892" s="372"/>
      <c r="ET892" s="372"/>
      <c r="EU892" s="372"/>
      <c r="EV892" s="372"/>
      <c r="EW892" s="372"/>
      <c r="EX892" s="372"/>
      <c r="EY892" s="372"/>
      <c r="EZ892" s="372"/>
      <c r="FA892" s="372"/>
      <c r="FB892" s="372"/>
      <c r="FC892" s="372"/>
      <c r="FD892" s="372"/>
      <c r="FE892" s="372"/>
      <c r="FF892" s="372"/>
      <c r="FG892" s="372"/>
      <c r="FH892" s="372"/>
      <c r="FI892" s="372"/>
      <c r="FJ892" s="372"/>
      <c r="FK892" s="372"/>
      <c r="FL892" s="372"/>
      <c r="FM892" s="372"/>
      <c r="FN892" s="372"/>
      <c r="FO892" s="372"/>
      <c r="FP892" s="372"/>
      <c r="FQ892" s="372"/>
      <c r="FR892" s="372"/>
      <c r="FS892" s="372"/>
      <c r="FT892" s="372"/>
      <c r="FU892" s="372"/>
      <c r="FV892" s="372"/>
      <c r="FW892" s="372"/>
      <c r="FX892" s="372"/>
      <c r="FY892" s="372"/>
      <c r="FZ892" s="372"/>
      <c r="GA892" s="372"/>
      <c r="GB892" s="372"/>
      <c r="GC892" s="372"/>
      <c r="GD892" s="372"/>
      <c r="GE892" s="372"/>
      <c r="GF892" s="372"/>
      <c r="GG892" s="372"/>
      <c r="GH892" s="372"/>
      <c r="GI892" s="372"/>
      <c r="GJ892" s="372"/>
      <c r="GK892" s="372"/>
      <c r="GL892" s="372"/>
      <c r="GM892" s="372"/>
      <c r="GN892" s="372"/>
      <c r="GO892" s="372"/>
      <c r="GP892" s="372"/>
      <c r="GQ892" s="372"/>
      <c r="GR892" s="372"/>
      <c r="GS892" s="372"/>
      <c r="GT892" s="372"/>
      <c r="GU892" s="372"/>
      <c r="GV892" s="372"/>
      <c r="GW892" s="372"/>
      <c r="GX892" s="372"/>
      <c r="GY892" s="372"/>
      <c r="GZ892" s="372"/>
      <c r="HA892" s="372"/>
      <c r="HB892" s="372"/>
      <c r="HC892" s="372"/>
      <c r="HD892" s="372"/>
      <c r="HE892" s="372"/>
      <c r="HF892" s="372"/>
      <c r="HG892" s="372"/>
      <c r="HH892" s="372"/>
      <c r="HI892" s="372"/>
      <c r="HJ892" s="372"/>
      <c r="HK892" s="372"/>
      <c r="HL892" s="372"/>
      <c r="HM892" s="372"/>
      <c r="HN892" s="372"/>
      <c r="HO892" s="372"/>
      <c r="HP892" s="372"/>
      <c r="HQ892" s="372"/>
      <c r="HR892" s="372"/>
      <c r="HS892" s="372"/>
      <c r="HT892" s="372"/>
      <c r="HU892" s="372"/>
      <c r="HV892" s="372"/>
      <c r="HW892" s="372"/>
      <c r="HX892" s="372"/>
    </row>
    <row r="894" spans="1:232" s="481" customFormat="1">
      <c r="A894" s="363"/>
      <c r="B894" s="378"/>
      <c r="C894" s="365"/>
      <c r="D894" s="366"/>
      <c r="E894" s="367"/>
      <c r="F894" s="368"/>
      <c r="G894" s="379"/>
      <c r="H894" s="382"/>
      <c r="I894" s="466"/>
      <c r="J894" s="467"/>
      <c r="K894" s="468"/>
      <c r="L894" s="465"/>
      <c r="N894" s="458"/>
      <c r="O894" s="458"/>
      <c r="P894" s="372"/>
      <c r="Q894" s="372"/>
      <c r="R894" s="372"/>
      <c r="S894" s="372"/>
      <c r="T894" s="372"/>
      <c r="U894" s="372"/>
      <c r="V894" s="372"/>
      <c r="W894" s="372"/>
      <c r="X894" s="372"/>
      <c r="Y894" s="372"/>
      <c r="Z894" s="372"/>
      <c r="AA894" s="372"/>
      <c r="AB894" s="372"/>
      <c r="AC894" s="372"/>
      <c r="AD894" s="372"/>
      <c r="AE894" s="372"/>
      <c r="AF894" s="372"/>
      <c r="AG894" s="372"/>
      <c r="AH894" s="372"/>
      <c r="AI894" s="372"/>
      <c r="AJ894" s="372"/>
      <c r="AK894" s="372"/>
      <c r="AL894" s="372"/>
      <c r="AM894" s="372"/>
      <c r="AN894" s="372"/>
      <c r="AO894" s="372"/>
      <c r="AP894" s="372"/>
      <c r="AQ894" s="372"/>
      <c r="AR894" s="372"/>
      <c r="AS894" s="372"/>
      <c r="AT894" s="372"/>
      <c r="AU894" s="372"/>
      <c r="AV894" s="372"/>
      <c r="AW894" s="372"/>
      <c r="AX894" s="372"/>
      <c r="AY894" s="372"/>
      <c r="AZ894" s="372"/>
      <c r="BA894" s="372"/>
      <c r="BB894" s="372"/>
      <c r="BC894" s="372"/>
      <c r="BD894" s="372"/>
      <c r="BE894" s="372"/>
      <c r="BF894" s="372"/>
      <c r="BG894" s="372"/>
      <c r="BH894" s="372"/>
      <c r="BI894" s="372"/>
      <c r="BJ894" s="372"/>
      <c r="BK894" s="372"/>
      <c r="BL894" s="372"/>
      <c r="BM894" s="372"/>
      <c r="BN894" s="372"/>
      <c r="BO894" s="372"/>
      <c r="BP894" s="372"/>
      <c r="BQ894" s="372"/>
      <c r="BR894" s="372"/>
      <c r="BS894" s="372"/>
      <c r="BT894" s="372"/>
      <c r="BU894" s="372"/>
      <c r="BV894" s="372"/>
      <c r="BW894" s="372"/>
      <c r="BX894" s="372"/>
      <c r="BY894" s="372"/>
      <c r="BZ894" s="372"/>
      <c r="CA894" s="372"/>
      <c r="CB894" s="372"/>
      <c r="CC894" s="372"/>
      <c r="CD894" s="372"/>
      <c r="CE894" s="372"/>
      <c r="CF894" s="372"/>
      <c r="CG894" s="372"/>
      <c r="CH894" s="372"/>
      <c r="CI894" s="372"/>
      <c r="CJ894" s="372"/>
      <c r="CK894" s="372"/>
      <c r="CL894" s="372"/>
      <c r="CM894" s="372"/>
      <c r="CN894" s="372"/>
      <c r="CO894" s="372"/>
      <c r="CP894" s="372"/>
      <c r="CQ894" s="372"/>
      <c r="CR894" s="372"/>
      <c r="CS894" s="372"/>
      <c r="CT894" s="372"/>
      <c r="CU894" s="372"/>
      <c r="CV894" s="372"/>
      <c r="CW894" s="372"/>
      <c r="CX894" s="372"/>
      <c r="CY894" s="372"/>
      <c r="CZ894" s="372"/>
      <c r="DA894" s="372"/>
      <c r="DB894" s="372"/>
      <c r="DC894" s="372"/>
      <c r="DD894" s="372"/>
      <c r="DE894" s="372"/>
      <c r="DF894" s="372"/>
      <c r="DG894" s="372"/>
      <c r="DH894" s="372"/>
      <c r="DI894" s="372"/>
      <c r="DJ894" s="372"/>
      <c r="DK894" s="372"/>
      <c r="DL894" s="372"/>
      <c r="DM894" s="372"/>
      <c r="DN894" s="372"/>
      <c r="DO894" s="372"/>
      <c r="DP894" s="372"/>
      <c r="DQ894" s="372"/>
      <c r="DR894" s="372"/>
      <c r="DS894" s="372"/>
      <c r="DT894" s="372"/>
      <c r="DU894" s="372"/>
      <c r="DV894" s="372"/>
      <c r="DW894" s="372"/>
      <c r="DX894" s="372"/>
      <c r="DY894" s="372"/>
      <c r="DZ894" s="372"/>
      <c r="EA894" s="372"/>
      <c r="EB894" s="372"/>
      <c r="EC894" s="372"/>
      <c r="ED894" s="372"/>
      <c r="EE894" s="372"/>
      <c r="EF894" s="372"/>
      <c r="EG894" s="372"/>
      <c r="EH894" s="372"/>
      <c r="EI894" s="372"/>
      <c r="EJ894" s="372"/>
      <c r="EK894" s="372"/>
      <c r="EL894" s="372"/>
      <c r="EM894" s="372"/>
      <c r="EN894" s="372"/>
      <c r="EO894" s="372"/>
      <c r="EP894" s="372"/>
      <c r="EQ894" s="372"/>
      <c r="ER894" s="372"/>
      <c r="ES894" s="372"/>
      <c r="ET894" s="372"/>
      <c r="EU894" s="372"/>
      <c r="EV894" s="372"/>
      <c r="EW894" s="372"/>
      <c r="EX894" s="372"/>
      <c r="EY894" s="372"/>
      <c r="EZ894" s="372"/>
      <c r="FA894" s="372"/>
      <c r="FB894" s="372"/>
      <c r="FC894" s="372"/>
      <c r="FD894" s="372"/>
      <c r="FE894" s="372"/>
      <c r="FF894" s="372"/>
      <c r="FG894" s="372"/>
      <c r="FH894" s="372"/>
      <c r="FI894" s="372"/>
      <c r="FJ894" s="372"/>
      <c r="FK894" s="372"/>
      <c r="FL894" s="372"/>
      <c r="FM894" s="372"/>
      <c r="FN894" s="372"/>
      <c r="FO894" s="372"/>
      <c r="FP894" s="372"/>
      <c r="FQ894" s="372"/>
      <c r="FR894" s="372"/>
      <c r="FS894" s="372"/>
      <c r="FT894" s="372"/>
      <c r="FU894" s="372"/>
      <c r="FV894" s="372"/>
      <c r="FW894" s="372"/>
      <c r="FX894" s="372"/>
      <c r="FY894" s="372"/>
      <c r="FZ894" s="372"/>
      <c r="GA894" s="372"/>
      <c r="GB894" s="372"/>
      <c r="GC894" s="372"/>
      <c r="GD894" s="372"/>
      <c r="GE894" s="372"/>
      <c r="GF894" s="372"/>
      <c r="GG894" s="372"/>
      <c r="GH894" s="372"/>
      <c r="GI894" s="372"/>
      <c r="GJ894" s="372"/>
      <c r="GK894" s="372"/>
      <c r="GL894" s="372"/>
      <c r="GM894" s="372"/>
      <c r="GN894" s="372"/>
      <c r="GO894" s="372"/>
      <c r="GP894" s="372"/>
      <c r="GQ894" s="372"/>
      <c r="GR894" s="372"/>
      <c r="GS894" s="372"/>
      <c r="GT894" s="372"/>
      <c r="GU894" s="372"/>
      <c r="GV894" s="372"/>
      <c r="GW894" s="372"/>
      <c r="GX894" s="372"/>
      <c r="GY894" s="372"/>
      <c r="GZ894" s="372"/>
      <c r="HA894" s="372"/>
      <c r="HB894" s="372"/>
      <c r="HC894" s="372"/>
      <c r="HD894" s="372"/>
      <c r="HE894" s="372"/>
      <c r="HF894" s="372"/>
      <c r="HG894" s="372"/>
      <c r="HH894" s="372"/>
      <c r="HI894" s="372"/>
      <c r="HJ894" s="372"/>
      <c r="HK894" s="372"/>
      <c r="HL894" s="372"/>
      <c r="HM894" s="372"/>
      <c r="HN894" s="372"/>
      <c r="HO894" s="372"/>
      <c r="HP894" s="372"/>
      <c r="HQ894" s="372"/>
      <c r="HR894" s="372"/>
      <c r="HS894" s="372"/>
      <c r="HT894" s="372"/>
      <c r="HU894" s="372"/>
      <c r="HV894" s="372"/>
      <c r="HW894" s="372"/>
      <c r="HX894" s="372"/>
    </row>
    <row r="896" spans="1:232" s="481" customFormat="1">
      <c r="A896" s="363"/>
      <c r="B896" s="378"/>
      <c r="C896" s="365"/>
      <c r="D896" s="366"/>
      <c r="E896" s="367"/>
      <c r="F896" s="368"/>
      <c r="G896" s="379"/>
      <c r="H896" s="382"/>
      <c r="I896" s="466"/>
      <c r="J896" s="467"/>
      <c r="K896" s="468"/>
      <c r="L896" s="465"/>
      <c r="N896" s="458"/>
      <c r="O896" s="458"/>
      <c r="P896" s="372"/>
      <c r="Q896" s="372"/>
      <c r="R896" s="372"/>
      <c r="S896" s="372"/>
      <c r="T896" s="372"/>
      <c r="U896" s="372"/>
      <c r="V896" s="372"/>
      <c r="W896" s="372"/>
      <c r="X896" s="372"/>
      <c r="Y896" s="372"/>
      <c r="Z896" s="372"/>
      <c r="AA896" s="372"/>
      <c r="AB896" s="372"/>
      <c r="AC896" s="372"/>
      <c r="AD896" s="372"/>
      <c r="AE896" s="372"/>
      <c r="AF896" s="372"/>
      <c r="AG896" s="372"/>
      <c r="AH896" s="372"/>
      <c r="AI896" s="372"/>
      <c r="AJ896" s="372"/>
      <c r="AK896" s="372"/>
      <c r="AL896" s="372"/>
      <c r="AM896" s="372"/>
      <c r="AN896" s="372"/>
      <c r="AO896" s="372"/>
      <c r="AP896" s="372"/>
      <c r="AQ896" s="372"/>
      <c r="AR896" s="372"/>
      <c r="AS896" s="372"/>
      <c r="AT896" s="372"/>
      <c r="AU896" s="372"/>
      <c r="AV896" s="372"/>
      <c r="AW896" s="372"/>
      <c r="AX896" s="372"/>
      <c r="AY896" s="372"/>
      <c r="AZ896" s="372"/>
      <c r="BA896" s="372"/>
      <c r="BB896" s="372"/>
      <c r="BC896" s="372"/>
      <c r="BD896" s="372"/>
      <c r="BE896" s="372"/>
      <c r="BF896" s="372"/>
      <c r="BG896" s="372"/>
      <c r="BH896" s="372"/>
      <c r="BI896" s="372"/>
      <c r="BJ896" s="372"/>
      <c r="BK896" s="372"/>
      <c r="BL896" s="372"/>
      <c r="BM896" s="372"/>
      <c r="BN896" s="372"/>
      <c r="BO896" s="372"/>
      <c r="BP896" s="372"/>
      <c r="BQ896" s="372"/>
      <c r="BR896" s="372"/>
      <c r="BS896" s="372"/>
      <c r="BT896" s="372"/>
      <c r="BU896" s="372"/>
      <c r="BV896" s="372"/>
      <c r="BW896" s="372"/>
      <c r="BX896" s="372"/>
      <c r="BY896" s="372"/>
      <c r="BZ896" s="372"/>
      <c r="CA896" s="372"/>
      <c r="CB896" s="372"/>
      <c r="CC896" s="372"/>
      <c r="CD896" s="372"/>
      <c r="CE896" s="372"/>
      <c r="CF896" s="372"/>
      <c r="CG896" s="372"/>
      <c r="CH896" s="372"/>
      <c r="CI896" s="372"/>
      <c r="CJ896" s="372"/>
      <c r="CK896" s="372"/>
      <c r="CL896" s="372"/>
      <c r="CM896" s="372"/>
      <c r="CN896" s="372"/>
      <c r="CO896" s="372"/>
      <c r="CP896" s="372"/>
      <c r="CQ896" s="372"/>
      <c r="CR896" s="372"/>
      <c r="CS896" s="372"/>
      <c r="CT896" s="372"/>
      <c r="CU896" s="372"/>
      <c r="CV896" s="372"/>
      <c r="CW896" s="372"/>
      <c r="CX896" s="372"/>
      <c r="CY896" s="372"/>
      <c r="CZ896" s="372"/>
      <c r="DA896" s="372"/>
      <c r="DB896" s="372"/>
      <c r="DC896" s="372"/>
      <c r="DD896" s="372"/>
      <c r="DE896" s="372"/>
      <c r="DF896" s="372"/>
      <c r="DG896" s="372"/>
      <c r="DH896" s="372"/>
      <c r="DI896" s="372"/>
      <c r="DJ896" s="372"/>
      <c r="DK896" s="372"/>
      <c r="DL896" s="372"/>
      <c r="DM896" s="372"/>
      <c r="DN896" s="372"/>
      <c r="DO896" s="372"/>
      <c r="DP896" s="372"/>
      <c r="DQ896" s="372"/>
      <c r="DR896" s="372"/>
      <c r="DS896" s="372"/>
      <c r="DT896" s="372"/>
      <c r="DU896" s="372"/>
      <c r="DV896" s="372"/>
      <c r="DW896" s="372"/>
      <c r="DX896" s="372"/>
      <c r="DY896" s="372"/>
      <c r="DZ896" s="372"/>
      <c r="EA896" s="372"/>
      <c r="EB896" s="372"/>
      <c r="EC896" s="372"/>
      <c r="ED896" s="372"/>
      <c r="EE896" s="372"/>
      <c r="EF896" s="372"/>
      <c r="EG896" s="372"/>
      <c r="EH896" s="372"/>
      <c r="EI896" s="372"/>
      <c r="EJ896" s="372"/>
      <c r="EK896" s="372"/>
      <c r="EL896" s="372"/>
      <c r="EM896" s="372"/>
      <c r="EN896" s="372"/>
      <c r="EO896" s="372"/>
      <c r="EP896" s="372"/>
      <c r="EQ896" s="372"/>
      <c r="ER896" s="372"/>
      <c r="ES896" s="372"/>
      <c r="ET896" s="372"/>
      <c r="EU896" s="372"/>
      <c r="EV896" s="372"/>
      <c r="EW896" s="372"/>
      <c r="EX896" s="372"/>
      <c r="EY896" s="372"/>
      <c r="EZ896" s="372"/>
      <c r="FA896" s="372"/>
      <c r="FB896" s="372"/>
      <c r="FC896" s="372"/>
      <c r="FD896" s="372"/>
      <c r="FE896" s="372"/>
      <c r="FF896" s="372"/>
      <c r="FG896" s="372"/>
      <c r="FH896" s="372"/>
      <c r="FI896" s="372"/>
      <c r="FJ896" s="372"/>
      <c r="FK896" s="372"/>
      <c r="FL896" s="372"/>
      <c r="FM896" s="372"/>
      <c r="FN896" s="372"/>
      <c r="FO896" s="372"/>
      <c r="FP896" s="372"/>
      <c r="FQ896" s="372"/>
      <c r="FR896" s="372"/>
      <c r="FS896" s="372"/>
      <c r="FT896" s="372"/>
      <c r="FU896" s="372"/>
      <c r="FV896" s="372"/>
      <c r="FW896" s="372"/>
      <c r="FX896" s="372"/>
      <c r="FY896" s="372"/>
      <c r="FZ896" s="372"/>
      <c r="GA896" s="372"/>
      <c r="GB896" s="372"/>
      <c r="GC896" s="372"/>
      <c r="GD896" s="372"/>
      <c r="GE896" s="372"/>
      <c r="GF896" s="372"/>
      <c r="GG896" s="372"/>
      <c r="GH896" s="372"/>
      <c r="GI896" s="372"/>
      <c r="GJ896" s="372"/>
      <c r="GK896" s="372"/>
      <c r="GL896" s="372"/>
      <c r="GM896" s="372"/>
      <c r="GN896" s="372"/>
      <c r="GO896" s="372"/>
      <c r="GP896" s="372"/>
      <c r="GQ896" s="372"/>
      <c r="GR896" s="372"/>
      <c r="GS896" s="372"/>
      <c r="GT896" s="372"/>
      <c r="GU896" s="372"/>
      <c r="GV896" s="372"/>
      <c r="GW896" s="372"/>
      <c r="GX896" s="372"/>
      <c r="GY896" s="372"/>
      <c r="GZ896" s="372"/>
      <c r="HA896" s="372"/>
      <c r="HB896" s="372"/>
      <c r="HC896" s="372"/>
      <c r="HD896" s="372"/>
      <c r="HE896" s="372"/>
      <c r="HF896" s="372"/>
      <c r="HG896" s="372"/>
      <c r="HH896" s="372"/>
      <c r="HI896" s="372"/>
      <c r="HJ896" s="372"/>
      <c r="HK896" s="372"/>
      <c r="HL896" s="372"/>
      <c r="HM896" s="372"/>
      <c r="HN896" s="372"/>
      <c r="HO896" s="372"/>
      <c r="HP896" s="372"/>
      <c r="HQ896" s="372"/>
      <c r="HR896" s="372"/>
      <c r="HS896" s="372"/>
      <c r="HT896" s="372"/>
      <c r="HU896" s="372"/>
      <c r="HV896" s="372"/>
      <c r="HW896" s="372"/>
      <c r="HX896" s="372"/>
    </row>
    <row r="897" spans="1:232" s="481" customFormat="1">
      <c r="A897" s="363"/>
      <c r="B897" s="378"/>
      <c r="C897" s="365"/>
      <c r="D897" s="366"/>
      <c r="E897" s="367"/>
      <c r="F897" s="368"/>
      <c r="G897" s="379"/>
      <c r="H897" s="382"/>
      <c r="I897" s="466"/>
      <c r="J897" s="467"/>
      <c r="K897" s="468"/>
      <c r="L897" s="465"/>
      <c r="N897" s="458"/>
      <c r="O897" s="458"/>
      <c r="P897" s="372"/>
      <c r="Q897" s="372"/>
      <c r="R897" s="372"/>
      <c r="S897" s="372"/>
      <c r="T897" s="372"/>
      <c r="U897" s="372"/>
      <c r="V897" s="372"/>
      <c r="W897" s="372"/>
      <c r="X897" s="372"/>
      <c r="Y897" s="372"/>
      <c r="Z897" s="372"/>
      <c r="AA897" s="372"/>
      <c r="AB897" s="372"/>
      <c r="AC897" s="372"/>
      <c r="AD897" s="372"/>
      <c r="AE897" s="372"/>
      <c r="AF897" s="372"/>
      <c r="AG897" s="372"/>
      <c r="AH897" s="372"/>
      <c r="AI897" s="372"/>
      <c r="AJ897" s="372"/>
      <c r="AK897" s="372"/>
      <c r="AL897" s="372"/>
      <c r="AM897" s="372"/>
      <c r="AN897" s="372"/>
      <c r="AO897" s="372"/>
      <c r="AP897" s="372"/>
      <c r="AQ897" s="372"/>
      <c r="AR897" s="372"/>
      <c r="AS897" s="372"/>
      <c r="AT897" s="372"/>
      <c r="AU897" s="372"/>
      <c r="AV897" s="372"/>
      <c r="AW897" s="372"/>
      <c r="AX897" s="372"/>
      <c r="AY897" s="372"/>
      <c r="AZ897" s="372"/>
      <c r="BA897" s="372"/>
      <c r="BB897" s="372"/>
      <c r="BC897" s="372"/>
      <c r="BD897" s="372"/>
      <c r="BE897" s="372"/>
      <c r="BF897" s="372"/>
      <c r="BG897" s="372"/>
      <c r="BH897" s="372"/>
      <c r="BI897" s="372"/>
      <c r="BJ897" s="372"/>
      <c r="BK897" s="372"/>
      <c r="BL897" s="372"/>
      <c r="BM897" s="372"/>
      <c r="BN897" s="372"/>
      <c r="BO897" s="372"/>
      <c r="BP897" s="372"/>
      <c r="BQ897" s="372"/>
      <c r="BR897" s="372"/>
      <c r="BS897" s="372"/>
      <c r="BT897" s="372"/>
      <c r="BU897" s="372"/>
      <c r="BV897" s="372"/>
      <c r="BW897" s="372"/>
      <c r="BX897" s="372"/>
      <c r="BY897" s="372"/>
      <c r="BZ897" s="372"/>
      <c r="CA897" s="372"/>
      <c r="CB897" s="372"/>
      <c r="CC897" s="372"/>
      <c r="CD897" s="372"/>
      <c r="CE897" s="372"/>
      <c r="CF897" s="372"/>
      <c r="CG897" s="372"/>
      <c r="CH897" s="372"/>
      <c r="CI897" s="372"/>
      <c r="CJ897" s="372"/>
      <c r="CK897" s="372"/>
      <c r="CL897" s="372"/>
      <c r="CM897" s="372"/>
      <c r="CN897" s="372"/>
      <c r="CO897" s="372"/>
      <c r="CP897" s="372"/>
      <c r="CQ897" s="372"/>
      <c r="CR897" s="372"/>
      <c r="CS897" s="372"/>
      <c r="CT897" s="372"/>
      <c r="CU897" s="372"/>
      <c r="CV897" s="372"/>
      <c r="CW897" s="372"/>
      <c r="CX897" s="372"/>
      <c r="CY897" s="372"/>
      <c r="CZ897" s="372"/>
      <c r="DA897" s="372"/>
      <c r="DB897" s="372"/>
      <c r="DC897" s="372"/>
      <c r="DD897" s="372"/>
      <c r="DE897" s="372"/>
      <c r="DF897" s="372"/>
      <c r="DG897" s="372"/>
      <c r="DH897" s="372"/>
      <c r="DI897" s="372"/>
      <c r="DJ897" s="372"/>
      <c r="DK897" s="372"/>
      <c r="DL897" s="372"/>
      <c r="DM897" s="372"/>
      <c r="DN897" s="372"/>
      <c r="DO897" s="372"/>
      <c r="DP897" s="372"/>
      <c r="DQ897" s="372"/>
      <c r="DR897" s="372"/>
      <c r="DS897" s="372"/>
      <c r="DT897" s="372"/>
      <c r="DU897" s="372"/>
      <c r="DV897" s="372"/>
      <c r="DW897" s="372"/>
      <c r="DX897" s="372"/>
      <c r="DY897" s="372"/>
      <c r="DZ897" s="372"/>
      <c r="EA897" s="372"/>
      <c r="EB897" s="372"/>
      <c r="EC897" s="372"/>
      <c r="ED897" s="372"/>
      <c r="EE897" s="372"/>
      <c r="EF897" s="372"/>
      <c r="EG897" s="372"/>
      <c r="EH897" s="372"/>
      <c r="EI897" s="372"/>
      <c r="EJ897" s="372"/>
      <c r="EK897" s="372"/>
      <c r="EL897" s="372"/>
      <c r="EM897" s="372"/>
      <c r="EN897" s="372"/>
      <c r="EO897" s="372"/>
      <c r="EP897" s="372"/>
      <c r="EQ897" s="372"/>
      <c r="ER897" s="372"/>
      <c r="ES897" s="372"/>
      <c r="ET897" s="372"/>
      <c r="EU897" s="372"/>
      <c r="EV897" s="372"/>
      <c r="EW897" s="372"/>
      <c r="EX897" s="372"/>
      <c r="EY897" s="372"/>
      <c r="EZ897" s="372"/>
      <c r="FA897" s="372"/>
      <c r="FB897" s="372"/>
      <c r="FC897" s="372"/>
      <c r="FD897" s="372"/>
      <c r="FE897" s="372"/>
      <c r="FF897" s="372"/>
      <c r="FG897" s="372"/>
      <c r="FH897" s="372"/>
      <c r="FI897" s="372"/>
      <c r="FJ897" s="372"/>
      <c r="FK897" s="372"/>
      <c r="FL897" s="372"/>
      <c r="FM897" s="372"/>
      <c r="FN897" s="372"/>
      <c r="FO897" s="372"/>
      <c r="FP897" s="372"/>
      <c r="FQ897" s="372"/>
      <c r="FR897" s="372"/>
      <c r="FS897" s="372"/>
      <c r="FT897" s="372"/>
      <c r="FU897" s="372"/>
      <c r="FV897" s="372"/>
      <c r="FW897" s="372"/>
      <c r="FX897" s="372"/>
      <c r="FY897" s="372"/>
      <c r="FZ897" s="372"/>
      <c r="GA897" s="372"/>
      <c r="GB897" s="372"/>
      <c r="GC897" s="372"/>
      <c r="GD897" s="372"/>
      <c r="GE897" s="372"/>
      <c r="GF897" s="372"/>
      <c r="GG897" s="372"/>
      <c r="GH897" s="372"/>
      <c r="GI897" s="372"/>
      <c r="GJ897" s="372"/>
      <c r="GK897" s="372"/>
      <c r="GL897" s="372"/>
      <c r="GM897" s="372"/>
      <c r="GN897" s="372"/>
      <c r="GO897" s="372"/>
      <c r="GP897" s="372"/>
      <c r="GQ897" s="372"/>
      <c r="GR897" s="372"/>
      <c r="GS897" s="372"/>
      <c r="GT897" s="372"/>
      <c r="GU897" s="372"/>
      <c r="GV897" s="372"/>
      <c r="GW897" s="372"/>
      <c r="GX897" s="372"/>
      <c r="GY897" s="372"/>
      <c r="GZ897" s="372"/>
      <c r="HA897" s="372"/>
      <c r="HB897" s="372"/>
      <c r="HC897" s="372"/>
      <c r="HD897" s="372"/>
      <c r="HE897" s="372"/>
      <c r="HF897" s="372"/>
      <c r="HG897" s="372"/>
      <c r="HH897" s="372"/>
      <c r="HI897" s="372"/>
      <c r="HJ897" s="372"/>
      <c r="HK897" s="372"/>
      <c r="HL897" s="372"/>
      <c r="HM897" s="372"/>
      <c r="HN897" s="372"/>
      <c r="HO897" s="372"/>
      <c r="HP897" s="372"/>
      <c r="HQ897" s="372"/>
      <c r="HR897" s="372"/>
      <c r="HS897" s="372"/>
      <c r="HT897" s="372"/>
      <c r="HU897" s="372"/>
      <c r="HV897" s="372"/>
      <c r="HW897" s="372"/>
      <c r="HX897" s="372"/>
    </row>
    <row r="898" spans="1:232" s="481" customFormat="1">
      <c r="A898" s="363"/>
      <c r="B898" s="378"/>
      <c r="C898" s="365"/>
      <c r="D898" s="366"/>
      <c r="E898" s="367"/>
      <c r="F898" s="368"/>
      <c r="G898" s="379"/>
      <c r="H898" s="382"/>
      <c r="I898" s="466"/>
      <c r="J898" s="467"/>
      <c r="K898" s="468"/>
      <c r="L898" s="465"/>
      <c r="N898" s="458"/>
      <c r="O898" s="458"/>
      <c r="P898" s="372"/>
      <c r="Q898" s="372"/>
      <c r="R898" s="372"/>
      <c r="S898" s="372"/>
      <c r="T898" s="372"/>
      <c r="U898" s="372"/>
      <c r="V898" s="372"/>
      <c r="W898" s="372"/>
      <c r="X898" s="372"/>
      <c r="Y898" s="372"/>
      <c r="Z898" s="372"/>
      <c r="AA898" s="372"/>
      <c r="AB898" s="372"/>
      <c r="AC898" s="372"/>
      <c r="AD898" s="372"/>
      <c r="AE898" s="372"/>
      <c r="AF898" s="372"/>
      <c r="AG898" s="372"/>
      <c r="AH898" s="372"/>
      <c r="AI898" s="372"/>
      <c r="AJ898" s="372"/>
      <c r="AK898" s="372"/>
      <c r="AL898" s="372"/>
      <c r="AM898" s="372"/>
      <c r="AN898" s="372"/>
      <c r="AO898" s="372"/>
      <c r="AP898" s="372"/>
      <c r="AQ898" s="372"/>
      <c r="AR898" s="372"/>
      <c r="AS898" s="372"/>
      <c r="AT898" s="372"/>
      <c r="AU898" s="372"/>
      <c r="AV898" s="372"/>
      <c r="AW898" s="372"/>
      <c r="AX898" s="372"/>
      <c r="AY898" s="372"/>
      <c r="AZ898" s="372"/>
      <c r="BA898" s="372"/>
      <c r="BB898" s="372"/>
      <c r="BC898" s="372"/>
      <c r="BD898" s="372"/>
      <c r="BE898" s="372"/>
      <c r="BF898" s="372"/>
      <c r="BG898" s="372"/>
      <c r="BH898" s="372"/>
      <c r="BI898" s="372"/>
      <c r="BJ898" s="372"/>
      <c r="BK898" s="372"/>
      <c r="BL898" s="372"/>
      <c r="BM898" s="372"/>
      <c r="BN898" s="372"/>
      <c r="BO898" s="372"/>
      <c r="BP898" s="372"/>
      <c r="BQ898" s="372"/>
      <c r="BR898" s="372"/>
      <c r="BS898" s="372"/>
      <c r="BT898" s="372"/>
      <c r="BU898" s="372"/>
      <c r="BV898" s="372"/>
      <c r="BW898" s="372"/>
      <c r="BX898" s="372"/>
      <c r="BY898" s="372"/>
      <c r="BZ898" s="372"/>
      <c r="CA898" s="372"/>
      <c r="CB898" s="372"/>
      <c r="CC898" s="372"/>
      <c r="CD898" s="372"/>
      <c r="CE898" s="372"/>
      <c r="CF898" s="372"/>
      <c r="CG898" s="372"/>
      <c r="CH898" s="372"/>
      <c r="CI898" s="372"/>
      <c r="CJ898" s="372"/>
      <c r="CK898" s="372"/>
      <c r="CL898" s="372"/>
      <c r="CM898" s="372"/>
      <c r="CN898" s="372"/>
      <c r="CO898" s="372"/>
      <c r="CP898" s="372"/>
      <c r="CQ898" s="372"/>
      <c r="CR898" s="372"/>
      <c r="CS898" s="372"/>
      <c r="CT898" s="372"/>
      <c r="CU898" s="372"/>
      <c r="CV898" s="372"/>
      <c r="CW898" s="372"/>
      <c r="CX898" s="372"/>
      <c r="CY898" s="372"/>
      <c r="CZ898" s="372"/>
      <c r="DA898" s="372"/>
      <c r="DB898" s="372"/>
      <c r="DC898" s="372"/>
      <c r="DD898" s="372"/>
      <c r="DE898" s="372"/>
      <c r="DF898" s="372"/>
      <c r="DG898" s="372"/>
      <c r="DH898" s="372"/>
      <c r="DI898" s="372"/>
      <c r="DJ898" s="372"/>
      <c r="DK898" s="372"/>
      <c r="DL898" s="372"/>
      <c r="DM898" s="372"/>
      <c r="DN898" s="372"/>
      <c r="DO898" s="372"/>
      <c r="DP898" s="372"/>
      <c r="DQ898" s="372"/>
      <c r="DR898" s="372"/>
      <c r="DS898" s="372"/>
      <c r="DT898" s="372"/>
      <c r="DU898" s="372"/>
      <c r="DV898" s="372"/>
      <c r="DW898" s="372"/>
      <c r="DX898" s="372"/>
      <c r="DY898" s="372"/>
      <c r="DZ898" s="372"/>
      <c r="EA898" s="372"/>
      <c r="EB898" s="372"/>
      <c r="EC898" s="372"/>
      <c r="ED898" s="372"/>
      <c r="EE898" s="372"/>
      <c r="EF898" s="372"/>
      <c r="EG898" s="372"/>
      <c r="EH898" s="372"/>
      <c r="EI898" s="372"/>
      <c r="EJ898" s="372"/>
      <c r="EK898" s="372"/>
      <c r="EL898" s="372"/>
      <c r="EM898" s="372"/>
      <c r="EN898" s="372"/>
      <c r="EO898" s="372"/>
      <c r="EP898" s="372"/>
      <c r="EQ898" s="372"/>
      <c r="ER898" s="372"/>
      <c r="ES898" s="372"/>
      <c r="ET898" s="372"/>
      <c r="EU898" s="372"/>
      <c r="EV898" s="372"/>
      <c r="EW898" s="372"/>
      <c r="EX898" s="372"/>
      <c r="EY898" s="372"/>
      <c r="EZ898" s="372"/>
      <c r="FA898" s="372"/>
      <c r="FB898" s="372"/>
      <c r="FC898" s="372"/>
      <c r="FD898" s="372"/>
      <c r="FE898" s="372"/>
      <c r="FF898" s="372"/>
      <c r="FG898" s="372"/>
      <c r="FH898" s="372"/>
      <c r="FI898" s="372"/>
      <c r="FJ898" s="372"/>
      <c r="FK898" s="372"/>
      <c r="FL898" s="372"/>
      <c r="FM898" s="372"/>
      <c r="FN898" s="372"/>
      <c r="FO898" s="372"/>
      <c r="FP898" s="372"/>
      <c r="FQ898" s="372"/>
      <c r="FR898" s="372"/>
      <c r="FS898" s="372"/>
      <c r="FT898" s="372"/>
      <c r="FU898" s="372"/>
      <c r="FV898" s="372"/>
      <c r="FW898" s="372"/>
      <c r="FX898" s="372"/>
      <c r="FY898" s="372"/>
      <c r="FZ898" s="372"/>
      <c r="GA898" s="372"/>
      <c r="GB898" s="372"/>
      <c r="GC898" s="372"/>
      <c r="GD898" s="372"/>
      <c r="GE898" s="372"/>
      <c r="GF898" s="372"/>
      <c r="GG898" s="372"/>
      <c r="GH898" s="372"/>
      <c r="GI898" s="372"/>
      <c r="GJ898" s="372"/>
      <c r="GK898" s="372"/>
      <c r="GL898" s="372"/>
      <c r="GM898" s="372"/>
      <c r="GN898" s="372"/>
      <c r="GO898" s="372"/>
      <c r="GP898" s="372"/>
      <c r="GQ898" s="372"/>
      <c r="GR898" s="372"/>
      <c r="GS898" s="372"/>
      <c r="GT898" s="372"/>
      <c r="GU898" s="372"/>
      <c r="GV898" s="372"/>
      <c r="GW898" s="372"/>
      <c r="GX898" s="372"/>
      <c r="GY898" s="372"/>
      <c r="GZ898" s="372"/>
      <c r="HA898" s="372"/>
      <c r="HB898" s="372"/>
      <c r="HC898" s="372"/>
      <c r="HD898" s="372"/>
      <c r="HE898" s="372"/>
      <c r="HF898" s="372"/>
      <c r="HG898" s="372"/>
      <c r="HH898" s="372"/>
      <c r="HI898" s="372"/>
      <c r="HJ898" s="372"/>
      <c r="HK898" s="372"/>
      <c r="HL898" s="372"/>
      <c r="HM898" s="372"/>
      <c r="HN898" s="372"/>
      <c r="HO898" s="372"/>
      <c r="HP898" s="372"/>
      <c r="HQ898" s="372"/>
      <c r="HR898" s="372"/>
      <c r="HS898" s="372"/>
      <c r="HT898" s="372"/>
      <c r="HU898" s="372"/>
      <c r="HV898" s="372"/>
      <c r="HW898" s="372"/>
      <c r="HX898" s="372"/>
    </row>
    <row r="900" spans="1:232" s="481" customFormat="1">
      <c r="A900" s="363"/>
      <c r="B900" s="378"/>
      <c r="C900" s="365"/>
      <c r="D900" s="366"/>
      <c r="E900" s="367"/>
      <c r="F900" s="368"/>
      <c r="G900" s="379"/>
      <c r="H900" s="382"/>
      <c r="I900" s="466"/>
      <c r="J900" s="467"/>
      <c r="K900" s="468"/>
      <c r="L900" s="465"/>
      <c r="N900" s="458"/>
      <c r="O900" s="458"/>
      <c r="P900" s="372"/>
      <c r="Q900" s="372"/>
      <c r="R900" s="372"/>
      <c r="S900" s="372"/>
      <c r="T900" s="372"/>
      <c r="U900" s="372"/>
      <c r="V900" s="372"/>
      <c r="W900" s="372"/>
      <c r="X900" s="372"/>
      <c r="Y900" s="372"/>
      <c r="Z900" s="372"/>
      <c r="AA900" s="372"/>
      <c r="AB900" s="372"/>
      <c r="AC900" s="372"/>
      <c r="AD900" s="372"/>
      <c r="AE900" s="372"/>
      <c r="AF900" s="372"/>
      <c r="AG900" s="372"/>
      <c r="AH900" s="372"/>
      <c r="AI900" s="372"/>
      <c r="AJ900" s="372"/>
      <c r="AK900" s="372"/>
      <c r="AL900" s="372"/>
      <c r="AM900" s="372"/>
      <c r="AN900" s="372"/>
      <c r="AO900" s="372"/>
      <c r="AP900" s="372"/>
      <c r="AQ900" s="372"/>
      <c r="AR900" s="372"/>
      <c r="AS900" s="372"/>
      <c r="AT900" s="372"/>
      <c r="AU900" s="372"/>
      <c r="AV900" s="372"/>
      <c r="AW900" s="372"/>
      <c r="AX900" s="372"/>
      <c r="AY900" s="372"/>
      <c r="AZ900" s="372"/>
      <c r="BA900" s="372"/>
      <c r="BB900" s="372"/>
      <c r="BC900" s="372"/>
      <c r="BD900" s="372"/>
      <c r="BE900" s="372"/>
      <c r="BF900" s="372"/>
      <c r="BG900" s="372"/>
      <c r="BH900" s="372"/>
      <c r="BI900" s="372"/>
      <c r="BJ900" s="372"/>
      <c r="BK900" s="372"/>
      <c r="BL900" s="372"/>
      <c r="BM900" s="372"/>
      <c r="BN900" s="372"/>
      <c r="BO900" s="372"/>
      <c r="BP900" s="372"/>
      <c r="BQ900" s="372"/>
      <c r="BR900" s="372"/>
      <c r="BS900" s="372"/>
      <c r="BT900" s="372"/>
      <c r="BU900" s="372"/>
      <c r="BV900" s="372"/>
      <c r="BW900" s="372"/>
      <c r="BX900" s="372"/>
      <c r="BY900" s="372"/>
      <c r="BZ900" s="372"/>
      <c r="CA900" s="372"/>
      <c r="CB900" s="372"/>
      <c r="CC900" s="372"/>
      <c r="CD900" s="372"/>
      <c r="CE900" s="372"/>
      <c r="CF900" s="372"/>
      <c r="CG900" s="372"/>
      <c r="CH900" s="372"/>
      <c r="CI900" s="372"/>
      <c r="CJ900" s="372"/>
      <c r="CK900" s="372"/>
      <c r="CL900" s="372"/>
      <c r="CM900" s="372"/>
      <c r="CN900" s="372"/>
      <c r="CO900" s="372"/>
      <c r="CP900" s="372"/>
      <c r="CQ900" s="372"/>
      <c r="CR900" s="372"/>
      <c r="CS900" s="372"/>
      <c r="CT900" s="372"/>
      <c r="CU900" s="372"/>
      <c r="CV900" s="372"/>
      <c r="CW900" s="372"/>
      <c r="CX900" s="372"/>
      <c r="CY900" s="372"/>
      <c r="CZ900" s="372"/>
      <c r="DA900" s="372"/>
      <c r="DB900" s="372"/>
      <c r="DC900" s="372"/>
      <c r="DD900" s="372"/>
      <c r="DE900" s="372"/>
      <c r="DF900" s="372"/>
      <c r="DG900" s="372"/>
      <c r="DH900" s="372"/>
      <c r="DI900" s="372"/>
      <c r="DJ900" s="372"/>
      <c r="DK900" s="372"/>
      <c r="DL900" s="372"/>
      <c r="DM900" s="372"/>
      <c r="DN900" s="372"/>
      <c r="DO900" s="372"/>
      <c r="DP900" s="372"/>
      <c r="DQ900" s="372"/>
      <c r="DR900" s="372"/>
      <c r="DS900" s="372"/>
      <c r="DT900" s="372"/>
      <c r="DU900" s="372"/>
      <c r="DV900" s="372"/>
      <c r="DW900" s="372"/>
      <c r="DX900" s="372"/>
      <c r="DY900" s="372"/>
      <c r="DZ900" s="372"/>
      <c r="EA900" s="372"/>
      <c r="EB900" s="372"/>
      <c r="EC900" s="372"/>
      <c r="ED900" s="372"/>
      <c r="EE900" s="372"/>
      <c r="EF900" s="372"/>
      <c r="EG900" s="372"/>
      <c r="EH900" s="372"/>
      <c r="EI900" s="372"/>
      <c r="EJ900" s="372"/>
      <c r="EK900" s="372"/>
      <c r="EL900" s="372"/>
      <c r="EM900" s="372"/>
      <c r="EN900" s="372"/>
      <c r="EO900" s="372"/>
      <c r="EP900" s="372"/>
      <c r="EQ900" s="372"/>
      <c r="ER900" s="372"/>
      <c r="ES900" s="372"/>
      <c r="ET900" s="372"/>
      <c r="EU900" s="372"/>
      <c r="EV900" s="372"/>
      <c r="EW900" s="372"/>
      <c r="EX900" s="372"/>
      <c r="EY900" s="372"/>
      <c r="EZ900" s="372"/>
      <c r="FA900" s="372"/>
      <c r="FB900" s="372"/>
      <c r="FC900" s="372"/>
      <c r="FD900" s="372"/>
      <c r="FE900" s="372"/>
      <c r="FF900" s="372"/>
      <c r="FG900" s="372"/>
      <c r="FH900" s="372"/>
      <c r="FI900" s="372"/>
      <c r="FJ900" s="372"/>
      <c r="FK900" s="372"/>
      <c r="FL900" s="372"/>
      <c r="FM900" s="372"/>
      <c r="FN900" s="372"/>
      <c r="FO900" s="372"/>
      <c r="FP900" s="372"/>
      <c r="FQ900" s="372"/>
      <c r="FR900" s="372"/>
      <c r="FS900" s="372"/>
      <c r="FT900" s="372"/>
      <c r="FU900" s="372"/>
      <c r="FV900" s="372"/>
      <c r="FW900" s="372"/>
      <c r="FX900" s="372"/>
      <c r="FY900" s="372"/>
      <c r="FZ900" s="372"/>
      <c r="GA900" s="372"/>
      <c r="GB900" s="372"/>
      <c r="GC900" s="372"/>
      <c r="GD900" s="372"/>
      <c r="GE900" s="372"/>
      <c r="GF900" s="372"/>
      <c r="GG900" s="372"/>
      <c r="GH900" s="372"/>
      <c r="GI900" s="372"/>
      <c r="GJ900" s="372"/>
      <c r="GK900" s="372"/>
      <c r="GL900" s="372"/>
      <c r="GM900" s="372"/>
      <c r="GN900" s="372"/>
      <c r="GO900" s="372"/>
      <c r="GP900" s="372"/>
      <c r="GQ900" s="372"/>
      <c r="GR900" s="372"/>
      <c r="GS900" s="372"/>
      <c r="GT900" s="372"/>
      <c r="GU900" s="372"/>
      <c r="GV900" s="372"/>
      <c r="GW900" s="372"/>
      <c r="GX900" s="372"/>
      <c r="GY900" s="372"/>
      <c r="GZ900" s="372"/>
      <c r="HA900" s="372"/>
      <c r="HB900" s="372"/>
      <c r="HC900" s="372"/>
      <c r="HD900" s="372"/>
      <c r="HE900" s="372"/>
      <c r="HF900" s="372"/>
      <c r="HG900" s="372"/>
      <c r="HH900" s="372"/>
      <c r="HI900" s="372"/>
      <c r="HJ900" s="372"/>
      <c r="HK900" s="372"/>
      <c r="HL900" s="372"/>
      <c r="HM900" s="372"/>
      <c r="HN900" s="372"/>
      <c r="HO900" s="372"/>
      <c r="HP900" s="372"/>
      <c r="HQ900" s="372"/>
      <c r="HR900" s="372"/>
      <c r="HS900" s="372"/>
      <c r="HT900" s="372"/>
      <c r="HU900" s="372"/>
      <c r="HV900" s="372"/>
      <c r="HW900" s="372"/>
      <c r="HX900" s="372"/>
    </row>
    <row r="902" spans="1:232" s="481" customFormat="1">
      <c r="A902" s="363"/>
      <c r="B902" s="378"/>
      <c r="C902" s="365"/>
      <c r="D902" s="366"/>
      <c r="E902" s="367"/>
      <c r="F902" s="368"/>
      <c r="G902" s="379"/>
      <c r="H902" s="382"/>
      <c r="I902" s="466"/>
      <c r="J902" s="467"/>
      <c r="K902" s="468"/>
      <c r="L902" s="465"/>
      <c r="N902" s="458"/>
      <c r="O902" s="458"/>
      <c r="P902" s="372"/>
      <c r="Q902" s="372"/>
      <c r="R902" s="372"/>
      <c r="S902" s="372"/>
      <c r="T902" s="372"/>
      <c r="U902" s="372"/>
      <c r="V902" s="372"/>
      <c r="W902" s="372"/>
      <c r="X902" s="372"/>
      <c r="Y902" s="372"/>
      <c r="Z902" s="372"/>
      <c r="AA902" s="372"/>
      <c r="AB902" s="372"/>
      <c r="AC902" s="372"/>
      <c r="AD902" s="372"/>
      <c r="AE902" s="372"/>
      <c r="AF902" s="372"/>
      <c r="AG902" s="372"/>
      <c r="AH902" s="372"/>
      <c r="AI902" s="372"/>
      <c r="AJ902" s="372"/>
      <c r="AK902" s="372"/>
      <c r="AL902" s="372"/>
      <c r="AM902" s="372"/>
      <c r="AN902" s="372"/>
      <c r="AO902" s="372"/>
      <c r="AP902" s="372"/>
      <c r="AQ902" s="372"/>
      <c r="AR902" s="372"/>
      <c r="AS902" s="372"/>
      <c r="AT902" s="372"/>
      <c r="AU902" s="372"/>
      <c r="AV902" s="372"/>
      <c r="AW902" s="372"/>
      <c r="AX902" s="372"/>
      <c r="AY902" s="372"/>
      <c r="AZ902" s="372"/>
      <c r="BA902" s="372"/>
      <c r="BB902" s="372"/>
      <c r="BC902" s="372"/>
      <c r="BD902" s="372"/>
      <c r="BE902" s="372"/>
      <c r="BF902" s="372"/>
      <c r="BG902" s="372"/>
      <c r="BH902" s="372"/>
      <c r="BI902" s="372"/>
      <c r="BJ902" s="372"/>
      <c r="BK902" s="372"/>
      <c r="BL902" s="372"/>
      <c r="BM902" s="372"/>
      <c r="BN902" s="372"/>
      <c r="BO902" s="372"/>
      <c r="BP902" s="372"/>
      <c r="BQ902" s="372"/>
      <c r="BR902" s="372"/>
      <c r="BS902" s="372"/>
      <c r="BT902" s="372"/>
      <c r="BU902" s="372"/>
      <c r="BV902" s="372"/>
      <c r="BW902" s="372"/>
      <c r="BX902" s="372"/>
      <c r="BY902" s="372"/>
      <c r="BZ902" s="372"/>
      <c r="CA902" s="372"/>
      <c r="CB902" s="372"/>
      <c r="CC902" s="372"/>
      <c r="CD902" s="372"/>
      <c r="CE902" s="372"/>
      <c r="CF902" s="372"/>
      <c r="CG902" s="372"/>
      <c r="CH902" s="372"/>
      <c r="CI902" s="372"/>
      <c r="CJ902" s="372"/>
      <c r="CK902" s="372"/>
      <c r="CL902" s="372"/>
      <c r="CM902" s="372"/>
      <c r="CN902" s="372"/>
      <c r="CO902" s="372"/>
      <c r="CP902" s="372"/>
      <c r="CQ902" s="372"/>
      <c r="CR902" s="372"/>
      <c r="CS902" s="372"/>
      <c r="CT902" s="372"/>
      <c r="CU902" s="372"/>
      <c r="CV902" s="372"/>
      <c r="CW902" s="372"/>
      <c r="CX902" s="372"/>
      <c r="CY902" s="372"/>
      <c r="CZ902" s="372"/>
      <c r="DA902" s="372"/>
      <c r="DB902" s="372"/>
      <c r="DC902" s="372"/>
      <c r="DD902" s="372"/>
      <c r="DE902" s="372"/>
      <c r="DF902" s="372"/>
      <c r="DG902" s="372"/>
      <c r="DH902" s="372"/>
      <c r="DI902" s="372"/>
      <c r="DJ902" s="372"/>
      <c r="DK902" s="372"/>
      <c r="DL902" s="372"/>
      <c r="DM902" s="372"/>
      <c r="DN902" s="372"/>
      <c r="DO902" s="372"/>
      <c r="DP902" s="372"/>
      <c r="DQ902" s="372"/>
      <c r="DR902" s="372"/>
      <c r="DS902" s="372"/>
      <c r="DT902" s="372"/>
      <c r="DU902" s="372"/>
      <c r="DV902" s="372"/>
      <c r="DW902" s="372"/>
      <c r="DX902" s="372"/>
      <c r="DY902" s="372"/>
      <c r="DZ902" s="372"/>
      <c r="EA902" s="372"/>
      <c r="EB902" s="372"/>
      <c r="EC902" s="372"/>
      <c r="ED902" s="372"/>
      <c r="EE902" s="372"/>
      <c r="EF902" s="372"/>
      <c r="EG902" s="372"/>
      <c r="EH902" s="372"/>
      <c r="EI902" s="372"/>
      <c r="EJ902" s="372"/>
      <c r="EK902" s="372"/>
      <c r="EL902" s="372"/>
      <c r="EM902" s="372"/>
      <c r="EN902" s="372"/>
      <c r="EO902" s="372"/>
      <c r="EP902" s="372"/>
      <c r="EQ902" s="372"/>
      <c r="ER902" s="372"/>
      <c r="ES902" s="372"/>
      <c r="ET902" s="372"/>
      <c r="EU902" s="372"/>
      <c r="EV902" s="372"/>
      <c r="EW902" s="372"/>
      <c r="EX902" s="372"/>
      <c r="EY902" s="372"/>
      <c r="EZ902" s="372"/>
      <c r="FA902" s="372"/>
      <c r="FB902" s="372"/>
      <c r="FC902" s="372"/>
      <c r="FD902" s="372"/>
      <c r="FE902" s="372"/>
      <c r="FF902" s="372"/>
      <c r="FG902" s="372"/>
      <c r="FH902" s="372"/>
      <c r="FI902" s="372"/>
      <c r="FJ902" s="372"/>
      <c r="FK902" s="372"/>
      <c r="FL902" s="372"/>
      <c r="FM902" s="372"/>
      <c r="FN902" s="372"/>
      <c r="FO902" s="372"/>
      <c r="FP902" s="372"/>
      <c r="FQ902" s="372"/>
      <c r="FR902" s="372"/>
      <c r="FS902" s="372"/>
      <c r="FT902" s="372"/>
      <c r="FU902" s="372"/>
      <c r="FV902" s="372"/>
      <c r="FW902" s="372"/>
      <c r="FX902" s="372"/>
      <c r="FY902" s="372"/>
      <c r="FZ902" s="372"/>
      <c r="GA902" s="372"/>
      <c r="GB902" s="372"/>
      <c r="GC902" s="372"/>
      <c r="GD902" s="372"/>
      <c r="GE902" s="372"/>
      <c r="GF902" s="372"/>
      <c r="GG902" s="372"/>
      <c r="GH902" s="372"/>
      <c r="GI902" s="372"/>
      <c r="GJ902" s="372"/>
      <c r="GK902" s="372"/>
      <c r="GL902" s="372"/>
      <c r="GM902" s="372"/>
      <c r="GN902" s="372"/>
      <c r="GO902" s="372"/>
      <c r="GP902" s="372"/>
      <c r="GQ902" s="372"/>
      <c r="GR902" s="372"/>
      <c r="GS902" s="372"/>
      <c r="GT902" s="372"/>
      <c r="GU902" s="372"/>
      <c r="GV902" s="372"/>
      <c r="GW902" s="372"/>
      <c r="GX902" s="372"/>
      <c r="GY902" s="372"/>
      <c r="GZ902" s="372"/>
      <c r="HA902" s="372"/>
      <c r="HB902" s="372"/>
      <c r="HC902" s="372"/>
      <c r="HD902" s="372"/>
      <c r="HE902" s="372"/>
      <c r="HF902" s="372"/>
      <c r="HG902" s="372"/>
      <c r="HH902" s="372"/>
      <c r="HI902" s="372"/>
      <c r="HJ902" s="372"/>
      <c r="HK902" s="372"/>
      <c r="HL902" s="372"/>
      <c r="HM902" s="372"/>
      <c r="HN902" s="372"/>
      <c r="HO902" s="372"/>
      <c r="HP902" s="372"/>
      <c r="HQ902" s="372"/>
      <c r="HR902" s="372"/>
      <c r="HS902" s="372"/>
      <c r="HT902" s="372"/>
      <c r="HU902" s="372"/>
      <c r="HV902" s="372"/>
      <c r="HW902" s="372"/>
      <c r="HX902" s="372"/>
    </row>
    <row r="904" spans="1:232" s="481" customFormat="1">
      <c r="A904" s="363"/>
      <c r="B904" s="378"/>
      <c r="C904" s="365"/>
      <c r="D904" s="366"/>
      <c r="E904" s="367"/>
      <c r="F904" s="368"/>
      <c r="G904" s="379"/>
      <c r="H904" s="382"/>
      <c r="I904" s="466"/>
      <c r="J904" s="467"/>
      <c r="K904" s="468"/>
      <c r="L904" s="465"/>
      <c r="N904" s="458"/>
      <c r="O904" s="458"/>
      <c r="P904" s="372"/>
      <c r="Q904" s="372"/>
      <c r="R904" s="372"/>
      <c r="S904" s="372"/>
      <c r="T904" s="372"/>
      <c r="U904" s="372"/>
      <c r="V904" s="372"/>
      <c r="W904" s="372"/>
      <c r="X904" s="372"/>
      <c r="Y904" s="372"/>
      <c r="Z904" s="372"/>
      <c r="AA904" s="372"/>
      <c r="AB904" s="372"/>
      <c r="AC904" s="372"/>
      <c r="AD904" s="372"/>
      <c r="AE904" s="372"/>
      <c r="AF904" s="372"/>
      <c r="AG904" s="372"/>
      <c r="AH904" s="372"/>
      <c r="AI904" s="372"/>
      <c r="AJ904" s="372"/>
      <c r="AK904" s="372"/>
      <c r="AL904" s="372"/>
      <c r="AM904" s="372"/>
      <c r="AN904" s="372"/>
      <c r="AO904" s="372"/>
      <c r="AP904" s="372"/>
      <c r="AQ904" s="372"/>
      <c r="AR904" s="372"/>
      <c r="AS904" s="372"/>
      <c r="AT904" s="372"/>
      <c r="AU904" s="372"/>
      <c r="AV904" s="372"/>
      <c r="AW904" s="372"/>
      <c r="AX904" s="372"/>
      <c r="AY904" s="372"/>
      <c r="AZ904" s="372"/>
      <c r="BA904" s="372"/>
      <c r="BB904" s="372"/>
      <c r="BC904" s="372"/>
      <c r="BD904" s="372"/>
      <c r="BE904" s="372"/>
      <c r="BF904" s="372"/>
      <c r="BG904" s="372"/>
      <c r="BH904" s="372"/>
      <c r="BI904" s="372"/>
      <c r="BJ904" s="372"/>
      <c r="BK904" s="372"/>
      <c r="BL904" s="372"/>
      <c r="BM904" s="372"/>
      <c r="BN904" s="372"/>
      <c r="BO904" s="372"/>
      <c r="BP904" s="372"/>
      <c r="BQ904" s="372"/>
      <c r="BR904" s="372"/>
      <c r="BS904" s="372"/>
      <c r="BT904" s="372"/>
      <c r="BU904" s="372"/>
      <c r="BV904" s="372"/>
      <c r="BW904" s="372"/>
      <c r="BX904" s="372"/>
      <c r="BY904" s="372"/>
      <c r="BZ904" s="372"/>
      <c r="CA904" s="372"/>
      <c r="CB904" s="372"/>
      <c r="CC904" s="372"/>
      <c r="CD904" s="372"/>
      <c r="CE904" s="372"/>
      <c r="CF904" s="372"/>
      <c r="CG904" s="372"/>
      <c r="CH904" s="372"/>
      <c r="CI904" s="372"/>
      <c r="CJ904" s="372"/>
      <c r="CK904" s="372"/>
      <c r="CL904" s="372"/>
      <c r="CM904" s="372"/>
      <c r="CN904" s="372"/>
      <c r="CO904" s="372"/>
      <c r="CP904" s="372"/>
      <c r="CQ904" s="372"/>
      <c r="CR904" s="372"/>
      <c r="CS904" s="372"/>
      <c r="CT904" s="372"/>
      <c r="CU904" s="372"/>
      <c r="CV904" s="372"/>
      <c r="CW904" s="372"/>
      <c r="CX904" s="372"/>
      <c r="CY904" s="372"/>
      <c r="CZ904" s="372"/>
      <c r="DA904" s="372"/>
      <c r="DB904" s="372"/>
      <c r="DC904" s="372"/>
      <c r="DD904" s="372"/>
      <c r="DE904" s="372"/>
      <c r="DF904" s="372"/>
      <c r="DG904" s="372"/>
      <c r="DH904" s="372"/>
      <c r="DI904" s="372"/>
      <c r="DJ904" s="372"/>
      <c r="DK904" s="372"/>
      <c r="DL904" s="372"/>
      <c r="DM904" s="372"/>
      <c r="DN904" s="372"/>
      <c r="DO904" s="372"/>
      <c r="DP904" s="372"/>
      <c r="DQ904" s="372"/>
      <c r="DR904" s="372"/>
      <c r="DS904" s="372"/>
      <c r="DT904" s="372"/>
      <c r="DU904" s="372"/>
      <c r="DV904" s="372"/>
      <c r="DW904" s="372"/>
      <c r="DX904" s="372"/>
      <c r="DY904" s="372"/>
      <c r="DZ904" s="372"/>
      <c r="EA904" s="372"/>
      <c r="EB904" s="372"/>
      <c r="EC904" s="372"/>
      <c r="ED904" s="372"/>
      <c r="EE904" s="372"/>
      <c r="EF904" s="372"/>
      <c r="EG904" s="372"/>
      <c r="EH904" s="372"/>
      <c r="EI904" s="372"/>
      <c r="EJ904" s="372"/>
      <c r="EK904" s="372"/>
      <c r="EL904" s="372"/>
      <c r="EM904" s="372"/>
      <c r="EN904" s="372"/>
      <c r="EO904" s="372"/>
      <c r="EP904" s="372"/>
      <c r="EQ904" s="372"/>
      <c r="ER904" s="372"/>
      <c r="ES904" s="372"/>
      <c r="ET904" s="372"/>
      <c r="EU904" s="372"/>
      <c r="EV904" s="372"/>
      <c r="EW904" s="372"/>
      <c r="EX904" s="372"/>
      <c r="EY904" s="372"/>
      <c r="EZ904" s="372"/>
      <c r="FA904" s="372"/>
      <c r="FB904" s="372"/>
      <c r="FC904" s="372"/>
      <c r="FD904" s="372"/>
      <c r="FE904" s="372"/>
      <c r="FF904" s="372"/>
      <c r="FG904" s="372"/>
      <c r="FH904" s="372"/>
      <c r="FI904" s="372"/>
      <c r="FJ904" s="372"/>
      <c r="FK904" s="372"/>
      <c r="FL904" s="372"/>
      <c r="FM904" s="372"/>
      <c r="FN904" s="372"/>
      <c r="FO904" s="372"/>
      <c r="FP904" s="372"/>
      <c r="FQ904" s="372"/>
      <c r="FR904" s="372"/>
      <c r="FS904" s="372"/>
      <c r="FT904" s="372"/>
      <c r="FU904" s="372"/>
      <c r="FV904" s="372"/>
      <c r="FW904" s="372"/>
      <c r="FX904" s="372"/>
      <c r="FY904" s="372"/>
      <c r="FZ904" s="372"/>
      <c r="GA904" s="372"/>
      <c r="GB904" s="372"/>
      <c r="GC904" s="372"/>
      <c r="GD904" s="372"/>
      <c r="GE904" s="372"/>
      <c r="GF904" s="372"/>
      <c r="GG904" s="372"/>
      <c r="GH904" s="372"/>
      <c r="GI904" s="372"/>
      <c r="GJ904" s="372"/>
      <c r="GK904" s="372"/>
      <c r="GL904" s="372"/>
      <c r="GM904" s="372"/>
      <c r="GN904" s="372"/>
      <c r="GO904" s="372"/>
      <c r="GP904" s="372"/>
      <c r="GQ904" s="372"/>
      <c r="GR904" s="372"/>
      <c r="GS904" s="372"/>
      <c r="GT904" s="372"/>
      <c r="GU904" s="372"/>
      <c r="GV904" s="372"/>
      <c r="GW904" s="372"/>
      <c r="GX904" s="372"/>
      <c r="GY904" s="372"/>
      <c r="GZ904" s="372"/>
      <c r="HA904" s="372"/>
      <c r="HB904" s="372"/>
      <c r="HC904" s="372"/>
      <c r="HD904" s="372"/>
      <c r="HE904" s="372"/>
      <c r="HF904" s="372"/>
      <c r="HG904" s="372"/>
      <c r="HH904" s="372"/>
      <c r="HI904" s="372"/>
      <c r="HJ904" s="372"/>
      <c r="HK904" s="372"/>
      <c r="HL904" s="372"/>
      <c r="HM904" s="372"/>
      <c r="HN904" s="372"/>
      <c r="HO904" s="372"/>
      <c r="HP904" s="372"/>
      <c r="HQ904" s="372"/>
      <c r="HR904" s="372"/>
      <c r="HS904" s="372"/>
      <c r="HT904" s="372"/>
      <c r="HU904" s="372"/>
      <c r="HV904" s="372"/>
      <c r="HW904" s="372"/>
      <c r="HX904" s="372"/>
    </row>
    <row r="906" spans="1:232" s="481" customFormat="1">
      <c r="A906" s="363"/>
      <c r="B906" s="378"/>
      <c r="C906" s="365"/>
      <c r="D906" s="366"/>
      <c r="E906" s="367"/>
      <c r="F906" s="368"/>
      <c r="G906" s="379"/>
      <c r="H906" s="382"/>
      <c r="I906" s="466"/>
      <c r="J906" s="467"/>
      <c r="K906" s="468"/>
      <c r="L906" s="465"/>
      <c r="N906" s="458"/>
      <c r="O906" s="458"/>
      <c r="P906" s="372"/>
      <c r="Q906" s="372"/>
      <c r="R906" s="372"/>
      <c r="S906" s="372"/>
      <c r="T906" s="372"/>
      <c r="U906" s="372"/>
      <c r="V906" s="372"/>
      <c r="W906" s="372"/>
      <c r="X906" s="372"/>
      <c r="Y906" s="372"/>
      <c r="Z906" s="372"/>
      <c r="AA906" s="372"/>
      <c r="AB906" s="372"/>
      <c r="AC906" s="372"/>
      <c r="AD906" s="372"/>
      <c r="AE906" s="372"/>
      <c r="AF906" s="372"/>
      <c r="AG906" s="372"/>
      <c r="AH906" s="372"/>
      <c r="AI906" s="372"/>
      <c r="AJ906" s="372"/>
      <c r="AK906" s="372"/>
      <c r="AL906" s="372"/>
      <c r="AM906" s="372"/>
      <c r="AN906" s="372"/>
      <c r="AO906" s="372"/>
      <c r="AP906" s="372"/>
      <c r="AQ906" s="372"/>
      <c r="AR906" s="372"/>
      <c r="AS906" s="372"/>
      <c r="AT906" s="372"/>
      <c r="AU906" s="372"/>
      <c r="AV906" s="372"/>
      <c r="AW906" s="372"/>
      <c r="AX906" s="372"/>
      <c r="AY906" s="372"/>
      <c r="AZ906" s="372"/>
      <c r="BA906" s="372"/>
      <c r="BB906" s="372"/>
      <c r="BC906" s="372"/>
      <c r="BD906" s="372"/>
      <c r="BE906" s="372"/>
      <c r="BF906" s="372"/>
      <c r="BG906" s="372"/>
      <c r="BH906" s="372"/>
      <c r="BI906" s="372"/>
      <c r="BJ906" s="372"/>
      <c r="BK906" s="372"/>
      <c r="BL906" s="372"/>
      <c r="BM906" s="372"/>
      <c r="BN906" s="372"/>
      <c r="BO906" s="372"/>
      <c r="BP906" s="372"/>
      <c r="BQ906" s="372"/>
      <c r="BR906" s="372"/>
      <c r="BS906" s="372"/>
      <c r="BT906" s="372"/>
      <c r="BU906" s="372"/>
      <c r="BV906" s="372"/>
      <c r="BW906" s="372"/>
      <c r="BX906" s="372"/>
      <c r="BY906" s="372"/>
      <c r="BZ906" s="372"/>
      <c r="CA906" s="372"/>
      <c r="CB906" s="372"/>
      <c r="CC906" s="372"/>
      <c r="CD906" s="372"/>
      <c r="CE906" s="372"/>
      <c r="CF906" s="372"/>
      <c r="CG906" s="372"/>
      <c r="CH906" s="372"/>
      <c r="CI906" s="372"/>
      <c r="CJ906" s="372"/>
      <c r="CK906" s="372"/>
      <c r="CL906" s="372"/>
      <c r="CM906" s="372"/>
      <c r="CN906" s="372"/>
      <c r="CO906" s="372"/>
      <c r="CP906" s="372"/>
      <c r="CQ906" s="372"/>
      <c r="CR906" s="372"/>
      <c r="CS906" s="372"/>
      <c r="CT906" s="372"/>
      <c r="CU906" s="372"/>
      <c r="CV906" s="372"/>
      <c r="CW906" s="372"/>
      <c r="CX906" s="372"/>
      <c r="CY906" s="372"/>
      <c r="CZ906" s="372"/>
      <c r="DA906" s="372"/>
      <c r="DB906" s="372"/>
      <c r="DC906" s="372"/>
      <c r="DD906" s="372"/>
      <c r="DE906" s="372"/>
      <c r="DF906" s="372"/>
      <c r="DG906" s="372"/>
      <c r="DH906" s="372"/>
      <c r="DI906" s="372"/>
      <c r="DJ906" s="372"/>
      <c r="DK906" s="372"/>
      <c r="DL906" s="372"/>
      <c r="DM906" s="372"/>
      <c r="DN906" s="372"/>
      <c r="DO906" s="372"/>
      <c r="DP906" s="372"/>
      <c r="DQ906" s="372"/>
      <c r="DR906" s="372"/>
      <c r="DS906" s="372"/>
      <c r="DT906" s="372"/>
      <c r="DU906" s="372"/>
      <c r="DV906" s="372"/>
      <c r="DW906" s="372"/>
      <c r="DX906" s="372"/>
      <c r="DY906" s="372"/>
      <c r="DZ906" s="372"/>
      <c r="EA906" s="372"/>
      <c r="EB906" s="372"/>
      <c r="EC906" s="372"/>
      <c r="ED906" s="372"/>
      <c r="EE906" s="372"/>
      <c r="EF906" s="372"/>
      <c r="EG906" s="372"/>
      <c r="EH906" s="372"/>
      <c r="EI906" s="372"/>
      <c r="EJ906" s="372"/>
      <c r="EK906" s="372"/>
      <c r="EL906" s="372"/>
      <c r="EM906" s="372"/>
      <c r="EN906" s="372"/>
      <c r="EO906" s="372"/>
      <c r="EP906" s="372"/>
      <c r="EQ906" s="372"/>
      <c r="ER906" s="372"/>
      <c r="ES906" s="372"/>
      <c r="ET906" s="372"/>
      <c r="EU906" s="372"/>
      <c r="EV906" s="372"/>
      <c r="EW906" s="372"/>
      <c r="EX906" s="372"/>
      <c r="EY906" s="372"/>
      <c r="EZ906" s="372"/>
      <c r="FA906" s="372"/>
      <c r="FB906" s="372"/>
      <c r="FC906" s="372"/>
      <c r="FD906" s="372"/>
      <c r="FE906" s="372"/>
      <c r="FF906" s="372"/>
      <c r="FG906" s="372"/>
      <c r="FH906" s="372"/>
      <c r="FI906" s="372"/>
      <c r="FJ906" s="372"/>
      <c r="FK906" s="372"/>
      <c r="FL906" s="372"/>
      <c r="FM906" s="372"/>
      <c r="FN906" s="372"/>
      <c r="FO906" s="372"/>
      <c r="FP906" s="372"/>
      <c r="FQ906" s="372"/>
      <c r="FR906" s="372"/>
      <c r="FS906" s="372"/>
      <c r="FT906" s="372"/>
      <c r="FU906" s="372"/>
      <c r="FV906" s="372"/>
      <c r="FW906" s="372"/>
      <c r="FX906" s="372"/>
      <c r="FY906" s="372"/>
      <c r="FZ906" s="372"/>
      <c r="GA906" s="372"/>
      <c r="GB906" s="372"/>
      <c r="GC906" s="372"/>
      <c r="GD906" s="372"/>
      <c r="GE906" s="372"/>
      <c r="GF906" s="372"/>
      <c r="GG906" s="372"/>
      <c r="GH906" s="372"/>
      <c r="GI906" s="372"/>
      <c r="GJ906" s="372"/>
      <c r="GK906" s="372"/>
      <c r="GL906" s="372"/>
      <c r="GM906" s="372"/>
      <c r="GN906" s="372"/>
      <c r="GO906" s="372"/>
      <c r="GP906" s="372"/>
      <c r="GQ906" s="372"/>
      <c r="GR906" s="372"/>
      <c r="GS906" s="372"/>
      <c r="GT906" s="372"/>
      <c r="GU906" s="372"/>
      <c r="GV906" s="372"/>
      <c r="GW906" s="372"/>
      <c r="GX906" s="372"/>
      <c r="GY906" s="372"/>
      <c r="GZ906" s="372"/>
      <c r="HA906" s="372"/>
      <c r="HB906" s="372"/>
      <c r="HC906" s="372"/>
      <c r="HD906" s="372"/>
      <c r="HE906" s="372"/>
      <c r="HF906" s="372"/>
      <c r="HG906" s="372"/>
      <c r="HH906" s="372"/>
      <c r="HI906" s="372"/>
      <c r="HJ906" s="372"/>
      <c r="HK906" s="372"/>
      <c r="HL906" s="372"/>
      <c r="HM906" s="372"/>
      <c r="HN906" s="372"/>
      <c r="HO906" s="372"/>
      <c r="HP906" s="372"/>
      <c r="HQ906" s="372"/>
      <c r="HR906" s="372"/>
      <c r="HS906" s="372"/>
      <c r="HT906" s="372"/>
      <c r="HU906" s="372"/>
      <c r="HV906" s="372"/>
      <c r="HW906" s="372"/>
      <c r="HX906" s="372"/>
    </row>
    <row r="907" spans="1:232" s="481" customFormat="1">
      <c r="A907" s="363"/>
      <c r="B907" s="378"/>
      <c r="C907" s="365"/>
      <c r="D907" s="366"/>
      <c r="E907" s="367"/>
      <c r="F907" s="368"/>
      <c r="G907" s="379"/>
      <c r="H907" s="382"/>
      <c r="I907" s="466"/>
      <c r="J907" s="467"/>
      <c r="K907" s="468"/>
      <c r="L907" s="465"/>
      <c r="N907" s="458"/>
      <c r="O907" s="458"/>
      <c r="P907" s="372"/>
      <c r="Q907" s="372"/>
      <c r="R907" s="372"/>
      <c r="S907" s="372"/>
      <c r="T907" s="372"/>
      <c r="U907" s="372"/>
      <c r="V907" s="372"/>
      <c r="W907" s="372"/>
      <c r="X907" s="372"/>
      <c r="Y907" s="372"/>
      <c r="Z907" s="372"/>
      <c r="AA907" s="372"/>
      <c r="AB907" s="372"/>
      <c r="AC907" s="372"/>
      <c r="AD907" s="372"/>
      <c r="AE907" s="372"/>
      <c r="AF907" s="372"/>
      <c r="AG907" s="372"/>
      <c r="AH907" s="372"/>
      <c r="AI907" s="372"/>
      <c r="AJ907" s="372"/>
      <c r="AK907" s="372"/>
      <c r="AL907" s="372"/>
      <c r="AM907" s="372"/>
      <c r="AN907" s="372"/>
      <c r="AO907" s="372"/>
      <c r="AP907" s="372"/>
      <c r="AQ907" s="372"/>
      <c r="AR907" s="372"/>
      <c r="AS907" s="372"/>
      <c r="AT907" s="372"/>
      <c r="AU907" s="372"/>
      <c r="AV907" s="372"/>
      <c r="AW907" s="372"/>
      <c r="AX907" s="372"/>
      <c r="AY907" s="372"/>
      <c r="AZ907" s="372"/>
      <c r="BA907" s="372"/>
      <c r="BB907" s="372"/>
      <c r="BC907" s="372"/>
      <c r="BD907" s="372"/>
      <c r="BE907" s="372"/>
      <c r="BF907" s="372"/>
      <c r="BG907" s="372"/>
      <c r="BH907" s="372"/>
      <c r="BI907" s="372"/>
      <c r="BJ907" s="372"/>
      <c r="BK907" s="372"/>
      <c r="BL907" s="372"/>
      <c r="BM907" s="372"/>
      <c r="BN907" s="372"/>
      <c r="BO907" s="372"/>
      <c r="BP907" s="372"/>
      <c r="BQ907" s="372"/>
      <c r="BR907" s="372"/>
      <c r="BS907" s="372"/>
      <c r="BT907" s="372"/>
      <c r="BU907" s="372"/>
      <c r="BV907" s="372"/>
      <c r="BW907" s="372"/>
      <c r="BX907" s="372"/>
      <c r="BY907" s="372"/>
      <c r="BZ907" s="372"/>
      <c r="CA907" s="372"/>
      <c r="CB907" s="372"/>
      <c r="CC907" s="372"/>
      <c r="CD907" s="372"/>
      <c r="CE907" s="372"/>
      <c r="CF907" s="372"/>
      <c r="CG907" s="372"/>
      <c r="CH907" s="372"/>
      <c r="CI907" s="372"/>
      <c r="CJ907" s="372"/>
      <c r="CK907" s="372"/>
      <c r="CL907" s="372"/>
      <c r="CM907" s="372"/>
      <c r="CN907" s="372"/>
      <c r="CO907" s="372"/>
      <c r="CP907" s="372"/>
      <c r="CQ907" s="372"/>
      <c r="CR907" s="372"/>
      <c r="CS907" s="372"/>
      <c r="CT907" s="372"/>
      <c r="CU907" s="372"/>
      <c r="CV907" s="372"/>
      <c r="CW907" s="372"/>
      <c r="CX907" s="372"/>
      <c r="CY907" s="372"/>
      <c r="CZ907" s="372"/>
      <c r="DA907" s="372"/>
      <c r="DB907" s="372"/>
      <c r="DC907" s="372"/>
      <c r="DD907" s="372"/>
      <c r="DE907" s="372"/>
      <c r="DF907" s="372"/>
      <c r="DG907" s="372"/>
      <c r="DH907" s="372"/>
      <c r="DI907" s="372"/>
      <c r="DJ907" s="372"/>
      <c r="DK907" s="372"/>
      <c r="DL907" s="372"/>
      <c r="DM907" s="372"/>
      <c r="DN907" s="372"/>
      <c r="DO907" s="372"/>
      <c r="DP907" s="372"/>
      <c r="DQ907" s="372"/>
      <c r="DR907" s="372"/>
      <c r="DS907" s="372"/>
      <c r="DT907" s="372"/>
      <c r="DU907" s="372"/>
      <c r="DV907" s="372"/>
      <c r="DW907" s="372"/>
      <c r="DX907" s="372"/>
      <c r="DY907" s="372"/>
      <c r="DZ907" s="372"/>
      <c r="EA907" s="372"/>
      <c r="EB907" s="372"/>
      <c r="EC907" s="372"/>
      <c r="ED907" s="372"/>
      <c r="EE907" s="372"/>
      <c r="EF907" s="372"/>
      <c r="EG907" s="372"/>
      <c r="EH907" s="372"/>
      <c r="EI907" s="372"/>
      <c r="EJ907" s="372"/>
      <c r="EK907" s="372"/>
      <c r="EL907" s="372"/>
      <c r="EM907" s="372"/>
      <c r="EN907" s="372"/>
      <c r="EO907" s="372"/>
      <c r="EP907" s="372"/>
      <c r="EQ907" s="372"/>
      <c r="ER907" s="372"/>
      <c r="ES907" s="372"/>
      <c r="ET907" s="372"/>
      <c r="EU907" s="372"/>
      <c r="EV907" s="372"/>
      <c r="EW907" s="372"/>
      <c r="EX907" s="372"/>
      <c r="EY907" s="372"/>
      <c r="EZ907" s="372"/>
      <c r="FA907" s="372"/>
      <c r="FB907" s="372"/>
      <c r="FC907" s="372"/>
      <c r="FD907" s="372"/>
      <c r="FE907" s="372"/>
      <c r="FF907" s="372"/>
      <c r="FG907" s="372"/>
      <c r="FH907" s="372"/>
      <c r="FI907" s="372"/>
      <c r="FJ907" s="372"/>
      <c r="FK907" s="372"/>
      <c r="FL907" s="372"/>
      <c r="FM907" s="372"/>
      <c r="FN907" s="372"/>
      <c r="FO907" s="372"/>
      <c r="FP907" s="372"/>
      <c r="FQ907" s="372"/>
      <c r="FR907" s="372"/>
      <c r="FS907" s="372"/>
      <c r="FT907" s="372"/>
      <c r="FU907" s="372"/>
      <c r="FV907" s="372"/>
      <c r="FW907" s="372"/>
      <c r="FX907" s="372"/>
      <c r="FY907" s="372"/>
      <c r="FZ907" s="372"/>
      <c r="GA907" s="372"/>
      <c r="GB907" s="372"/>
      <c r="GC907" s="372"/>
      <c r="GD907" s="372"/>
      <c r="GE907" s="372"/>
      <c r="GF907" s="372"/>
      <c r="GG907" s="372"/>
      <c r="GH907" s="372"/>
      <c r="GI907" s="372"/>
      <c r="GJ907" s="372"/>
      <c r="GK907" s="372"/>
      <c r="GL907" s="372"/>
      <c r="GM907" s="372"/>
      <c r="GN907" s="372"/>
      <c r="GO907" s="372"/>
      <c r="GP907" s="372"/>
      <c r="GQ907" s="372"/>
      <c r="GR907" s="372"/>
      <c r="GS907" s="372"/>
      <c r="GT907" s="372"/>
      <c r="GU907" s="372"/>
      <c r="GV907" s="372"/>
      <c r="GW907" s="372"/>
      <c r="GX907" s="372"/>
      <c r="GY907" s="372"/>
      <c r="GZ907" s="372"/>
      <c r="HA907" s="372"/>
      <c r="HB907" s="372"/>
      <c r="HC907" s="372"/>
      <c r="HD907" s="372"/>
      <c r="HE907" s="372"/>
      <c r="HF907" s="372"/>
      <c r="HG907" s="372"/>
      <c r="HH907" s="372"/>
      <c r="HI907" s="372"/>
      <c r="HJ907" s="372"/>
      <c r="HK907" s="372"/>
      <c r="HL907" s="372"/>
      <c r="HM907" s="372"/>
      <c r="HN907" s="372"/>
      <c r="HO907" s="372"/>
      <c r="HP907" s="372"/>
      <c r="HQ907" s="372"/>
      <c r="HR907" s="372"/>
      <c r="HS907" s="372"/>
      <c r="HT907" s="372"/>
      <c r="HU907" s="372"/>
      <c r="HV907" s="372"/>
      <c r="HW907" s="372"/>
      <c r="HX907" s="372"/>
    </row>
    <row r="908" spans="1:232" s="481" customFormat="1">
      <c r="A908" s="363"/>
      <c r="B908" s="378"/>
      <c r="C908" s="365"/>
      <c r="D908" s="366"/>
      <c r="E908" s="367"/>
      <c r="F908" s="368"/>
      <c r="G908" s="379"/>
      <c r="H908" s="382"/>
      <c r="I908" s="466"/>
      <c r="J908" s="467"/>
      <c r="K908" s="468"/>
      <c r="L908" s="465"/>
      <c r="N908" s="458"/>
      <c r="O908" s="458"/>
      <c r="P908" s="372"/>
      <c r="Q908" s="372"/>
      <c r="R908" s="372"/>
      <c r="S908" s="372"/>
      <c r="T908" s="372"/>
      <c r="U908" s="372"/>
      <c r="V908" s="372"/>
      <c r="W908" s="372"/>
      <c r="X908" s="372"/>
      <c r="Y908" s="372"/>
      <c r="Z908" s="372"/>
      <c r="AA908" s="372"/>
      <c r="AB908" s="372"/>
      <c r="AC908" s="372"/>
      <c r="AD908" s="372"/>
      <c r="AE908" s="372"/>
      <c r="AF908" s="372"/>
      <c r="AG908" s="372"/>
      <c r="AH908" s="372"/>
      <c r="AI908" s="372"/>
      <c r="AJ908" s="372"/>
      <c r="AK908" s="372"/>
      <c r="AL908" s="372"/>
      <c r="AM908" s="372"/>
      <c r="AN908" s="372"/>
      <c r="AO908" s="372"/>
      <c r="AP908" s="372"/>
      <c r="AQ908" s="372"/>
      <c r="AR908" s="372"/>
      <c r="AS908" s="372"/>
      <c r="AT908" s="372"/>
      <c r="AU908" s="372"/>
      <c r="AV908" s="372"/>
      <c r="AW908" s="372"/>
      <c r="AX908" s="372"/>
      <c r="AY908" s="372"/>
      <c r="AZ908" s="372"/>
      <c r="BA908" s="372"/>
      <c r="BB908" s="372"/>
      <c r="BC908" s="372"/>
      <c r="BD908" s="372"/>
      <c r="BE908" s="372"/>
      <c r="BF908" s="372"/>
      <c r="BG908" s="372"/>
      <c r="BH908" s="372"/>
      <c r="BI908" s="372"/>
      <c r="BJ908" s="372"/>
      <c r="BK908" s="372"/>
      <c r="BL908" s="372"/>
      <c r="BM908" s="372"/>
      <c r="BN908" s="372"/>
      <c r="BO908" s="372"/>
      <c r="BP908" s="372"/>
      <c r="BQ908" s="372"/>
      <c r="BR908" s="372"/>
      <c r="BS908" s="372"/>
      <c r="BT908" s="372"/>
      <c r="BU908" s="372"/>
      <c r="BV908" s="372"/>
      <c r="BW908" s="372"/>
      <c r="BX908" s="372"/>
      <c r="BY908" s="372"/>
      <c r="BZ908" s="372"/>
      <c r="CA908" s="372"/>
      <c r="CB908" s="372"/>
      <c r="CC908" s="372"/>
      <c r="CD908" s="372"/>
      <c r="CE908" s="372"/>
      <c r="CF908" s="372"/>
      <c r="CG908" s="372"/>
      <c r="CH908" s="372"/>
      <c r="CI908" s="372"/>
      <c r="CJ908" s="372"/>
      <c r="CK908" s="372"/>
      <c r="CL908" s="372"/>
      <c r="CM908" s="372"/>
      <c r="CN908" s="372"/>
      <c r="CO908" s="372"/>
      <c r="CP908" s="372"/>
      <c r="CQ908" s="372"/>
      <c r="CR908" s="372"/>
      <c r="CS908" s="372"/>
      <c r="CT908" s="372"/>
      <c r="CU908" s="372"/>
      <c r="CV908" s="372"/>
      <c r="CW908" s="372"/>
      <c r="CX908" s="372"/>
      <c r="CY908" s="372"/>
      <c r="CZ908" s="372"/>
      <c r="DA908" s="372"/>
      <c r="DB908" s="372"/>
      <c r="DC908" s="372"/>
      <c r="DD908" s="372"/>
      <c r="DE908" s="372"/>
      <c r="DF908" s="372"/>
      <c r="DG908" s="372"/>
      <c r="DH908" s="372"/>
      <c r="DI908" s="372"/>
      <c r="DJ908" s="372"/>
      <c r="DK908" s="372"/>
      <c r="DL908" s="372"/>
      <c r="DM908" s="372"/>
      <c r="DN908" s="372"/>
      <c r="DO908" s="372"/>
      <c r="DP908" s="372"/>
      <c r="DQ908" s="372"/>
      <c r="DR908" s="372"/>
      <c r="DS908" s="372"/>
      <c r="DT908" s="372"/>
      <c r="DU908" s="372"/>
      <c r="DV908" s="372"/>
      <c r="DW908" s="372"/>
      <c r="DX908" s="372"/>
      <c r="DY908" s="372"/>
      <c r="DZ908" s="372"/>
      <c r="EA908" s="372"/>
      <c r="EB908" s="372"/>
      <c r="EC908" s="372"/>
      <c r="ED908" s="372"/>
      <c r="EE908" s="372"/>
      <c r="EF908" s="372"/>
      <c r="EG908" s="372"/>
      <c r="EH908" s="372"/>
      <c r="EI908" s="372"/>
      <c r="EJ908" s="372"/>
      <c r="EK908" s="372"/>
      <c r="EL908" s="372"/>
      <c r="EM908" s="372"/>
      <c r="EN908" s="372"/>
      <c r="EO908" s="372"/>
      <c r="EP908" s="372"/>
      <c r="EQ908" s="372"/>
      <c r="ER908" s="372"/>
      <c r="ES908" s="372"/>
      <c r="ET908" s="372"/>
      <c r="EU908" s="372"/>
      <c r="EV908" s="372"/>
      <c r="EW908" s="372"/>
      <c r="EX908" s="372"/>
      <c r="EY908" s="372"/>
      <c r="EZ908" s="372"/>
      <c r="FA908" s="372"/>
      <c r="FB908" s="372"/>
      <c r="FC908" s="372"/>
      <c r="FD908" s="372"/>
      <c r="FE908" s="372"/>
      <c r="FF908" s="372"/>
      <c r="FG908" s="372"/>
      <c r="FH908" s="372"/>
      <c r="FI908" s="372"/>
      <c r="FJ908" s="372"/>
      <c r="FK908" s="372"/>
      <c r="FL908" s="372"/>
      <c r="FM908" s="372"/>
      <c r="FN908" s="372"/>
      <c r="FO908" s="372"/>
      <c r="FP908" s="372"/>
      <c r="FQ908" s="372"/>
      <c r="FR908" s="372"/>
      <c r="FS908" s="372"/>
      <c r="FT908" s="372"/>
      <c r="FU908" s="372"/>
      <c r="FV908" s="372"/>
      <c r="FW908" s="372"/>
      <c r="FX908" s="372"/>
      <c r="FY908" s="372"/>
      <c r="FZ908" s="372"/>
      <c r="GA908" s="372"/>
      <c r="GB908" s="372"/>
      <c r="GC908" s="372"/>
      <c r="GD908" s="372"/>
      <c r="GE908" s="372"/>
      <c r="GF908" s="372"/>
      <c r="GG908" s="372"/>
      <c r="GH908" s="372"/>
      <c r="GI908" s="372"/>
      <c r="GJ908" s="372"/>
      <c r="GK908" s="372"/>
      <c r="GL908" s="372"/>
      <c r="GM908" s="372"/>
      <c r="GN908" s="372"/>
      <c r="GO908" s="372"/>
      <c r="GP908" s="372"/>
      <c r="GQ908" s="372"/>
      <c r="GR908" s="372"/>
      <c r="GS908" s="372"/>
      <c r="GT908" s="372"/>
      <c r="GU908" s="372"/>
      <c r="GV908" s="372"/>
      <c r="GW908" s="372"/>
      <c r="GX908" s="372"/>
      <c r="GY908" s="372"/>
      <c r="GZ908" s="372"/>
      <c r="HA908" s="372"/>
      <c r="HB908" s="372"/>
      <c r="HC908" s="372"/>
      <c r="HD908" s="372"/>
      <c r="HE908" s="372"/>
      <c r="HF908" s="372"/>
      <c r="HG908" s="372"/>
      <c r="HH908" s="372"/>
      <c r="HI908" s="372"/>
      <c r="HJ908" s="372"/>
      <c r="HK908" s="372"/>
      <c r="HL908" s="372"/>
      <c r="HM908" s="372"/>
      <c r="HN908" s="372"/>
      <c r="HO908" s="372"/>
      <c r="HP908" s="372"/>
      <c r="HQ908" s="372"/>
      <c r="HR908" s="372"/>
      <c r="HS908" s="372"/>
      <c r="HT908" s="372"/>
      <c r="HU908" s="372"/>
      <c r="HV908" s="372"/>
      <c r="HW908" s="372"/>
      <c r="HX908" s="372"/>
    </row>
    <row r="909" spans="1:232" s="481" customFormat="1">
      <c r="A909" s="363"/>
      <c r="B909" s="378"/>
      <c r="C909" s="365"/>
      <c r="D909" s="366"/>
      <c r="E909" s="367"/>
      <c r="F909" s="368"/>
      <c r="G909" s="379"/>
      <c r="H909" s="382"/>
      <c r="I909" s="466"/>
      <c r="J909" s="467"/>
      <c r="K909" s="468"/>
      <c r="L909" s="465"/>
      <c r="N909" s="458"/>
      <c r="O909" s="458"/>
      <c r="P909" s="372"/>
      <c r="Q909" s="372"/>
      <c r="R909" s="372"/>
      <c r="S909" s="372"/>
      <c r="T909" s="372"/>
      <c r="U909" s="372"/>
      <c r="V909" s="372"/>
      <c r="W909" s="372"/>
      <c r="X909" s="372"/>
      <c r="Y909" s="372"/>
      <c r="Z909" s="372"/>
      <c r="AA909" s="372"/>
      <c r="AB909" s="372"/>
      <c r="AC909" s="372"/>
      <c r="AD909" s="372"/>
      <c r="AE909" s="372"/>
      <c r="AF909" s="372"/>
      <c r="AG909" s="372"/>
      <c r="AH909" s="372"/>
      <c r="AI909" s="372"/>
      <c r="AJ909" s="372"/>
      <c r="AK909" s="372"/>
      <c r="AL909" s="372"/>
      <c r="AM909" s="372"/>
      <c r="AN909" s="372"/>
      <c r="AO909" s="372"/>
      <c r="AP909" s="372"/>
      <c r="AQ909" s="372"/>
      <c r="AR909" s="372"/>
      <c r="AS909" s="372"/>
      <c r="AT909" s="372"/>
      <c r="AU909" s="372"/>
      <c r="AV909" s="372"/>
      <c r="AW909" s="372"/>
      <c r="AX909" s="372"/>
      <c r="AY909" s="372"/>
      <c r="AZ909" s="372"/>
      <c r="BA909" s="372"/>
      <c r="BB909" s="372"/>
      <c r="BC909" s="372"/>
      <c r="BD909" s="372"/>
      <c r="BE909" s="372"/>
      <c r="BF909" s="372"/>
      <c r="BG909" s="372"/>
      <c r="BH909" s="372"/>
      <c r="BI909" s="372"/>
      <c r="BJ909" s="372"/>
      <c r="BK909" s="372"/>
      <c r="BL909" s="372"/>
      <c r="BM909" s="372"/>
      <c r="BN909" s="372"/>
      <c r="BO909" s="372"/>
      <c r="BP909" s="372"/>
      <c r="BQ909" s="372"/>
      <c r="BR909" s="372"/>
      <c r="BS909" s="372"/>
      <c r="BT909" s="372"/>
      <c r="BU909" s="372"/>
      <c r="BV909" s="372"/>
      <c r="BW909" s="372"/>
      <c r="BX909" s="372"/>
      <c r="BY909" s="372"/>
      <c r="BZ909" s="372"/>
      <c r="CA909" s="372"/>
      <c r="CB909" s="372"/>
      <c r="CC909" s="372"/>
      <c r="CD909" s="372"/>
      <c r="CE909" s="372"/>
      <c r="CF909" s="372"/>
      <c r="CG909" s="372"/>
      <c r="CH909" s="372"/>
      <c r="CI909" s="372"/>
      <c r="CJ909" s="372"/>
      <c r="CK909" s="372"/>
      <c r="CL909" s="372"/>
      <c r="CM909" s="372"/>
      <c r="CN909" s="372"/>
      <c r="CO909" s="372"/>
      <c r="CP909" s="372"/>
      <c r="CQ909" s="372"/>
      <c r="CR909" s="372"/>
      <c r="CS909" s="372"/>
      <c r="CT909" s="372"/>
      <c r="CU909" s="372"/>
      <c r="CV909" s="372"/>
      <c r="CW909" s="372"/>
      <c r="CX909" s="372"/>
      <c r="CY909" s="372"/>
      <c r="CZ909" s="372"/>
      <c r="DA909" s="372"/>
      <c r="DB909" s="372"/>
      <c r="DC909" s="372"/>
      <c r="DD909" s="372"/>
      <c r="DE909" s="372"/>
      <c r="DF909" s="372"/>
      <c r="DG909" s="372"/>
      <c r="DH909" s="372"/>
      <c r="DI909" s="372"/>
      <c r="DJ909" s="372"/>
      <c r="DK909" s="372"/>
      <c r="DL909" s="372"/>
      <c r="DM909" s="372"/>
      <c r="DN909" s="372"/>
      <c r="DO909" s="372"/>
      <c r="DP909" s="372"/>
      <c r="DQ909" s="372"/>
      <c r="DR909" s="372"/>
      <c r="DS909" s="372"/>
      <c r="DT909" s="372"/>
      <c r="DU909" s="372"/>
      <c r="DV909" s="372"/>
      <c r="DW909" s="372"/>
      <c r="DX909" s="372"/>
      <c r="DY909" s="372"/>
      <c r="DZ909" s="372"/>
      <c r="EA909" s="372"/>
      <c r="EB909" s="372"/>
      <c r="EC909" s="372"/>
      <c r="ED909" s="372"/>
      <c r="EE909" s="372"/>
      <c r="EF909" s="372"/>
      <c r="EG909" s="372"/>
      <c r="EH909" s="372"/>
      <c r="EI909" s="372"/>
      <c r="EJ909" s="372"/>
      <c r="EK909" s="372"/>
      <c r="EL909" s="372"/>
      <c r="EM909" s="372"/>
      <c r="EN909" s="372"/>
      <c r="EO909" s="372"/>
      <c r="EP909" s="372"/>
      <c r="EQ909" s="372"/>
      <c r="ER909" s="372"/>
      <c r="ES909" s="372"/>
      <c r="ET909" s="372"/>
      <c r="EU909" s="372"/>
      <c r="EV909" s="372"/>
      <c r="EW909" s="372"/>
      <c r="EX909" s="372"/>
      <c r="EY909" s="372"/>
      <c r="EZ909" s="372"/>
      <c r="FA909" s="372"/>
      <c r="FB909" s="372"/>
      <c r="FC909" s="372"/>
      <c r="FD909" s="372"/>
      <c r="FE909" s="372"/>
      <c r="FF909" s="372"/>
      <c r="FG909" s="372"/>
      <c r="FH909" s="372"/>
      <c r="FI909" s="372"/>
      <c r="FJ909" s="372"/>
      <c r="FK909" s="372"/>
      <c r="FL909" s="372"/>
      <c r="FM909" s="372"/>
      <c r="FN909" s="372"/>
      <c r="FO909" s="372"/>
      <c r="FP909" s="372"/>
      <c r="FQ909" s="372"/>
      <c r="FR909" s="372"/>
      <c r="FS909" s="372"/>
      <c r="FT909" s="372"/>
      <c r="FU909" s="372"/>
      <c r="FV909" s="372"/>
      <c r="FW909" s="372"/>
      <c r="FX909" s="372"/>
      <c r="FY909" s="372"/>
      <c r="FZ909" s="372"/>
      <c r="GA909" s="372"/>
      <c r="GB909" s="372"/>
      <c r="GC909" s="372"/>
      <c r="GD909" s="372"/>
      <c r="GE909" s="372"/>
      <c r="GF909" s="372"/>
      <c r="GG909" s="372"/>
      <c r="GH909" s="372"/>
      <c r="GI909" s="372"/>
      <c r="GJ909" s="372"/>
      <c r="GK909" s="372"/>
      <c r="GL909" s="372"/>
      <c r="GM909" s="372"/>
      <c r="GN909" s="372"/>
      <c r="GO909" s="372"/>
      <c r="GP909" s="372"/>
      <c r="GQ909" s="372"/>
      <c r="GR909" s="372"/>
      <c r="GS909" s="372"/>
      <c r="GT909" s="372"/>
      <c r="GU909" s="372"/>
      <c r="GV909" s="372"/>
      <c r="GW909" s="372"/>
      <c r="GX909" s="372"/>
      <c r="GY909" s="372"/>
      <c r="GZ909" s="372"/>
      <c r="HA909" s="372"/>
      <c r="HB909" s="372"/>
      <c r="HC909" s="372"/>
      <c r="HD909" s="372"/>
      <c r="HE909" s="372"/>
      <c r="HF909" s="372"/>
      <c r="HG909" s="372"/>
      <c r="HH909" s="372"/>
      <c r="HI909" s="372"/>
      <c r="HJ909" s="372"/>
      <c r="HK909" s="372"/>
      <c r="HL909" s="372"/>
      <c r="HM909" s="372"/>
      <c r="HN909" s="372"/>
      <c r="HO909" s="372"/>
      <c r="HP909" s="372"/>
      <c r="HQ909" s="372"/>
      <c r="HR909" s="372"/>
      <c r="HS909" s="372"/>
      <c r="HT909" s="372"/>
      <c r="HU909" s="372"/>
      <c r="HV909" s="372"/>
      <c r="HW909" s="372"/>
      <c r="HX909" s="372"/>
    </row>
    <row r="910" spans="1:232" s="481" customFormat="1">
      <c r="A910" s="363"/>
      <c r="B910" s="378"/>
      <c r="C910" s="365"/>
      <c r="D910" s="366"/>
      <c r="E910" s="367"/>
      <c r="F910" s="368"/>
      <c r="G910" s="379"/>
      <c r="H910" s="382"/>
      <c r="I910" s="466"/>
      <c r="J910" s="467"/>
      <c r="K910" s="468"/>
      <c r="L910" s="465"/>
      <c r="N910" s="458"/>
      <c r="O910" s="458"/>
      <c r="P910" s="372"/>
      <c r="Q910" s="372"/>
      <c r="R910" s="372"/>
      <c r="S910" s="372"/>
      <c r="T910" s="372"/>
      <c r="U910" s="372"/>
      <c r="V910" s="372"/>
      <c r="W910" s="372"/>
      <c r="X910" s="372"/>
      <c r="Y910" s="372"/>
      <c r="Z910" s="372"/>
      <c r="AA910" s="372"/>
      <c r="AB910" s="372"/>
      <c r="AC910" s="372"/>
      <c r="AD910" s="372"/>
      <c r="AE910" s="372"/>
      <c r="AF910" s="372"/>
      <c r="AG910" s="372"/>
      <c r="AH910" s="372"/>
      <c r="AI910" s="372"/>
      <c r="AJ910" s="372"/>
      <c r="AK910" s="372"/>
      <c r="AL910" s="372"/>
      <c r="AM910" s="372"/>
      <c r="AN910" s="372"/>
      <c r="AO910" s="372"/>
      <c r="AP910" s="372"/>
      <c r="AQ910" s="372"/>
      <c r="AR910" s="372"/>
      <c r="AS910" s="372"/>
      <c r="AT910" s="372"/>
      <c r="AU910" s="372"/>
      <c r="AV910" s="372"/>
      <c r="AW910" s="372"/>
      <c r="AX910" s="372"/>
      <c r="AY910" s="372"/>
      <c r="AZ910" s="372"/>
      <c r="BA910" s="372"/>
      <c r="BB910" s="372"/>
      <c r="BC910" s="372"/>
      <c r="BD910" s="372"/>
      <c r="BE910" s="372"/>
      <c r="BF910" s="372"/>
      <c r="BG910" s="372"/>
      <c r="BH910" s="372"/>
      <c r="BI910" s="372"/>
      <c r="BJ910" s="372"/>
      <c r="BK910" s="372"/>
      <c r="BL910" s="372"/>
      <c r="BM910" s="372"/>
      <c r="BN910" s="372"/>
      <c r="BO910" s="372"/>
      <c r="BP910" s="372"/>
      <c r="BQ910" s="372"/>
      <c r="BR910" s="372"/>
      <c r="BS910" s="372"/>
      <c r="BT910" s="372"/>
      <c r="BU910" s="372"/>
      <c r="BV910" s="372"/>
      <c r="BW910" s="372"/>
      <c r="BX910" s="372"/>
      <c r="BY910" s="372"/>
      <c r="BZ910" s="372"/>
      <c r="CA910" s="372"/>
      <c r="CB910" s="372"/>
      <c r="CC910" s="372"/>
      <c r="CD910" s="372"/>
      <c r="CE910" s="372"/>
      <c r="CF910" s="372"/>
      <c r="CG910" s="372"/>
      <c r="CH910" s="372"/>
      <c r="CI910" s="372"/>
      <c r="CJ910" s="372"/>
      <c r="CK910" s="372"/>
      <c r="CL910" s="372"/>
      <c r="CM910" s="372"/>
      <c r="CN910" s="372"/>
      <c r="CO910" s="372"/>
      <c r="CP910" s="372"/>
      <c r="CQ910" s="372"/>
      <c r="CR910" s="372"/>
      <c r="CS910" s="372"/>
      <c r="CT910" s="372"/>
      <c r="CU910" s="372"/>
      <c r="CV910" s="372"/>
      <c r="CW910" s="372"/>
      <c r="CX910" s="372"/>
      <c r="CY910" s="372"/>
      <c r="CZ910" s="372"/>
      <c r="DA910" s="372"/>
      <c r="DB910" s="372"/>
      <c r="DC910" s="372"/>
      <c r="DD910" s="372"/>
      <c r="DE910" s="372"/>
      <c r="DF910" s="372"/>
      <c r="DG910" s="372"/>
      <c r="DH910" s="372"/>
      <c r="DI910" s="372"/>
      <c r="DJ910" s="372"/>
      <c r="DK910" s="372"/>
      <c r="DL910" s="372"/>
      <c r="DM910" s="372"/>
      <c r="DN910" s="372"/>
      <c r="DO910" s="372"/>
      <c r="DP910" s="372"/>
      <c r="DQ910" s="372"/>
      <c r="DR910" s="372"/>
      <c r="DS910" s="372"/>
      <c r="DT910" s="372"/>
      <c r="DU910" s="372"/>
      <c r="DV910" s="372"/>
      <c r="DW910" s="372"/>
      <c r="DX910" s="372"/>
      <c r="DY910" s="372"/>
      <c r="DZ910" s="372"/>
      <c r="EA910" s="372"/>
      <c r="EB910" s="372"/>
      <c r="EC910" s="372"/>
      <c r="ED910" s="372"/>
      <c r="EE910" s="372"/>
      <c r="EF910" s="372"/>
      <c r="EG910" s="372"/>
      <c r="EH910" s="372"/>
      <c r="EI910" s="372"/>
      <c r="EJ910" s="372"/>
      <c r="EK910" s="372"/>
      <c r="EL910" s="372"/>
      <c r="EM910" s="372"/>
      <c r="EN910" s="372"/>
      <c r="EO910" s="372"/>
      <c r="EP910" s="372"/>
      <c r="EQ910" s="372"/>
      <c r="ER910" s="372"/>
      <c r="ES910" s="372"/>
      <c r="ET910" s="372"/>
      <c r="EU910" s="372"/>
      <c r="EV910" s="372"/>
      <c r="EW910" s="372"/>
      <c r="EX910" s="372"/>
      <c r="EY910" s="372"/>
      <c r="EZ910" s="372"/>
      <c r="FA910" s="372"/>
      <c r="FB910" s="372"/>
      <c r="FC910" s="372"/>
      <c r="FD910" s="372"/>
      <c r="FE910" s="372"/>
      <c r="FF910" s="372"/>
      <c r="FG910" s="372"/>
      <c r="FH910" s="372"/>
      <c r="FI910" s="372"/>
      <c r="FJ910" s="372"/>
      <c r="FK910" s="372"/>
      <c r="FL910" s="372"/>
      <c r="FM910" s="372"/>
      <c r="FN910" s="372"/>
      <c r="FO910" s="372"/>
      <c r="FP910" s="372"/>
      <c r="FQ910" s="372"/>
      <c r="FR910" s="372"/>
      <c r="FS910" s="372"/>
      <c r="FT910" s="372"/>
      <c r="FU910" s="372"/>
      <c r="FV910" s="372"/>
      <c r="FW910" s="372"/>
      <c r="FX910" s="372"/>
      <c r="FY910" s="372"/>
      <c r="FZ910" s="372"/>
      <c r="GA910" s="372"/>
      <c r="GB910" s="372"/>
      <c r="GC910" s="372"/>
      <c r="GD910" s="372"/>
      <c r="GE910" s="372"/>
      <c r="GF910" s="372"/>
      <c r="GG910" s="372"/>
      <c r="GH910" s="372"/>
      <c r="GI910" s="372"/>
      <c r="GJ910" s="372"/>
      <c r="GK910" s="372"/>
      <c r="GL910" s="372"/>
      <c r="GM910" s="372"/>
      <c r="GN910" s="372"/>
      <c r="GO910" s="372"/>
      <c r="GP910" s="372"/>
      <c r="GQ910" s="372"/>
      <c r="GR910" s="372"/>
      <c r="GS910" s="372"/>
      <c r="GT910" s="372"/>
      <c r="GU910" s="372"/>
      <c r="GV910" s="372"/>
      <c r="GW910" s="372"/>
      <c r="GX910" s="372"/>
      <c r="GY910" s="372"/>
      <c r="GZ910" s="372"/>
      <c r="HA910" s="372"/>
      <c r="HB910" s="372"/>
      <c r="HC910" s="372"/>
      <c r="HD910" s="372"/>
      <c r="HE910" s="372"/>
      <c r="HF910" s="372"/>
      <c r="HG910" s="372"/>
      <c r="HH910" s="372"/>
      <c r="HI910" s="372"/>
      <c r="HJ910" s="372"/>
      <c r="HK910" s="372"/>
      <c r="HL910" s="372"/>
      <c r="HM910" s="372"/>
      <c r="HN910" s="372"/>
      <c r="HO910" s="372"/>
      <c r="HP910" s="372"/>
      <c r="HQ910" s="372"/>
      <c r="HR910" s="372"/>
      <c r="HS910" s="372"/>
      <c r="HT910" s="372"/>
      <c r="HU910" s="372"/>
      <c r="HV910" s="372"/>
      <c r="HW910" s="372"/>
      <c r="HX910" s="372"/>
    </row>
    <row r="911" spans="1:232" s="481" customFormat="1">
      <c r="A911" s="363"/>
      <c r="B911" s="378"/>
      <c r="C911" s="365"/>
      <c r="D911" s="366"/>
      <c r="E911" s="367"/>
      <c r="F911" s="368"/>
      <c r="G911" s="379"/>
      <c r="H911" s="382"/>
      <c r="I911" s="466"/>
      <c r="J911" s="467"/>
      <c r="K911" s="468"/>
      <c r="L911" s="465"/>
      <c r="N911" s="458"/>
      <c r="O911" s="458"/>
      <c r="P911" s="372"/>
      <c r="Q911" s="372"/>
      <c r="R911" s="372"/>
      <c r="S911" s="372"/>
      <c r="T911" s="372"/>
      <c r="U911" s="372"/>
      <c r="V911" s="372"/>
      <c r="W911" s="372"/>
      <c r="X911" s="372"/>
      <c r="Y911" s="372"/>
      <c r="Z911" s="372"/>
      <c r="AA911" s="372"/>
      <c r="AB911" s="372"/>
      <c r="AC911" s="372"/>
      <c r="AD911" s="372"/>
      <c r="AE911" s="372"/>
      <c r="AF911" s="372"/>
      <c r="AG911" s="372"/>
      <c r="AH911" s="372"/>
      <c r="AI911" s="372"/>
      <c r="AJ911" s="372"/>
      <c r="AK911" s="372"/>
      <c r="AL911" s="372"/>
      <c r="AM911" s="372"/>
      <c r="AN911" s="372"/>
      <c r="AO911" s="372"/>
      <c r="AP911" s="372"/>
      <c r="AQ911" s="372"/>
      <c r="AR911" s="372"/>
      <c r="AS911" s="372"/>
      <c r="AT911" s="372"/>
      <c r="AU911" s="372"/>
      <c r="AV911" s="372"/>
      <c r="AW911" s="372"/>
      <c r="AX911" s="372"/>
      <c r="AY911" s="372"/>
      <c r="AZ911" s="372"/>
      <c r="BA911" s="372"/>
      <c r="BB911" s="372"/>
      <c r="BC911" s="372"/>
      <c r="BD911" s="372"/>
      <c r="BE911" s="372"/>
      <c r="BF911" s="372"/>
      <c r="BG911" s="372"/>
      <c r="BH911" s="372"/>
      <c r="BI911" s="372"/>
      <c r="BJ911" s="372"/>
      <c r="BK911" s="372"/>
      <c r="BL911" s="372"/>
      <c r="BM911" s="372"/>
      <c r="BN911" s="372"/>
      <c r="BO911" s="372"/>
      <c r="BP911" s="372"/>
      <c r="BQ911" s="372"/>
      <c r="BR911" s="372"/>
      <c r="BS911" s="372"/>
      <c r="BT911" s="372"/>
      <c r="BU911" s="372"/>
      <c r="BV911" s="372"/>
      <c r="BW911" s="372"/>
      <c r="BX911" s="372"/>
      <c r="BY911" s="372"/>
      <c r="BZ911" s="372"/>
      <c r="CA911" s="372"/>
      <c r="CB911" s="372"/>
      <c r="CC911" s="372"/>
      <c r="CD911" s="372"/>
      <c r="CE911" s="372"/>
      <c r="CF911" s="372"/>
      <c r="CG911" s="372"/>
      <c r="CH911" s="372"/>
      <c r="CI911" s="372"/>
      <c r="CJ911" s="372"/>
      <c r="CK911" s="372"/>
      <c r="CL911" s="372"/>
      <c r="CM911" s="372"/>
      <c r="CN911" s="372"/>
      <c r="CO911" s="372"/>
      <c r="CP911" s="372"/>
      <c r="CQ911" s="372"/>
      <c r="CR911" s="372"/>
      <c r="CS911" s="372"/>
      <c r="CT911" s="372"/>
      <c r="CU911" s="372"/>
      <c r="CV911" s="372"/>
      <c r="CW911" s="372"/>
      <c r="CX911" s="372"/>
      <c r="CY911" s="372"/>
      <c r="CZ911" s="372"/>
      <c r="DA911" s="372"/>
      <c r="DB911" s="372"/>
      <c r="DC911" s="372"/>
      <c r="DD911" s="372"/>
      <c r="DE911" s="372"/>
      <c r="DF911" s="372"/>
      <c r="DG911" s="372"/>
      <c r="DH911" s="372"/>
      <c r="DI911" s="372"/>
      <c r="DJ911" s="372"/>
      <c r="DK911" s="372"/>
      <c r="DL911" s="372"/>
      <c r="DM911" s="372"/>
      <c r="DN911" s="372"/>
      <c r="DO911" s="372"/>
      <c r="DP911" s="372"/>
      <c r="DQ911" s="372"/>
      <c r="DR911" s="372"/>
      <c r="DS911" s="372"/>
      <c r="DT911" s="372"/>
      <c r="DU911" s="372"/>
      <c r="DV911" s="372"/>
      <c r="DW911" s="372"/>
      <c r="DX911" s="372"/>
      <c r="DY911" s="372"/>
      <c r="DZ911" s="372"/>
      <c r="EA911" s="372"/>
      <c r="EB911" s="372"/>
      <c r="EC911" s="372"/>
      <c r="ED911" s="372"/>
      <c r="EE911" s="372"/>
      <c r="EF911" s="372"/>
      <c r="EG911" s="372"/>
      <c r="EH911" s="372"/>
      <c r="EI911" s="372"/>
      <c r="EJ911" s="372"/>
      <c r="EK911" s="372"/>
      <c r="EL911" s="372"/>
      <c r="EM911" s="372"/>
      <c r="EN911" s="372"/>
      <c r="EO911" s="372"/>
      <c r="EP911" s="372"/>
      <c r="EQ911" s="372"/>
      <c r="ER911" s="372"/>
      <c r="ES911" s="372"/>
      <c r="ET911" s="372"/>
      <c r="EU911" s="372"/>
      <c r="EV911" s="372"/>
      <c r="EW911" s="372"/>
      <c r="EX911" s="372"/>
      <c r="EY911" s="372"/>
      <c r="EZ911" s="372"/>
      <c r="FA911" s="372"/>
      <c r="FB911" s="372"/>
      <c r="FC911" s="372"/>
      <c r="FD911" s="372"/>
      <c r="FE911" s="372"/>
      <c r="FF911" s="372"/>
      <c r="FG911" s="372"/>
      <c r="FH911" s="372"/>
      <c r="FI911" s="372"/>
      <c r="FJ911" s="372"/>
      <c r="FK911" s="372"/>
      <c r="FL911" s="372"/>
      <c r="FM911" s="372"/>
      <c r="FN911" s="372"/>
      <c r="FO911" s="372"/>
      <c r="FP911" s="372"/>
      <c r="FQ911" s="372"/>
      <c r="FR911" s="372"/>
      <c r="FS911" s="372"/>
      <c r="FT911" s="372"/>
      <c r="FU911" s="372"/>
      <c r="FV911" s="372"/>
      <c r="FW911" s="372"/>
      <c r="FX911" s="372"/>
      <c r="FY911" s="372"/>
      <c r="FZ911" s="372"/>
      <c r="GA911" s="372"/>
      <c r="GB911" s="372"/>
      <c r="GC911" s="372"/>
      <c r="GD911" s="372"/>
      <c r="GE911" s="372"/>
      <c r="GF911" s="372"/>
      <c r="GG911" s="372"/>
      <c r="GH911" s="372"/>
      <c r="GI911" s="372"/>
      <c r="GJ911" s="372"/>
      <c r="GK911" s="372"/>
      <c r="GL911" s="372"/>
      <c r="GM911" s="372"/>
      <c r="GN911" s="372"/>
      <c r="GO911" s="372"/>
      <c r="GP911" s="372"/>
      <c r="GQ911" s="372"/>
      <c r="GR911" s="372"/>
      <c r="GS911" s="372"/>
      <c r="GT911" s="372"/>
      <c r="GU911" s="372"/>
      <c r="GV911" s="372"/>
      <c r="GW911" s="372"/>
      <c r="GX911" s="372"/>
      <c r="GY911" s="372"/>
      <c r="GZ911" s="372"/>
      <c r="HA911" s="372"/>
      <c r="HB911" s="372"/>
      <c r="HC911" s="372"/>
      <c r="HD911" s="372"/>
      <c r="HE911" s="372"/>
      <c r="HF911" s="372"/>
      <c r="HG911" s="372"/>
      <c r="HH911" s="372"/>
      <c r="HI911" s="372"/>
      <c r="HJ911" s="372"/>
      <c r="HK911" s="372"/>
      <c r="HL911" s="372"/>
      <c r="HM911" s="372"/>
      <c r="HN911" s="372"/>
      <c r="HO911" s="372"/>
      <c r="HP911" s="372"/>
      <c r="HQ911" s="372"/>
      <c r="HR911" s="372"/>
      <c r="HS911" s="372"/>
      <c r="HT911" s="372"/>
      <c r="HU911" s="372"/>
      <c r="HV911" s="372"/>
      <c r="HW911" s="372"/>
      <c r="HX911" s="372"/>
    </row>
    <row r="912" spans="1:232" s="481" customFormat="1">
      <c r="A912" s="363"/>
      <c r="B912" s="378"/>
      <c r="C912" s="365"/>
      <c r="D912" s="366"/>
      <c r="E912" s="367"/>
      <c r="F912" s="368"/>
      <c r="G912" s="379"/>
      <c r="H912" s="382"/>
      <c r="I912" s="466"/>
      <c r="J912" s="467"/>
      <c r="K912" s="468"/>
      <c r="L912" s="465"/>
      <c r="N912" s="458"/>
      <c r="O912" s="458"/>
      <c r="P912" s="372"/>
      <c r="Q912" s="372"/>
      <c r="R912" s="372"/>
      <c r="S912" s="372"/>
      <c r="T912" s="372"/>
      <c r="U912" s="372"/>
      <c r="V912" s="372"/>
      <c r="W912" s="372"/>
      <c r="X912" s="372"/>
      <c r="Y912" s="372"/>
      <c r="Z912" s="372"/>
      <c r="AA912" s="372"/>
      <c r="AB912" s="372"/>
      <c r="AC912" s="372"/>
      <c r="AD912" s="372"/>
      <c r="AE912" s="372"/>
      <c r="AF912" s="372"/>
      <c r="AG912" s="372"/>
      <c r="AH912" s="372"/>
      <c r="AI912" s="372"/>
      <c r="AJ912" s="372"/>
      <c r="AK912" s="372"/>
      <c r="AL912" s="372"/>
      <c r="AM912" s="372"/>
      <c r="AN912" s="372"/>
      <c r="AO912" s="372"/>
      <c r="AP912" s="372"/>
      <c r="AQ912" s="372"/>
      <c r="AR912" s="372"/>
      <c r="AS912" s="372"/>
      <c r="AT912" s="372"/>
      <c r="AU912" s="372"/>
      <c r="AV912" s="372"/>
      <c r="AW912" s="372"/>
      <c r="AX912" s="372"/>
      <c r="AY912" s="372"/>
      <c r="AZ912" s="372"/>
      <c r="BA912" s="372"/>
      <c r="BB912" s="372"/>
      <c r="BC912" s="372"/>
      <c r="BD912" s="372"/>
      <c r="BE912" s="372"/>
      <c r="BF912" s="372"/>
      <c r="BG912" s="372"/>
      <c r="BH912" s="372"/>
      <c r="BI912" s="372"/>
      <c r="BJ912" s="372"/>
      <c r="BK912" s="372"/>
      <c r="BL912" s="372"/>
      <c r="BM912" s="372"/>
      <c r="BN912" s="372"/>
      <c r="BO912" s="372"/>
      <c r="BP912" s="372"/>
      <c r="BQ912" s="372"/>
      <c r="BR912" s="372"/>
      <c r="BS912" s="372"/>
      <c r="BT912" s="372"/>
      <c r="BU912" s="372"/>
      <c r="BV912" s="372"/>
      <c r="BW912" s="372"/>
      <c r="BX912" s="372"/>
      <c r="BY912" s="372"/>
      <c r="BZ912" s="372"/>
      <c r="CA912" s="372"/>
      <c r="CB912" s="372"/>
      <c r="CC912" s="372"/>
      <c r="CD912" s="372"/>
      <c r="CE912" s="372"/>
      <c r="CF912" s="372"/>
      <c r="CG912" s="372"/>
      <c r="CH912" s="372"/>
      <c r="CI912" s="372"/>
      <c r="CJ912" s="372"/>
      <c r="CK912" s="372"/>
      <c r="CL912" s="372"/>
      <c r="CM912" s="372"/>
      <c r="CN912" s="372"/>
      <c r="CO912" s="372"/>
      <c r="CP912" s="372"/>
      <c r="CQ912" s="372"/>
      <c r="CR912" s="372"/>
      <c r="CS912" s="372"/>
      <c r="CT912" s="372"/>
      <c r="CU912" s="372"/>
      <c r="CV912" s="372"/>
      <c r="CW912" s="372"/>
      <c r="CX912" s="372"/>
      <c r="CY912" s="372"/>
      <c r="CZ912" s="372"/>
      <c r="DA912" s="372"/>
      <c r="DB912" s="372"/>
      <c r="DC912" s="372"/>
      <c r="DD912" s="372"/>
      <c r="DE912" s="372"/>
      <c r="DF912" s="372"/>
      <c r="DG912" s="372"/>
      <c r="DH912" s="372"/>
      <c r="DI912" s="372"/>
      <c r="DJ912" s="372"/>
      <c r="DK912" s="372"/>
      <c r="DL912" s="372"/>
      <c r="DM912" s="372"/>
      <c r="DN912" s="372"/>
      <c r="DO912" s="372"/>
      <c r="DP912" s="372"/>
      <c r="DQ912" s="372"/>
      <c r="DR912" s="372"/>
      <c r="DS912" s="372"/>
      <c r="DT912" s="372"/>
      <c r="DU912" s="372"/>
      <c r="DV912" s="372"/>
      <c r="DW912" s="372"/>
      <c r="DX912" s="372"/>
      <c r="DY912" s="372"/>
      <c r="DZ912" s="372"/>
      <c r="EA912" s="372"/>
      <c r="EB912" s="372"/>
      <c r="EC912" s="372"/>
      <c r="ED912" s="372"/>
      <c r="EE912" s="372"/>
      <c r="EF912" s="372"/>
      <c r="EG912" s="372"/>
      <c r="EH912" s="372"/>
      <c r="EI912" s="372"/>
      <c r="EJ912" s="372"/>
      <c r="EK912" s="372"/>
      <c r="EL912" s="372"/>
      <c r="EM912" s="372"/>
      <c r="EN912" s="372"/>
      <c r="EO912" s="372"/>
      <c r="EP912" s="372"/>
      <c r="EQ912" s="372"/>
      <c r="ER912" s="372"/>
      <c r="ES912" s="372"/>
      <c r="ET912" s="372"/>
      <c r="EU912" s="372"/>
      <c r="EV912" s="372"/>
      <c r="EW912" s="372"/>
      <c r="EX912" s="372"/>
      <c r="EY912" s="372"/>
      <c r="EZ912" s="372"/>
      <c r="FA912" s="372"/>
      <c r="FB912" s="372"/>
      <c r="FC912" s="372"/>
      <c r="FD912" s="372"/>
      <c r="FE912" s="372"/>
      <c r="FF912" s="372"/>
      <c r="FG912" s="372"/>
      <c r="FH912" s="372"/>
      <c r="FI912" s="372"/>
      <c r="FJ912" s="372"/>
      <c r="FK912" s="372"/>
      <c r="FL912" s="372"/>
      <c r="FM912" s="372"/>
      <c r="FN912" s="372"/>
      <c r="FO912" s="372"/>
      <c r="FP912" s="372"/>
      <c r="FQ912" s="372"/>
      <c r="FR912" s="372"/>
      <c r="FS912" s="372"/>
      <c r="FT912" s="372"/>
      <c r="FU912" s="372"/>
      <c r="FV912" s="372"/>
      <c r="FW912" s="372"/>
      <c r="FX912" s="372"/>
      <c r="FY912" s="372"/>
      <c r="FZ912" s="372"/>
      <c r="GA912" s="372"/>
      <c r="GB912" s="372"/>
      <c r="GC912" s="372"/>
      <c r="GD912" s="372"/>
      <c r="GE912" s="372"/>
      <c r="GF912" s="372"/>
      <c r="GG912" s="372"/>
      <c r="GH912" s="372"/>
      <c r="GI912" s="372"/>
      <c r="GJ912" s="372"/>
      <c r="GK912" s="372"/>
      <c r="GL912" s="372"/>
      <c r="GM912" s="372"/>
      <c r="GN912" s="372"/>
      <c r="GO912" s="372"/>
      <c r="GP912" s="372"/>
      <c r="GQ912" s="372"/>
      <c r="GR912" s="372"/>
      <c r="GS912" s="372"/>
      <c r="GT912" s="372"/>
      <c r="GU912" s="372"/>
      <c r="GV912" s="372"/>
      <c r="GW912" s="372"/>
      <c r="GX912" s="372"/>
      <c r="GY912" s="372"/>
      <c r="GZ912" s="372"/>
      <c r="HA912" s="372"/>
      <c r="HB912" s="372"/>
      <c r="HC912" s="372"/>
      <c r="HD912" s="372"/>
      <c r="HE912" s="372"/>
      <c r="HF912" s="372"/>
      <c r="HG912" s="372"/>
      <c r="HH912" s="372"/>
      <c r="HI912" s="372"/>
      <c r="HJ912" s="372"/>
      <c r="HK912" s="372"/>
      <c r="HL912" s="372"/>
      <c r="HM912" s="372"/>
      <c r="HN912" s="372"/>
      <c r="HO912" s="372"/>
      <c r="HP912" s="372"/>
      <c r="HQ912" s="372"/>
      <c r="HR912" s="372"/>
      <c r="HS912" s="372"/>
      <c r="HT912" s="372"/>
      <c r="HU912" s="372"/>
      <c r="HV912" s="372"/>
      <c r="HW912" s="372"/>
      <c r="HX912" s="372"/>
    </row>
    <row r="913" spans="1:232" s="481" customFormat="1">
      <c r="A913" s="363"/>
      <c r="B913" s="378"/>
      <c r="C913" s="365"/>
      <c r="D913" s="366"/>
      <c r="E913" s="367"/>
      <c r="F913" s="368"/>
      <c r="G913" s="379"/>
      <c r="H913" s="382"/>
      <c r="I913" s="466"/>
      <c r="J913" s="467"/>
      <c r="K913" s="468"/>
      <c r="L913" s="465"/>
      <c r="N913" s="458"/>
      <c r="O913" s="458"/>
      <c r="P913" s="372"/>
      <c r="Q913" s="372"/>
      <c r="R913" s="372"/>
      <c r="S913" s="372"/>
      <c r="T913" s="372"/>
      <c r="U913" s="372"/>
      <c r="V913" s="372"/>
      <c r="W913" s="372"/>
      <c r="X913" s="372"/>
      <c r="Y913" s="372"/>
      <c r="Z913" s="372"/>
      <c r="AA913" s="372"/>
      <c r="AB913" s="372"/>
      <c r="AC913" s="372"/>
      <c r="AD913" s="372"/>
      <c r="AE913" s="372"/>
      <c r="AF913" s="372"/>
      <c r="AG913" s="372"/>
      <c r="AH913" s="372"/>
      <c r="AI913" s="372"/>
      <c r="AJ913" s="372"/>
      <c r="AK913" s="372"/>
      <c r="AL913" s="372"/>
      <c r="AM913" s="372"/>
      <c r="AN913" s="372"/>
      <c r="AO913" s="372"/>
      <c r="AP913" s="372"/>
      <c r="AQ913" s="372"/>
      <c r="AR913" s="372"/>
      <c r="AS913" s="372"/>
      <c r="AT913" s="372"/>
      <c r="AU913" s="372"/>
      <c r="AV913" s="372"/>
      <c r="AW913" s="372"/>
      <c r="AX913" s="372"/>
      <c r="AY913" s="372"/>
      <c r="AZ913" s="372"/>
      <c r="BA913" s="372"/>
      <c r="BB913" s="372"/>
      <c r="BC913" s="372"/>
      <c r="BD913" s="372"/>
      <c r="BE913" s="372"/>
      <c r="BF913" s="372"/>
      <c r="BG913" s="372"/>
      <c r="BH913" s="372"/>
      <c r="BI913" s="372"/>
      <c r="BJ913" s="372"/>
      <c r="BK913" s="372"/>
      <c r="BL913" s="372"/>
      <c r="BM913" s="372"/>
      <c r="BN913" s="372"/>
      <c r="BO913" s="372"/>
      <c r="BP913" s="372"/>
      <c r="BQ913" s="372"/>
      <c r="BR913" s="372"/>
      <c r="BS913" s="372"/>
      <c r="BT913" s="372"/>
      <c r="BU913" s="372"/>
      <c r="BV913" s="372"/>
      <c r="BW913" s="372"/>
      <c r="BX913" s="372"/>
      <c r="BY913" s="372"/>
      <c r="BZ913" s="372"/>
      <c r="CA913" s="372"/>
      <c r="CB913" s="372"/>
      <c r="CC913" s="372"/>
      <c r="CD913" s="372"/>
      <c r="CE913" s="372"/>
      <c r="CF913" s="372"/>
      <c r="CG913" s="372"/>
      <c r="CH913" s="372"/>
      <c r="CI913" s="372"/>
      <c r="CJ913" s="372"/>
      <c r="CK913" s="372"/>
      <c r="CL913" s="372"/>
      <c r="CM913" s="372"/>
      <c r="CN913" s="372"/>
      <c r="CO913" s="372"/>
      <c r="CP913" s="372"/>
      <c r="CQ913" s="372"/>
      <c r="CR913" s="372"/>
      <c r="CS913" s="372"/>
      <c r="CT913" s="372"/>
      <c r="CU913" s="372"/>
      <c r="CV913" s="372"/>
      <c r="CW913" s="372"/>
      <c r="CX913" s="372"/>
      <c r="CY913" s="372"/>
      <c r="CZ913" s="372"/>
      <c r="DA913" s="372"/>
      <c r="DB913" s="372"/>
      <c r="DC913" s="372"/>
      <c r="DD913" s="372"/>
      <c r="DE913" s="372"/>
      <c r="DF913" s="372"/>
      <c r="DG913" s="372"/>
      <c r="DH913" s="372"/>
      <c r="DI913" s="372"/>
      <c r="DJ913" s="372"/>
      <c r="DK913" s="372"/>
      <c r="DL913" s="372"/>
      <c r="DM913" s="372"/>
      <c r="DN913" s="372"/>
      <c r="DO913" s="372"/>
      <c r="DP913" s="372"/>
      <c r="DQ913" s="372"/>
      <c r="DR913" s="372"/>
      <c r="DS913" s="372"/>
      <c r="DT913" s="372"/>
      <c r="DU913" s="372"/>
      <c r="DV913" s="372"/>
      <c r="DW913" s="372"/>
      <c r="DX913" s="372"/>
      <c r="DY913" s="372"/>
      <c r="DZ913" s="372"/>
      <c r="EA913" s="372"/>
      <c r="EB913" s="372"/>
      <c r="EC913" s="372"/>
      <c r="ED913" s="372"/>
      <c r="EE913" s="372"/>
      <c r="EF913" s="372"/>
      <c r="EG913" s="372"/>
      <c r="EH913" s="372"/>
      <c r="EI913" s="372"/>
      <c r="EJ913" s="372"/>
      <c r="EK913" s="372"/>
      <c r="EL913" s="372"/>
      <c r="EM913" s="372"/>
      <c r="EN913" s="372"/>
      <c r="EO913" s="372"/>
      <c r="EP913" s="372"/>
      <c r="EQ913" s="372"/>
      <c r="ER913" s="372"/>
      <c r="ES913" s="372"/>
      <c r="ET913" s="372"/>
      <c r="EU913" s="372"/>
      <c r="EV913" s="372"/>
      <c r="EW913" s="372"/>
      <c r="EX913" s="372"/>
      <c r="EY913" s="372"/>
      <c r="EZ913" s="372"/>
      <c r="FA913" s="372"/>
      <c r="FB913" s="372"/>
      <c r="FC913" s="372"/>
      <c r="FD913" s="372"/>
      <c r="FE913" s="372"/>
      <c r="FF913" s="372"/>
      <c r="FG913" s="372"/>
      <c r="FH913" s="372"/>
      <c r="FI913" s="372"/>
      <c r="FJ913" s="372"/>
      <c r="FK913" s="372"/>
      <c r="FL913" s="372"/>
      <c r="FM913" s="372"/>
      <c r="FN913" s="372"/>
      <c r="FO913" s="372"/>
      <c r="FP913" s="372"/>
      <c r="FQ913" s="372"/>
      <c r="FR913" s="372"/>
      <c r="FS913" s="372"/>
      <c r="FT913" s="372"/>
      <c r="FU913" s="372"/>
      <c r="FV913" s="372"/>
      <c r="FW913" s="372"/>
      <c r="FX913" s="372"/>
      <c r="FY913" s="372"/>
      <c r="FZ913" s="372"/>
      <c r="GA913" s="372"/>
      <c r="GB913" s="372"/>
      <c r="GC913" s="372"/>
      <c r="GD913" s="372"/>
      <c r="GE913" s="372"/>
      <c r="GF913" s="372"/>
      <c r="GG913" s="372"/>
      <c r="GH913" s="372"/>
      <c r="GI913" s="372"/>
      <c r="GJ913" s="372"/>
      <c r="GK913" s="372"/>
      <c r="GL913" s="372"/>
      <c r="GM913" s="372"/>
      <c r="GN913" s="372"/>
      <c r="GO913" s="372"/>
      <c r="GP913" s="372"/>
      <c r="GQ913" s="372"/>
      <c r="GR913" s="372"/>
      <c r="GS913" s="372"/>
      <c r="GT913" s="372"/>
      <c r="GU913" s="372"/>
      <c r="GV913" s="372"/>
      <c r="GW913" s="372"/>
      <c r="GX913" s="372"/>
      <c r="GY913" s="372"/>
      <c r="GZ913" s="372"/>
      <c r="HA913" s="372"/>
      <c r="HB913" s="372"/>
      <c r="HC913" s="372"/>
      <c r="HD913" s="372"/>
      <c r="HE913" s="372"/>
      <c r="HF913" s="372"/>
      <c r="HG913" s="372"/>
      <c r="HH913" s="372"/>
      <c r="HI913" s="372"/>
      <c r="HJ913" s="372"/>
      <c r="HK913" s="372"/>
      <c r="HL913" s="372"/>
      <c r="HM913" s="372"/>
      <c r="HN913" s="372"/>
      <c r="HO913" s="372"/>
      <c r="HP913" s="372"/>
      <c r="HQ913" s="372"/>
      <c r="HR913" s="372"/>
      <c r="HS913" s="372"/>
      <c r="HT913" s="372"/>
      <c r="HU913" s="372"/>
      <c r="HV913" s="372"/>
      <c r="HW913" s="372"/>
      <c r="HX913" s="372"/>
    </row>
    <row r="914" spans="1:232" s="481" customFormat="1">
      <c r="A914" s="363"/>
      <c r="B914" s="378"/>
      <c r="C914" s="365"/>
      <c r="D914" s="366"/>
      <c r="E914" s="367"/>
      <c r="F914" s="368"/>
      <c r="G914" s="379"/>
      <c r="H914" s="382"/>
      <c r="I914" s="466"/>
      <c r="J914" s="467"/>
      <c r="K914" s="468"/>
      <c r="L914" s="465"/>
      <c r="N914" s="458"/>
      <c r="O914" s="458"/>
      <c r="P914" s="372"/>
      <c r="Q914" s="372"/>
      <c r="R914" s="372"/>
      <c r="S914" s="372"/>
      <c r="T914" s="372"/>
      <c r="U914" s="372"/>
      <c r="V914" s="372"/>
      <c r="W914" s="372"/>
      <c r="X914" s="372"/>
      <c r="Y914" s="372"/>
      <c r="Z914" s="372"/>
      <c r="AA914" s="372"/>
      <c r="AB914" s="372"/>
      <c r="AC914" s="372"/>
      <c r="AD914" s="372"/>
      <c r="AE914" s="372"/>
      <c r="AF914" s="372"/>
      <c r="AG914" s="372"/>
      <c r="AH914" s="372"/>
      <c r="AI914" s="372"/>
      <c r="AJ914" s="372"/>
      <c r="AK914" s="372"/>
      <c r="AL914" s="372"/>
      <c r="AM914" s="372"/>
      <c r="AN914" s="372"/>
      <c r="AO914" s="372"/>
      <c r="AP914" s="372"/>
      <c r="AQ914" s="372"/>
      <c r="AR914" s="372"/>
      <c r="AS914" s="372"/>
      <c r="AT914" s="372"/>
      <c r="AU914" s="372"/>
      <c r="AV914" s="372"/>
      <c r="AW914" s="372"/>
      <c r="AX914" s="372"/>
      <c r="AY914" s="372"/>
      <c r="AZ914" s="372"/>
      <c r="BA914" s="372"/>
      <c r="BB914" s="372"/>
      <c r="BC914" s="372"/>
      <c r="BD914" s="372"/>
      <c r="BE914" s="372"/>
      <c r="BF914" s="372"/>
      <c r="BG914" s="372"/>
      <c r="BH914" s="372"/>
      <c r="BI914" s="372"/>
      <c r="BJ914" s="372"/>
      <c r="BK914" s="372"/>
      <c r="BL914" s="372"/>
      <c r="BM914" s="372"/>
      <c r="BN914" s="372"/>
      <c r="BO914" s="372"/>
      <c r="BP914" s="372"/>
      <c r="BQ914" s="372"/>
      <c r="BR914" s="372"/>
      <c r="BS914" s="372"/>
      <c r="BT914" s="372"/>
      <c r="BU914" s="372"/>
      <c r="BV914" s="372"/>
      <c r="BW914" s="372"/>
      <c r="BX914" s="372"/>
      <c r="BY914" s="372"/>
      <c r="BZ914" s="372"/>
      <c r="CA914" s="372"/>
      <c r="CB914" s="372"/>
      <c r="CC914" s="372"/>
      <c r="CD914" s="372"/>
      <c r="CE914" s="372"/>
      <c r="CF914" s="372"/>
      <c r="CG914" s="372"/>
      <c r="CH914" s="372"/>
      <c r="CI914" s="372"/>
      <c r="CJ914" s="372"/>
      <c r="CK914" s="372"/>
      <c r="CL914" s="372"/>
      <c r="CM914" s="372"/>
      <c r="CN914" s="372"/>
      <c r="CO914" s="372"/>
      <c r="CP914" s="372"/>
      <c r="CQ914" s="372"/>
      <c r="CR914" s="372"/>
      <c r="CS914" s="372"/>
      <c r="CT914" s="372"/>
      <c r="CU914" s="372"/>
      <c r="CV914" s="372"/>
      <c r="CW914" s="372"/>
      <c r="CX914" s="372"/>
      <c r="CY914" s="372"/>
      <c r="CZ914" s="372"/>
      <c r="DA914" s="372"/>
      <c r="DB914" s="372"/>
      <c r="DC914" s="372"/>
      <c r="DD914" s="372"/>
      <c r="DE914" s="372"/>
      <c r="DF914" s="372"/>
      <c r="DG914" s="372"/>
      <c r="DH914" s="372"/>
      <c r="DI914" s="372"/>
      <c r="DJ914" s="372"/>
      <c r="DK914" s="372"/>
      <c r="DL914" s="372"/>
      <c r="DM914" s="372"/>
      <c r="DN914" s="372"/>
      <c r="DO914" s="372"/>
      <c r="DP914" s="372"/>
      <c r="DQ914" s="372"/>
      <c r="DR914" s="372"/>
      <c r="DS914" s="372"/>
      <c r="DT914" s="372"/>
      <c r="DU914" s="372"/>
      <c r="DV914" s="372"/>
      <c r="DW914" s="372"/>
      <c r="DX914" s="372"/>
      <c r="DY914" s="372"/>
      <c r="DZ914" s="372"/>
      <c r="EA914" s="372"/>
      <c r="EB914" s="372"/>
      <c r="EC914" s="372"/>
      <c r="ED914" s="372"/>
      <c r="EE914" s="372"/>
      <c r="EF914" s="372"/>
      <c r="EG914" s="372"/>
      <c r="EH914" s="372"/>
      <c r="EI914" s="372"/>
      <c r="EJ914" s="372"/>
      <c r="EK914" s="372"/>
      <c r="EL914" s="372"/>
      <c r="EM914" s="372"/>
      <c r="EN914" s="372"/>
      <c r="EO914" s="372"/>
      <c r="EP914" s="372"/>
      <c r="EQ914" s="372"/>
      <c r="ER914" s="372"/>
      <c r="ES914" s="372"/>
      <c r="ET914" s="372"/>
      <c r="EU914" s="372"/>
      <c r="EV914" s="372"/>
      <c r="EW914" s="372"/>
      <c r="EX914" s="372"/>
      <c r="EY914" s="372"/>
      <c r="EZ914" s="372"/>
      <c r="FA914" s="372"/>
      <c r="FB914" s="372"/>
      <c r="FC914" s="372"/>
      <c r="FD914" s="372"/>
      <c r="FE914" s="372"/>
      <c r="FF914" s="372"/>
      <c r="FG914" s="372"/>
      <c r="FH914" s="372"/>
      <c r="FI914" s="372"/>
      <c r="FJ914" s="372"/>
      <c r="FK914" s="372"/>
      <c r="FL914" s="372"/>
      <c r="FM914" s="372"/>
      <c r="FN914" s="372"/>
      <c r="FO914" s="372"/>
      <c r="FP914" s="372"/>
      <c r="FQ914" s="372"/>
      <c r="FR914" s="372"/>
      <c r="FS914" s="372"/>
      <c r="FT914" s="372"/>
      <c r="FU914" s="372"/>
      <c r="FV914" s="372"/>
      <c r="FW914" s="372"/>
      <c r="FX914" s="372"/>
      <c r="FY914" s="372"/>
      <c r="FZ914" s="372"/>
      <c r="GA914" s="372"/>
      <c r="GB914" s="372"/>
      <c r="GC914" s="372"/>
      <c r="GD914" s="372"/>
      <c r="GE914" s="372"/>
      <c r="GF914" s="372"/>
      <c r="GG914" s="372"/>
      <c r="GH914" s="372"/>
      <c r="GI914" s="372"/>
      <c r="GJ914" s="372"/>
      <c r="GK914" s="372"/>
      <c r="GL914" s="372"/>
      <c r="GM914" s="372"/>
      <c r="GN914" s="372"/>
      <c r="GO914" s="372"/>
      <c r="GP914" s="372"/>
      <c r="GQ914" s="372"/>
      <c r="GR914" s="372"/>
      <c r="GS914" s="372"/>
      <c r="GT914" s="372"/>
      <c r="GU914" s="372"/>
      <c r="GV914" s="372"/>
      <c r="GW914" s="372"/>
      <c r="GX914" s="372"/>
      <c r="GY914" s="372"/>
      <c r="GZ914" s="372"/>
      <c r="HA914" s="372"/>
      <c r="HB914" s="372"/>
      <c r="HC914" s="372"/>
      <c r="HD914" s="372"/>
      <c r="HE914" s="372"/>
      <c r="HF914" s="372"/>
      <c r="HG914" s="372"/>
      <c r="HH914" s="372"/>
      <c r="HI914" s="372"/>
      <c r="HJ914" s="372"/>
      <c r="HK914" s="372"/>
      <c r="HL914" s="372"/>
      <c r="HM914" s="372"/>
      <c r="HN914" s="372"/>
      <c r="HO914" s="372"/>
      <c r="HP914" s="372"/>
      <c r="HQ914" s="372"/>
      <c r="HR914" s="372"/>
      <c r="HS914" s="372"/>
      <c r="HT914" s="372"/>
      <c r="HU914" s="372"/>
      <c r="HV914" s="372"/>
      <c r="HW914" s="372"/>
      <c r="HX914" s="372"/>
    </row>
    <row r="915" spans="1:232" s="481" customFormat="1">
      <c r="A915" s="363"/>
      <c r="B915" s="378"/>
      <c r="C915" s="365"/>
      <c r="D915" s="366"/>
      <c r="E915" s="367"/>
      <c r="F915" s="368"/>
      <c r="G915" s="379"/>
      <c r="H915" s="382"/>
      <c r="I915" s="466"/>
      <c r="J915" s="467"/>
      <c r="K915" s="468"/>
      <c r="L915" s="465"/>
      <c r="N915" s="458"/>
      <c r="O915" s="458"/>
      <c r="P915" s="372"/>
      <c r="Q915" s="372"/>
      <c r="R915" s="372"/>
      <c r="S915" s="372"/>
      <c r="T915" s="372"/>
      <c r="U915" s="372"/>
      <c r="V915" s="372"/>
      <c r="W915" s="372"/>
      <c r="X915" s="372"/>
      <c r="Y915" s="372"/>
      <c r="Z915" s="372"/>
      <c r="AA915" s="372"/>
      <c r="AB915" s="372"/>
      <c r="AC915" s="372"/>
      <c r="AD915" s="372"/>
      <c r="AE915" s="372"/>
      <c r="AF915" s="372"/>
      <c r="AG915" s="372"/>
      <c r="AH915" s="372"/>
      <c r="AI915" s="372"/>
      <c r="AJ915" s="372"/>
      <c r="AK915" s="372"/>
      <c r="AL915" s="372"/>
      <c r="AM915" s="372"/>
      <c r="AN915" s="372"/>
      <c r="AO915" s="372"/>
      <c r="AP915" s="372"/>
      <c r="AQ915" s="372"/>
      <c r="AR915" s="372"/>
      <c r="AS915" s="372"/>
      <c r="AT915" s="372"/>
      <c r="AU915" s="372"/>
      <c r="AV915" s="372"/>
      <c r="AW915" s="372"/>
      <c r="AX915" s="372"/>
      <c r="AY915" s="372"/>
      <c r="AZ915" s="372"/>
      <c r="BA915" s="372"/>
      <c r="BB915" s="372"/>
      <c r="BC915" s="372"/>
      <c r="BD915" s="372"/>
      <c r="BE915" s="372"/>
      <c r="BF915" s="372"/>
      <c r="BG915" s="372"/>
      <c r="BH915" s="372"/>
      <c r="BI915" s="372"/>
      <c r="BJ915" s="372"/>
      <c r="BK915" s="372"/>
      <c r="BL915" s="372"/>
      <c r="BM915" s="372"/>
      <c r="BN915" s="372"/>
      <c r="BO915" s="372"/>
      <c r="BP915" s="372"/>
      <c r="BQ915" s="372"/>
      <c r="BR915" s="372"/>
      <c r="BS915" s="372"/>
      <c r="BT915" s="372"/>
      <c r="BU915" s="372"/>
      <c r="BV915" s="372"/>
      <c r="BW915" s="372"/>
      <c r="BX915" s="372"/>
      <c r="BY915" s="372"/>
      <c r="BZ915" s="372"/>
      <c r="CA915" s="372"/>
      <c r="CB915" s="372"/>
      <c r="CC915" s="372"/>
      <c r="CD915" s="372"/>
      <c r="CE915" s="372"/>
      <c r="CF915" s="372"/>
      <c r="CG915" s="372"/>
      <c r="CH915" s="372"/>
      <c r="CI915" s="372"/>
      <c r="CJ915" s="372"/>
      <c r="CK915" s="372"/>
      <c r="CL915" s="372"/>
      <c r="CM915" s="372"/>
      <c r="CN915" s="372"/>
      <c r="CO915" s="372"/>
      <c r="CP915" s="372"/>
      <c r="CQ915" s="372"/>
      <c r="CR915" s="372"/>
      <c r="CS915" s="372"/>
      <c r="CT915" s="372"/>
      <c r="CU915" s="372"/>
      <c r="CV915" s="372"/>
      <c r="CW915" s="372"/>
      <c r="CX915" s="372"/>
      <c r="CY915" s="372"/>
      <c r="CZ915" s="372"/>
      <c r="DA915" s="372"/>
      <c r="DB915" s="372"/>
      <c r="DC915" s="372"/>
      <c r="DD915" s="372"/>
      <c r="DE915" s="372"/>
      <c r="DF915" s="372"/>
      <c r="DG915" s="372"/>
      <c r="DH915" s="372"/>
      <c r="DI915" s="372"/>
      <c r="DJ915" s="372"/>
      <c r="DK915" s="372"/>
      <c r="DL915" s="372"/>
      <c r="DM915" s="372"/>
      <c r="DN915" s="372"/>
      <c r="DO915" s="372"/>
      <c r="DP915" s="372"/>
      <c r="DQ915" s="372"/>
      <c r="DR915" s="372"/>
      <c r="DS915" s="372"/>
      <c r="DT915" s="372"/>
      <c r="DU915" s="372"/>
      <c r="DV915" s="372"/>
      <c r="DW915" s="372"/>
      <c r="DX915" s="372"/>
      <c r="DY915" s="372"/>
      <c r="DZ915" s="372"/>
      <c r="EA915" s="372"/>
      <c r="EB915" s="372"/>
      <c r="EC915" s="372"/>
      <c r="ED915" s="372"/>
      <c r="EE915" s="372"/>
      <c r="EF915" s="372"/>
      <c r="EG915" s="372"/>
      <c r="EH915" s="372"/>
      <c r="EI915" s="372"/>
      <c r="EJ915" s="372"/>
      <c r="EK915" s="372"/>
      <c r="EL915" s="372"/>
      <c r="EM915" s="372"/>
      <c r="EN915" s="372"/>
      <c r="EO915" s="372"/>
      <c r="EP915" s="372"/>
      <c r="EQ915" s="372"/>
      <c r="ER915" s="372"/>
      <c r="ES915" s="372"/>
      <c r="ET915" s="372"/>
      <c r="EU915" s="372"/>
      <c r="EV915" s="372"/>
      <c r="EW915" s="372"/>
      <c r="EX915" s="372"/>
      <c r="EY915" s="372"/>
      <c r="EZ915" s="372"/>
      <c r="FA915" s="372"/>
      <c r="FB915" s="372"/>
      <c r="FC915" s="372"/>
      <c r="FD915" s="372"/>
      <c r="FE915" s="372"/>
      <c r="FF915" s="372"/>
      <c r="FG915" s="372"/>
      <c r="FH915" s="372"/>
      <c r="FI915" s="372"/>
      <c r="FJ915" s="372"/>
      <c r="FK915" s="372"/>
      <c r="FL915" s="372"/>
      <c r="FM915" s="372"/>
      <c r="FN915" s="372"/>
      <c r="FO915" s="372"/>
      <c r="FP915" s="372"/>
      <c r="FQ915" s="372"/>
      <c r="FR915" s="372"/>
      <c r="FS915" s="372"/>
      <c r="FT915" s="372"/>
      <c r="FU915" s="372"/>
      <c r="FV915" s="372"/>
      <c r="FW915" s="372"/>
      <c r="FX915" s="372"/>
      <c r="FY915" s="372"/>
      <c r="FZ915" s="372"/>
      <c r="GA915" s="372"/>
      <c r="GB915" s="372"/>
      <c r="GC915" s="372"/>
      <c r="GD915" s="372"/>
      <c r="GE915" s="372"/>
      <c r="GF915" s="372"/>
      <c r="GG915" s="372"/>
      <c r="GH915" s="372"/>
      <c r="GI915" s="372"/>
      <c r="GJ915" s="372"/>
      <c r="GK915" s="372"/>
      <c r="GL915" s="372"/>
      <c r="GM915" s="372"/>
      <c r="GN915" s="372"/>
      <c r="GO915" s="372"/>
      <c r="GP915" s="372"/>
      <c r="GQ915" s="372"/>
      <c r="GR915" s="372"/>
      <c r="GS915" s="372"/>
      <c r="GT915" s="372"/>
      <c r="GU915" s="372"/>
      <c r="GV915" s="372"/>
      <c r="GW915" s="372"/>
      <c r="GX915" s="372"/>
      <c r="GY915" s="372"/>
      <c r="GZ915" s="372"/>
      <c r="HA915" s="372"/>
      <c r="HB915" s="372"/>
      <c r="HC915" s="372"/>
      <c r="HD915" s="372"/>
      <c r="HE915" s="372"/>
      <c r="HF915" s="372"/>
      <c r="HG915" s="372"/>
      <c r="HH915" s="372"/>
      <c r="HI915" s="372"/>
      <c r="HJ915" s="372"/>
      <c r="HK915" s="372"/>
      <c r="HL915" s="372"/>
      <c r="HM915" s="372"/>
      <c r="HN915" s="372"/>
      <c r="HO915" s="372"/>
      <c r="HP915" s="372"/>
      <c r="HQ915" s="372"/>
      <c r="HR915" s="372"/>
      <c r="HS915" s="372"/>
      <c r="HT915" s="372"/>
      <c r="HU915" s="372"/>
      <c r="HV915" s="372"/>
      <c r="HW915" s="372"/>
      <c r="HX915" s="372"/>
    </row>
    <row r="917" spans="1:232" s="481" customFormat="1">
      <c r="A917" s="363"/>
      <c r="B917" s="378"/>
      <c r="C917" s="365"/>
      <c r="D917" s="366"/>
      <c r="E917" s="367"/>
      <c r="F917" s="368"/>
      <c r="G917" s="379"/>
      <c r="H917" s="382"/>
      <c r="I917" s="466"/>
      <c r="J917" s="467"/>
      <c r="K917" s="468"/>
      <c r="L917" s="465"/>
      <c r="N917" s="458"/>
      <c r="O917" s="458"/>
      <c r="P917" s="372"/>
      <c r="Q917" s="372"/>
      <c r="R917" s="372"/>
      <c r="S917" s="372"/>
      <c r="T917" s="372"/>
      <c r="U917" s="372"/>
      <c r="V917" s="372"/>
      <c r="W917" s="372"/>
      <c r="X917" s="372"/>
      <c r="Y917" s="372"/>
      <c r="Z917" s="372"/>
      <c r="AA917" s="372"/>
      <c r="AB917" s="372"/>
      <c r="AC917" s="372"/>
      <c r="AD917" s="372"/>
      <c r="AE917" s="372"/>
      <c r="AF917" s="372"/>
      <c r="AG917" s="372"/>
      <c r="AH917" s="372"/>
      <c r="AI917" s="372"/>
      <c r="AJ917" s="372"/>
      <c r="AK917" s="372"/>
      <c r="AL917" s="372"/>
      <c r="AM917" s="372"/>
      <c r="AN917" s="372"/>
      <c r="AO917" s="372"/>
      <c r="AP917" s="372"/>
      <c r="AQ917" s="372"/>
      <c r="AR917" s="372"/>
      <c r="AS917" s="372"/>
      <c r="AT917" s="372"/>
      <c r="AU917" s="372"/>
      <c r="AV917" s="372"/>
      <c r="AW917" s="372"/>
      <c r="AX917" s="372"/>
      <c r="AY917" s="372"/>
      <c r="AZ917" s="372"/>
      <c r="BA917" s="372"/>
      <c r="BB917" s="372"/>
      <c r="BC917" s="372"/>
      <c r="BD917" s="372"/>
      <c r="BE917" s="372"/>
      <c r="BF917" s="372"/>
      <c r="BG917" s="372"/>
      <c r="BH917" s="372"/>
      <c r="BI917" s="372"/>
      <c r="BJ917" s="372"/>
      <c r="BK917" s="372"/>
      <c r="BL917" s="372"/>
      <c r="BM917" s="372"/>
      <c r="BN917" s="372"/>
      <c r="BO917" s="372"/>
      <c r="BP917" s="372"/>
      <c r="BQ917" s="372"/>
      <c r="BR917" s="372"/>
      <c r="BS917" s="372"/>
      <c r="BT917" s="372"/>
      <c r="BU917" s="372"/>
      <c r="BV917" s="372"/>
      <c r="BW917" s="372"/>
      <c r="BX917" s="372"/>
      <c r="BY917" s="372"/>
      <c r="BZ917" s="372"/>
      <c r="CA917" s="372"/>
      <c r="CB917" s="372"/>
      <c r="CC917" s="372"/>
      <c r="CD917" s="372"/>
      <c r="CE917" s="372"/>
      <c r="CF917" s="372"/>
      <c r="CG917" s="372"/>
      <c r="CH917" s="372"/>
      <c r="CI917" s="372"/>
      <c r="CJ917" s="372"/>
      <c r="CK917" s="372"/>
      <c r="CL917" s="372"/>
      <c r="CM917" s="372"/>
      <c r="CN917" s="372"/>
      <c r="CO917" s="372"/>
      <c r="CP917" s="372"/>
      <c r="CQ917" s="372"/>
      <c r="CR917" s="372"/>
      <c r="CS917" s="372"/>
      <c r="CT917" s="372"/>
      <c r="CU917" s="372"/>
      <c r="CV917" s="372"/>
      <c r="CW917" s="372"/>
      <c r="CX917" s="372"/>
      <c r="CY917" s="372"/>
      <c r="CZ917" s="372"/>
      <c r="DA917" s="372"/>
      <c r="DB917" s="372"/>
      <c r="DC917" s="372"/>
      <c r="DD917" s="372"/>
      <c r="DE917" s="372"/>
      <c r="DF917" s="372"/>
      <c r="DG917" s="372"/>
      <c r="DH917" s="372"/>
      <c r="DI917" s="372"/>
      <c r="DJ917" s="372"/>
      <c r="DK917" s="372"/>
      <c r="DL917" s="372"/>
      <c r="DM917" s="372"/>
      <c r="DN917" s="372"/>
      <c r="DO917" s="372"/>
      <c r="DP917" s="372"/>
      <c r="DQ917" s="372"/>
      <c r="DR917" s="372"/>
      <c r="DS917" s="372"/>
      <c r="DT917" s="372"/>
      <c r="DU917" s="372"/>
      <c r="DV917" s="372"/>
      <c r="DW917" s="372"/>
      <c r="DX917" s="372"/>
      <c r="DY917" s="372"/>
      <c r="DZ917" s="372"/>
      <c r="EA917" s="372"/>
      <c r="EB917" s="372"/>
      <c r="EC917" s="372"/>
      <c r="ED917" s="372"/>
      <c r="EE917" s="372"/>
      <c r="EF917" s="372"/>
      <c r="EG917" s="372"/>
      <c r="EH917" s="372"/>
      <c r="EI917" s="372"/>
      <c r="EJ917" s="372"/>
      <c r="EK917" s="372"/>
      <c r="EL917" s="372"/>
      <c r="EM917" s="372"/>
      <c r="EN917" s="372"/>
      <c r="EO917" s="372"/>
      <c r="EP917" s="372"/>
      <c r="EQ917" s="372"/>
      <c r="ER917" s="372"/>
      <c r="ES917" s="372"/>
      <c r="ET917" s="372"/>
      <c r="EU917" s="372"/>
      <c r="EV917" s="372"/>
      <c r="EW917" s="372"/>
      <c r="EX917" s="372"/>
      <c r="EY917" s="372"/>
      <c r="EZ917" s="372"/>
      <c r="FA917" s="372"/>
      <c r="FB917" s="372"/>
      <c r="FC917" s="372"/>
      <c r="FD917" s="372"/>
      <c r="FE917" s="372"/>
      <c r="FF917" s="372"/>
      <c r="FG917" s="372"/>
      <c r="FH917" s="372"/>
      <c r="FI917" s="372"/>
      <c r="FJ917" s="372"/>
      <c r="FK917" s="372"/>
      <c r="FL917" s="372"/>
      <c r="FM917" s="372"/>
      <c r="FN917" s="372"/>
      <c r="FO917" s="372"/>
      <c r="FP917" s="372"/>
      <c r="FQ917" s="372"/>
      <c r="FR917" s="372"/>
      <c r="FS917" s="372"/>
      <c r="FT917" s="372"/>
      <c r="FU917" s="372"/>
      <c r="FV917" s="372"/>
      <c r="FW917" s="372"/>
      <c r="FX917" s="372"/>
      <c r="FY917" s="372"/>
      <c r="FZ917" s="372"/>
      <c r="GA917" s="372"/>
      <c r="GB917" s="372"/>
      <c r="GC917" s="372"/>
      <c r="GD917" s="372"/>
      <c r="GE917" s="372"/>
      <c r="GF917" s="372"/>
      <c r="GG917" s="372"/>
      <c r="GH917" s="372"/>
      <c r="GI917" s="372"/>
      <c r="GJ917" s="372"/>
      <c r="GK917" s="372"/>
      <c r="GL917" s="372"/>
      <c r="GM917" s="372"/>
      <c r="GN917" s="372"/>
      <c r="GO917" s="372"/>
      <c r="GP917" s="372"/>
      <c r="GQ917" s="372"/>
      <c r="GR917" s="372"/>
      <c r="GS917" s="372"/>
      <c r="GT917" s="372"/>
      <c r="GU917" s="372"/>
      <c r="GV917" s="372"/>
      <c r="GW917" s="372"/>
      <c r="GX917" s="372"/>
      <c r="GY917" s="372"/>
      <c r="GZ917" s="372"/>
      <c r="HA917" s="372"/>
      <c r="HB917" s="372"/>
      <c r="HC917" s="372"/>
      <c r="HD917" s="372"/>
      <c r="HE917" s="372"/>
      <c r="HF917" s="372"/>
      <c r="HG917" s="372"/>
      <c r="HH917" s="372"/>
      <c r="HI917" s="372"/>
      <c r="HJ917" s="372"/>
      <c r="HK917" s="372"/>
      <c r="HL917" s="372"/>
      <c r="HM917" s="372"/>
      <c r="HN917" s="372"/>
      <c r="HO917" s="372"/>
      <c r="HP917" s="372"/>
      <c r="HQ917" s="372"/>
      <c r="HR917" s="372"/>
      <c r="HS917" s="372"/>
      <c r="HT917" s="372"/>
      <c r="HU917" s="372"/>
      <c r="HV917" s="372"/>
      <c r="HW917" s="372"/>
      <c r="HX917" s="372"/>
    </row>
    <row r="918" spans="1:232" s="481" customFormat="1">
      <c r="A918" s="363"/>
      <c r="B918" s="378"/>
      <c r="C918" s="365"/>
      <c r="D918" s="366"/>
      <c r="E918" s="367"/>
      <c r="F918" s="368"/>
      <c r="G918" s="379"/>
      <c r="H918" s="382"/>
      <c r="I918" s="466"/>
      <c r="J918" s="467"/>
      <c r="K918" s="468"/>
      <c r="L918" s="465"/>
      <c r="N918" s="458"/>
      <c r="O918" s="458"/>
      <c r="P918" s="372"/>
      <c r="Q918" s="372"/>
      <c r="R918" s="372"/>
      <c r="S918" s="372"/>
      <c r="T918" s="372"/>
      <c r="U918" s="372"/>
      <c r="V918" s="372"/>
      <c r="W918" s="372"/>
      <c r="X918" s="372"/>
      <c r="Y918" s="372"/>
      <c r="Z918" s="372"/>
      <c r="AA918" s="372"/>
      <c r="AB918" s="372"/>
      <c r="AC918" s="372"/>
      <c r="AD918" s="372"/>
      <c r="AE918" s="372"/>
      <c r="AF918" s="372"/>
      <c r="AG918" s="372"/>
      <c r="AH918" s="372"/>
      <c r="AI918" s="372"/>
      <c r="AJ918" s="372"/>
      <c r="AK918" s="372"/>
      <c r="AL918" s="372"/>
      <c r="AM918" s="372"/>
      <c r="AN918" s="372"/>
      <c r="AO918" s="372"/>
      <c r="AP918" s="372"/>
      <c r="AQ918" s="372"/>
      <c r="AR918" s="372"/>
      <c r="AS918" s="372"/>
      <c r="AT918" s="372"/>
      <c r="AU918" s="372"/>
      <c r="AV918" s="372"/>
      <c r="AW918" s="372"/>
      <c r="AX918" s="372"/>
      <c r="AY918" s="372"/>
      <c r="AZ918" s="372"/>
      <c r="BA918" s="372"/>
      <c r="BB918" s="372"/>
      <c r="BC918" s="372"/>
      <c r="BD918" s="372"/>
      <c r="BE918" s="372"/>
      <c r="BF918" s="372"/>
      <c r="BG918" s="372"/>
      <c r="BH918" s="372"/>
      <c r="BI918" s="372"/>
      <c r="BJ918" s="372"/>
      <c r="BK918" s="372"/>
      <c r="BL918" s="372"/>
      <c r="BM918" s="372"/>
      <c r="BN918" s="372"/>
      <c r="BO918" s="372"/>
      <c r="BP918" s="372"/>
      <c r="BQ918" s="372"/>
      <c r="BR918" s="372"/>
      <c r="BS918" s="372"/>
      <c r="BT918" s="372"/>
      <c r="BU918" s="372"/>
      <c r="BV918" s="372"/>
      <c r="BW918" s="372"/>
      <c r="BX918" s="372"/>
      <c r="BY918" s="372"/>
      <c r="BZ918" s="372"/>
      <c r="CA918" s="372"/>
      <c r="CB918" s="372"/>
      <c r="CC918" s="372"/>
      <c r="CD918" s="372"/>
      <c r="CE918" s="372"/>
      <c r="CF918" s="372"/>
      <c r="CG918" s="372"/>
      <c r="CH918" s="372"/>
      <c r="CI918" s="372"/>
      <c r="CJ918" s="372"/>
      <c r="CK918" s="372"/>
      <c r="CL918" s="372"/>
      <c r="CM918" s="372"/>
      <c r="CN918" s="372"/>
      <c r="CO918" s="372"/>
      <c r="CP918" s="372"/>
      <c r="CQ918" s="372"/>
      <c r="CR918" s="372"/>
      <c r="CS918" s="372"/>
      <c r="CT918" s="372"/>
      <c r="CU918" s="372"/>
      <c r="CV918" s="372"/>
      <c r="CW918" s="372"/>
      <c r="CX918" s="372"/>
      <c r="CY918" s="372"/>
      <c r="CZ918" s="372"/>
      <c r="DA918" s="372"/>
      <c r="DB918" s="372"/>
      <c r="DC918" s="372"/>
      <c r="DD918" s="372"/>
      <c r="DE918" s="372"/>
      <c r="DF918" s="372"/>
      <c r="DG918" s="372"/>
      <c r="DH918" s="372"/>
      <c r="DI918" s="372"/>
      <c r="DJ918" s="372"/>
      <c r="DK918" s="372"/>
      <c r="DL918" s="372"/>
      <c r="DM918" s="372"/>
      <c r="DN918" s="372"/>
      <c r="DO918" s="372"/>
      <c r="DP918" s="372"/>
      <c r="DQ918" s="372"/>
      <c r="DR918" s="372"/>
      <c r="DS918" s="372"/>
      <c r="DT918" s="372"/>
      <c r="DU918" s="372"/>
      <c r="DV918" s="372"/>
      <c r="DW918" s="372"/>
      <c r="DX918" s="372"/>
      <c r="DY918" s="372"/>
      <c r="DZ918" s="372"/>
      <c r="EA918" s="372"/>
      <c r="EB918" s="372"/>
      <c r="EC918" s="372"/>
      <c r="ED918" s="372"/>
      <c r="EE918" s="372"/>
      <c r="EF918" s="372"/>
      <c r="EG918" s="372"/>
      <c r="EH918" s="372"/>
      <c r="EI918" s="372"/>
      <c r="EJ918" s="372"/>
      <c r="EK918" s="372"/>
      <c r="EL918" s="372"/>
      <c r="EM918" s="372"/>
      <c r="EN918" s="372"/>
      <c r="EO918" s="372"/>
      <c r="EP918" s="372"/>
      <c r="EQ918" s="372"/>
      <c r="ER918" s="372"/>
      <c r="ES918" s="372"/>
      <c r="ET918" s="372"/>
      <c r="EU918" s="372"/>
      <c r="EV918" s="372"/>
      <c r="EW918" s="372"/>
      <c r="EX918" s="372"/>
      <c r="EY918" s="372"/>
      <c r="EZ918" s="372"/>
      <c r="FA918" s="372"/>
      <c r="FB918" s="372"/>
      <c r="FC918" s="372"/>
      <c r="FD918" s="372"/>
      <c r="FE918" s="372"/>
      <c r="FF918" s="372"/>
      <c r="FG918" s="372"/>
      <c r="FH918" s="372"/>
      <c r="FI918" s="372"/>
      <c r="FJ918" s="372"/>
      <c r="FK918" s="372"/>
      <c r="FL918" s="372"/>
      <c r="FM918" s="372"/>
      <c r="FN918" s="372"/>
      <c r="FO918" s="372"/>
      <c r="FP918" s="372"/>
      <c r="FQ918" s="372"/>
      <c r="FR918" s="372"/>
      <c r="FS918" s="372"/>
      <c r="FT918" s="372"/>
      <c r="FU918" s="372"/>
      <c r="FV918" s="372"/>
      <c r="FW918" s="372"/>
      <c r="FX918" s="372"/>
      <c r="FY918" s="372"/>
      <c r="FZ918" s="372"/>
      <c r="GA918" s="372"/>
      <c r="GB918" s="372"/>
      <c r="GC918" s="372"/>
      <c r="GD918" s="372"/>
      <c r="GE918" s="372"/>
      <c r="GF918" s="372"/>
      <c r="GG918" s="372"/>
      <c r="GH918" s="372"/>
      <c r="GI918" s="372"/>
      <c r="GJ918" s="372"/>
      <c r="GK918" s="372"/>
      <c r="GL918" s="372"/>
      <c r="GM918" s="372"/>
      <c r="GN918" s="372"/>
      <c r="GO918" s="372"/>
      <c r="GP918" s="372"/>
      <c r="GQ918" s="372"/>
      <c r="GR918" s="372"/>
      <c r="GS918" s="372"/>
      <c r="GT918" s="372"/>
      <c r="GU918" s="372"/>
      <c r="GV918" s="372"/>
      <c r="GW918" s="372"/>
      <c r="GX918" s="372"/>
      <c r="GY918" s="372"/>
      <c r="GZ918" s="372"/>
      <c r="HA918" s="372"/>
      <c r="HB918" s="372"/>
      <c r="HC918" s="372"/>
      <c r="HD918" s="372"/>
      <c r="HE918" s="372"/>
      <c r="HF918" s="372"/>
      <c r="HG918" s="372"/>
      <c r="HH918" s="372"/>
      <c r="HI918" s="372"/>
      <c r="HJ918" s="372"/>
      <c r="HK918" s="372"/>
      <c r="HL918" s="372"/>
      <c r="HM918" s="372"/>
      <c r="HN918" s="372"/>
      <c r="HO918" s="372"/>
      <c r="HP918" s="372"/>
      <c r="HQ918" s="372"/>
      <c r="HR918" s="372"/>
      <c r="HS918" s="372"/>
      <c r="HT918" s="372"/>
      <c r="HU918" s="372"/>
      <c r="HV918" s="372"/>
      <c r="HW918" s="372"/>
      <c r="HX918" s="372"/>
    </row>
    <row r="919" spans="1:232" s="481" customFormat="1">
      <c r="A919" s="363"/>
      <c r="B919" s="378"/>
      <c r="C919" s="365"/>
      <c r="D919" s="366"/>
      <c r="E919" s="367"/>
      <c r="F919" s="368"/>
      <c r="G919" s="379"/>
      <c r="H919" s="382"/>
      <c r="I919" s="466"/>
      <c r="J919" s="467"/>
      <c r="K919" s="468"/>
      <c r="L919" s="465"/>
      <c r="N919" s="458"/>
      <c r="O919" s="458"/>
      <c r="P919" s="372"/>
      <c r="Q919" s="372"/>
      <c r="R919" s="372"/>
      <c r="S919" s="372"/>
      <c r="T919" s="372"/>
      <c r="U919" s="372"/>
      <c r="V919" s="372"/>
      <c r="W919" s="372"/>
      <c r="X919" s="372"/>
      <c r="Y919" s="372"/>
      <c r="Z919" s="372"/>
      <c r="AA919" s="372"/>
      <c r="AB919" s="372"/>
      <c r="AC919" s="372"/>
      <c r="AD919" s="372"/>
      <c r="AE919" s="372"/>
      <c r="AF919" s="372"/>
      <c r="AG919" s="372"/>
      <c r="AH919" s="372"/>
      <c r="AI919" s="372"/>
      <c r="AJ919" s="372"/>
      <c r="AK919" s="372"/>
      <c r="AL919" s="372"/>
      <c r="AM919" s="372"/>
      <c r="AN919" s="372"/>
      <c r="AO919" s="372"/>
      <c r="AP919" s="372"/>
      <c r="AQ919" s="372"/>
      <c r="AR919" s="372"/>
      <c r="AS919" s="372"/>
      <c r="AT919" s="372"/>
      <c r="AU919" s="372"/>
      <c r="AV919" s="372"/>
      <c r="AW919" s="372"/>
      <c r="AX919" s="372"/>
      <c r="AY919" s="372"/>
      <c r="AZ919" s="372"/>
      <c r="BA919" s="372"/>
      <c r="BB919" s="372"/>
      <c r="BC919" s="372"/>
      <c r="BD919" s="372"/>
      <c r="BE919" s="372"/>
      <c r="BF919" s="372"/>
      <c r="BG919" s="372"/>
      <c r="BH919" s="372"/>
      <c r="BI919" s="372"/>
      <c r="BJ919" s="372"/>
      <c r="BK919" s="372"/>
      <c r="BL919" s="372"/>
      <c r="BM919" s="372"/>
      <c r="BN919" s="372"/>
      <c r="BO919" s="372"/>
      <c r="BP919" s="372"/>
      <c r="BQ919" s="372"/>
      <c r="BR919" s="372"/>
      <c r="BS919" s="372"/>
      <c r="BT919" s="372"/>
      <c r="BU919" s="372"/>
      <c r="BV919" s="372"/>
      <c r="BW919" s="372"/>
      <c r="BX919" s="372"/>
      <c r="BY919" s="372"/>
      <c r="BZ919" s="372"/>
      <c r="CA919" s="372"/>
      <c r="CB919" s="372"/>
      <c r="CC919" s="372"/>
      <c r="CD919" s="372"/>
      <c r="CE919" s="372"/>
      <c r="CF919" s="372"/>
      <c r="CG919" s="372"/>
      <c r="CH919" s="372"/>
      <c r="CI919" s="372"/>
      <c r="CJ919" s="372"/>
      <c r="CK919" s="372"/>
      <c r="CL919" s="372"/>
      <c r="CM919" s="372"/>
      <c r="CN919" s="372"/>
      <c r="CO919" s="372"/>
      <c r="CP919" s="372"/>
      <c r="CQ919" s="372"/>
      <c r="CR919" s="372"/>
      <c r="CS919" s="372"/>
      <c r="CT919" s="372"/>
      <c r="CU919" s="372"/>
      <c r="CV919" s="372"/>
      <c r="CW919" s="372"/>
      <c r="CX919" s="372"/>
      <c r="CY919" s="372"/>
      <c r="CZ919" s="372"/>
      <c r="DA919" s="372"/>
      <c r="DB919" s="372"/>
      <c r="DC919" s="372"/>
      <c r="DD919" s="372"/>
      <c r="DE919" s="372"/>
      <c r="DF919" s="372"/>
      <c r="DG919" s="372"/>
      <c r="DH919" s="372"/>
      <c r="DI919" s="372"/>
      <c r="DJ919" s="372"/>
      <c r="DK919" s="372"/>
      <c r="DL919" s="372"/>
      <c r="DM919" s="372"/>
      <c r="DN919" s="372"/>
      <c r="DO919" s="372"/>
      <c r="DP919" s="372"/>
      <c r="DQ919" s="372"/>
      <c r="DR919" s="372"/>
      <c r="DS919" s="372"/>
      <c r="DT919" s="372"/>
      <c r="DU919" s="372"/>
      <c r="DV919" s="372"/>
      <c r="DW919" s="372"/>
      <c r="DX919" s="372"/>
      <c r="DY919" s="372"/>
      <c r="DZ919" s="372"/>
      <c r="EA919" s="372"/>
      <c r="EB919" s="372"/>
      <c r="EC919" s="372"/>
      <c r="ED919" s="372"/>
      <c r="EE919" s="372"/>
      <c r="EF919" s="372"/>
      <c r="EG919" s="372"/>
      <c r="EH919" s="372"/>
      <c r="EI919" s="372"/>
      <c r="EJ919" s="372"/>
      <c r="EK919" s="372"/>
      <c r="EL919" s="372"/>
      <c r="EM919" s="372"/>
      <c r="EN919" s="372"/>
      <c r="EO919" s="372"/>
      <c r="EP919" s="372"/>
      <c r="EQ919" s="372"/>
      <c r="ER919" s="372"/>
      <c r="ES919" s="372"/>
      <c r="ET919" s="372"/>
      <c r="EU919" s="372"/>
      <c r="EV919" s="372"/>
      <c r="EW919" s="372"/>
      <c r="EX919" s="372"/>
      <c r="EY919" s="372"/>
      <c r="EZ919" s="372"/>
      <c r="FA919" s="372"/>
      <c r="FB919" s="372"/>
      <c r="FC919" s="372"/>
      <c r="FD919" s="372"/>
      <c r="FE919" s="372"/>
      <c r="FF919" s="372"/>
      <c r="FG919" s="372"/>
      <c r="FH919" s="372"/>
      <c r="FI919" s="372"/>
      <c r="FJ919" s="372"/>
      <c r="FK919" s="372"/>
      <c r="FL919" s="372"/>
      <c r="FM919" s="372"/>
      <c r="FN919" s="372"/>
      <c r="FO919" s="372"/>
      <c r="FP919" s="372"/>
      <c r="FQ919" s="372"/>
      <c r="FR919" s="372"/>
      <c r="FS919" s="372"/>
      <c r="FT919" s="372"/>
      <c r="FU919" s="372"/>
      <c r="FV919" s="372"/>
      <c r="FW919" s="372"/>
      <c r="FX919" s="372"/>
      <c r="FY919" s="372"/>
      <c r="FZ919" s="372"/>
      <c r="GA919" s="372"/>
      <c r="GB919" s="372"/>
      <c r="GC919" s="372"/>
      <c r="GD919" s="372"/>
      <c r="GE919" s="372"/>
      <c r="GF919" s="372"/>
      <c r="GG919" s="372"/>
      <c r="GH919" s="372"/>
      <c r="GI919" s="372"/>
      <c r="GJ919" s="372"/>
      <c r="GK919" s="372"/>
      <c r="GL919" s="372"/>
      <c r="GM919" s="372"/>
      <c r="GN919" s="372"/>
      <c r="GO919" s="372"/>
      <c r="GP919" s="372"/>
      <c r="GQ919" s="372"/>
      <c r="GR919" s="372"/>
      <c r="GS919" s="372"/>
      <c r="GT919" s="372"/>
      <c r="GU919" s="372"/>
      <c r="GV919" s="372"/>
      <c r="GW919" s="372"/>
      <c r="GX919" s="372"/>
      <c r="GY919" s="372"/>
      <c r="GZ919" s="372"/>
      <c r="HA919" s="372"/>
      <c r="HB919" s="372"/>
      <c r="HC919" s="372"/>
      <c r="HD919" s="372"/>
      <c r="HE919" s="372"/>
      <c r="HF919" s="372"/>
      <c r="HG919" s="372"/>
      <c r="HH919" s="372"/>
      <c r="HI919" s="372"/>
      <c r="HJ919" s="372"/>
      <c r="HK919" s="372"/>
      <c r="HL919" s="372"/>
      <c r="HM919" s="372"/>
      <c r="HN919" s="372"/>
      <c r="HO919" s="372"/>
      <c r="HP919" s="372"/>
      <c r="HQ919" s="372"/>
      <c r="HR919" s="372"/>
      <c r="HS919" s="372"/>
      <c r="HT919" s="372"/>
      <c r="HU919" s="372"/>
      <c r="HV919" s="372"/>
      <c r="HW919" s="372"/>
      <c r="HX919" s="372"/>
    </row>
    <row r="920" spans="1:232" s="481" customFormat="1">
      <c r="A920" s="363"/>
      <c r="B920" s="378"/>
      <c r="C920" s="365"/>
      <c r="D920" s="366"/>
      <c r="E920" s="367"/>
      <c r="F920" s="368"/>
      <c r="G920" s="379"/>
      <c r="H920" s="382"/>
      <c r="I920" s="466"/>
      <c r="J920" s="467"/>
      <c r="K920" s="468"/>
      <c r="L920" s="465"/>
      <c r="N920" s="458"/>
      <c r="O920" s="458"/>
      <c r="P920" s="372"/>
      <c r="Q920" s="372"/>
      <c r="R920" s="372"/>
      <c r="S920" s="372"/>
      <c r="T920" s="372"/>
      <c r="U920" s="372"/>
      <c r="V920" s="372"/>
      <c r="W920" s="372"/>
      <c r="X920" s="372"/>
      <c r="Y920" s="372"/>
      <c r="Z920" s="372"/>
      <c r="AA920" s="372"/>
      <c r="AB920" s="372"/>
      <c r="AC920" s="372"/>
      <c r="AD920" s="372"/>
      <c r="AE920" s="372"/>
      <c r="AF920" s="372"/>
      <c r="AG920" s="372"/>
      <c r="AH920" s="372"/>
      <c r="AI920" s="372"/>
      <c r="AJ920" s="372"/>
      <c r="AK920" s="372"/>
      <c r="AL920" s="372"/>
      <c r="AM920" s="372"/>
      <c r="AN920" s="372"/>
      <c r="AO920" s="372"/>
      <c r="AP920" s="372"/>
      <c r="AQ920" s="372"/>
      <c r="AR920" s="372"/>
      <c r="AS920" s="372"/>
      <c r="AT920" s="372"/>
      <c r="AU920" s="372"/>
      <c r="AV920" s="372"/>
      <c r="AW920" s="372"/>
      <c r="AX920" s="372"/>
      <c r="AY920" s="372"/>
      <c r="AZ920" s="372"/>
      <c r="BA920" s="372"/>
      <c r="BB920" s="372"/>
      <c r="BC920" s="372"/>
      <c r="BD920" s="372"/>
      <c r="BE920" s="372"/>
      <c r="BF920" s="372"/>
      <c r="BG920" s="372"/>
      <c r="BH920" s="372"/>
      <c r="BI920" s="372"/>
      <c r="BJ920" s="372"/>
      <c r="BK920" s="372"/>
      <c r="BL920" s="372"/>
      <c r="BM920" s="372"/>
      <c r="BN920" s="372"/>
      <c r="BO920" s="372"/>
      <c r="BP920" s="372"/>
      <c r="BQ920" s="372"/>
      <c r="BR920" s="372"/>
      <c r="BS920" s="372"/>
      <c r="BT920" s="372"/>
      <c r="BU920" s="372"/>
      <c r="BV920" s="372"/>
      <c r="BW920" s="372"/>
      <c r="BX920" s="372"/>
      <c r="BY920" s="372"/>
      <c r="BZ920" s="372"/>
      <c r="CA920" s="372"/>
      <c r="CB920" s="372"/>
      <c r="CC920" s="372"/>
      <c r="CD920" s="372"/>
      <c r="CE920" s="372"/>
      <c r="CF920" s="372"/>
      <c r="CG920" s="372"/>
      <c r="CH920" s="372"/>
      <c r="CI920" s="372"/>
      <c r="CJ920" s="372"/>
      <c r="CK920" s="372"/>
      <c r="CL920" s="372"/>
      <c r="CM920" s="372"/>
      <c r="CN920" s="372"/>
      <c r="CO920" s="372"/>
      <c r="CP920" s="372"/>
      <c r="CQ920" s="372"/>
      <c r="CR920" s="372"/>
      <c r="CS920" s="372"/>
      <c r="CT920" s="372"/>
      <c r="CU920" s="372"/>
      <c r="CV920" s="372"/>
      <c r="CW920" s="372"/>
      <c r="CX920" s="372"/>
      <c r="CY920" s="372"/>
      <c r="CZ920" s="372"/>
      <c r="DA920" s="372"/>
      <c r="DB920" s="372"/>
      <c r="DC920" s="372"/>
      <c r="DD920" s="372"/>
      <c r="DE920" s="372"/>
      <c r="DF920" s="372"/>
      <c r="DG920" s="372"/>
      <c r="DH920" s="372"/>
      <c r="DI920" s="372"/>
      <c r="DJ920" s="372"/>
      <c r="DK920" s="372"/>
      <c r="DL920" s="372"/>
      <c r="DM920" s="372"/>
      <c r="DN920" s="372"/>
      <c r="DO920" s="372"/>
      <c r="DP920" s="372"/>
      <c r="DQ920" s="372"/>
      <c r="DR920" s="372"/>
      <c r="DS920" s="372"/>
      <c r="DT920" s="372"/>
      <c r="DU920" s="372"/>
      <c r="DV920" s="372"/>
      <c r="DW920" s="372"/>
      <c r="DX920" s="372"/>
      <c r="DY920" s="372"/>
      <c r="DZ920" s="372"/>
      <c r="EA920" s="372"/>
      <c r="EB920" s="372"/>
      <c r="EC920" s="372"/>
      <c r="ED920" s="372"/>
      <c r="EE920" s="372"/>
      <c r="EF920" s="372"/>
      <c r="EG920" s="372"/>
      <c r="EH920" s="372"/>
      <c r="EI920" s="372"/>
      <c r="EJ920" s="372"/>
      <c r="EK920" s="372"/>
      <c r="EL920" s="372"/>
      <c r="EM920" s="372"/>
      <c r="EN920" s="372"/>
      <c r="EO920" s="372"/>
      <c r="EP920" s="372"/>
      <c r="EQ920" s="372"/>
      <c r="ER920" s="372"/>
      <c r="ES920" s="372"/>
      <c r="ET920" s="372"/>
      <c r="EU920" s="372"/>
      <c r="EV920" s="372"/>
      <c r="EW920" s="372"/>
      <c r="EX920" s="372"/>
      <c r="EY920" s="372"/>
      <c r="EZ920" s="372"/>
      <c r="FA920" s="372"/>
      <c r="FB920" s="372"/>
      <c r="FC920" s="372"/>
      <c r="FD920" s="372"/>
      <c r="FE920" s="372"/>
      <c r="FF920" s="372"/>
      <c r="FG920" s="372"/>
      <c r="FH920" s="372"/>
      <c r="FI920" s="372"/>
      <c r="FJ920" s="372"/>
      <c r="FK920" s="372"/>
      <c r="FL920" s="372"/>
      <c r="FM920" s="372"/>
      <c r="FN920" s="372"/>
      <c r="FO920" s="372"/>
      <c r="FP920" s="372"/>
      <c r="FQ920" s="372"/>
      <c r="FR920" s="372"/>
      <c r="FS920" s="372"/>
      <c r="FT920" s="372"/>
      <c r="FU920" s="372"/>
      <c r="FV920" s="372"/>
      <c r="FW920" s="372"/>
      <c r="FX920" s="372"/>
      <c r="FY920" s="372"/>
      <c r="FZ920" s="372"/>
      <c r="GA920" s="372"/>
      <c r="GB920" s="372"/>
      <c r="GC920" s="372"/>
      <c r="GD920" s="372"/>
      <c r="GE920" s="372"/>
      <c r="GF920" s="372"/>
      <c r="GG920" s="372"/>
      <c r="GH920" s="372"/>
      <c r="GI920" s="372"/>
      <c r="GJ920" s="372"/>
      <c r="GK920" s="372"/>
      <c r="GL920" s="372"/>
      <c r="GM920" s="372"/>
      <c r="GN920" s="372"/>
      <c r="GO920" s="372"/>
      <c r="GP920" s="372"/>
      <c r="GQ920" s="372"/>
      <c r="GR920" s="372"/>
      <c r="GS920" s="372"/>
      <c r="GT920" s="372"/>
      <c r="GU920" s="372"/>
      <c r="GV920" s="372"/>
      <c r="GW920" s="372"/>
      <c r="GX920" s="372"/>
      <c r="GY920" s="372"/>
      <c r="GZ920" s="372"/>
      <c r="HA920" s="372"/>
      <c r="HB920" s="372"/>
      <c r="HC920" s="372"/>
      <c r="HD920" s="372"/>
      <c r="HE920" s="372"/>
      <c r="HF920" s="372"/>
      <c r="HG920" s="372"/>
      <c r="HH920" s="372"/>
      <c r="HI920" s="372"/>
      <c r="HJ920" s="372"/>
      <c r="HK920" s="372"/>
      <c r="HL920" s="372"/>
      <c r="HM920" s="372"/>
      <c r="HN920" s="372"/>
      <c r="HO920" s="372"/>
      <c r="HP920" s="372"/>
      <c r="HQ920" s="372"/>
      <c r="HR920" s="372"/>
      <c r="HS920" s="372"/>
      <c r="HT920" s="372"/>
      <c r="HU920" s="372"/>
      <c r="HV920" s="372"/>
      <c r="HW920" s="372"/>
      <c r="HX920" s="372"/>
    </row>
    <row r="921" spans="1:232" s="481" customFormat="1">
      <c r="A921" s="363"/>
      <c r="B921" s="378"/>
      <c r="C921" s="365"/>
      <c r="D921" s="366"/>
      <c r="E921" s="367"/>
      <c r="F921" s="368"/>
      <c r="G921" s="379"/>
      <c r="H921" s="382"/>
      <c r="I921" s="466"/>
      <c r="J921" s="467"/>
      <c r="K921" s="468"/>
      <c r="L921" s="465"/>
      <c r="N921" s="458"/>
      <c r="O921" s="458"/>
      <c r="P921" s="372"/>
      <c r="Q921" s="372"/>
      <c r="R921" s="372"/>
      <c r="S921" s="372"/>
      <c r="T921" s="372"/>
      <c r="U921" s="372"/>
      <c r="V921" s="372"/>
      <c r="W921" s="372"/>
      <c r="X921" s="372"/>
      <c r="Y921" s="372"/>
      <c r="Z921" s="372"/>
      <c r="AA921" s="372"/>
      <c r="AB921" s="372"/>
      <c r="AC921" s="372"/>
      <c r="AD921" s="372"/>
      <c r="AE921" s="372"/>
      <c r="AF921" s="372"/>
      <c r="AG921" s="372"/>
      <c r="AH921" s="372"/>
      <c r="AI921" s="372"/>
      <c r="AJ921" s="372"/>
      <c r="AK921" s="372"/>
      <c r="AL921" s="372"/>
      <c r="AM921" s="372"/>
      <c r="AN921" s="372"/>
      <c r="AO921" s="372"/>
      <c r="AP921" s="372"/>
      <c r="AQ921" s="372"/>
      <c r="AR921" s="372"/>
      <c r="AS921" s="372"/>
      <c r="AT921" s="372"/>
      <c r="AU921" s="372"/>
      <c r="AV921" s="372"/>
      <c r="AW921" s="372"/>
      <c r="AX921" s="372"/>
      <c r="AY921" s="372"/>
      <c r="AZ921" s="372"/>
      <c r="BA921" s="372"/>
      <c r="BB921" s="372"/>
      <c r="BC921" s="372"/>
      <c r="BD921" s="372"/>
      <c r="BE921" s="372"/>
      <c r="BF921" s="372"/>
      <c r="BG921" s="372"/>
      <c r="BH921" s="372"/>
      <c r="BI921" s="372"/>
      <c r="BJ921" s="372"/>
      <c r="BK921" s="372"/>
      <c r="BL921" s="372"/>
      <c r="BM921" s="372"/>
      <c r="BN921" s="372"/>
      <c r="BO921" s="372"/>
      <c r="BP921" s="372"/>
      <c r="BQ921" s="372"/>
      <c r="BR921" s="372"/>
      <c r="BS921" s="372"/>
      <c r="BT921" s="372"/>
      <c r="BU921" s="372"/>
      <c r="BV921" s="372"/>
      <c r="BW921" s="372"/>
      <c r="BX921" s="372"/>
      <c r="BY921" s="372"/>
      <c r="BZ921" s="372"/>
      <c r="CA921" s="372"/>
      <c r="CB921" s="372"/>
      <c r="CC921" s="372"/>
      <c r="CD921" s="372"/>
      <c r="CE921" s="372"/>
      <c r="CF921" s="372"/>
      <c r="CG921" s="372"/>
      <c r="CH921" s="372"/>
      <c r="CI921" s="372"/>
      <c r="CJ921" s="372"/>
      <c r="CK921" s="372"/>
      <c r="CL921" s="372"/>
      <c r="CM921" s="372"/>
      <c r="CN921" s="372"/>
      <c r="CO921" s="372"/>
      <c r="CP921" s="372"/>
      <c r="CQ921" s="372"/>
      <c r="CR921" s="372"/>
      <c r="CS921" s="372"/>
      <c r="CT921" s="372"/>
      <c r="CU921" s="372"/>
      <c r="CV921" s="372"/>
      <c r="CW921" s="372"/>
      <c r="CX921" s="372"/>
      <c r="CY921" s="372"/>
      <c r="CZ921" s="372"/>
      <c r="DA921" s="372"/>
      <c r="DB921" s="372"/>
      <c r="DC921" s="372"/>
      <c r="DD921" s="372"/>
      <c r="DE921" s="372"/>
      <c r="DF921" s="372"/>
      <c r="DG921" s="372"/>
      <c r="DH921" s="372"/>
      <c r="DI921" s="372"/>
      <c r="DJ921" s="372"/>
      <c r="DK921" s="372"/>
      <c r="DL921" s="372"/>
      <c r="DM921" s="372"/>
      <c r="DN921" s="372"/>
      <c r="DO921" s="372"/>
      <c r="DP921" s="372"/>
      <c r="DQ921" s="372"/>
      <c r="DR921" s="372"/>
      <c r="DS921" s="372"/>
      <c r="DT921" s="372"/>
      <c r="DU921" s="372"/>
      <c r="DV921" s="372"/>
      <c r="DW921" s="372"/>
      <c r="DX921" s="372"/>
      <c r="DY921" s="372"/>
      <c r="DZ921" s="372"/>
      <c r="EA921" s="372"/>
      <c r="EB921" s="372"/>
      <c r="EC921" s="372"/>
      <c r="ED921" s="372"/>
      <c r="EE921" s="372"/>
      <c r="EF921" s="372"/>
      <c r="EG921" s="372"/>
      <c r="EH921" s="372"/>
      <c r="EI921" s="372"/>
      <c r="EJ921" s="372"/>
      <c r="EK921" s="372"/>
      <c r="EL921" s="372"/>
      <c r="EM921" s="372"/>
      <c r="EN921" s="372"/>
      <c r="EO921" s="372"/>
      <c r="EP921" s="372"/>
      <c r="EQ921" s="372"/>
      <c r="ER921" s="372"/>
      <c r="ES921" s="372"/>
      <c r="ET921" s="372"/>
      <c r="EU921" s="372"/>
      <c r="EV921" s="372"/>
      <c r="EW921" s="372"/>
      <c r="EX921" s="372"/>
      <c r="EY921" s="372"/>
      <c r="EZ921" s="372"/>
      <c r="FA921" s="372"/>
      <c r="FB921" s="372"/>
      <c r="FC921" s="372"/>
      <c r="FD921" s="372"/>
      <c r="FE921" s="372"/>
      <c r="FF921" s="372"/>
      <c r="FG921" s="372"/>
      <c r="FH921" s="372"/>
      <c r="FI921" s="372"/>
      <c r="FJ921" s="372"/>
      <c r="FK921" s="372"/>
      <c r="FL921" s="372"/>
      <c r="FM921" s="372"/>
      <c r="FN921" s="372"/>
      <c r="FO921" s="372"/>
      <c r="FP921" s="372"/>
      <c r="FQ921" s="372"/>
      <c r="FR921" s="372"/>
      <c r="FS921" s="372"/>
      <c r="FT921" s="372"/>
      <c r="FU921" s="372"/>
      <c r="FV921" s="372"/>
      <c r="FW921" s="372"/>
      <c r="FX921" s="372"/>
      <c r="FY921" s="372"/>
      <c r="FZ921" s="372"/>
      <c r="GA921" s="372"/>
      <c r="GB921" s="372"/>
      <c r="GC921" s="372"/>
      <c r="GD921" s="372"/>
      <c r="GE921" s="372"/>
      <c r="GF921" s="372"/>
      <c r="GG921" s="372"/>
      <c r="GH921" s="372"/>
      <c r="GI921" s="372"/>
      <c r="GJ921" s="372"/>
      <c r="GK921" s="372"/>
      <c r="GL921" s="372"/>
      <c r="GM921" s="372"/>
      <c r="GN921" s="372"/>
      <c r="GO921" s="372"/>
      <c r="GP921" s="372"/>
      <c r="GQ921" s="372"/>
      <c r="GR921" s="372"/>
      <c r="GS921" s="372"/>
      <c r="GT921" s="372"/>
      <c r="GU921" s="372"/>
      <c r="GV921" s="372"/>
      <c r="GW921" s="372"/>
      <c r="GX921" s="372"/>
      <c r="GY921" s="372"/>
      <c r="GZ921" s="372"/>
      <c r="HA921" s="372"/>
      <c r="HB921" s="372"/>
      <c r="HC921" s="372"/>
      <c r="HD921" s="372"/>
      <c r="HE921" s="372"/>
      <c r="HF921" s="372"/>
      <c r="HG921" s="372"/>
      <c r="HH921" s="372"/>
      <c r="HI921" s="372"/>
      <c r="HJ921" s="372"/>
      <c r="HK921" s="372"/>
      <c r="HL921" s="372"/>
      <c r="HM921" s="372"/>
      <c r="HN921" s="372"/>
      <c r="HO921" s="372"/>
      <c r="HP921" s="372"/>
      <c r="HQ921" s="372"/>
      <c r="HR921" s="372"/>
      <c r="HS921" s="372"/>
      <c r="HT921" s="372"/>
      <c r="HU921" s="372"/>
      <c r="HV921" s="372"/>
      <c r="HW921" s="372"/>
      <c r="HX921" s="372"/>
    </row>
    <row r="922" spans="1:232" s="481" customFormat="1">
      <c r="A922" s="363"/>
      <c r="B922" s="378"/>
      <c r="C922" s="365"/>
      <c r="D922" s="366"/>
      <c r="E922" s="367"/>
      <c r="F922" s="368"/>
      <c r="G922" s="379"/>
      <c r="H922" s="382"/>
      <c r="I922" s="466"/>
      <c r="J922" s="467"/>
      <c r="K922" s="468"/>
      <c r="L922" s="465"/>
      <c r="N922" s="458"/>
      <c r="O922" s="458"/>
      <c r="P922" s="372"/>
      <c r="Q922" s="372"/>
      <c r="R922" s="372"/>
      <c r="S922" s="372"/>
      <c r="T922" s="372"/>
      <c r="U922" s="372"/>
      <c r="V922" s="372"/>
      <c r="W922" s="372"/>
      <c r="X922" s="372"/>
      <c r="Y922" s="372"/>
      <c r="Z922" s="372"/>
      <c r="AA922" s="372"/>
      <c r="AB922" s="372"/>
      <c r="AC922" s="372"/>
      <c r="AD922" s="372"/>
      <c r="AE922" s="372"/>
      <c r="AF922" s="372"/>
      <c r="AG922" s="372"/>
      <c r="AH922" s="372"/>
      <c r="AI922" s="372"/>
      <c r="AJ922" s="372"/>
      <c r="AK922" s="372"/>
      <c r="AL922" s="372"/>
      <c r="AM922" s="372"/>
      <c r="AN922" s="372"/>
      <c r="AO922" s="372"/>
      <c r="AP922" s="372"/>
      <c r="AQ922" s="372"/>
      <c r="AR922" s="372"/>
      <c r="AS922" s="372"/>
      <c r="AT922" s="372"/>
      <c r="AU922" s="372"/>
      <c r="AV922" s="372"/>
      <c r="AW922" s="372"/>
      <c r="AX922" s="372"/>
      <c r="AY922" s="372"/>
      <c r="AZ922" s="372"/>
      <c r="BA922" s="372"/>
      <c r="BB922" s="372"/>
      <c r="BC922" s="372"/>
      <c r="BD922" s="372"/>
      <c r="BE922" s="372"/>
      <c r="BF922" s="372"/>
      <c r="BG922" s="372"/>
      <c r="BH922" s="372"/>
      <c r="BI922" s="372"/>
      <c r="BJ922" s="372"/>
      <c r="BK922" s="372"/>
      <c r="BL922" s="372"/>
      <c r="BM922" s="372"/>
      <c r="BN922" s="372"/>
      <c r="BO922" s="372"/>
      <c r="BP922" s="372"/>
      <c r="BQ922" s="372"/>
      <c r="BR922" s="372"/>
      <c r="BS922" s="372"/>
      <c r="BT922" s="372"/>
      <c r="BU922" s="372"/>
      <c r="BV922" s="372"/>
      <c r="BW922" s="372"/>
      <c r="BX922" s="372"/>
      <c r="BY922" s="372"/>
      <c r="BZ922" s="372"/>
      <c r="CA922" s="372"/>
      <c r="CB922" s="372"/>
      <c r="CC922" s="372"/>
      <c r="CD922" s="372"/>
      <c r="CE922" s="372"/>
      <c r="CF922" s="372"/>
      <c r="CG922" s="372"/>
      <c r="CH922" s="372"/>
      <c r="CI922" s="372"/>
      <c r="CJ922" s="372"/>
      <c r="CK922" s="372"/>
      <c r="CL922" s="372"/>
      <c r="CM922" s="372"/>
      <c r="CN922" s="372"/>
      <c r="CO922" s="372"/>
      <c r="CP922" s="372"/>
      <c r="CQ922" s="372"/>
      <c r="CR922" s="372"/>
      <c r="CS922" s="372"/>
      <c r="CT922" s="372"/>
      <c r="CU922" s="372"/>
      <c r="CV922" s="372"/>
      <c r="CW922" s="372"/>
      <c r="CX922" s="372"/>
      <c r="CY922" s="372"/>
      <c r="CZ922" s="372"/>
      <c r="DA922" s="372"/>
      <c r="DB922" s="372"/>
      <c r="DC922" s="372"/>
      <c r="DD922" s="372"/>
      <c r="DE922" s="372"/>
      <c r="DF922" s="372"/>
      <c r="DG922" s="372"/>
      <c r="DH922" s="372"/>
      <c r="DI922" s="372"/>
      <c r="DJ922" s="372"/>
      <c r="DK922" s="372"/>
      <c r="DL922" s="372"/>
      <c r="DM922" s="372"/>
      <c r="DN922" s="372"/>
      <c r="DO922" s="372"/>
      <c r="DP922" s="372"/>
      <c r="DQ922" s="372"/>
      <c r="DR922" s="372"/>
      <c r="DS922" s="372"/>
      <c r="DT922" s="372"/>
      <c r="DU922" s="372"/>
      <c r="DV922" s="372"/>
      <c r="DW922" s="372"/>
      <c r="DX922" s="372"/>
      <c r="DY922" s="372"/>
      <c r="DZ922" s="372"/>
      <c r="EA922" s="372"/>
      <c r="EB922" s="372"/>
      <c r="EC922" s="372"/>
      <c r="ED922" s="372"/>
      <c r="EE922" s="372"/>
      <c r="EF922" s="372"/>
      <c r="EG922" s="372"/>
      <c r="EH922" s="372"/>
      <c r="EI922" s="372"/>
      <c r="EJ922" s="372"/>
      <c r="EK922" s="372"/>
      <c r="EL922" s="372"/>
      <c r="EM922" s="372"/>
      <c r="EN922" s="372"/>
      <c r="EO922" s="372"/>
      <c r="EP922" s="372"/>
      <c r="EQ922" s="372"/>
      <c r="ER922" s="372"/>
      <c r="ES922" s="372"/>
      <c r="ET922" s="372"/>
      <c r="EU922" s="372"/>
      <c r="EV922" s="372"/>
      <c r="EW922" s="372"/>
      <c r="EX922" s="372"/>
      <c r="EY922" s="372"/>
      <c r="EZ922" s="372"/>
      <c r="FA922" s="372"/>
      <c r="FB922" s="372"/>
      <c r="FC922" s="372"/>
      <c r="FD922" s="372"/>
      <c r="FE922" s="372"/>
      <c r="FF922" s="372"/>
      <c r="FG922" s="372"/>
      <c r="FH922" s="372"/>
      <c r="FI922" s="372"/>
      <c r="FJ922" s="372"/>
      <c r="FK922" s="372"/>
      <c r="FL922" s="372"/>
      <c r="FM922" s="372"/>
      <c r="FN922" s="372"/>
      <c r="FO922" s="372"/>
      <c r="FP922" s="372"/>
      <c r="FQ922" s="372"/>
      <c r="FR922" s="372"/>
      <c r="FS922" s="372"/>
      <c r="FT922" s="372"/>
      <c r="FU922" s="372"/>
      <c r="FV922" s="372"/>
      <c r="FW922" s="372"/>
      <c r="FX922" s="372"/>
      <c r="FY922" s="372"/>
      <c r="FZ922" s="372"/>
      <c r="GA922" s="372"/>
      <c r="GB922" s="372"/>
      <c r="GC922" s="372"/>
      <c r="GD922" s="372"/>
      <c r="GE922" s="372"/>
      <c r="GF922" s="372"/>
      <c r="GG922" s="372"/>
      <c r="GH922" s="372"/>
      <c r="GI922" s="372"/>
      <c r="GJ922" s="372"/>
      <c r="GK922" s="372"/>
      <c r="GL922" s="372"/>
      <c r="GM922" s="372"/>
      <c r="GN922" s="372"/>
      <c r="GO922" s="372"/>
      <c r="GP922" s="372"/>
      <c r="GQ922" s="372"/>
      <c r="GR922" s="372"/>
      <c r="GS922" s="372"/>
      <c r="GT922" s="372"/>
      <c r="GU922" s="372"/>
      <c r="GV922" s="372"/>
      <c r="GW922" s="372"/>
      <c r="GX922" s="372"/>
      <c r="GY922" s="372"/>
      <c r="GZ922" s="372"/>
      <c r="HA922" s="372"/>
      <c r="HB922" s="372"/>
      <c r="HC922" s="372"/>
      <c r="HD922" s="372"/>
      <c r="HE922" s="372"/>
      <c r="HF922" s="372"/>
      <c r="HG922" s="372"/>
      <c r="HH922" s="372"/>
      <c r="HI922" s="372"/>
      <c r="HJ922" s="372"/>
      <c r="HK922" s="372"/>
      <c r="HL922" s="372"/>
      <c r="HM922" s="372"/>
      <c r="HN922" s="372"/>
      <c r="HO922" s="372"/>
      <c r="HP922" s="372"/>
      <c r="HQ922" s="372"/>
      <c r="HR922" s="372"/>
      <c r="HS922" s="372"/>
      <c r="HT922" s="372"/>
      <c r="HU922" s="372"/>
      <c r="HV922" s="372"/>
      <c r="HW922" s="372"/>
      <c r="HX922" s="372"/>
    </row>
    <row r="923" spans="1:232" s="481" customFormat="1">
      <c r="A923" s="363"/>
      <c r="B923" s="378"/>
      <c r="C923" s="365"/>
      <c r="D923" s="366"/>
      <c r="E923" s="367"/>
      <c r="F923" s="368"/>
      <c r="G923" s="379"/>
      <c r="H923" s="382"/>
      <c r="I923" s="466"/>
      <c r="J923" s="467"/>
      <c r="K923" s="468"/>
      <c r="L923" s="465"/>
      <c r="N923" s="458"/>
      <c r="O923" s="458"/>
      <c r="P923" s="372"/>
      <c r="Q923" s="372"/>
      <c r="R923" s="372"/>
      <c r="S923" s="372"/>
      <c r="T923" s="372"/>
      <c r="U923" s="372"/>
      <c r="V923" s="372"/>
      <c r="W923" s="372"/>
      <c r="X923" s="372"/>
      <c r="Y923" s="372"/>
      <c r="Z923" s="372"/>
      <c r="AA923" s="372"/>
      <c r="AB923" s="372"/>
      <c r="AC923" s="372"/>
      <c r="AD923" s="372"/>
      <c r="AE923" s="372"/>
      <c r="AF923" s="372"/>
      <c r="AG923" s="372"/>
      <c r="AH923" s="372"/>
      <c r="AI923" s="372"/>
      <c r="AJ923" s="372"/>
      <c r="AK923" s="372"/>
      <c r="AL923" s="372"/>
      <c r="AM923" s="372"/>
      <c r="AN923" s="372"/>
      <c r="AO923" s="372"/>
      <c r="AP923" s="372"/>
      <c r="AQ923" s="372"/>
      <c r="AR923" s="372"/>
      <c r="AS923" s="372"/>
      <c r="AT923" s="372"/>
      <c r="AU923" s="372"/>
      <c r="AV923" s="372"/>
      <c r="AW923" s="372"/>
      <c r="AX923" s="372"/>
      <c r="AY923" s="372"/>
      <c r="AZ923" s="372"/>
      <c r="BA923" s="372"/>
      <c r="BB923" s="372"/>
      <c r="BC923" s="372"/>
      <c r="BD923" s="372"/>
      <c r="BE923" s="372"/>
      <c r="BF923" s="372"/>
      <c r="BG923" s="372"/>
      <c r="BH923" s="372"/>
      <c r="BI923" s="372"/>
      <c r="BJ923" s="372"/>
      <c r="BK923" s="372"/>
      <c r="BL923" s="372"/>
      <c r="BM923" s="372"/>
      <c r="BN923" s="372"/>
      <c r="BO923" s="372"/>
      <c r="BP923" s="372"/>
      <c r="BQ923" s="372"/>
      <c r="BR923" s="372"/>
      <c r="BS923" s="372"/>
      <c r="BT923" s="372"/>
      <c r="BU923" s="372"/>
      <c r="BV923" s="372"/>
      <c r="BW923" s="372"/>
      <c r="BX923" s="372"/>
      <c r="BY923" s="372"/>
      <c r="BZ923" s="372"/>
      <c r="CA923" s="372"/>
      <c r="CB923" s="372"/>
      <c r="CC923" s="372"/>
      <c r="CD923" s="372"/>
      <c r="CE923" s="372"/>
      <c r="CF923" s="372"/>
      <c r="CG923" s="372"/>
      <c r="CH923" s="372"/>
      <c r="CI923" s="372"/>
      <c r="CJ923" s="372"/>
      <c r="CK923" s="372"/>
      <c r="CL923" s="372"/>
      <c r="CM923" s="372"/>
      <c r="CN923" s="372"/>
      <c r="CO923" s="372"/>
      <c r="CP923" s="372"/>
      <c r="CQ923" s="372"/>
      <c r="CR923" s="372"/>
      <c r="CS923" s="372"/>
      <c r="CT923" s="372"/>
      <c r="CU923" s="372"/>
      <c r="CV923" s="372"/>
      <c r="CW923" s="372"/>
      <c r="CX923" s="372"/>
      <c r="CY923" s="372"/>
      <c r="CZ923" s="372"/>
      <c r="DA923" s="372"/>
      <c r="DB923" s="372"/>
      <c r="DC923" s="372"/>
      <c r="DD923" s="372"/>
      <c r="DE923" s="372"/>
      <c r="DF923" s="372"/>
      <c r="DG923" s="372"/>
      <c r="DH923" s="372"/>
      <c r="DI923" s="372"/>
      <c r="DJ923" s="372"/>
      <c r="DK923" s="372"/>
      <c r="DL923" s="372"/>
      <c r="DM923" s="372"/>
      <c r="DN923" s="372"/>
      <c r="DO923" s="372"/>
      <c r="DP923" s="372"/>
      <c r="DQ923" s="372"/>
      <c r="DR923" s="372"/>
      <c r="DS923" s="372"/>
      <c r="DT923" s="372"/>
      <c r="DU923" s="372"/>
      <c r="DV923" s="372"/>
      <c r="DW923" s="372"/>
      <c r="DX923" s="372"/>
      <c r="DY923" s="372"/>
      <c r="DZ923" s="372"/>
      <c r="EA923" s="372"/>
      <c r="EB923" s="372"/>
      <c r="EC923" s="372"/>
      <c r="ED923" s="372"/>
      <c r="EE923" s="372"/>
      <c r="EF923" s="372"/>
      <c r="EG923" s="372"/>
      <c r="EH923" s="372"/>
      <c r="EI923" s="372"/>
      <c r="EJ923" s="372"/>
      <c r="EK923" s="372"/>
      <c r="EL923" s="372"/>
      <c r="EM923" s="372"/>
      <c r="EN923" s="372"/>
      <c r="EO923" s="372"/>
      <c r="EP923" s="372"/>
      <c r="EQ923" s="372"/>
      <c r="ER923" s="372"/>
      <c r="ES923" s="372"/>
      <c r="ET923" s="372"/>
      <c r="EU923" s="372"/>
      <c r="EV923" s="372"/>
      <c r="EW923" s="372"/>
      <c r="EX923" s="372"/>
      <c r="EY923" s="372"/>
      <c r="EZ923" s="372"/>
      <c r="FA923" s="372"/>
      <c r="FB923" s="372"/>
      <c r="FC923" s="372"/>
      <c r="FD923" s="372"/>
      <c r="FE923" s="372"/>
      <c r="FF923" s="372"/>
      <c r="FG923" s="372"/>
      <c r="FH923" s="372"/>
      <c r="FI923" s="372"/>
      <c r="FJ923" s="372"/>
      <c r="FK923" s="372"/>
      <c r="FL923" s="372"/>
      <c r="FM923" s="372"/>
      <c r="FN923" s="372"/>
      <c r="FO923" s="372"/>
      <c r="FP923" s="372"/>
      <c r="FQ923" s="372"/>
      <c r="FR923" s="372"/>
      <c r="FS923" s="372"/>
      <c r="FT923" s="372"/>
      <c r="FU923" s="372"/>
      <c r="FV923" s="372"/>
      <c r="FW923" s="372"/>
      <c r="FX923" s="372"/>
      <c r="FY923" s="372"/>
      <c r="FZ923" s="372"/>
      <c r="GA923" s="372"/>
      <c r="GB923" s="372"/>
      <c r="GC923" s="372"/>
      <c r="GD923" s="372"/>
      <c r="GE923" s="372"/>
      <c r="GF923" s="372"/>
      <c r="GG923" s="372"/>
      <c r="GH923" s="372"/>
      <c r="GI923" s="372"/>
      <c r="GJ923" s="372"/>
      <c r="GK923" s="372"/>
      <c r="GL923" s="372"/>
      <c r="GM923" s="372"/>
      <c r="GN923" s="372"/>
      <c r="GO923" s="372"/>
      <c r="GP923" s="372"/>
      <c r="GQ923" s="372"/>
      <c r="GR923" s="372"/>
      <c r="GS923" s="372"/>
      <c r="GT923" s="372"/>
      <c r="GU923" s="372"/>
      <c r="GV923" s="372"/>
      <c r="GW923" s="372"/>
      <c r="GX923" s="372"/>
      <c r="GY923" s="372"/>
      <c r="GZ923" s="372"/>
      <c r="HA923" s="372"/>
      <c r="HB923" s="372"/>
      <c r="HC923" s="372"/>
      <c r="HD923" s="372"/>
      <c r="HE923" s="372"/>
      <c r="HF923" s="372"/>
      <c r="HG923" s="372"/>
      <c r="HH923" s="372"/>
      <c r="HI923" s="372"/>
      <c r="HJ923" s="372"/>
      <c r="HK923" s="372"/>
      <c r="HL923" s="372"/>
      <c r="HM923" s="372"/>
      <c r="HN923" s="372"/>
      <c r="HO923" s="372"/>
      <c r="HP923" s="372"/>
      <c r="HQ923" s="372"/>
      <c r="HR923" s="372"/>
      <c r="HS923" s="372"/>
      <c r="HT923" s="372"/>
      <c r="HU923" s="372"/>
      <c r="HV923" s="372"/>
      <c r="HW923" s="372"/>
      <c r="HX923" s="372"/>
    </row>
    <row r="925" spans="1:232" s="481" customFormat="1">
      <c r="A925" s="363"/>
      <c r="B925" s="378"/>
      <c r="C925" s="365"/>
      <c r="D925" s="366"/>
      <c r="E925" s="367"/>
      <c r="F925" s="368"/>
      <c r="G925" s="379"/>
      <c r="H925" s="382"/>
      <c r="I925" s="466"/>
      <c r="J925" s="467"/>
      <c r="K925" s="468"/>
      <c r="L925" s="465"/>
      <c r="N925" s="458"/>
      <c r="O925" s="458"/>
      <c r="P925" s="372"/>
      <c r="Q925" s="372"/>
      <c r="R925" s="372"/>
      <c r="S925" s="372"/>
      <c r="T925" s="372"/>
      <c r="U925" s="372"/>
      <c r="V925" s="372"/>
      <c r="W925" s="372"/>
      <c r="X925" s="372"/>
      <c r="Y925" s="372"/>
      <c r="Z925" s="372"/>
      <c r="AA925" s="372"/>
      <c r="AB925" s="372"/>
      <c r="AC925" s="372"/>
      <c r="AD925" s="372"/>
      <c r="AE925" s="372"/>
      <c r="AF925" s="372"/>
      <c r="AG925" s="372"/>
      <c r="AH925" s="372"/>
      <c r="AI925" s="372"/>
      <c r="AJ925" s="372"/>
      <c r="AK925" s="372"/>
      <c r="AL925" s="372"/>
      <c r="AM925" s="372"/>
      <c r="AN925" s="372"/>
      <c r="AO925" s="372"/>
      <c r="AP925" s="372"/>
      <c r="AQ925" s="372"/>
      <c r="AR925" s="372"/>
      <c r="AS925" s="372"/>
      <c r="AT925" s="372"/>
      <c r="AU925" s="372"/>
      <c r="AV925" s="372"/>
      <c r="AW925" s="372"/>
      <c r="AX925" s="372"/>
      <c r="AY925" s="372"/>
      <c r="AZ925" s="372"/>
      <c r="BA925" s="372"/>
      <c r="BB925" s="372"/>
      <c r="BC925" s="372"/>
      <c r="BD925" s="372"/>
      <c r="BE925" s="372"/>
      <c r="BF925" s="372"/>
      <c r="BG925" s="372"/>
      <c r="BH925" s="372"/>
      <c r="BI925" s="372"/>
      <c r="BJ925" s="372"/>
      <c r="BK925" s="372"/>
      <c r="BL925" s="372"/>
      <c r="BM925" s="372"/>
      <c r="BN925" s="372"/>
      <c r="BO925" s="372"/>
      <c r="BP925" s="372"/>
      <c r="BQ925" s="372"/>
      <c r="BR925" s="372"/>
      <c r="BS925" s="372"/>
      <c r="BT925" s="372"/>
      <c r="BU925" s="372"/>
      <c r="BV925" s="372"/>
      <c r="BW925" s="372"/>
      <c r="BX925" s="372"/>
      <c r="BY925" s="372"/>
      <c r="BZ925" s="372"/>
      <c r="CA925" s="372"/>
      <c r="CB925" s="372"/>
      <c r="CC925" s="372"/>
      <c r="CD925" s="372"/>
      <c r="CE925" s="372"/>
      <c r="CF925" s="372"/>
      <c r="CG925" s="372"/>
      <c r="CH925" s="372"/>
      <c r="CI925" s="372"/>
      <c r="CJ925" s="372"/>
      <c r="CK925" s="372"/>
      <c r="CL925" s="372"/>
      <c r="CM925" s="372"/>
      <c r="CN925" s="372"/>
      <c r="CO925" s="372"/>
      <c r="CP925" s="372"/>
      <c r="CQ925" s="372"/>
      <c r="CR925" s="372"/>
      <c r="CS925" s="372"/>
      <c r="CT925" s="372"/>
      <c r="CU925" s="372"/>
      <c r="CV925" s="372"/>
      <c r="CW925" s="372"/>
      <c r="CX925" s="372"/>
      <c r="CY925" s="372"/>
      <c r="CZ925" s="372"/>
      <c r="DA925" s="372"/>
      <c r="DB925" s="372"/>
      <c r="DC925" s="372"/>
      <c r="DD925" s="372"/>
      <c r="DE925" s="372"/>
      <c r="DF925" s="372"/>
      <c r="DG925" s="372"/>
      <c r="DH925" s="372"/>
      <c r="DI925" s="372"/>
      <c r="DJ925" s="372"/>
      <c r="DK925" s="372"/>
      <c r="DL925" s="372"/>
      <c r="DM925" s="372"/>
      <c r="DN925" s="372"/>
      <c r="DO925" s="372"/>
      <c r="DP925" s="372"/>
      <c r="DQ925" s="372"/>
      <c r="DR925" s="372"/>
      <c r="DS925" s="372"/>
      <c r="DT925" s="372"/>
      <c r="DU925" s="372"/>
      <c r="DV925" s="372"/>
      <c r="DW925" s="372"/>
      <c r="DX925" s="372"/>
      <c r="DY925" s="372"/>
      <c r="DZ925" s="372"/>
      <c r="EA925" s="372"/>
      <c r="EB925" s="372"/>
      <c r="EC925" s="372"/>
      <c r="ED925" s="372"/>
      <c r="EE925" s="372"/>
      <c r="EF925" s="372"/>
      <c r="EG925" s="372"/>
      <c r="EH925" s="372"/>
      <c r="EI925" s="372"/>
      <c r="EJ925" s="372"/>
      <c r="EK925" s="372"/>
      <c r="EL925" s="372"/>
      <c r="EM925" s="372"/>
      <c r="EN925" s="372"/>
      <c r="EO925" s="372"/>
      <c r="EP925" s="372"/>
      <c r="EQ925" s="372"/>
      <c r="ER925" s="372"/>
      <c r="ES925" s="372"/>
      <c r="ET925" s="372"/>
      <c r="EU925" s="372"/>
      <c r="EV925" s="372"/>
      <c r="EW925" s="372"/>
      <c r="EX925" s="372"/>
      <c r="EY925" s="372"/>
      <c r="EZ925" s="372"/>
      <c r="FA925" s="372"/>
      <c r="FB925" s="372"/>
      <c r="FC925" s="372"/>
      <c r="FD925" s="372"/>
      <c r="FE925" s="372"/>
      <c r="FF925" s="372"/>
      <c r="FG925" s="372"/>
      <c r="FH925" s="372"/>
      <c r="FI925" s="372"/>
      <c r="FJ925" s="372"/>
      <c r="FK925" s="372"/>
      <c r="FL925" s="372"/>
      <c r="FM925" s="372"/>
      <c r="FN925" s="372"/>
      <c r="FO925" s="372"/>
      <c r="FP925" s="372"/>
      <c r="FQ925" s="372"/>
      <c r="FR925" s="372"/>
      <c r="FS925" s="372"/>
      <c r="FT925" s="372"/>
      <c r="FU925" s="372"/>
      <c r="FV925" s="372"/>
      <c r="FW925" s="372"/>
      <c r="FX925" s="372"/>
      <c r="FY925" s="372"/>
      <c r="FZ925" s="372"/>
      <c r="GA925" s="372"/>
      <c r="GB925" s="372"/>
      <c r="GC925" s="372"/>
      <c r="GD925" s="372"/>
      <c r="GE925" s="372"/>
      <c r="GF925" s="372"/>
      <c r="GG925" s="372"/>
      <c r="GH925" s="372"/>
      <c r="GI925" s="372"/>
      <c r="GJ925" s="372"/>
      <c r="GK925" s="372"/>
      <c r="GL925" s="372"/>
      <c r="GM925" s="372"/>
      <c r="GN925" s="372"/>
      <c r="GO925" s="372"/>
      <c r="GP925" s="372"/>
      <c r="GQ925" s="372"/>
      <c r="GR925" s="372"/>
      <c r="GS925" s="372"/>
      <c r="GT925" s="372"/>
      <c r="GU925" s="372"/>
      <c r="GV925" s="372"/>
      <c r="GW925" s="372"/>
      <c r="GX925" s="372"/>
      <c r="GY925" s="372"/>
      <c r="GZ925" s="372"/>
      <c r="HA925" s="372"/>
      <c r="HB925" s="372"/>
      <c r="HC925" s="372"/>
      <c r="HD925" s="372"/>
      <c r="HE925" s="372"/>
      <c r="HF925" s="372"/>
      <c r="HG925" s="372"/>
      <c r="HH925" s="372"/>
      <c r="HI925" s="372"/>
      <c r="HJ925" s="372"/>
      <c r="HK925" s="372"/>
      <c r="HL925" s="372"/>
      <c r="HM925" s="372"/>
      <c r="HN925" s="372"/>
      <c r="HO925" s="372"/>
      <c r="HP925" s="372"/>
      <c r="HQ925" s="372"/>
      <c r="HR925" s="372"/>
      <c r="HS925" s="372"/>
      <c r="HT925" s="372"/>
      <c r="HU925" s="372"/>
      <c r="HV925" s="372"/>
      <c r="HW925" s="372"/>
      <c r="HX925" s="372"/>
    </row>
    <row r="927" spans="1:232" s="481" customFormat="1">
      <c r="A927" s="363"/>
      <c r="B927" s="378"/>
      <c r="C927" s="365"/>
      <c r="D927" s="366"/>
      <c r="E927" s="367"/>
      <c r="F927" s="368"/>
      <c r="G927" s="379"/>
      <c r="H927" s="382"/>
      <c r="I927" s="466"/>
      <c r="J927" s="467"/>
      <c r="K927" s="468"/>
      <c r="L927" s="465"/>
      <c r="N927" s="458"/>
      <c r="O927" s="458"/>
      <c r="P927" s="372"/>
      <c r="Q927" s="372"/>
      <c r="R927" s="372"/>
      <c r="S927" s="372"/>
      <c r="T927" s="372"/>
      <c r="U927" s="372"/>
      <c r="V927" s="372"/>
      <c r="W927" s="372"/>
      <c r="X927" s="372"/>
      <c r="Y927" s="372"/>
      <c r="Z927" s="372"/>
      <c r="AA927" s="372"/>
      <c r="AB927" s="372"/>
      <c r="AC927" s="372"/>
      <c r="AD927" s="372"/>
      <c r="AE927" s="372"/>
      <c r="AF927" s="372"/>
      <c r="AG927" s="372"/>
      <c r="AH927" s="372"/>
      <c r="AI927" s="372"/>
      <c r="AJ927" s="372"/>
      <c r="AK927" s="372"/>
      <c r="AL927" s="372"/>
      <c r="AM927" s="372"/>
      <c r="AN927" s="372"/>
      <c r="AO927" s="372"/>
      <c r="AP927" s="372"/>
      <c r="AQ927" s="372"/>
      <c r="AR927" s="372"/>
      <c r="AS927" s="372"/>
      <c r="AT927" s="372"/>
      <c r="AU927" s="372"/>
      <c r="AV927" s="372"/>
      <c r="AW927" s="372"/>
      <c r="AX927" s="372"/>
      <c r="AY927" s="372"/>
      <c r="AZ927" s="372"/>
      <c r="BA927" s="372"/>
      <c r="BB927" s="372"/>
      <c r="BC927" s="372"/>
      <c r="BD927" s="372"/>
      <c r="BE927" s="372"/>
      <c r="BF927" s="372"/>
      <c r="BG927" s="372"/>
      <c r="BH927" s="372"/>
      <c r="BI927" s="372"/>
      <c r="BJ927" s="372"/>
      <c r="BK927" s="372"/>
      <c r="BL927" s="372"/>
      <c r="BM927" s="372"/>
      <c r="BN927" s="372"/>
      <c r="BO927" s="372"/>
      <c r="BP927" s="372"/>
      <c r="BQ927" s="372"/>
      <c r="BR927" s="372"/>
      <c r="BS927" s="372"/>
      <c r="BT927" s="372"/>
      <c r="BU927" s="372"/>
      <c r="BV927" s="372"/>
      <c r="BW927" s="372"/>
      <c r="BX927" s="372"/>
      <c r="BY927" s="372"/>
      <c r="BZ927" s="372"/>
      <c r="CA927" s="372"/>
      <c r="CB927" s="372"/>
      <c r="CC927" s="372"/>
      <c r="CD927" s="372"/>
      <c r="CE927" s="372"/>
      <c r="CF927" s="372"/>
      <c r="CG927" s="372"/>
      <c r="CH927" s="372"/>
      <c r="CI927" s="372"/>
      <c r="CJ927" s="372"/>
      <c r="CK927" s="372"/>
      <c r="CL927" s="372"/>
      <c r="CM927" s="372"/>
      <c r="CN927" s="372"/>
      <c r="CO927" s="372"/>
      <c r="CP927" s="372"/>
      <c r="CQ927" s="372"/>
      <c r="CR927" s="372"/>
      <c r="CS927" s="372"/>
      <c r="CT927" s="372"/>
      <c r="CU927" s="372"/>
      <c r="CV927" s="372"/>
      <c r="CW927" s="372"/>
      <c r="CX927" s="372"/>
      <c r="CY927" s="372"/>
      <c r="CZ927" s="372"/>
      <c r="DA927" s="372"/>
      <c r="DB927" s="372"/>
      <c r="DC927" s="372"/>
      <c r="DD927" s="372"/>
      <c r="DE927" s="372"/>
      <c r="DF927" s="372"/>
      <c r="DG927" s="372"/>
      <c r="DH927" s="372"/>
      <c r="DI927" s="372"/>
      <c r="DJ927" s="372"/>
      <c r="DK927" s="372"/>
      <c r="DL927" s="372"/>
      <c r="DM927" s="372"/>
      <c r="DN927" s="372"/>
      <c r="DO927" s="372"/>
      <c r="DP927" s="372"/>
      <c r="DQ927" s="372"/>
      <c r="DR927" s="372"/>
      <c r="DS927" s="372"/>
      <c r="DT927" s="372"/>
      <c r="DU927" s="372"/>
      <c r="DV927" s="372"/>
      <c r="DW927" s="372"/>
      <c r="DX927" s="372"/>
      <c r="DY927" s="372"/>
      <c r="DZ927" s="372"/>
      <c r="EA927" s="372"/>
      <c r="EB927" s="372"/>
      <c r="EC927" s="372"/>
      <c r="ED927" s="372"/>
      <c r="EE927" s="372"/>
      <c r="EF927" s="372"/>
      <c r="EG927" s="372"/>
      <c r="EH927" s="372"/>
      <c r="EI927" s="372"/>
      <c r="EJ927" s="372"/>
      <c r="EK927" s="372"/>
      <c r="EL927" s="372"/>
      <c r="EM927" s="372"/>
      <c r="EN927" s="372"/>
      <c r="EO927" s="372"/>
      <c r="EP927" s="372"/>
      <c r="EQ927" s="372"/>
      <c r="ER927" s="372"/>
      <c r="ES927" s="372"/>
      <c r="ET927" s="372"/>
      <c r="EU927" s="372"/>
      <c r="EV927" s="372"/>
      <c r="EW927" s="372"/>
      <c r="EX927" s="372"/>
      <c r="EY927" s="372"/>
      <c r="EZ927" s="372"/>
      <c r="FA927" s="372"/>
      <c r="FB927" s="372"/>
      <c r="FC927" s="372"/>
      <c r="FD927" s="372"/>
      <c r="FE927" s="372"/>
      <c r="FF927" s="372"/>
      <c r="FG927" s="372"/>
      <c r="FH927" s="372"/>
      <c r="FI927" s="372"/>
      <c r="FJ927" s="372"/>
      <c r="FK927" s="372"/>
      <c r="FL927" s="372"/>
      <c r="FM927" s="372"/>
      <c r="FN927" s="372"/>
      <c r="FO927" s="372"/>
      <c r="FP927" s="372"/>
      <c r="FQ927" s="372"/>
      <c r="FR927" s="372"/>
      <c r="FS927" s="372"/>
      <c r="FT927" s="372"/>
      <c r="FU927" s="372"/>
      <c r="FV927" s="372"/>
      <c r="FW927" s="372"/>
      <c r="FX927" s="372"/>
      <c r="FY927" s="372"/>
      <c r="FZ927" s="372"/>
      <c r="GA927" s="372"/>
      <c r="GB927" s="372"/>
      <c r="GC927" s="372"/>
      <c r="GD927" s="372"/>
      <c r="GE927" s="372"/>
      <c r="GF927" s="372"/>
      <c r="GG927" s="372"/>
      <c r="GH927" s="372"/>
      <c r="GI927" s="372"/>
      <c r="GJ927" s="372"/>
      <c r="GK927" s="372"/>
      <c r="GL927" s="372"/>
      <c r="GM927" s="372"/>
      <c r="GN927" s="372"/>
      <c r="GO927" s="372"/>
      <c r="GP927" s="372"/>
      <c r="GQ927" s="372"/>
      <c r="GR927" s="372"/>
      <c r="GS927" s="372"/>
      <c r="GT927" s="372"/>
      <c r="GU927" s="372"/>
      <c r="GV927" s="372"/>
      <c r="GW927" s="372"/>
      <c r="GX927" s="372"/>
      <c r="GY927" s="372"/>
      <c r="GZ927" s="372"/>
      <c r="HA927" s="372"/>
      <c r="HB927" s="372"/>
      <c r="HC927" s="372"/>
      <c r="HD927" s="372"/>
      <c r="HE927" s="372"/>
      <c r="HF927" s="372"/>
      <c r="HG927" s="372"/>
      <c r="HH927" s="372"/>
      <c r="HI927" s="372"/>
      <c r="HJ927" s="372"/>
      <c r="HK927" s="372"/>
      <c r="HL927" s="372"/>
      <c r="HM927" s="372"/>
      <c r="HN927" s="372"/>
      <c r="HO927" s="372"/>
      <c r="HP927" s="372"/>
      <c r="HQ927" s="372"/>
      <c r="HR927" s="372"/>
      <c r="HS927" s="372"/>
      <c r="HT927" s="372"/>
      <c r="HU927" s="372"/>
      <c r="HV927" s="372"/>
      <c r="HW927" s="372"/>
      <c r="HX927" s="372"/>
    </row>
    <row r="929" spans="1:232" s="481" customFormat="1">
      <c r="A929" s="363"/>
      <c r="B929" s="378"/>
      <c r="C929" s="365"/>
      <c r="D929" s="366"/>
      <c r="E929" s="367"/>
      <c r="F929" s="368"/>
      <c r="G929" s="379"/>
      <c r="H929" s="382"/>
      <c r="I929" s="466"/>
      <c r="J929" s="467"/>
      <c r="K929" s="468"/>
      <c r="L929" s="465"/>
      <c r="N929" s="458"/>
      <c r="O929" s="458"/>
      <c r="P929" s="372"/>
      <c r="Q929" s="372"/>
      <c r="R929" s="372"/>
      <c r="S929" s="372"/>
      <c r="T929" s="372"/>
      <c r="U929" s="372"/>
      <c r="V929" s="372"/>
      <c r="W929" s="372"/>
      <c r="X929" s="372"/>
      <c r="Y929" s="372"/>
      <c r="Z929" s="372"/>
      <c r="AA929" s="372"/>
      <c r="AB929" s="372"/>
      <c r="AC929" s="372"/>
      <c r="AD929" s="372"/>
      <c r="AE929" s="372"/>
      <c r="AF929" s="372"/>
      <c r="AG929" s="372"/>
      <c r="AH929" s="372"/>
      <c r="AI929" s="372"/>
      <c r="AJ929" s="372"/>
      <c r="AK929" s="372"/>
      <c r="AL929" s="372"/>
      <c r="AM929" s="372"/>
      <c r="AN929" s="372"/>
      <c r="AO929" s="372"/>
      <c r="AP929" s="372"/>
      <c r="AQ929" s="372"/>
      <c r="AR929" s="372"/>
      <c r="AS929" s="372"/>
      <c r="AT929" s="372"/>
      <c r="AU929" s="372"/>
      <c r="AV929" s="372"/>
      <c r="AW929" s="372"/>
      <c r="AX929" s="372"/>
      <c r="AY929" s="372"/>
      <c r="AZ929" s="372"/>
      <c r="BA929" s="372"/>
      <c r="BB929" s="372"/>
      <c r="BC929" s="372"/>
      <c r="BD929" s="372"/>
      <c r="BE929" s="372"/>
      <c r="BF929" s="372"/>
      <c r="BG929" s="372"/>
      <c r="BH929" s="372"/>
      <c r="BI929" s="372"/>
      <c r="BJ929" s="372"/>
      <c r="BK929" s="372"/>
      <c r="BL929" s="372"/>
      <c r="BM929" s="372"/>
      <c r="BN929" s="372"/>
      <c r="BO929" s="372"/>
      <c r="BP929" s="372"/>
      <c r="BQ929" s="372"/>
      <c r="BR929" s="372"/>
      <c r="BS929" s="372"/>
      <c r="BT929" s="372"/>
      <c r="BU929" s="372"/>
      <c r="BV929" s="372"/>
      <c r="BW929" s="372"/>
      <c r="BX929" s="372"/>
      <c r="BY929" s="372"/>
      <c r="BZ929" s="372"/>
      <c r="CA929" s="372"/>
      <c r="CB929" s="372"/>
      <c r="CC929" s="372"/>
      <c r="CD929" s="372"/>
      <c r="CE929" s="372"/>
      <c r="CF929" s="372"/>
      <c r="CG929" s="372"/>
      <c r="CH929" s="372"/>
      <c r="CI929" s="372"/>
      <c r="CJ929" s="372"/>
      <c r="CK929" s="372"/>
      <c r="CL929" s="372"/>
      <c r="CM929" s="372"/>
      <c r="CN929" s="372"/>
      <c r="CO929" s="372"/>
      <c r="CP929" s="372"/>
      <c r="CQ929" s="372"/>
      <c r="CR929" s="372"/>
      <c r="CS929" s="372"/>
      <c r="CT929" s="372"/>
      <c r="CU929" s="372"/>
      <c r="CV929" s="372"/>
      <c r="CW929" s="372"/>
      <c r="CX929" s="372"/>
      <c r="CY929" s="372"/>
      <c r="CZ929" s="372"/>
      <c r="DA929" s="372"/>
      <c r="DB929" s="372"/>
      <c r="DC929" s="372"/>
      <c r="DD929" s="372"/>
      <c r="DE929" s="372"/>
      <c r="DF929" s="372"/>
      <c r="DG929" s="372"/>
      <c r="DH929" s="372"/>
      <c r="DI929" s="372"/>
      <c r="DJ929" s="372"/>
      <c r="DK929" s="372"/>
      <c r="DL929" s="372"/>
      <c r="DM929" s="372"/>
      <c r="DN929" s="372"/>
      <c r="DO929" s="372"/>
      <c r="DP929" s="372"/>
      <c r="DQ929" s="372"/>
      <c r="DR929" s="372"/>
      <c r="DS929" s="372"/>
      <c r="DT929" s="372"/>
      <c r="DU929" s="372"/>
      <c r="DV929" s="372"/>
      <c r="DW929" s="372"/>
      <c r="DX929" s="372"/>
      <c r="DY929" s="372"/>
      <c r="DZ929" s="372"/>
      <c r="EA929" s="372"/>
      <c r="EB929" s="372"/>
      <c r="EC929" s="372"/>
      <c r="ED929" s="372"/>
      <c r="EE929" s="372"/>
      <c r="EF929" s="372"/>
      <c r="EG929" s="372"/>
      <c r="EH929" s="372"/>
      <c r="EI929" s="372"/>
      <c r="EJ929" s="372"/>
      <c r="EK929" s="372"/>
      <c r="EL929" s="372"/>
      <c r="EM929" s="372"/>
      <c r="EN929" s="372"/>
      <c r="EO929" s="372"/>
      <c r="EP929" s="372"/>
      <c r="EQ929" s="372"/>
      <c r="ER929" s="372"/>
      <c r="ES929" s="372"/>
      <c r="ET929" s="372"/>
      <c r="EU929" s="372"/>
      <c r="EV929" s="372"/>
      <c r="EW929" s="372"/>
      <c r="EX929" s="372"/>
      <c r="EY929" s="372"/>
      <c r="EZ929" s="372"/>
      <c r="FA929" s="372"/>
      <c r="FB929" s="372"/>
      <c r="FC929" s="372"/>
      <c r="FD929" s="372"/>
      <c r="FE929" s="372"/>
      <c r="FF929" s="372"/>
      <c r="FG929" s="372"/>
      <c r="FH929" s="372"/>
      <c r="FI929" s="372"/>
      <c r="FJ929" s="372"/>
      <c r="FK929" s="372"/>
      <c r="FL929" s="372"/>
      <c r="FM929" s="372"/>
      <c r="FN929" s="372"/>
      <c r="FO929" s="372"/>
      <c r="FP929" s="372"/>
      <c r="FQ929" s="372"/>
      <c r="FR929" s="372"/>
      <c r="FS929" s="372"/>
      <c r="FT929" s="372"/>
      <c r="FU929" s="372"/>
      <c r="FV929" s="372"/>
      <c r="FW929" s="372"/>
      <c r="FX929" s="372"/>
      <c r="FY929" s="372"/>
      <c r="FZ929" s="372"/>
      <c r="GA929" s="372"/>
      <c r="GB929" s="372"/>
      <c r="GC929" s="372"/>
      <c r="GD929" s="372"/>
      <c r="GE929" s="372"/>
      <c r="GF929" s="372"/>
      <c r="GG929" s="372"/>
      <c r="GH929" s="372"/>
      <c r="GI929" s="372"/>
      <c r="GJ929" s="372"/>
      <c r="GK929" s="372"/>
      <c r="GL929" s="372"/>
      <c r="GM929" s="372"/>
      <c r="GN929" s="372"/>
      <c r="GO929" s="372"/>
      <c r="GP929" s="372"/>
      <c r="GQ929" s="372"/>
      <c r="GR929" s="372"/>
      <c r="GS929" s="372"/>
      <c r="GT929" s="372"/>
      <c r="GU929" s="372"/>
      <c r="GV929" s="372"/>
      <c r="GW929" s="372"/>
      <c r="GX929" s="372"/>
      <c r="GY929" s="372"/>
      <c r="GZ929" s="372"/>
      <c r="HA929" s="372"/>
      <c r="HB929" s="372"/>
      <c r="HC929" s="372"/>
      <c r="HD929" s="372"/>
      <c r="HE929" s="372"/>
      <c r="HF929" s="372"/>
      <c r="HG929" s="372"/>
      <c r="HH929" s="372"/>
      <c r="HI929" s="372"/>
      <c r="HJ929" s="372"/>
      <c r="HK929" s="372"/>
      <c r="HL929" s="372"/>
      <c r="HM929" s="372"/>
      <c r="HN929" s="372"/>
      <c r="HO929" s="372"/>
      <c r="HP929" s="372"/>
      <c r="HQ929" s="372"/>
      <c r="HR929" s="372"/>
      <c r="HS929" s="372"/>
      <c r="HT929" s="372"/>
      <c r="HU929" s="372"/>
      <c r="HV929" s="372"/>
      <c r="HW929" s="372"/>
      <c r="HX929" s="372"/>
    </row>
    <row r="931" spans="1:232" s="481" customFormat="1">
      <c r="A931" s="363"/>
      <c r="B931" s="378"/>
      <c r="C931" s="365"/>
      <c r="D931" s="366"/>
      <c r="E931" s="367"/>
      <c r="F931" s="368"/>
      <c r="G931" s="379"/>
      <c r="H931" s="382"/>
      <c r="I931" s="466"/>
      <c r="J931" s="467"/>
      <c r="K931" s="468"/>
      <c r="L931" s="465"/>
      <c r="N931" s="458"/>
      <c r="O931" s="458"/>
      <c r="P931" s="372"/>
      <c r="Q931" s="372"/>
      <c r="R931" s="372"/>
      <c r="S931" s="372"/>
      <c r="T931" s="372"/>
      <c r="U931" s="372"/>
      <c r="V931" s="372"/>
      <c r="W931" s="372"/>
      <c r="X931" s="372"/>
      <c r="Y931" s="372"/>
      <c r="Z931" s="372"/>
      <c r="AA931" s="372"/>
      <c r="AB931" s="372"/>
      <c r="AC931" s="372"/>
      <c r="AD931" s="372"/>
      <c r="AE931" s="372"/>
      <c r="AF931" s="372"/>
      <c r="AG931" s="372"/>
      <c r="AH931" s="372"/>
      <c r="AI931" s="372"/>
      <c r="AJ931" s="372"/>
      <c r="AK931" s="372"/>
      <c r="AL931" s="372"/>
      <c r="AM931" s="372"/>
      <c r="AN931" s="372"/>
      <c r="AO931" s="372"/>
      <c r="AP931" s="372"/>
      <c r="AQ931" s="372"/>
      <c r="AR931" s="372"/>
      <c r="AS931" s="372"/>
      <c r="AT931" s="372"/>
      <c r="AU931" s="372"/>
      <c r="AV931" s="372"/>
      <c r="AW931" s="372"/>
      <c r="AX931" s="372"/>
      <c r="AY931" s="372"/>
      <c r="AZ931" s="372"/>
      <c r="BA931" s="372"/>
      <c r="BB931" s="372"/>
      <c r="BC931" s="372"/>
      <c r="BD931" s="372"/>
      <c r="BE931" s="372"/>
      <c r="BF931" s="372"/>
      <c r="BG931" s="372"/>
      <c r="BH931" s="372"/>
      <c r="BI931" s="372"/>
      <c r="BJ931" s="372"/>
      <c r="BK931" s="372"/>
      <c r="BL931" s="372"/>
      <c r="BM931" s="372"/>
      <c r="BN931" s="372"/>
      <c r="BO931" s="372"/>
      <c r="BP931" s="372"/>
      <c r="BQ931" s="372"/>
      <c r="BR931" s="372"/>
      <c r="BS931" s="372"/>
      <c r="BT931" s="372"/>
      <c r="BU931" s="372"/>
      <c r="BV931" s="372"/>
      <c r="BW931" s="372"/>
      <c r="BX931" s="372"/>
      <c r="BY931" s="372"/>
      <c r="BZ931" s="372"/>
      <c r="CA931" s="372"/>
      <c r="CB931" s="372"/>
      <c r="CC931" s="372"/>
      <c r="CD931" s="372"/>
      <c r="CE931" s="372"/>
      <c r="CF931" s="372"/>
      <c r="CG931" s="372"/>
      <c r="CH931" s="372"/>
      <c r="CI931" s="372"/>
      <c r="CJ931" s="372"/>
      <c r="CK931" s="372"/>
      <c r="CL931" s="372"/>
      <c r="CM931" s="372"/>
      <c r="CN931" s="372"/>
      <c r="CO931" s="372"/>
      <c r="CP931" s="372"/>
      <c r="CQ931" s="372"/>
      <c r="CR931" s="372"/>
      <c r="CS931" s="372"/>
      <c r="CT931" s="372"/>
      <c r="CU931" s="372"/>
      <c r="CV931" s="372"/>
      <c r="CW931" s="372"/>
      <c r="CX931" s="372"/>
      <c r="CY931" s="372"/>
      <c r="CZ931" s="372"/>
      <c r="DA931" s="372"/>
      <c r="DB931" s="372"/>
      <c r="DC931" s="372"/>
      <c r="DD931" s="372"/>
      <c r="DE931" s="372"/>
      <c r="DF931" s="372"/>
      <c r="DG931" s="372"/>
      <c r="DH931" s="372"/>
      <c r="DI931" s="372"/>
      <c r="DJ931" s="372"/>
      <c r="DK931" s="372"/>
      <c r="DL931" s="372"/>
      <c r="DM931" s="372"/>
      <c r="DN931" s="372"/>
      <c r="DO931" s="372"/>
      <c r="DP931" s="372"/>
      <c r="DQ931" s="372"/>
      <c r="DR931" s="372"/>
      <c r="DS931" s="372"/>
      <c r="DT931" s="372"/>
      <c r="DU931" s="372"/>
      <c r="DV931" s="372"/>
      <c r="DW931" s="372"/>
      <c r="DX931" s="372"/>
      <c r="DY931" s="372"/>
      <c r="DZ931" s="372"/>
      <c r="EA931" s="372"/>
      <c r="EB931" s="372"/>
      <c r="EC931" s="372"/>
      <c r="ED931" s="372"/>
      <c r="EE931" s="372"/>
      <c r="EF931" s="372"/>
      <c r="EG931" s="372"/>
      <c r="EH931" s="372"/>
      <c r="EI931" s="372"/>
      <c r="EJ931" s="372"/>
      <c r="EK931" s="372"/>
      <c r="EL931" s="372"/>
      <c r="EM931" s="372"/>
      <c r="EN931" s="372"/>
      <c r="EO931" s="372"/>
      <c r="EP931" s="372"/>
      <c r="EQ931" s="372"/>
      <c r="ER931" s="372"/>
      <c r="ES931" s="372"/>
      <c r="ET931" s="372"/>
      <c r="EU931" s="372"/>
      <c r="EV931" s="372"/>
      <c r="EW931" s="372"/>
      <c r="EX931" s="372"/>
      <c r="EY931" s="372"/>
      <c r="EZ931" s="372"/>
      <c r="FA931" s="372"/>
      <c r="FB931" s="372"/>
      <c r="FC931" s="372"/>
      <c r="FD931" s="372"/>
      <c r="FE931" s="372"/>
      <c r="FF931" s="372"/>
      <c r="FG931" s="372"/>
      <c r="FH931" s="372"/>
      <c r="FI931" s="372"/>
      <c r="FJ931" s="372"/>
      <c r="FK931" s="372"/>
      <c r="FL931" s="372"/>
      <c r="FM931" s="372"/>
      <c r="FN931" s="372"/>
      <c r="FO931" s="372"/>
      <c r="FP931" s="372"/>
      <c r="FQ931" s="372"/>
      <c r="FR931" s="372"/>
      <c r="FS931" s="372"/>
      <c r="FT931" s="372"/>
      <c r="FU931" s="372"/>
      <c r="FV931" s="372"/>
      <c r="FW931" s="372"/>
      <c r="FX931" s="372"/>
      <c r="FY931" s="372"/>
      <c r="FZ931" s="372"/>
      <c r="GA931" s="372"/>
      <c r="GB931" s="372"/>
      <c r="GC931" s="372"/>
      <c r="GD931" s="372"/>
      <c r="GE931" s="372"/>
      <c r="GF931" s="372"/>
      <c r="GG931" s="372"/>
      <c r="GH931" s="372"/>
      <c r="GI931" s="372"/>
      <c r="GJ931" s="372"/>
      <c r="GK931" s="372"/>
      <c r="GL931" s="372"/>
      <c r="GM931" s="372"/>
      <c r="GN931" s="372"/>
      <c r="GO931" s="372"/>
      <c r="GP931" s="372"/>
      <c r="GQ931" s="372"/>
      <c r="GR931" s="372"/>
      <c r="GS931" s="372"/>
      <c r="GT931" s="372"/>
      <c r="GU931" s="372"/>
      <c r="GV931" s="372"/>
      <c r="GW931" s="372"/>
      <c r="GX931" s="372"/>
      <c r="GY931" s="372"/>
      <c r="GZ931" s="372"/>
      <c r="HA931" s="372"/>
      <c r="HB931" s="372"/>
      <c r="HC931" s="372"/>
      <c r="HD931" s="372"/>
      <c r="HE931" s="372"/>
      <c r="HF931" s="372"/>
      <c r="HG931" s="372"/>
      <c r="HH931" s="372"/>
      <c r="HI931" s="372"/>
      <c r="HJ931" s="372"/>
      <c r="HK931" s="372"/>
      <c r="HL931" s="372"/>
      <c r="HM931" s="372"/>
      <c r="HN931" s="372"/>
      <c r="HO931" s="372"/>
      <c r="HP931" s="372"/>
      <c r="HQ931" s="372"/>
      <c r="HR931" s="372"/>
      <c r="HS931" s="372"/>
      <c r="HT931" s="372"/>
      <c r="HU931" s="372"/>
      <c r="HV931" s="372"/>
      <c r="HW931" s="372"/>
      <c r="HX931" s="372"/>
    </row>
    <row r="932" spans="1:232" s="481" customFormat="1">
      <c r="A932" s="363"/>
      <c r="B932" s="378"/>
      <c r="C932" s="365"/>
      <c r="D932" s="366"/>
      <c r="E932" s="367"/>
      <c r="F932" s="368"/>
      <c r="G932" s="379"/>
      <c r="H932" s="382"/>
      <c r="I932" s="466"/>
      <c r="J932" s="467"/>
      <c r="K932" s="468"/>
      <c r="L932" s="465"/>
      <c r="N932" s="458"/>
      <c r="O932" s="458"/>
      <c r="P932" s="372"/>
      <c r="Q932" s="372"/>
      <c r="R932" s="372"/>
      <c r="S932" s="372"/>
      <c r="T932" s="372"/>
      <c r="U932" s="372"/>
      <c r="V932" s="372"/>
      <c r="W932" s="372"/>
      <c r="X932" s="372"/>
      <c r="Y932" s="372"/>
      <c r="Z932" s="372"/>
      <c r="AA932" s="372"/>
      <c r="AB932" s="372"/>
      <c r="AC932" s="372"/>
      <c r="AD932" s="372"/>
      <c r="AE932" s="372"/>
      <c r="AF932" s="372"/>
      <c r="AG932" s="372"/>
      <c r="AH932" s="372"/>
      <c r="AI932" s="372"/>
      <c r="AJ932" s="372"/>
      <c r="AK932" s="372"/>
      <c r="AL932" s="372"/>
      <c r="AM932" s="372"/>
      <c r="AN932" s="372"/>
      <c r="AO932" s="372"/>
      <c r="AP932" s="372"/>
      <c r="AQ932" s="372"/>
      <c r="AR932" s="372"/>
      <c r="AS932" s="372"/>
      <c r="AT932" s="372"/>
      <c r="AU932" s="372"/>
      <c r="AV932" s="372"/>
      <c r="AW932" s="372"/>
      <c r="AX932" s="372"/>
      <c r="AY932" s="372"/>
      <c r="AZ932" s="372"/>
      <c r="BA932" s="372"/>
      <c r="BB932" s="372"/>
      <c r="BC932" s="372"/>
      <c r="BD932" s="372"/>
      <c r="BE932" s="372"/>
      <c r="BF932" s="372"/>
      <c r="BG932" s="372"/>
      <c r="BH932" s="372"/>
      <c r="BI932" s="372"/>
      <c r="BJ932" s="372"/>
      <c r="BK932" s="372"/>
      <c r="BL932" s="372"/>
      <c r="BM932" s="372"/>
      <c r="BN932" s="372"/>
      <c r="BO932" s="372"/>
      <c r="BP932" s="372"/>
      <c r="BQ932" s="372"/>
      <c r="BR932" s="372"/>
      <c r="BS932" s="372"/>
      <c r="BT932" s="372"/>
      <c r="BU932" s="372"/>
      <c r="BV932" s="372"/>
      <c r="BW932" s="372"/>
      <c r="BX932" s="372"/>
      <c r="BY932" s="372"/>
      <c r="BZ932" s="372"/>
      <c r="CA932" s="372"/>
      <c r="CB932" s="372"/>
      <c r="CC932" s="372"/>
      <c r="CD932" s="372"/>
      <c r="CE932" s="372"/>
      <c r="CF932" s="372"/>
      <c r="CG932" s="372"/>
      <c r="CH932" s="372"/>
      <c r="CI932" s="372"/>
      <c r="CJ932" s="372"/>
      <c r="CK932" s="372"/>
      <c r="CL932" s="372"/>
      <c r="CM932" s="372"/>
      <c r="CN932" s="372"/>
      <c r="CO932" s="372"/>
      <c r="CP932" s="372"/>
      <c r="CQ932" s="372"/>
      <c r="CR932" s="372"/>
      <c r="CS932" s="372"/>
      <c r="CT932" s="372"/>
      <c r="CU932" s="372"/>
      <c r="CV932" s="372"/>
      <c r="CW932" s="372"/>
      <c r="CX932" s="372"/>
      <c r="CY932" s="372"/>
      <c r="CZ932" s="372"/>
      <c r="DA932" s="372"/>
      <c r="DB932" s="372"/>
      <c r="DC932" s="372"/>
      <c r="DD932" s="372"/>
      <c r="DE932" s="372"/>
      <c r="DF932" s="372"/>
      <c r="DG932" s="372"/>
      <c r="DH932" s="372"/>
      <c r="DI932" s="372"/>
      <c r="DJ932" s="372"/>
      <c r="DK932" s="372"/>
      <c r="DL932" s="372"/>
      <c r="DM932" s="372"/>
      <c r="DN932" s="372"/>
      <c r="DO932" s="372"/>
      <c r="DP932" s="372"/>
      <c r="DQ932" s="372"/>
      <c r="DR932" s="372"/>
      <c r="DS932" s="372"/>
      <c r="DT932" s="372"/>
      <c r="DU932" s="372"/>
      <c r="DV932" s="372"/>
      <c r="DW932" s="372"/>
      <c r="DX932" s="372"/>
      <c r="DY932" s="372"/>
      <c r="DZ932" s="372"/>
      <c r="EA932" s="372"/>
      <c r="EB932" s="372"/>
      <c r="EC932" s="372"/>
      <c r="ED932" s="372"/>
      <c r="EE932" s="372"/>
      <c r="EF932" s="372"/>
      <c r="EG932" s="372"/>
      <c r="EH932" s="372"/>
      <c r="EI932" s="372"/>
      <c r="EJ932" s="372"/>
      <c r="EK932" s="372"/>
      <c r="EL932" s="372"/>
      <c r="EM932" s="372"/>
      <c r="EN932" s="372"/>
      <c r="EO932" s="372"/>
      <c r="EP932" s="372"/>
      <c r="EQ932" s="372"/>
      <c r="ER932" s="372"/>
      <c r="ES932" s="372"/>
      <c r="ET932" s="372"/>
      <c r="EU932" s="372"/>
      <c r="EV932" s="372"/>
      <c r="EW932" s="372"/>
      <c r="EX932" s="372"/>
      <c r="EY932" s="372"/>
      <c r="EZ932" s="372"/>
      <c r="FA932" s="372"/>
      <c r="FB932" s="372"/>
      <c r="FC932" s="372"/>
      <c r="FD932" s="372"/>
      <c r="FE932" s="372"/>
      <c r="FF932" s="372"/>
      <c r="FG932" s="372"/>
      <c r="FH932" s="372"/>
      <c r="FI932" s="372"/>
      <c r="FJ932" s="372"/>
      <c r="FK932" s="372"/>
      <c r="FL932" s="372"/>
      <c r="FM932" s="372"/>
      <c r="FN932" s="372"/>
      <c r="FO932" s="372"/>
      <c r="FP932" s="372"/>
      <c r="FQ932" s="372"/>
      <c r="FR932" s="372"/>
      <c r="FS932" s="372"/>
      <c r="FT932" s="372"/>
      <c r="FU932" s="372"/>
      <c r="FV932" s="372"/>
      <c r="FW932" s="372"/>
      <c r="FX932" s="372"/>
      <c r="FY932" s="372"/>
      <c r="FZ932" s="372"/>
      <c r="GA932" s="372"/>
      <c r="GB932" s="372"/>
      <c r="GC932" s="372"/>
      <c r="GD932" s="372"/>
      <c r="GE932" s="372"/>
      <c r="GF932" s="372"/>
      <c r="GG932" s="372"/>
      <c r="GH932" s="372"/>
      <c r="GI932" s="372"/>
      <c r="GJ932" s="372"/>
      <c r="GK932" s="372"/>
      <c r="GL932" s="372"/>
      <c r="GM932" s="372"/>
      <c r="GN932" s="372"/>
      <c r="GO932" s="372"/>
      <c r="GP932" s="372"/>
      <c r="GQ932" s="372"/>
      <c r="GR932" s="372"/>
      <c r="GS932" s="372"/>
      <c r="GT932" s="372"/>
      <c r="GU932" s="372"/>
      <c r="GV932" s="372"/>
      <c r="GW932" s="372"/>
      <c r="GX932" s="372"/>
      <c r="GY932" s="372"/>
      <c r="GZ932" s="372"/>
      <c r="HA932" s="372"/>
      <c r="HB932" s="372"/>
      <c r="HC932" s="372"/>
      <c r="HD932" s="372"/>
      <c r="HE932" s="372"/>
      <c r="HF932" s="372"/>
      <c r="HG932" s="372"/>
      <c r="HH932" s="372"/>
      <c r="HI932" s="372"/>
      <c r="HJ932" s="372"/>
      <c r="HK932" s="372"/>
      <c r="HL932" s="372"/>
      <c r="HM932" s="372"/>
      <c r="HN932" s="372"/>
      <c r="HO932" s="372"/>
      <c r="HP932" s="372"/>
      <c r="HQ932" s="372"/>
      <c r="HR932" s="372"/>
      <c r="HS932" s="372"/>
      <c r="HT932" s="372"/>
      <c r="HU932" s="372"/>
      <c r="HV932" s="372"/>
      <c r="HW932" s="372"/>
      <c r="HX932" s="372"/>
    </row>
    <row r="933" spans="1:232" s="481" customFormat="1">
      <c r="A933" s="363"/>
      <c r="B933" s="378"/>
      <c r="C933" s="365"/>
      <c r="D933" s="366"/>
      <c r="E933" s="367"/>
      <c r="F933" s="368"/>
      <c r="G933" s="379"/>
      <c r="H933" s="382"/>
      <c r="I933" s="466"/>
      <c r="J933" s="467"/>
      <c r="K933" s="468"/>
      <c r="L933" s="465"/>
      <c r="N933" s="458"/>
      <c r="O933" s="458"/>
      <c r="P933" s="372"/>
      <c r="Q933" s="372"/>
      <c r="R933" s="372"/>
      <c r="S933" s="372"/>
      <c r="T933" s="372"/>
      <c r="U933" s="372"/>
      <c r="V933" s="372"/>
      <c r="W933" s="372"/>
      <c r="X933" s="372"/>
      <c r="Y933" s="372"/>
      <c r="Z933" s="372"/>
      <c r="AA933" s="372"/>
      <c r="AB933" s="372"/>
      <c r="AC933" s="372"/>
      <c r="AD933" s="372"/>
      <c r="AE933" s="372"/>
      <c r="AF933" s="372"/>
      <c r="AG933" s="372"/>
      <c r="AH933" s="372"/>
      <c r="AI933" s="372"/>
      <c r="AJ933" s="372"/>
      <c r="AK933" s="372"/>
      <c r="AL933" s="372"/>
      <c r="AM933" s="372"/>
      <c r="AN933" s="372"/>
      <c r="AO933" s="372"/>
      <c r="AP933" s="372"/>
      <c r="AQ933" s="372"/>
      <c r="AR933" s="372"/>
      <c r="AS933" s="372"/>
      <c r="AT933" s="372"/>
      <c r="AU933" s="372"/>
      <c r="AV933" s="372"/>
      <c r="AW933" s="372"/>
      <c r="AX933" s="372"/>
      <c r="AY933" s="372"/>
      <c r="AZ933" s="372"/>
      <c r="BA933" s="372"/>
      <c r="BB933" s="372"/>
      <c r="BC933" s="372"/>
      <c r="BD933" s="372"/>
      <c r="BE933" s="372"/>
      <c r="BF933" s="372"/>
      <c r="BG933" s="372"/>
      <c r="BH933" s="372"/>
      <c r="BI933" s="372"/>
      <c r="BJ933" s="372"/>
      <c r="BK933" s="372"/>
      <c r="BL933" s="372"/>
      <c r="BM933" s="372"/>
      <c r="BN933" s="372"/>
      <c r="BO933" s="372"/>
      <c r="BP933" s="372"/>
      <c r="BQ933" s="372"/>
      <c r="BR933" s="372"/>
      <c r="BS933" s="372"/>
      <c r="BT933" s="372"/>
      <c r="BU933" s="372"/>
      <c r="BV933" s="372"/>
      <c r="BW933" s="372"/>
      <c r="BX933" s="372"/>
      <c r="BY933" s="372"/>
      <c r="BZ933" s="372"/>
      <c r="CA933" s="372"/>
      <c r="CB933" s="372"/>
      <c r="CC933" s="372"/>
      <c r="CD933" s="372"/>
      <c r="CE933" s="372"/>
      <c r="CF933" s="372"/>
      <c r="CG933" s="372"/>
      <c r="CH933" s="372"/>
      <c r="CI933" s="372"/>
      <c r="CJ933" s="372"/>
      <c r="CK933" s="372"/>
      <c r="CL933" s="372"/>
      <c r="CM933" s="372"/>
      <c r="CN933" s="372"/>
      <c r="CO933" s="372"/>
      <c r="CP933" s="372"/>
      <c r="CQ933" s="372"/>
      <c r="CR933" s="372"/>
      <c r="CS933" s="372"/>
      <c r="CT933" s="372"/>
      <c r="CU933" s="372"/>
      <c r="CV933" s="372"/>
      <c r="CW933" s="372"/>
      <c r="CX933" s="372"/>
      <c r="CY933" s="372"/>
      <c r="CZ933" s="372"/>
      <c r="DA933" s="372"/>
      <c r="DB933" s="372"/>
      <c r="DC933" s="372"/>
      <c r="DD933" s="372"/>
      <c r="DE933" s="372"/>
      <c r="DF933" s="372"/>
      <c r="DG933" s="372"/>
      <c r="DH933" s="372"/>
      <c r="DI933" s="372"/>
      <c r="DJ933" s="372"/>
      <c r="DK933" s="372"/>
      <c r="DL933" s="372"/>
      <c r="DM933" s="372"/>
      <c r="DN933" s="372"/>
      <c r="DO933" s="372"/>
      <c r="DP933" s="372"/>
      <c r="DQ933" s="372"/>
      <c r="DR933" s="372"/>
      <c r="DS933" s="372"/>
      <c r="DT933" s="372"/>
      <c r="DU933" s="372"/>
      <c r="DV933" s="372"/>
      <c r="DW933" s="372"/>
      <c r="DX933" s="372"/>
      <c r="DY933" s="372"/>
      <c r="DZ933" s="372"/>
      <c r="EA933" s="372"/>
      <c r="EB933" s="372"/>
      <c r="EC933" s="372"/>
      <c r="ED933" s="372"/>
      <c r="EE933" s="372"/>
      <c r="EF933" s="372"/>
      <c r="EG933" s="372"/>
      <c r="EH933" s="372"/>
      <c r="EI933" s="372"/>
      <c r="EJ933" s="372"/>
      <c r="EK933" s="372"/>
      <c r="EL933" s="372"/>
      <c r="EM933" s="372"/>
      <c r="EN933" s="372"/>
      <c r="EO933" s="372"/>
      <c r="EP933" s="372"/>
      <c r="EQ933" s="372"/>
      <c r="ER933" s="372"/>
      <c r="ES933" s="372"/>
      <c r="ET933" s="372"/>
      <c r="EU933" s="372"/>
      <c r="EV933" s="372"/>
      <c r="EW933" s="372"/>
      <c r="EX933" s="372"/>
      <c r="EY933" s="372"/>
      <c r="EZ933" s="372"/>
      <c r="FA933" s="372"/>
      <c r="FB933" s="372"/>
      <c r="FC933" s="372"/>
      <c r="FD933" s="372"/>
      <c r="FE933" s="372"/>
      <c r="FF933" s="372"/>
      <c r="FG933" s="372"/>
      <c r="FH933" s="372"/>
      <c r="FI933" s="372"/>
      <c r="FJ933" s="372"/>
      <c r="FK933" s="372"/>
      <c r="FL933" s="372"/>
      <c r="FM933" s="372"/>
      <c r="FN933" s="372"/>
      <c r="FO933" s="372"/>
      <c r="FP933" s="372"/>
      <c r="FQ933" s="372"/>
      <c r="FR933" s="372"/>
      <c r="FS933" s="372"/>
      <c r="FT933" s="372"/>
      <c r="FU933" s="372"/>
      <c r="FV933" s="372"/>
      <c r="FW933" s="372"/>
      <c r="FX933" s="372"/>
      <c r="FY933" s="372"/>
      <c r="FZ933" s="372"/>
      <c r="GA933" s="372"/>
      <c r="GB933" s="372"/>
      <c r="GC933" s="372"/>
      <c r="GD933" s="372"/>
      <c r="GE933" s="372"/>
      <c r="GF933" s="372"/>
      <c r="GG933" s="372"/>
      <c r="GH933" s="372"/>
      <c r="GI933" s="372"/>
      <c r="GJ933" s="372"/>
      <c r="GK933" s="372"/>
      <c r="GL933" s="372"/>
      <c r="GM933" s="372"/>
      <c r="GN933" s="372"/>
      <c r="GO933" s="372"/>
      <c r="GP933" s="372"/>
      <c r="GQ933" s="372"/>
      <c r="GR933" s="372"/>
      <c r="GS933" s="372"/>
      <c r="GT933" s="372"/>
      <c r="GU933" s="372"/>
      <c r="GV933" s="372"/>
      <c r="GW933" s="372"/>
      <c r="GX933" s="372"/>
      <c r="GY933" s="372"/>
      <c r="GZ933" s="372"/>
      <c r="HA933" s="372"/>
      <c r="HB933" s="372"/>
      <c r="HC933" s="372"/>
      <c r="HD933" s="372"/>
      <c r="HE933" s="372"/>
      <c r="HF933" s="372"/>
      <c r="HG933" s="372"/>
      <c r="HH933" s="372"/>
      <c r="HI933" s="372"/>
      <c r="HJ933" s="372"/>
      <c r="HK933" s="372"/>
      <c r="HL933" s="372"/>
      <c r="HM933" s="372"/>
      <c r="HN933" s="372"/>
      <c r="HO933" s="372"/>
      <c r="HP933" s="372"/>
      <c r="HQ933" s="372"/>
      <c r="HR933" s="372"/>
      <c r="HS933" s="372"/>
      <c r="HT933" s="372"/>
      <c r="HU933" s="372"/>
      <c r="HV933" s="372"/>
      <c r="HW933" s="372"/>
      <c r="HX933" s="372"/>
    </row>
    <row r="934" spans="1:232" s="481" customFormat="1">
      <c r="A934" s="363"/>
      <c r="B934" s="378"/>
      <c r="C934" s="365"/>
      <c r="D934" s="366"/>
      <c r="E934" s="367"/>
      <c r="F934" s="368"/>
      <c r="G934" s="379"/>
      <c r="H934" s="382"/>
      <c r="I934" s="466"/>
      <c r="J934" s="467"/>
      <c r="K934" s="468"/>
      <c r="L934" s="465"/>
      <c r="N934" s="458"/>
      <c r="O934" s="458"/>
      <c r="P934" s="372"/>
      <c r="Q934" s="372"/>
      <c r="R934" s="372"/>
      <c r="S934" s="372"/>
      <c r="T934" s="372"/>
      <c r="U934" s="372"/>
      <c r="V934" s="372"/>
      <c r="W934" s="372"/>
      <c r="X934" s="372"/>
      <c r="Y934" s="372"/>
      <c r="Z934" s="372"/>
      <c r="AA934" s="372"/>
      <c r="AB934" s="372"/>
      <c r="AC934" s="372"/>
      <c r="AD934" s="372"/>
      <c r="AE934" s="372"/>
      <c r="AF934" s="372"/>
      <c r="AG934" s="372"/>
      <c r="AH934" s="372"/>
      <c r="AI934" s="372"/>
      <c r="AJ934" s="372"/>
      <c r="AK934" s="372"/>
      <c r="AL934" s="372"/>
      <c r="AM934" s="372"/>
      <c r="AN934" s="372"/>
      <c r="AO934" s="372"/>
      <c r="AP934" s="372"/>
      <c r="AQ934" s="372"/>
      <c r="AR934" s="372"/>
      <c r="AS934" s="372"/>
      <c r="AT934" s="372"/>
      <c r="AU934" s="372"/>
      <c r="AV934" s="372"/>
      <c r="AW934" s="372"/>
      <c r="AX934" s="372"/>
      <c r="AY934" s="372"/>
      <c r="AZ934" s="372"/>
      <c r="BA934" s="372"/>
      <c r="BB934" s="372"/>
      <c r="BC934" s="372"/>
      <c r="BD934" s="372"/>
      <c r="BE934" s="372"/>
      <c r="BF934" s="372"/>
      <c r="BG934" s="372"/>
      <c r="BH934" s="372"/>
      <c r="BI934" s="372"/>
      <c r="BJ934" s="372"/>
      <c r="BK934" s="372"/>
      <c r="BL934" s="372"/>
      <c r="BM934" s="372"/>
      <c r="BN934" s="372"/>
      <c r="BO934" s="372"/>
      <c r="BP934" s="372"/>
      <c r="BQ934" s="372"/>
      <c r="BR934" s="372"/>
      <c r="BS934" s="372"/>
      <c r="BT934" s="372"/>
      <c r="BU934" s="372"/>
      <c r="BV934" s="372"/>
      <c r="BW934" s="372"/>
      <c r="BX934" s="372"/>
      <c r="BY934" s="372"/>
      <c r="BZ934" s="372"/>
      <c r="CA934" s="372"/>
      <c r="CB934" s="372"/>
      <c r="CC934" s="372"/>
      <c r="CD934" s="372"/>
      <c r="CE934" s="372"/>
      <c r="CF934" s="372"/>
      <c r="CG934" s="372"/>
      <c r="CH934" s="372"/>
      <c r="CI934" s="372"/>
      <c r="CJ934" s="372"/>
      <c r="CK934" s="372"/>
      <c r="CL934" s="372"/>
      <c r="CM934" s="372"/>
      <c r="CN934" s="372"/>
      <c r="CO934" s="372"/>
      <c r="CP934" s="372"/>
      <c r="CQ934" s="372"/>
      <c r="CR934" s="372"/>
      <c r="CS934" s="372"/>
      <c r="CT934" s="372"/>
      <c r="CU934" s="372"/>
      <c r="CV934" s="372"/>
      <c r="CW934" s="372"/>
      <c r="CX934" s="372"/>
      <c r="CY934" s="372"/>
      <c r="CZ934" s="372"/>
      <c r="DA934" s="372"/>
      <c r="DB934" s="372"/>
      <c r="DC934" s="372"/>
      <c r="DD934" s="372"/>
      <c r="DE934" s="372"/>
      <c r="DF934" s="372"/>
      <c r="DG934" s="372"/>
      <c r="DH934" s="372"/>
      <c r="DI934" s="372"/>
      <c r="DJ934" s="372"/>
      <c r="DK934" s="372"/>
      <c r="DL934" s="372"/>
      <c r="DM934" s="372"/>
      <c r="DN934" s="372"/>
      <c r="DO934" s="372"/>
      <c r="DP934" s="372"/>
      <c r="DQ934" s="372"/>
      <c r="DR934" s="372"/>
      <c r="DS934" s="372"/>
      <c r="DT934" s="372"/>
      <c r="DU934" s="372"/>
      <c r="DV934" s="372"/>
      <c r="DW934" s="372"/>
      <c r="DX934" s="372"/>
      <c r="DY934" s="372"/>
      <c r="DZ934" s="372"/>
      <c r="EA934" s="372"/>
      <c r="EB934" s="372"/>
      <c r="EC934" s="372"/>
      <c r="ED934" s="372"/>
      <c r="EE934" s="372"/>
      <c r="EF934" s="372"/>
      <c r="EG934" s="372"/>
      <c r="EH934" s="372"/>
      <c r="EI934" s="372"/>
      <c r="EJ934" s="372"/>
      <c r="EK934" s="372"/>
      <c r="EL934" s="372"/>
      <c r="EM934" s="372"/>
      <c r="EN934" s="372"/>
      <c r="EO934" s="372"/>
      <c r="EP934" s="372"/>
      <c r="EQ934" s="372"/>
      <c r="ER934" s="372"/>
      <c r="ES934" s="372"/>
      <c r="ET934" s="372"/>
      <c r="EU934" s="372"/>
      <c r="EV934" s="372"/>
      <c r="EW934" s="372"/>
      <c r="EX934" s="372"/>
      <c r="EY934" s="372"/>
      <c r="EZ934" s="372"/>
      <c r="FA934" s="372"/>
      <c r="FB934" s="372"/>
      <c r="FC934" s="372"/>
      <c r="FD934" s="372"/>
      <c r="FE934" s="372"/>
      <c r="FF934" s="372"/>
      <c r="FG934" s="372"/>
      <c r="FH934" s="372"/>
      <c r="FI934" s="372"/>
      <c r="FJ934" s="372"/>
      <c r="FK934" s="372"/>
      <c r="FL934" s="372"/>
      <c r="FM934" s="372"/>
      <c r="FN934" s="372"/>
      <c r="FO934" s="372"/>
      <c r="FP934" s="372"/>
      <c r="FQ934" s="372"/>
      <c r="FR934" s="372"/>
      <c r="FS934" s="372"/>
      <c r="FT934" s="372"/>
      <c r="FU934" s="372"/>
      <c r="FV934" s="372"/>
      <c r="FW934" s="372"/>
      <c r="FX934" s="372"/>
      <c r="FY934" s="372"/>
      <c r="FZ934" s="372"/>
      <c r="GA934" s="372"/>
      <c r="GB934" s="372"/>
      <c r="GC934" s="372"/>
      <c r="GD934" s="372"/>
      <c r="GE934" s="372"/>
      <c r="GF934" s="372"/>
      <c r="GG934" s="372"/>
      <c r="GH934" s="372"/>
      <c r="GI934" s="372"/>
      <c r="GJ934" s="372"/>
      <c r="GK934" s="372"/>
      <c r="GL934" s="372"/>
      <c r="GM934" s="372"/>
      <c r="GN934" s="372"/>
      <c r="GO934" s="372"/>
      <c r="GP934" s="372"/>
      <c r="GQ934" s="372"/>
      <c r="GR934" s="372"/>
      <c r="GS934" s="372"/>
      <c r="GT934" s="372"/>
      <c r="GU934" s="372"/>
      <c r="GV934" s="372"/>
      <c r="GW934" s="372"/>
      <c r="GX934" s="372"/>
      <c r="GY934" s="372"/>
      <c r="GZ934" s="372"/>
      <c r="HA934" s="372"/>
      <c r="HB934" s="372"/>
      <c r="HC934" s="372"/>
      <c r="HD934" s="372"/>
      <c r="HE934" s="372"/>
      <c r="HF934" s="372"/>
      <c r="HG934" s="372"/>
      <c r="HH934" s="372"/>
      <c r="HI934" s="372"/>
      <c r="HJ934" s="372"/>
      <c r="HK934" s="372"/>
      <c r="HL934" s="372"/>
      <c r="HM934" s="372"/>
      <c r="HN934" s="372"/>
      <c r="HO934" s="372"/>
      <c r="HP934" s="372"/>
      <c r="HQ934" s="372"/>
      <c r="HR934" s="372"/>
      <c r="HS934" s="372"/>
      <c r="HT934" s="372"/>
      <c r="HU934" s="372"/>
      <c r="HV934" s="372"/>
      <c r="HW934" s="372"/>
      <c r="HX934" s="372"/>
    </row>
    <row r="935" spans="1:232" s="481" customFormat="1">
      <c r="A935" s="363"/>
      <c r="B935" s="378"/>
      <c r="C935" s="365"/>
      <c r="D935" s="366"/>
      <c r="E935" s="367"/>
      <c r="F935" s="368"/>
      <c r="G935" s="379"/>
      <c r="H935" s="382"/>
      <c r="I935" s="466"/>
      <c r="J935" s="467"/>
      <c r="K935" s="468"/>
      <c r="L935" s="465"/>
      <c r="N935" s="458"/>
      <c r="O935" s="458"/>
      <c r="P935" s="372"/>
      <c r="Q935" s="372"/>
      <c r="R935" s="372"/>
      <c r="S935" s="372"/>
      <c r="T935" s="372"/>
      <c r="U935" s="372"/>
      <c r="V935" s="372"/>
      <c r="W935" s="372"/>
      <c r="X935" s="372"/>
      <c r="Y935" s="372"/>
      <c r="Z935" s="372"/>
      <c r="AA935" s="372"/>
      <c r="AB935" s="372"/>
      <c r="AC935" s="372"/>
      <c r="AD935" s="372"/>
      <c r="AE935" s="372"/>
      <c r="AF935" s="372"/>
      <c r="AG935" s="372"/>
      <c r="AH935" s="372"/>
      <c r="AI935" s="372"/>
      <c r="AJ935" s="372"/>
      <c r="AK935" s="372"/>
      <c r="AL935" s="372"/>
      <c r="AM935" s="372"/>
      <c r="AN935" s="372"/>
      <c r="AO935" s="372"/>
      <c r="AP935" s="372"/>
      <c r="AQ935" s="372"/>
      <c r="AR935" s="372"/>
      <c r="AS935" s="372"/>
      <c r="AT935" s="372"/>
      <c r="AU935" s="372"/>
      <c r="AV935" s="372"/>
      <c r="AW935" s="372"/>
      <c r="AX935" s="372"/>
      <c r="AY935" s="372"/>
      <c r="AZ935" s="372"/>
      <c r="BA935" s="372"/>
      <c r="BB935" s="372"/>
      <c r="BC935" s="372"/>
      <c r="BD935" s="372"/>
      <c r="BE935" s="372"/>
      <c r="BF935" s="372"/>
      <c r="BG935" s="372"/>
      <c r="BH935" s="372"/>
      <c r="BI935" s="372"/>
      <c r="BJ935" s="372"/>
      <c r="BK935" s="372"/>
      <c r="BL935" s="372"/>
      <c r="BM935" s="372"/>
      <c r="BN935" s="372"/>
      <c r="BO935" s="372"/>
      <c r="BP935" s="372"/>
      <c r="BQ935" s="372"/>
      <c r="BR935" s="372"/>
      <c r="BS935" s="372"/>
      <c r="BT935" s="372"/>
      <c r="BU935" s="372"/>
      <c r="BV935" s="372"/>
      <c r="BW935" s="372"/>
      <c r="BX935" s="372"/>
      <c r="BY935" s="372"/>
      <c r="BZ935" s="372"/>
      <c r="CA935" s="372"/>
      <c r="CB935" s="372"/>
      <c r="CC935" s="372"/>
      <c r="CD935" s="372"/>
      <c r="CE935" s="372"/>
      <c r="CF935" s="372"/>
      <c r="CG935" s="372"/>
      <c r="CH935" s="372"/>
      <c r="CI935" s="372"/>
      <c r="CJ935" s="372"/>
      <c r="CK935" s="372"/>
      <c r="CL935" s="372"/>
      <c r="CM935" s="372"/>
      <c r="CN935" s="372"/>
      <c r="CO935" s="372"/>
      <c r="CP935" s="372"/>
      <c r="CQ935" s="372"/>
      <c r="CR935" s="372"/>
      <c r="CS935" s="372"/>
      <c r="CT935" s="372"/>
      <c r="CU935" s="372"/>
      <c r="CV935" s="372"/>
      <c r="CW935" s="372"/>
      <c r="CX935" s="372"/>
      <c r="CY935" s="372"/>
      <c r="CZ935" s="372"/>
      <c r="DA935" s="372"/>
      <c r="DB935" s="372"/>
      <c r="DC935" s="372"/>
      <c r="DD935" s="372"/>
      <c r="DE935" s="372"/>
      <c r="DF935" s="372"/>
      <c r="DG935" s="372"/>
      <c r="DH935" s="372"/>
      <c r="DI935" s="372"/>
      <c r="DJ935" s="372"/>
      <c r="DK935" s="372"/>
      <c r="DL935" s="372"/>
      <c r="DM935" s="372"/>
      <c r="DN935" s="372"/>
      <c r="DO935" s="372"/>
      <c r="DP935" s="372"/>
      <c r="DQ935" s="372"/>
      <c r="DR935" s="372"/>
      <c r="DS935" s="372"/>
      <c r="DT935" s="372"/>
      <c r="DU935" s="372"/>
      <c r="DV935" s="372"/>
      <c r="DW935" s="372"/>
      <c r="DX935" s="372"/>
      <c r="DY935" s="372"/>
      <c r="DZ935" s="372"/>
      <c r="EA935" s="372"/>
      <c r="EB935" s="372"/>
      <c r="EC935" s="372"/>
      <c r="ED935" s="372"/>
      <c r="EE935" s="372"/>
      <c r="EF935" s="372"/>
      <c r="EG935" s="372"/>
      <c r="EH935" s="372"/>
      <c r="EI935" s="372"/>
      <c r="EJ935" s="372"/>
      <c r="EK935" s="372"/>
      <c r="EL935" s="372"/>
      <c r="EM935" s="372"/>
      <c r="EN935" s="372"/>
      <c r="EO935" s="372"/>
      <c r="EP935" s="372"/>
      <c r="EQ935" s="372"/>
      <c r="ER935" s="372"/>
      <c r="ES935" s="372"/>
      <c r="ET935" s="372"/>
      <c r="EU935" s="372"/>
      <c r="EV935" s="372"/>
      <c r="EW935" s="372"/>
      <c r="EX935" s="372"/>
      <c r="EY935" s="372"/>
      <c r="EZ935" s="372"/>
      <c r="FA935" s="372"/>
      <c r="FB935" s="372"/>
      <c r="FC935" s="372"/>
      <c r="FD935" s="372"/>
      <c r="FE935" s="372"/>
      <c r="FF935" s="372"/>
      <c r="FG935" s="372"/>
      <c r="FH935" s="372"/>
      <c r="FI935" s="372"/>
      <c r="FJ935" s="372"/>
      <c r="FK935" s="372"/>
      <c r="FL935" s="372"/>
      <c r="FM935" s="372"/>
      <c r="FN935" s="372"/>
      <c r="FO935" s="372"/>
      <c r="FP935" s="372"/>
      <c r="FQ935" s="372"/>
      <c r="FR935" s="372"/>
      <c r="FS935" s="372"/>
      <c r="FT935" s="372"/>
      <c r="FU935" s="372"/>
      <c r="FV935" s="372"/>
      <c r="FW935" s="372"/>
      <c r="FX935" s="372"/>
      <c r="FY935" s="372"/>
      <c r="FZ935" s="372"/>
      <c r="GA935" s="372"/>
      <c r="GB935" s="372"/>
      <c r="GC935" s="372"/>
      <c r="GD935" s="372"/>
      <c r="GE935" s="372"/>
      <c r="GF935" s="372"/>
      <c r="GG935" s="372"/>
      <c r="GH935" s="372"/>
      <c r="GI935" s="372"/>
      <c r="GJ935" s="372"/>
      <c r="GK935" s="372"/>
      <c r="GL935" s="372"/>
      <c r="GM935" s="372"/>
      <c r="GN935" s="372"/>
      <c r="GO935" s="372"/>
      <c r="GP935" s="372"/>
      <c r="GQ935" s="372"/>
      <c r="GR935" s="372"/>
      <c r="GS935" s="372"/>
      <c r="GT935" s="372"/>
      <c r="GU935" s="372"/>
      <c r="GV935" s="372"/>
      <c r="GW935" s="372"/>
      <c r="GX935" s="372"/>
      <c r="GY935" s="372"/>
      <c r="GZ935" s="372"/>
      <c r="HA935" s="372"/>
      <c r="HB935" s="372"/>
      <c r="HC935" s="372"/>
      <c r="HD935" s="372"/>
      <c r="HE935" s="372"/>
      <c r="HF935" s="372"/>
      <c r="HG935" s="372"/>
      <c r="HH935" s="372"/>
      <c r="HI935" s="372"/>
      <c r="HJ935" s="372"/>
      <c r="HK935" s="372"/>
      <c r="HL935" s="372"/>
      <c r="HM935" s="372"/>
      <c r="HN935" s="372"/>
      <c r="HO935" s="372"/>
      <c r="HP935" s="372"/>
      <c r="HQ935" s="372"/>
      <c r="HR935" s="372"/>
      <c r="HS935" s="372"/>
      <c r="HT935" s="372"/>
      <c r="HU935" s="372"/>
      <c r="HV935" s="372"/>
      <c r="HW935" s="372"/>
      <c r="HX935" s="372"/>
    </row>
    <row r="936" spans="1:232" s="481" customFormat="1">
      <c r="A936" s="363"/>
      <c r="B936" s="378"/>
      <c r="C936" s="365"/>
      <c r="D936" s="366"/>
      <c r="E936" s="367"/>
      <c r="F936" s="368"/>
      <c r="G936" s="379"/>
      <c r="H936" s="382"/>
      <c r="I936" s="466"/>
      <c r="J936" s="467"/>
      <c r="K936" s="468"/>
      <c r="L936" s="465"/>
      <c r="N936" s="458"/>
      <c r="O936" s="458"/>
      <c r="P936" s="372"/>
      <c r="Q936" s="372"/>
      <c r="R936" s="372"/>
      <c r="S936" s="372"/>
      <c r="T936" s="372"/>
      <c r="U936" s="372"/>
      <c r="V936" s="372"/>
      <c r="W936" s="372"/>
      <c r="X936" s="372"/>
      <c r="Y936" s="372"/>
      <c r="Z936" s="372"/>
      <c r="AA936" s="372"/>
      <c r="AB936" s="372"/>
      <c r="AC936" s="372"/>
      <c r="AD936" s="372"/>
      <c r="AE936" s="372"/>
      <c r="AF936" s="372"/>
      <c r="AG936" s="372"/>
      <c r="AH936" s="372"/>
      <c r="AI936" s="372"/>
      <c r="AJ936" s="372"/>
      <c r="AK936" s="372"/>
      <c r="AL936" s="372"/>
      <c r="AM936" s="372"/>
      <c r="AN936" s="372"/>
      <c r="AO936" s="372"/>
      <c r="AP936" s="372"/>
      <c r="AQ936" s="372"/>
      <c r="AR936" s="372"/>
      <c r="AS936" s="372"/>
      <c r="AT936" s="372"/>
      <c r="AU936" s="372"/>
      <c r="AV936" s="372"/>
      <c r="AW936" s="372"/>
      <c r="AX936" s="372"/>
      <c r="AY936" s="372"/>
      <c r="AZ936" s="372"/>
      <c r="BA936" s="372"/>
      <c r="BB936" s="372"/>
      <c r="BC936" s="372"/>
      <c r="BD936" s="372"/>
      <c r="BE936" s="372"/>
      <c r="BF936" s="372"/>
      <c r="BG936" s="372"/>
      <c r="BH936" s="372"/>
      <c r="BI936" s="372"/>
      <c r="BJ936" s="372"/>
      <c r="BK936" s="372"/>
      <c r="BL936" s="372"/>
      <c r="BM936" s="372"/>
      <c r="BN936" s="372"/>
      <c r="BO936" s="372"/>
      <c r="BP936" s="372"/>
      <c r="BQ936" s="372"/>
      <c r="BR936" s="372"/>
      <c r="BS936" s="372"/>
      <c r="BT936" s="372"/>
      <c r="BU936" s="372"/>
      <c r="BV936" s="372"/>
      <c r="BW936" s="372"/>
      <c r="BX936" s="372"/>
      <c r="BY936" s="372"/>
      <c r="BZ936" s="372"/>
      <c r="CA936" s="372"/>
      <c r="CB936" s="372"/>
      <c r="CC936" s="372"/>
      <c r="CD936" s="372"/>
      <c r="CE936" s="372"/>
      <c r="CF936" s="372"/>
      <c r="CG936" s="372"/>
      <c r="CH936" s="372"/>
      <c r="CI936" s="372"/>
      <c r="CJ936" s="372"/>
      <c r="CK936" s="372"/>
      <c r="CL936" s="372"/>
      <c r="CM936" s="372"/>
      <c r="CN936" s="372"/>
      <c r="CO936" s="372"/>
      <c r="CP936" s="372"/>
      <c r="CQ936" s="372"/>
      <c r="CR936" s="372"/>
      <c r="CS936" s="372"/>
      <c r="CT936" s="372"/>
      <c r="CU936" s="372"/>
      <c r="CV936" s="372"/>
      <c r="CW936" s="372"/>
      <c r="CX936" s="372"/>
      <c r="CY936" s="372"/>
      <c r="CZ936" s="372"/>
      <c r="DA936" s="372"/>
      <c r="DB936" s="372"/>
      <c r="DC936" s="372"/>
      <c r="DD936" s="372"/>
      <c r="DE936" s="372"/>
      <c r="DF936" s="372"/>
      <c r="DG936" s="372"/>
      <c r="DH936" s="372"/>
      <c r="DI936" s="372"/>
      <c r="DJ936" s="372"/>
      <c r="DK936" s="372"/>
      <c r="DL936" s="372"/>
      <c r="DM936" s="372"/>
      <c r="DN936" s="372"/>
      <c r="DO936" s="372"/>
      <c r="DP936" s="372"/>
      <c r="DQ936" s="372"/>
      <c r="DR936" s="372"/>
      <c r="DS936" s="372"/>
      <c r="DT936" s="372"/>
      <c r="DU936" s="372"/>
      <c r="DV936" s="372"/>
      <c r="DW936" s="372"/>
      <c r="DX936" s="372"/>
      <c r="DY936" s="372"/>
      <c r="DZ936" s="372"/>
      <c r="EA936" s="372"/>
      <c r="EB936" s="372"/>
      <c r="EC936" s="372"/>
      <c r="ED936" s="372"/>
      <c r="EE936" s="372"/>
      <c r="EF936" s="372"/>
      <c r="EG936" s="372"/>
      <c r="EH936" s="372"/>
      <c r="EI936" s="372"/>
      <c r="EJ936" s="372"/>
      <c r="EK936" s="372"/>
      <c r="EL936" s="372"/>
      <c r="EM936" s="372"/>
      <c r="EN936" s="372"/>
      <c r="EO936" s="372"/>
      <c r="EP936" s="372"/>
      <c r="EQ936" s="372"/>
      <c r="ER936" s="372"/>
      <c r="ES936" s="372"/>
      <c r="ET936" s="372"/>
      <c r="EU936" s="372"/>
      <c r="EV936" s="372"/>
      <c r="EW936" s="372"/>
      <c r="EX936" s="372"/>
      <c r="EY936" s="372"/>
      <c r="EZ936" s="372"/>
      <c r="FA936" s="372"/>
      <c r="FB936" s="372"/>
      <c r="FC936" s="372"/>
      <c r="FD936" s="372"/>
      <c r="FE936" s="372"/>
      <c r="FF936" s="372"/>
      <c r="FG936" s="372"/>
      <c r="FH936" s="372"/>
      <c r="FI936" s="372"/>
      <c r="FJ936" s="372"/>
      <c r="FK936" s="372"/>
      <c r="FL936" s="372"/>
      <c r="FM936" s="372"/>
      <c r="FN936" s="372"/>
      <c r="FO936" s="372"/>
      <c r="FP936" s="372"/>
      <c r="FQ936" s="372"/>
      <c r="FR936" s="372"/>
      <c r="FS936" s="372"/>
      <c r="FT936" s="372"/>
      <c r="FU936" s="372"/>
      <c r="FV936" s="372"/>
      <c r="FW936" s="372"/>
      <c r="FX936" s="372"/>
      <c r="FY936" s="372"/>
      <c r="FZ936" s="372"/>
      <c r="GA936" s="372"/>
      <c r="GB936" s="372"/>
      <c r="GC936" s="372"/>
      <c r="GD936" s="372"/>
      <c r="GE936" s="372"/>
      <c r="GF936" s="372"/>
      <c r="GG936" s="372"/>
      <c r="GH936" s="372"/>
      <c r="GI936" s="372"/>
      <c r="GJ936" s="372"/>
      <c r="GK936" s="372"/>
      <c r="GL936" s="372"/>
      <c r="GM936" s="372"/>
      <c r="GN936" s="372"/>
      <c r="GO936" s="372"/>
      <c r="GP936" s="372"/>
      <c r="GQ936" s="372"/>
      <c r="GR936" s="372"/>
      <c r="GS936" s="372"/>
      <c r="GT936" s="372"/>
      <c r="GU936" s="372"/>
      <c r="GV936" s="372"/>
      <c r="GW936" s="372"/>
      <c r="GX936" s="372"/>
      <c r="GY936" s="372"/>
      <c r="GZ936" s="372"/>
      <c r="HA936" s="372"/>
      <c r="HB936" s="372"/>
      <c r="HC936" s="372"/>
      <c r="HD936" s="372"/>
      <c r="HE936" s="372"/>
      <c r="HF936" s="372"/>
      <c r="HG936" s="372"/>
      <c r="HH936" s="372"/>
      <c r="HI936" s="372"/>
      <c r="HJ936" s="372"/>
      <c r="HK936" s="372"/>
      <c r="HL936" s="372"/>
      <c r="HM936" s="372"/>
      <c r="HN936" s="372"/>
      <c r="HO936" s="372"/>
      <c r="HP936" s="372"/>
      <c r="HQ936" s="372"/>
      <c r="HR936" s="372"/>
      <c r="HS936" s="372"/>
      <c r="HT936" s="372"/>
      <c r="HU936" s="372"/>
      <c r="HV936" s="372"/>
      <c r="HW936" s="372"/>
      <c r="HX936" s="372"/>
    </row>
    <row r="937" spans="1:232" s="481" customFormat="1">
      <c r="A937" s="363"/>
      <c r="B937" s="378"/>
      <c r="C937" s="365"/>
      <c r="D937" s="366"/>
      <c r="E937" s="367"/>
      <c r="F937" s="368"/>
      <c r="G937" s="379"/>
      <c r="H937" s="382"/>
      <c r="I937" s="466"/>
      <c r="J937" s="467"/>
      <c r="K937" s="468"/>
      <c r="L937" s="465"/>
      <c r="N937" s="458"/>
      <c r="O937" s="458"/>
      <c r="P937" s="372"/>
      <c r="Q937" s="372"/>
      <c r="R937" s="372"/>
      <c r="S937" s="372"/>
      <c r="T937" s="372"/>
      <c r="U937" s="372"/>
      <c r="V937" s="372"/>
      <c r="W937" s="372"/>
      <c r="X937" s="372"/>
      <c r="Y937" s="372"/>
      <c r="Z937" s="372"/>
      <c r="AA937" s="372"/>
      <c r="AB937" s="372"/>
      <c r="AC937" s="372"/>
      <c r="AD937" s="372"/>
      <c r="AE937" s="372"/>
      <c r="AF937" s="372"/>
      <c r="AG937" s="372"/>
      <c r="AH937" s="372"/>
      <c r="AI937" s="372"/>
      <c r="AJ937" s="372"/>
      <c r="AK937" s="372"/>
      <c r="AL937" s="372"/>
      <c r="AM937" s="372"/>
      <c r="AN937" s="372"/>
      <c r="AO937" s="372"/>
      <c r="AP937" s="372"/>
      <c r="AQ937" s="372"/>
      <c r="AR937" s="372"/>
      <c r="AS937" s="372"/>
      <c r="AT937" s="372"/>
      <c r="AU937" s="372"/>
      <c r="AV937" s="372"/>
      <c r="AW937" s="372"/>
      <c r="AX937" s="372"/>
      <c r="AY937" s="372"/>
      <c r="AZ937" s="372"/>
      <c r="BA937" s="372"/>
      <c r="BB937" s="372"/>
      <c r="BC937" s="372"/>
      <c r="BD937" s="372"/>
      <c r="BE937" s="372"/>
      <c r="BF937" s="372"/>
      <c r="BG937" s="372"/>
      <c r="BH937" s="372"/>
      <c r="BI937" s="372"/>
      <c r="BJ937" s="372"/>
      <c r="BK937" s="372"/>
      <c r="BL937" s="372"/>
      <c r="BM937" s="372"/>
      <c r="BN937" s="372"/>
      <c r="BO937" s="372"/>
      <c r="BP937" s="372"/>
      <c r="BQ937" s="372"/>
      <c r="BR937" s="372"/>
      <c r="BS937" s="372"/>
      <c r="BT937" s="372"/>
      <c r="BU937" s="372"/>
      <c r="BV937" s="372"/>
      <c r="BW937" s="372"/>
      <c r="BX937" s="372"/>
      <c r="BY937" s="372"/>
      <c r="BZ937" s="372"/>
      <c r="CA937" s="372"/>
      <c r="CB937" s="372"/>
      <c r="CC937" s="372"/>
      <c r="CD937" s="372"/>
      <c r="CE937" s="372"/>
      <c r="CF937" s="372"/>
      <c r="CG937" s="372"/>
      <c r="CH937" s="372"/>
      <c r="CI937" s="372"/>
      <c r="CJ937" s="372"/>
      <c r="CK937" s="372"/>
      <c r="CL937" s="372"/>
      <c r="CM937" s="372"/>
      <c r="CN937" s="372"/>
      <c r="CO937" s="372"/>
      <c r="CP937" s="372"/>
      <c r="CQ937" s="372"/>
      <c r="CR937" s="372"/>
      <c r="CS937" s="372"/>
      <c r="CT937" s="372"/>
      <c r="CU937" s="372"/>
      <c r="CV937" s="372"/>
      <c r="CW937" s="372"/>
      <c r="CX937" s="372"/>
      <c r="CY937" s="372"/>
      <c r="CZ937" s="372"/>
      <c r="DA937" s="372"/>
      <c r="DB937" s="372"/>
      <c r="DC937" s="372"/>
      <c r="DD937" s="372"/>
      <c r="DE937" s="372"/>
      <c r="DF937" s="372"/>
      <c r="DG937" s="372"/>
      <c r="DH937" s="372"/>
      <c r="DI937" s="372"/>
      <c r="DJ937" s="372"/>
      <c r="DK937" s="372"/>
      <c r="DL937" s="372"/>
      <c r="DM937" s="372"/>
      <c r="DN937" s="372"/>
      <c r="DO937" s="372"/>
      <c r="DP937" s="372"/>
      <c r="DQ937" s="372"/>
      <c r="DR937" s="372"/>
      <c r="DS937" s="372"/>
      <c r="DT937" s="372"/>
      <c r="DU937" s="372"/>
      <c r="DV937" s="372"/>
      <c r="DW937" s="372"/>
      <c r="DX937" s="372"/>
      <c r="DY937" s="372"/>
      <c r="DZ937" s="372"/>
      <c r="EA937" s="372"/>
      <c r="EB937" s="372"/>
      <c r="EC937" s="372"/>
      <c r="ED937" s="372"/>
      <c r="EE937" s="372"/>
      <c r="EF937" s="372"/>
      <c r="EG937" s="372"/>
      <c r="EH937" s="372"/>
      <c r="EI937" s="372"/>
      <c r="EJ937" s="372"/>
      <c r="EK937" s="372"/>
      <c r="EL937" s="372"/>
      <c r="EM937" s="372"/>
      <c r="EN937" s="372"/>
      <c r="EO937" s="372"/>
      <c r="EP937" s="372"/>
      <c r="EQ937" s="372"/>
      <c r="ER937" s="372"/>
      <c r="ES937" s="372"/>
      <c r="ET937" s="372"/>
      <c r="EU937" s="372"/>
      <c r="EV937" s="372"/>
      <c r="EW937" s="372"/>
      <c r="EX937" s="372"/>
      <c r="EY937" s="372"/>
      <c r="EZ937" s="372"/>
      <c r="FA937" s="372"/>
      <c r="FB937" s="372"/>
      <c r="FC937" s="372"/>
      <c r="FD937" s="372"/>
      <c r="FE937" s="372"/>
      <c r="FF937" s="372"/>
      <c r="FG937" s="372"/>
      <c r="FH937" s="372"/>
      <c r="FI937" s="372"/>
      <c r="FJ937" s="372"/>
      <c r="FK937" s="372"/>
      <c r="FL937" s="372"/>
      <c r="FM937" s="372"/>
      <c r="FN937" s="372"/>
      <c r="FO937" s="372"/>
      <c r="FP937" s="372"/>
      <c r="FQ937" s="372"/>
      <c r="FR937" s="372"/>
      <c r="FS937" s="372"/>
      <c r="FT937" s="372"/>
      <c r="FU937" s="372"/>
      <c r="FV937" s="372"/>
      <c r="FW937" s="372"/>
      <c r="FX937" s="372"/>
      <c r="FY937" s="372"/>
      <c r="FZ937" s="372"/>
      <c r="GA937" s="372"/>
      <c r="GB937" s="372"/>
      <c r="GC937" s="372"/>
      <c r="GD937" s="372"/>
      <c r="GE937" s="372"/>
      <c r="GF937" s="372"/>
      <c r="GG937" s="372"/>
      <c r="GH937" s="372"/>
      <c r="GI937" s="372"/>
      <c r="GJ937" s="372"/>
      <c r="GK937" s="372"/>
      <c r="GL937" s="372"/>
      <c r="GM937" s="372"/>
      <c r="GN937" s="372"/>
      <c r="GO937" s="372"/>
      <c r="GP937" s="372"/>
      <c r="GQ937" s="372"/>
      <c r="GR937" s="372"/>
      <c r="GS937" s="372"/>
      <c r="GT937" s="372"/>
      <c r="GU937" s="372"/>
      <c r="GV937" s="372"/>
      <c r="GW937" s="372"/>
      <c r="GX937" s="372"/>
      <c r="GY937" s="372"/>
      <c r="GZ937" s="372"/>
      <c r="HA937" s="372"/>
      <c r="HB937" s="372"/>
      <c r="HC937" s="372"/>
      <c r="HD937" s="372"/>
      <c r="HE937" s="372"/>
      <c r="HF937" s="372"/>
      <c r="HG937" s="372"/>
      <c r="HH937" s="372"/>
      <c r="HI937" s="372"/>
      <c r="HJ937" s="372"/>
      <c r="HK937" s="372"/>
      <c r="HL937" s="372"/>
      <c r="HM937" s="372"/>
      <c r="HN937" s="372"/>
      <c r="HO937" s="372"/>
      <c r="HP937" s="372"/>
      <c r="HQ937" s="372"/>
      <c r="HR937" s="372"/>
      <c r="HS937" s="372"/>
      <c r="HT937" s="372"/>
      <c r="HU937" s="372"/>
      <c r="HV937" s="372"/>
      <c r="HW937" s="372"/>
      <c r="HX937" s="372"/>
    </row>
    <row r="938" spans="1:232" s="481" customFormat="1">
      <c r="A938" s="363"/>
      <c r="B938" s="378"/>
      <c r="C938" s="365"/>
      <c r="D938" s="366"/>
      <c r="E938" s="367"/>
      <c r="F938" s="368"/>
      <c r="G938" s="379"/>
      <c r="H938" s="382"/>
      <c r="I938" s="466"/>
      <c r="J938" s="467"/>
      <c r="K938" s="468"/>
      <c r="L938" s="465"/>
      <c r="N938" s="458"/>
      <c r="O938" s="458"/>
      <c r="P938" s="372"/>
      <c r="Q938" s="372"/>
      <c r="R938" s="372"/>
      <c r="S938" s="372"/>
      <c r="T938" s="372"/>
      <c r="U938" s="372"/>
      <c r="V938" s="372"/>
      <c r="W938" s="372"/>
      <c r="X938" s="372"/>
      <c r="Y938" s="372"/>
      <c r="Z938" s="372"/>
      <c r="AA938" s="372"/>
      <c r="AB938" s="372"/>
      <c r="AC938" s="372"/>
      <c r="AD938" s="372"/>
      <c r="AE938" s="372"/>
      <c r="AF938" s="372"/>
      <c r="AG938" s="372"/>
      <c r="AH938" s="372"/>
      <c r="AI938" s="372"/>
      <c r="AJ938" s="372"/>
      <c r="AK938" s="372"/>
      <c r="AL938" s="372"/>
      <c r="AM938" s="372"/>
      <c r="AN938" s="372"/>
      <c r="AO938" s="372"/>
      <c r="AP938" s="372"/>
      <c r="AQ938" s="372"/>
      <c r="AR938" s="372"/>
      <c r="AS938" s="372"/>
      <c r="AT938" s="372"/>
      <c r="AU938" s="372"/>
      <c r="AV938" s="372"/>
      <c r="AW938" s="372"/>
      <c r="AX938" s="372"/>
      <c r="AY938" s="372"/>
      <c r="AZ938" s="372"/>
      <c r="BA938" s="372"/>
      <c r="BB938" s="372"/>
      <c r="BC938" s="372"/>
      <c r="BD938" s="372"/>
      <c r="BE938" s="372"/>
      <c r="BF938" s="372"/>
      <c r="BG938" s="372"/>
      <c r="BH938" s="372"/>
      <c r="BI938" s="372"/>
      <c r="BJ938" s="372"/>
      <c r="BK938" s="372"/>
      <c r="BL938" s="372"/>
      <c r="BM938" s="372"/>
      <c r="BN938" s="372"/>
      <c r="BO938" s="372"/>
      <c r="BP938" s="372"/>
      <c r="BQ938" s="372"/>
      <c r="BR938" s="372"/>
      <c r="BS938" s="372"/>
      <c r="BT938" s="372"/>
      <c r="BU938" s="372"/>
      <c r="BV938" s="372"/>
      <c r="BW938" s="372"/>
      <c r="BX938" s="372"/>
      <c r="BY938" s="372"/>
      <c r="BZ938" s="372"/>
      <c r="CA938" s="372"/>
      <c r="CB938" s="372"/>
      <c r="CC938" s="372"/>
      <c r="CD938" s="372"/>
      <c r="CE938" s="372"/>
      <c r="CF938" s="372"/>
      <c r="CG938" s="372"/>
      <c r="CH938" s="372"/>
      <c r="CI938" s="372"/>
      <c r="CJ938" s="372"/>
      <c r="CK938" s="372"/>
      <c r="CL938" s="372"/>
      <c r="CM938" s="372"/>
      <c r="CN938" s="372"/>
      <c r="CO938" s="372"/>
      <c r="CP938" s="372"/>
      <c r="CQ938" s="372"/>
      <c r="CR938" s="372"/>
      <c r="CS938" s="372"/>
      <c r="CT938" s="372"/>
      <c r="CU938" s="372"/>
      <c r="CV938" s="372"/>
      <c r="CW938" s="372"/>
      <c r="CX938" s="372"/>
      <c r="CY938" s="372"/>
      <c r="CZ938" s="372"/>
      <c r="DA938" s="372"/>
      <c r="DB938" s="372"/>
      <c r="DC938" s="372"/>
      <c r="DD938" s="372"/>
      <c r="DE938" s="372"/>
      <c r="DF938" s="372"/>
      <c r="DG938" s="372"/>
      <c r="DH938" s="372"/>
      <c r="DI938" s="372"/>
      <c r="DJ938" s="372"/>
      <c r="DK938" s="372"/>
      <c r="DL938" s="372"/>
      <c r="DM938" s="372"/>
      <c r="DN938" s="372"/>
      <c r="DO938" s="372"/>
      <c r="DP938" s="372"/>
      <c r="DQ938" s="372"/>
      <c r="DR938" s="372"/>
      <c r="DS938" s="372"/>
      <c r="DT938" s="372"/>
      <c r="DU938" s="372"/>
      <c r="DV938" s="372"/>
      <c r="DW938" s="372"/>
      <c r="DX938" s="372"/>
      <c r="DY938" s="372"/>
      <c r="DZ938" s="372"/>
      <c r="EA938" s="372"/>
      <c r="EB938" s="372"/>
      <c r="EC938" s="372"/>
      <c r="ED938" s="372"/>
      <c r="EE938" s="372"/>
      <c r="EF938" s="372"/>
      <c r="EG938" s="372"/>
      <c r="EH938" s="372"/>
      <c r="EI938" s="372"/>
      <c r="EJ938" s="372"/>
      <c r="EK938" s="372"/>
      <c r="EL938" s="372"/>
      <c r="EM938" s="372"/>
      <c r="EN938" s="372"/>
      <c r="EO938" s="372"/>
      <c r="EP938" s="372"/>
      <c r="EQ938" s="372"/>
      <c r="ER938" s="372"/>
      <c r="ES938" s="372"/>
      <c r="ET938" s="372"/>
      <c r="EU938" s="372"/>
      <c r="EV938" s="372"/>
      <c r="EW938" s="372"/>
      <c r="EX938" s="372"/>
      <c r="EY938" s="372"/>
      <c r="EZ938" s="372"/>
      <c r="FA938" s="372"/>
      <c r="FB938" s="372"/>
      <c r="FC938" s="372"/>
      <c r="FD938" s="372"/>
      <c r="FE938" s="372"/>
      <c r="FF938" s="372"/>
      <c r="FG938" s="372"/>
      <c r="FH938" s="372"/>
      <c r="FI938" s="372"/>
      <c r="FJ938" s="372"/>
      <c r="FK938" s="372"/>
      <c r="FL938" s="372"/>
      <c r="FM938" s="372"/>
      <c r="FN938" s="372"/>
      <c r="FO938" s="372"/>
      <c r="FP938" s="372"/>
      <c r="FQ938" s="372"/>
      <c r="FR938" s="372"/>
      <c r="FS938" s="372"/>
      <c r="FT938" s="372"/>
      <c r="FU938" s="372"/>
      <c r="FV938" s="372"/>
      <c r="FW938" s="372"/>
      <c r="FX938" s="372"/>
      <c r="FY938" s="372"/>
      <c r="FZ938" s="372"/>
      <c r="GA938" s="372"/>
      <c r="GB938" s="372"/>
      <c r="GC938" s="372"/>
      <c r="GD938" s="372"/>
      <c r="GE938" s="372"/>
      <c r="GF938" s="372"/>
      <c r="GG938" s="372"/>
      <c r="GH938" s="372"/>
      <c r="GI938" s="372"/>
      <c r="GJ938" s="372"/>
      <c r="GK938" s="372"/>
      <c r="GL938" s="372"/>
      <c r="GM938" s="372"/>
      <c r="GN938" s="372"/>
      <c r="GO938" s="372"/>
      <c r="GP938" s="372"/>
      <c r="GQ938" s="372"/>
      <c r="GR938" s="372"/>
      <c r="GS938" s="372"/>
      <c r="GT938" s="372"/>
      <c r="GU938" s="372"/>
      <c r="GV938" s="372"/>
      <c r="GW938" s="372"/>
      <c r="GX938" s="372"/>
      <c r="GY938" s="372"/>
      <c r="GZ938" s="372"/>
      <c r="HA938" s="372"/>
      <c r="HB938" s="372"/>
      <c r="HC938" s="372"/>
      <c r="HD938" s="372"/>
      <c r="HE938" s="372"/>
      <c r="HF938" s="372"/>
      <c r="HG938" s="372"/>
      <c r="HH938" s="372"/>
      <c r="HI938" s="372"/>
      <c r="HJ938" s="372"/>
      <c r="HK938" s="372"/>
      <c r="HL938" s="372"/>
      <c r="HM938" s="372"/>
      <c r="HN938" s="372"/>
      <c r="HO938" s="372"/>
      <c r="HP938" s="372"/>
      <c r="HQ938" s="372"/>
      <c r="HR938" s="372"/>
      <c r="HS938" s="372"/>
      <c r="HT938" s="372"/>
      <c r="HU938" s="372"/>
      <c r="HV938" s="372"/>
      <c r="HW938" s="372"/>
      <c r="HX938" s="372"/>
    </row>
    <row r="939" spans="1:232" s="481" customFormat="1">
      <c r="A939" s="363"/>
      <c r="B939" s="378"/>
      <c r="C939" s="365"/>
      <c r="D939" s="366"/>
      <c r="E939" s="367"/>
      <c r="F939" s="368"/>
      <c r="G939" s="379"/>
      <c r="H939" s="382"/>
      <c r="I939" s="466"/>
      <c r="J939" s="467"/>
      <c r="K939" s="468"/>
      <c r="L939" s="465"/>
      <c r="N939" s="458"/>
      <c r="O939" s="458"/>
      <c r="P939" s="372"/>
      <c r="Q939" s="372"/>
      <c r="R939" s="372"/>
      <c r="S939" s="372"/>
      <c r="T939" s="372"/>
      <c r="U939" s="372"/>
      <c r="V939" s="372"/>
      <c r="W939" s="372"/>
      <c r="X939" s="372"/>
      <c r="Y939" s="372"/>
      <c r="Z939" s="372"/>
      <c r="AA939" s="372"/>
      <c r="AB939" s="372"/>
      <c r="AC939" s="372"/>
      <c r="AD939" s="372"/>
      <c r="AE939" s="372"/>
      <c r="AF939" s="372"/>
      <c r="AG939" s="372"/>
      <c r="AH939" s="372"/>
      <c r="AI939" s="372"/>
      <c r="AJ939" s="372"/>
      <c r="AK939" s="372"/>
      <c r="AL939" s="372"/>
      <c r="AM939" s="372"/>
      <c r="AN939" s="372"/>
      <c r="AO939" s="372"/>
      <c r="AP939" s="372"/>
      <c r="AQ939" s="372"/>
      <c r="AR939" s="372"/>
      <c r="AS939" s="372"/>
      <c r="AT939" s="372"/>
      <c r="AU939" s="372"/>
      <c r="AV939" s="372"/>
      <c r="AW939" s="372"/>
      <c r="AX939" s="372"/>
      <c r="AY939" s="372"/>
      <c r="AZ939" s="372"/>
      <c r="BA939" s="372"/>
      <c r="BB939" s="372"/>
      <c r="BC939" s="372"/>
      <c r="BD939" s="372"/>
      <c r="BE939" s="372"/>
      <c r="BF939" s="372"/>
      <c r="BG939" s="372"/>
      <c r="BH939" s="372"/>
      <c r="BI939" s="372"/>
      <c r="BJ939" s="372"/>
      <c r="BK939" s="372"/>
      <c r="BL939" s="372"/>
      <c r="BM939" s="372"/>
      <c r="BN939" s="372"/>
      <c r="BO939" s="372"/>
      <c r="BP939" s="372"/>
      <c r="BQ939" s="372"/>
      <c r="BR939" s="372"/>
      <c r="BS939" s="372"/>
      <c r="BT939" s="372"/>
      <c r="BU939" s="372"/>
      <c r="BV939" s="372"/>
      <c r="BW939" s="372"/>
      <c r="BX939" s="372"/>
      <c r="BY939" s="372"/>
      <c r="BZ939" s="372"/>
      <c r="CA939" s="372"/>
      <c r="CB939" s="372"/>
      <c r="CC939" s="372"/>
      <c r="CD939" s="372"/>
      <c r="CE939" s="372"/>
      <c r="CF939" s="372"/>
      <c r="CG939" s="372"/>
      <c r="CH939" s="372"/>
      <c r="CI939" s="372"/>
      <c r="CJ939" s="372"/>
      <c r="CK939" s="372"/>
      <c r="CL939" s="372"/>
      <c r="CM939" s="372"/>
      <c r="CN939" s="372"/>
      <c r="CO939" s="372"/>
      <c r="CP939" s="372"/>
      <c r="CQ939" s="372"/>
      <c r="CR939" s="372"/>
      <c r="CS939" s="372"/>
      <c r="CT939" s="372"/>
      <c r="CU939" s="372"/>
      <c r="CV939" s="372"/>
      <c r="CW939" s="372"/>
      <c r="CX939" s="372"/>
      <c r="CY939" s="372"/>
      <c r="CZ939" s="372"/>
      <c r="DA939" s="372"/>
      <c r="DB939" s="372"/>
      <c r="DC939" s="372"/>
      <c r="DD939" s="372"/>
      <c r="DE939" s="372"/>
      <c r="DF939" s="372"/>
      <c r="DG939" s="372"/>
      <c r="DH939" s="372"/>
      <c r="DI939" s="372"/>
      <c r="DJ939" s="372"/>
      <c r="DK939" s="372"/>
      <c r="DL939" s="372"/>
      <c r="DM939" s="372"/>
      <c r="DN939" s="372"/>
      <c r="DO939" s="372"/>
      <c r="DP939" s="372"/>
      <c r="DQ939" s="372"/>
      <c r="DR939" s="372"/>
      <c r="DS939" s="372"/>
      <c r="DT939" s="372"/>
      <c r="DU939" s="372"/>
      <c r="DV939" s="372"/>
      <c r="DW939" s="372"/>
      <c r="DX939" s="372"/>
      <c r="DY939" s="372"/>
      <c r="DZ939" s="372"/>
      <c r="EA939" s="372"/>
      <c r="EB939" s="372"/>
      <c r="EC939" s="372"/>
      <c r="ED939" s="372"/>
      <c r="EE939" s="372"/>
      <c r="EF939" s="372"/>
      <c r="EG939" s="372"/>
      <c r="EH939" s="372"/>
      <c r="EI939" s="372"/>
      <c r="EJ939" s="372"/>
      <c r="EK939" s="372"/>
      <c r="EL939" s="372"/>
      <c r="EM939" s="372"/>
      <c r="EN939" s="372"/>
      <c r="EO939" s="372"/>
      <c r="EP939" s="372"/>
      <c r="EQ939" s="372"/>
      <c r="ER939" s="372"/>
      <c r="ES939" s="372"/>
      <c r="ET939" s="372"/>
      <c r="EU939" s="372"/>
      <c r="EV939" s="372"/>
      <c r="EW939" s="372"/>
      <c r="EX939" s="372"/>
      <c r="EY939" s="372"/>
      <c r="EZ939" s="372"/>
      <c r="FA939" s="372"/>
      <c r="FB939" s="372"/>
      <c r="FC939" s="372"/>
      <c r="FD939" s="372"/>
      <c r="FE939" s="372"/>
      <c r="FF939" s="372"/>
      <c r="FG939" s="372"/>
      <c r="FH939" s="372"/>
      <c r="FI939" s="372"/>
      <c r="FJ939" s="372"/>
      <c r="FK939" s="372"/>
      <c r="FL939" s="372"/>
      <c r="FM939" s="372"/>
      <c r="FN939" s="372"/>
      <c r="FO939" s="372"/>
      <c r="FP939" s="372"/>
      <c r="FQ939" s="372"/>
      <c r="FR939" s="372"/>
      <c r="FS939" s="372"/>
      <c r="FT939" s="372"/>
      <c r="FU939" s="372"/>
      <c r="FV939" s="372"/>
      <c r="FW939" s="372"/>
      <c r="FX939" s="372"/>
      <c r="FY939" s="372"/>
      <c r="FZ939" s="372"/>
      <c r="GA939" s="372"/>
      <c r="GB939" s="372"/>
      <c r="GC939" s="372"/>
      <c r="GD939" s="372"/>
      <c r="GE939" s="372"/>
      <c r="GF939" s="372"/>
      <c r="GG939" s="372"/>
      <c r="GH939" s="372"/>
      <c r="GI939" s="372"/>
      <c r="GJ939" s="372"/>
      <c r="GK939" s="372"/>
      <c r="GL939" s="372"/>
      <c r="GM939" s="372"/>
      <c r="GN939" s="372"/>
      <c r="GO939" s="372"/>
      <c r="GP939" s="372"/>
      <c r="GQ939" s="372"/>
      <c r="GR939" s="372"/>
      <c r="GS939" s="372"/>
      <c r="GT939" s="372"/>
      <c r="GU939" s="372"/>
      <c r="GV939" s="372"/>
      <c r="GW939" s="372"/>
      <c r="GX939" s="372"/>
      <c r="GY939" s="372"/>
      <c r="GZ939" s="372"/>
      <c r="HA939" s="372"/>
      <c r="HB939" s="372"/>
      <c r="HC939" s="372"/>
      <c r="HD939" s="372"/>
      <c r="HE939" s="372"/>
      <c r="HF939" s="372"/>
      <c r="HG939" s="372"/>
      <c r="HH939" s="372"/>
      <c r="HI939" s="372"/>
      <c r="HJ939" s="372"/>
      <c r="HK939" s="372"/>
      <c r="HL939" s="372"/>
      <c r="HM939" s="372"/>
      <c r="HN939" s="372"/>
      <c r="HO939" s="372"/>
      <c r="HP939" s="372"/>
      <c r="HQ939" s="372"/>
      <c r="HR939" s="372"/>
      <c r="HS939" s="372"/>
      <c r="HT939" s="372"/>
      <c r="HU939" s="372"/>
      <c r="HV939" s="372"/>
      <c r="HW939" s="372"/>
      <c r="HX939" s="372"/>
    </row>
    <row r="940" spans="1:232" s="481" customFormat="1">
      <c r="A940" s="363"/>
      <c r="B940" s="378"/>
      <c r="C940" s="365"/>
      <c r="D940" s="366"/>
      <c r="E940" s="367"/>
      <c r="F940" s="368"/>
      <c r="G940" s="379"/>
      <c r="H940" s="382"/>
      <c r="I940" s="466"/>
      <c r="J940" s="467"/>
      <c r="K940" s="468"/>
      <c r="L940" s="465"/>
      <c r="N940" s="458"/>
      <c r="O940" s="458"/>
      <c r="P940" s="372"/>
      <c r="Q940" s="372"/>
      <c r="R940" s="372"/>
      <c r="S940" s="372"/>
      <c r="T940" s="372"/>
      <c r="U940" s="372"/>
      <c r="V940" s="372"/>
      <c r="W940" s="372"/>
      <c r="X940" s="372"/>
      <c r="Y940" s="372"/>
      <c r="Z940" s="372"/>
      <c r="AA940" s="372"/>
      <c r="AB940" s="372"/>
      <c r="AC940" s="372"/>
      <c r="AD940" s="372"/>
      <c r="AE940" s="372"/>
      <c r="AF940" s="372"/>
      <c r="AG940" s="372"/>
      <c r="AH940" s="372"/>
      <c r="AI940" s="372"/>
      <c r="AJ940" s="372"/>
      <c r="AK940" s="372"/>
      <c r="AL940" s="372"/>
      <c r="AM940" s="372"/>
      <c r="AN940" s="372"/>
      <c r="AO940" s="372"/>
      <c r="AP940" s="372"/>
      <c r="AQ940" s="372"/>
      <c r="AR940" s="372"/>
      <c r="AS940" s="372"/>
      <c r="AT940" s="372"/>
      <c r="AU940" s="372"/>
      <c r="AV940" s="372"/>
      <c r="AW940" s="372"/>
      <c r="AX940" s="372"/>
      <c r="AY940" s="372"/>
      <c r="AZ940" s="372"/>
      <c r="BA940" s="372"/>
      <c r="BB940" s="372"/>
      <c r="BC940" s="372"/>
      <c r="BD940" s="372"/>
      <c r="BE940" s="372"/>
      <c r="BF940" s="372"/>
      <c r="BG940" s="372"/>
      <c r="BH940" s="372"/>
      <c r="BI940" s="372"/>
      <c r="BJ940" s="372"/>
      <c r="BK940" s="372"/>
      <c r="BL940" s="372"/>
      <c r="BM940" s="372"/>
      <c r="BN940" s="372"/>
      <c r="BO940" s="372"/>
      <c r="BP940" s="372"/>
      <c r="BQ940" s="372"/>
      <c r="BR940" s="372"/>
      <c r="BS940" s="372"/>
      <c r="BT940" s="372"/>
      <c r="BU940" s="372"/>
      <c r="BV940" s="372"/>
      <c r="BW940" s="372"/>
      <c r="BX940" s="372"/>
      <c r="BY940" s="372"/>
      <c r="BZ940" s="372"/>
      <c r="CA940" s="372"/>
      <c r="CB940" s="372"/>
      <c r="CC940" s="372"/>
      <c r="CD940" s="372"/>
      <c r="CE940" s="372"/>
      <c r="CF940" s="372"/>
      <c r="CG940" s="372"/>
      <c r="CH940" s="372"/>
      <c r="CI940" s="372"/>
      <c r="CJ940" s="372"/>
      <c r="CK940" s="372"/>
      <c r="CL940" s="372"/>
      <c r="CM940" s="372"/>
      <c r="CN940" s="372"/>
      <c r="CO940" s="372"/>
      <c r="CP940" s="372"/>
      <c r="CQ940" s="372"/>
      <c r="CR940" s="372"/>
      <c r="CS940" s="372"/>
      <c r="CT940" s="372"/>
      <c r="CU940" s="372"/>
      <c r="CV940" s="372"/>
      <c r="CW940" s="372"/>
      <c r="CX940" s="372"/>
      <c r="CY940" s="372"/>
      <c r="CZ940" s="372"/>
      <c r="DA940" s="372"/>
      <c r="DB940" s="372"/>
      <c r="DC940" s="372"/>
      <c r="DD940" s="372"/>
      <c r="DE940" s="372"/>
      <c r="DF940" s="372"/>
      <c r="DG940" s="372"/>
      <c r="DH940" s="372"/>
      <c r="DI940" s="372"/>
      <c r="DJ940" s="372"/>
      <c r="DK940" s="372"/>
      <c r="DL940" s="372"/>
      <c r="DM940" s="372"/>
      <c r="DN940" s="372"/>
      <c r="DO940" s="372"/>
      <c r="DP940" s="372"/>
      <c r="DQ940" s="372"/>
      <c r="DR940" s="372"/>
      <c r="DS940" s="372"/>
      <c r="DT940" s="372"/>
      <c r="DU940" s="372"/>
      <c r="DV940" s="372"/>
      <c r="DW940" s="372"/>
      <c r="DX940" s="372"/>
      <c r="DY940" s="372"/>
      <c r="DZ940" s="372"/>
      <c r="EA940" s="372"/>
      <c r="EB940" s="372"/>
      <c r="EC940" s="372"/>
      <c r="ED940" s="372"/>
      <c r="EE940" s="372"/>
      <c r="EF940" s="372"/>
      <c r="EG940" s="372"/>
      <c r="EH940" s="372"/>
      <c r="EI940" s="372"/>
      <c r="EJ940" s="372"/>
      <c r="EK940" s="372"/>
      <c r="EL940" s="372"/>
      <c r="EM940" s="372"/>
      <c r="EN940" s="372"/>
      <c r="EO940" s="372"/>
      <c r="EP940" s="372"/>
      <c r="EQ940" s="372"/>
      <c r="ER940" s="372"/>
      <c r="ES940" s="372"/>
      <c r="ET940" s="372"/>
      <c r="EU940" s="372"/>
      <c r="EV940" s="372"/>
      <c r="EW940" s="372"/>
      <c r="EX940" s="372"/>
      <c r="EY940" s="372"/>
      <c r="EZ940" s="372"/>
      <c r="FA940" s="372"/>
      <c r="FB940" s="372"/>
      <c r="FC940" s="372"/>
      <c r="FD940" s="372"/>
      <c r="FE940" s="372"/>
      <c r="FF940" s="372"/>
      <c r="FG940" s="372"/>
      <c r="FH940" s="372"/>
      <c r="FI940" s="372"/>
      <c r="FJ940" s="372"/>
      <c r="FK940" s="372"/>
      <c r="FL940" s="372"/>
      <c r="FM940" s="372"/>
      <c r="FN940" s="372"/>
      <c r="FO940" s="372"/>
      <c r="FP940" s="372"/>
      <c r="FQ940" s="372"/>
      <c r="FR940" s="372"/>
      <c r="FS940" s="372"/>
      <c r="FT940" s="372"/>
      <c r="FU940" s="372"/>
      <c r="FV940" s="372"/>
      <c r="FW940" s="372"/>
      <c r="FX940" s="372"/>
      <c r="FY940" s="372"/>
      <c r="FZ940" s="372"/>
      <c r="GA940" s="372"/>
      <c r="GB940" s="372"/>
      <c r="GC940" s="372"/>
      <c r="GD940" s="372"/>
      <c r="GE940" s="372"/>
      <c r="GF940" s="372"/>
      <c r="GG940" s="372"/>
      <c r="GH940" s="372"/>
      <c r="GI940" s="372"/>
      <c r="GJ940" s="372"/>
      <c r="GK940" s="372"/>
      <c r="GL940" s="372"/>
      <c r="GM940" s="372"/>
      <c r="GN940" s="372"/>
      <c r="GO940" s="372"/>
      <c r="GP940" s="372"/>
      <c r="GQ940" s="372"/>
      <c r="GR940" s="372"/>
      <c r="GS940" s="372"/>
      <c r="GT940" s="372"/>
      <c r="GU940" s="372"/>
      <c r="GV940" s="372"/>
      <c r="GW940" s="372"/>
      <c r="GX940" s="372"/>
      <c r="GY940" s="372"/>
      <c r="GZ940" s="372"/>
      <c r="HA940" s="372"/>
      <c r="HB940" s="372"/>
      <c r="HC940" s="372"/>
      <c r="HD940" s="372"/>
      <c r="HE940" s="372"/>
      <c r="HF940" s="372"/>
      <c r="HG940" s="372"/>
      <c r="HH940" s="372"/>
      <c r="HI940" s="372"/>
      <c r="HJ940" s="372"/>
      <c r="HK940" s="372"/>
      <c r="HL940" s="372"/>
      <c r="HM940" s="372"/>
      <c r="HN940" s="372"/>
      <c r="HO940" s="372"/>
      <c r="HP940" s="372"/>
      <c r="HQ940" s="372"/>
      <c r="HR940" s="372"/>
      <c r="HS940" s="372"/>
      <c r="HT940" s="372"/>
      <c r="HU940" s="372"/>
      <c r="HV940" s="372"/>
      <c r="HW940" s="372"/>
      <c r="HX940" s="372"/>
    </row>
    <row r="941" spans="1:232" s="481" customFormat="1">
      <c r="A941" s="363"/>
      <c r="B941" s="378"/>
      <c r="C941" s="365"/>
      <c r="D941" s="366"/>
      <c r="E941" s="367"/>
      <c r="F941" s="368"/>
      <c r="G941" s="379"/>
      <c r="H941" s="382"/>
      <c r="I941" s="466"/>
      <c r="J941" s="467"/>
      <c r="K941" s="468"/>
      <c r="L941" s="465"/>
      <c r="N941" s="458"/>
      <c r="O941" s="458"/>
      <c r="P941" s="372"/>
      <c r="Q941" s="372"/>
      <c r="R941" s="372"/>
      <c r="S941" s="372"/>
      <c r="T941" s="372"/>
      <c r="U941" s="372"/>
      <c r="V941" s="372"/>
      <c r="W941" s="372"/>
      <c r="X941" s="372"/>
      <c r="Y941" s="372"/>
      <c r="Z941" s="372"/>
      <c r="AA941" s="372"/>
      <c r="AB941" s="372"/>
      <c r="AC941" s="372"/>
      <c r="AD941" s="372"/>
      <c r="AE941" s="372"/>
      <c r="AF941" s="372"/>
      <c r="AG941" s="372"/>
      <c r="AH941" s="372"/>
      <c r="AI941" s="372"/>
      <c r="AJ941" s="372"/>
      <c r="AK941" s="372"/>
      <c r="AL941" s="372"/>
      <c r="AM941" s="372"/>
      <c r="AN941" s="372"/>
      <c r="AO941" s="372"/>
      <c r="AP941" s="372"/>
      <c r="AQ941" s="372"/>
      <c r="AR941" s="372"/>
      <c r="AS941" s="372"/>
      <c r="AT941" s="372"/>
      <c r="AU941" s="372"/>
      <c r="AV941" s="372"/>
      <c r="AW941" s="372"/>
      <c r="AX941" s="372"/>
      <c r="AY941" s="372"/>
      <c r="AZ941" s="372"/>
      <c r="BA941" s="372"/>
      <c r="BB941" s="372"/>
      <c r="BC941" s="372"/>
      <c r="BD941" s="372"/>
      <c r="BE941" s="372"/>
      <c r="BF941" s="372"/>
      <c r="BG941" s="372"/>
      <c r="BH941" s="372"/>
      <c r="BI941" s="372"/>
      <c r="BJ941" s="372"/>
      <c r="BK941" s="372"/>
      <c r="BL941" s="372"/>
      <c r="BM941" s="372"/>
      <c r="BN941" s="372"/>
      <c r="BO941" s="372"/>
      <c r="BP941" s="372"/>
      <c r="BQ941" s="372"/>
      <c r="BR941" s="372"/>
      <c r="BS941" s="372"/>
      <c r="BT941" s="372"/>
      <c r="BU941" s="372"/>
      <c r="BV941" s="372"/>
      <c r="BW941" s="372"/>
      <c r="BX941" s="372"/>
      <c r="BY941" s="372"/>
      <c r="BZ941" s="372"/>
      <c r="CA941" s="372"/>
      <c r="CB941" s="372"/>
      <c r="CC941" s="372"/>
      <c r="CD941" s="372"/>
      <c r="CE941" s="372"/>
      <c r="CF941" s="372"/>
      <c r="CG941" s="372"/>
      <c r="CH941" s="372"/>
      <c r="CI941" s="372"/>
      <c r="CJ941" s="372"/>
      <c r="CK941" s="372"/>
      <c r="CL941" s="372"/>
      <c r="CM941" s="372"/>
      <c r="CN941" s="372"/>
      <c r="CO941" s="372"/>
      <c r="CP941" s="372"/>
      <c r="CQ941" s="372"/>
      <c r="CR941" s="372"/>
      <c r="CS941" s="372"/>
      <c r="CT941" s="372"/>
      <c r="CU941" s="372"/>
      <c r="CV941" s="372"/>
      <c r="CW941" s="372"/>
      <c r="CX941" s="372"/>
      <c r="CY941" s="372"/>
      <c r="CZ941" s="372"/>
      <c r="DA941" s="372"/>
      <c r="DB941" s="372"/>
      <c r="DC941" s="372"/>
      <c r="DD941" s="372"/>
      <c r="DE941" s="372"/>
      <c r="DF941" s="372"/>
      <c r="DG941" s="372"/>
      <c r="DH941" s="372"/>
      <c r="DI941" s="372"/>
      <c r="DJ941" s="372"/>
      <c r="DK941" s="372"/>
      <c r="DL941" s="372"/>
      <c r="DM941" s="372"/>
      <c r="DN941" s="372"/>
      <c r="DO941" s="372"/>
      <c r="DP941" s="372"/>
      <c r="DQ941" s="372"/>
      <c r="DR941" s="372"/>
      <c r="DS941" s="372"/>
      <c r="DT941" s="372"/>
      <c r="DU941" s="372"/>
      <c r="DV941" s="372"/>
      <c r="DW941" s="372"/>
      <c r="DX941" s="372"/>
      <c r="DY941" s="372"/>
      <c r="DZ941" s="372"/>
      <c r="EA941" s="372"/>
      <c r="EB941" s="372"/>
      <c r="EC941" s="372"/>
      <c r="ED941" s="372"/>
      <c r="EE941" s="372"/>
      <c r="EF941" s="372"/>
      <c r="EG941" s="372"/>
      <c r="EH941" s="372"/>
      <c r="EI941" s="372"/>
      <c r="EJ941" s="372"/>
      <c r="EK941" s="372"/>
      <c r="EL941" s="372"/>
      <c r="EM941" s="372"/>
      <c r="EN941" s="372"/>
      <c r="EO941" s="372"/>
      <c r="EP941" s="372"/>
      <c r="EQ941" s="372"/>
      <c r="ER941" s="372"/>
      <c r="ES941" s="372"/>
      <c r="ET941" s="372"/>
      <c r="EU941" s="372"/>
      <c r="EV941" s="372"/>
      <c r="EW941" s="372"/>
      <c r="EX941" s="372"/>
      <c r="EY941" s="372"/>
      <c r="EZ941" s="372"/>
      <c r="FA941" s="372"/>
      <c r="FB941" s="372"/>
      <c r="FC941" s="372"/>
      <c r="FD941" s="372"/>
      <c r="FE941" s="372"/>
      <c r="FF941" s="372"/>
      <c r="FG941" s="372"/>
      <c r="FH941" s="372"/>
      <c r="FI941" s="372"/>
      <c r="FJ941" s="372"/>
      <c r="FK941" s="372"/>
      <c r="FL941" s="372"/>
      <c r="FM941" s="372"/>
      <c r="FN941" s="372"/>
      <c r="FO941" s="372"/>
      <c r="FP941" s="372"/>
      <c r="FQ941" s="372"/>
      <c r="FR941" s="372"/>
      <c r="FS941" s="372"/>
      <c r="FT941" s="372"/>
      <c r="FU941" s="372"/>
      <c r="FV941" s="372"/>
      <c r="FW941" s="372"/>
      <c r="FX941" s="372"/>
      <c r="FY941" s="372"/>
      <c r="FZ941" s="372"/>
      <c r="GA941" s="372"/>
      <c r="GB941" s="372"/>
      <c r="GC941" s="372"/>
      <c r="GD941" s="372"/>
      <c r="GE941" s="372"/>
      <c r="GF941" s="372"/>
      <c r="GG941" s="372"/>
      <c r="GH941" s="372"/>
      <c r="GI941" s="372"/>
      <c r="GJ941" s="372"/>
      <c r="GK941" s="372"/>
      <c r="GL941" s="372"/>
      <c r="GM941" s="372"/>
      <c r="GN941" s="372"/>
      <c r="GO941" s="372"/>
      <c r="GP941" s="372"/>
      <c r="GQ941" s="372"/>
      <c r="GR941" s="372"/>
      <c r="GS941" s="372"/>
      <c r="GT941" s="372"/>
      <c r="GU941" s="372"/>
      <c r="GV941" s="372"/>
      <c r="GW941" s="372"/>
      <c r="GX941" s="372"/>
      <c r="GY941" s="372"/>
      <c r="GZ941" s="372"/>
      <c r="HA941" s="372"/>
      <c r="HB941" s="372"/>
      <c r="HC941" s="372"/>
      <c r="HD941" s="372"/>
      <c r="HE941" s="372"/>
      <c r="HF941" s="372"/>
      <c r="HG941" s="372"/>
      <c r="HH941" s="372"/>
      <c r="HI941" s="372"/>
      <c r="HJ941" s="372"/>
      <c r="HK941" s="372"/>
      <c r="HL941" s="372"/>
      <c r="HM941" s="372"/>
      <c r="HN941" s="372"/>
      <c r="HO941" s="372"/>
      <c r="HP941" s="372"/>
      <c r="HQ941" s="372"/>
      <c r="HR941" s="372"/>
      <c r="HS941" s="372"/>
      <c r="HT941" s="372"/>
      <c r="HU941" s="372"/>
      <c r="HV941" s="372"/>
      <c r="HW941" s="372"/>
      <c r="HX941" s="372"/>
    </row>
    <row r="942" spans="1:232" s="481" customFormat="1">
      <c r="A942" s="363"/>
      <c r="B942" s="378"/>
      <c r="C942" s="365"/>
      <c r="D942" s="366"/>
      <c r="E942" s="367"/>
      <c r="F942" s="368"/>
      <c r="G942" s="379"/>
      <c r="H942" s="382"/>
      <c r="I942" s="466"/>
      <c r="J942" s="467"/>
      <c r="K942" s="468"/>
      <c r="L942" s="465"/>
      <c r="N942" s="458"/>
      <c r="O942" s="458"/>
      <c r="P942" s="372"/>
      <c r="Q942" s="372"/>
      <c r="R942" s="372"/>
      <c r="S942" s="372"/>
      <c r="T942" s="372"/>
      <c r="U942" s="372"/>
      <c r="V942" s="372"/>
      <c r="W942" s="372"/>
      <c r="X942" s="372"/>
      <c r="Y942" s="372"/>
      <c r="Z942" s="372"/>
      <c r="AA942" s="372"/>
      <c r="AB942" s="372"/>
      <c r="AC942" s="372"/>
      <c r="AD942" s="372"/>
      <c r="AE942" s="372"/>
      <c r="AF942" s="372"/>
      <c r="AG942" s="372"/>
      <c r="AH942" s="372"/>
      <c r="AI942" s="372"/>
      <c r="AJ942" s="372"/>
      <c r="AK942" s="372"/>
      <c r="AL942" s="372"/>
      <c r="AM942" s="372"/>
      <c r="AN942" s="372"/>
      <c r="AO942" s="372"/>
      <c r="AP942" s="372"/>
      <c r="AQ942" s="372"/>
      <c r="AR942" s="372"/>
      <c r="AS942" s="372"/>
      <c r="AT942" s="372"/>
      <c r="AU942" s="372"/>
      <c r="AV942" s="372"/>
      <c r="AW942" s="372"/>
      <c r="AX942" s="372"/>
      <c r="AY942" s="372"/>
      <c r="AZ942" s="372"/>
      <c r="BA942" s="372"/>
      <c r="BB942" s="372"/>
      <c r="BC942" s="372"/>
      <c r="BD942" s="372"/>
      <c r="BE942" s="372"/>
      <c r="BF942" s="372"/>
      <c r="BG942" s="372"/>
      <c r="BH942" s="372"/>
      <c r="BI942" s="372"/>
      <c r="BJ942" s="372"/>
      <c r="BK942" s="372"/>
      <c r="BL942" s="372"/>
      <c r="BM942" s="372"/>
      <c r="BN942" s="372"/>
      <c r="BO942" s="372"/>
      <c r="BP942" s="372"/>
      <c r="BQ942" s="372"/>
      <c r="BR942" s="372"/>
      <c r="BS942" s="372"/>
      <c r="BT942" s="372"/>
      <c r="BU942" s="372"/>
      <c r="BV942" s="372"/>
      <c r="BW942" s="372"/>
      <c r="BX942" s="372"/>
      <c r="BY942" s="372"/>
      <c r="BZ942" s="372"/>
      <c r="CA942" s="372"/>
      <c r="CB942" s="372"/>
      <c r="CC942" s="372"/>
      <c r="CD942" s="372"/>
      <c r="CE942" s="372"/>
      <c r="CF942" s="372"/>
      <c r="CG942" s="372"/>
      <c r="CH942" s="372"/>
      <c r="CI942" s="372"/>
      <c r="CJ942" s="372"/>
      <c r="CK942" s="372"/>
      <c r="CL942" s="372"/>
      <c r="CM942" s="372"/>
      <c r="CN942" s="372"/>
      <c r="CO942" s="372"/>
      <c r="CP942" s="372"/>
      <c r="CQ942" s="372"/>
      <c r="CR942" s="372"/>
      <c r="CS942" s="372"/>
      <c r="CT942" s="372"/>
      <c r="CU942" s="372"/>
      <c r="CV942" s="372"/>
      <c r="CW942" s="372"/>
      <c r="CX942" s="372"/>
      <c r="CY942" s="372"/>
      <c r="CZ942" s="372"/>
      <c r="DA942" s="372"/>
      <c r="DB942" s="372"/>
      <c r="DC942" s="372"/>
      <c r="DD942" s="372"/>
      <c r="DE942" s="372"/>
      <c r="DF942" s="372"/>
      <c r="DG942" s="372"/>
      <c r="DH942" s="372"/>
      <c r="DI942" s="372"/>
      <c r="DJ942" s="372"/>
      <c r="DK942" s="372"/>
      <c r="DL942" s="372"/>
      <c r="DM942" s="372"/>
      <c r="DN942" s="372"/>
      <c r="DO942" s="372"/>
      <c r="DP942" s="372"/>
      <c r="DQ942" s="372"/>
      <c r="DR942" s="372"/>
      <c r="DS942" s="372"/>
      <c r="DT942" s="372"/>
      <c r="DU942" s="372"/>
      <c r="DV942" s="372"/>
      <c r="DW942" s="372"/>
      <c r="DX942" s="372"/>
      <c r="DY942" s="372"/>
      <c r="DZ942" s="372"/>
      <c r="EA942" s="372"/>
      <c r="EB942" s="372"/>
      <c r="EC942" s="372"/>
      <c r="ED942" s="372"/>
      <c r="EE942" s="372"/>
      <c r="EF942" s="372"/>
      <c r="EG942" s="372"/>
      <c r="EH942" s="372"/>
      <c r="EI942" s="372"/>
      <c r="EJ942" s="372"/>
      <c r="EK942" s="372"/>
      <c r="EL942" s="372"/>
      <c r="EM942" s="372"/>
      <c r="EN942" s="372"/>
      <c r="EO942" s="372"/>
      <c r="EP942" s="372"/>
      <c r="EQ942" s="372"/>
      <c r="ER942" s="372"/>
      <c r="ES942" s="372"/>
      <c r="ET942" s="372"/>
      <c r="EU942" s="372"/>
      <c r="EV942" s="372"/>
      <c r="EW942" s="372"/>
      <c r="EX942" s="372"/>
      <c r="EY942" s="372"/>
      <c r="EZ942" s="372"/>
      <c r="FA942" s="372"/>
      <c r="FB942" s="372"/>
      <c r="FC942" s="372"/>
      <c r="FD942" s="372"/>
      <c r="FE942" s="372"/>
      <c r="FF942" s="372"/>
      <c r="FG942" s="372"/>
      <c r="FH942" s="372"/>
      <c r="FI942" s="372"/>
      <c r="FJ942" s="372"/>
      <c r="FK942" s="372"/>
      <c r="FL942" s="372"/>
      <c r="FM942" s="372"/>
      <c r="FN942" s="372"/>
      <c r="FO942" s="372"/>
      <c r="FP942" s="372"/>
      <c r="FQ942" s="372"/>
      <c r="FR942" s="372"/>
      <c r="FS942" s="372"/>
      <c r="FT942" s="372"/>
      <c r="FU942" s="372"/>
      <c r="FV942" s="372"/>
      <c r="FW942" s="372"/>
      <c r="FX942" s="372"/>
      <c r="FY942" s="372"/>
      <c r="FZ942" s="372"/>
      <c r="GA942" s="372"/>
      <c r="GB942" s="372"/>
      <c r="GC942" s="372"/>
      <c r="GD942" s="372"/>
      <c r="GE942" s="372"/>
      <c r="GF942" s="372"/>
      <c r="GG942" s="372"/>
      <c r="GH942" s="372"/>
      <c r="GI942" s="372"/>
      <c r="GJ942" s="372"/>
      <c r="GK942" s="372"/>
      <c r="GL942" s="372"/>
      <c r="GM942" s="372"/>
      <c r="GN942" s="372"/>
      <c r="GO942" s="372"/>
      <c r="GP942" s="372"/>
      <c r="GQ942" s="372"/>
      <c r="GR942" s="372"/>
      <c r="GS942" s="372"/>
      <c r="GT942" s="372"/>
      <c r="GU942" s="372"/>
      <c r="GV942" s="372"/>
      <c r="GW942" s="372"/>
      <c r="GX942" s="372"/>
      <c r="GY942" s="372"/>
      <c r="GZ942" s="372"/>
      <c r="HA942" s="372"/>
      <c r="HB942" s="372"/>
      <c r="HC942" s="372"/>
      <c r="HD942" s="372"/>
      <c r="HE942" s="372"/>
      <c r="HF942" s="372"/>
      <c r="HG942" s="372"/>
      <c r="HH942" s="372"/>
      <c r="HI942" s="372"/>
      <c r="HJ942" s="372"/>
      <c r="HK942" s="372"/>
      <c r="HL942" s="372"/>
      <c r="HM942" s="372"/>
      <c r="HN942" s="372"/>
      <c r="HO942" s="372"/>
      <c r="HP942" s="372"/>
      <c r="HQ942" s="372"/>
      <c r="HR942" s="372"/>
      <c r="HS942" s="372"/>
      <c r="HT942" s="372"/>
      <c r="HU942" s="372"/>
      <c r="HV942" s="372"/>
      <c r="HW942" s="372"/>
      <c r="HX942" s="372"/>
    </row>
    <row r="943" spans="1:232" s="481" customFormat="1">
      <c r="A943" s="363"/>
      <c r="B943" s="378"/>
      <c r="C943" s="365"/>
      <c r="D943" s="366"/>
      <c r="E943" s="367"/>
      <c r="F943" s="368"/>
      <c r="G943" s="379"/>
      <c r="H943" s="382"/>
      <c r="I943" s="466"/>
      <c r="J943" s="467"/>
      <c r="K943" s="468"/>
      <c r="L943" s="465"/>
      <c r="N943" s="458"/>
      <c r="O943" s="458"/>
      <c r="P943" s="372"/>
      <c r="Q943" s="372"/>
      <c r="R943" s="372"/>
      <c r="S943" s="372"/>
      <c r="T943" s="372"/>
      <c r="U943" s="372"/>
      <c r="V943" s="372"/>
      <c r="W943" s="372"/>
      <c r="X943" s="372"/>
      <c r="Y943" s="372"/>
      <c r="Z943" s="372"/>
      <c r="AA943" s="372"/>
      <c r="AB943" s="372"/>
      <c r="AC943" s="372"/>
      <c r="AD943" s="372"/>
      <c r="AE943" s="372"/>
      <c r="AF943" s="372"/>
      <c r="AG943" s="372"/>
      <c r="AH943" s="372"/>
      <c r="AI943" s="372"/>
      <c r="AJ943" s="372"/>
      <c r="AK943" s="372"/>
      <c r="AL943" s="372"/>
      <c r="AM943" s="372"/>
      <c r="AN943" s="372"/>
      <c r="AO943" s="372"/>
      <c r="AP943" s="372"/>
      <c r="AQ943" s="372"/>
      <c r="AR943" s="372"/>
      <c r="AS943" s="372"/>
      <c r="AT943" s="372"/>
      <c r="AU943" s="372"/>
      <c r="AV943" s="372"/>
      <c r="AW943" s="372"/>
      <c r="AX943" s="372"/>
      <c r="AY943" s="372"/>
      <c r="AZ943" s="372"/>
      <c r="BA943" s="372"/>
      <c r="BB943" s="372"/>
      <c r="BC943" s="372"/>
      <c r="BD943" s="372"/>
      <c r="BE943" s="372"/>
      <c r="BF943" s="372"/>
      <c r="BG943" s="372"/>
      <c r="BH943" s="372"/>
      <c r="BI943" s="372"/>
      <c r="BJ943" s="372"/>
      <c r="BK943" s="372"/>
      <c r="BL943" s="372"/>
      <c r="BM943" s="372"/>
      <c r="BN943" s="372"/>
      <c r="BO943" s="372"/>
      <c r="BP943" s="372"/>
      <c r="BQ943" s="372"/>
      <c r="BR943" s="372"/>
      <c r="BS943" s="372"/>
      <c r="BT943" s="372"/>
      <c r="BU943" s="372"/>
      <c r="BV943" s="372"/>
      <c r="BW943" s="372"/>
      <c r="BX943" s="372"/>
      <c r="BY943" s="372"/>
      <c r="BZ943" s="372"/>
      <c r="CA943" s="372"/>
      <c r="CB943" s="372"/>
      <c r="CC943" s="372"/>
      <c r="CD943" s="372"/>
      <c r="CE943" s="372"/>
      <c r="CF943" s="372"/>
      <c r="CG943" s="372"/>
      <c r="CH943" s="372"/>
      <c r="CI943" s="372"/>
      <c r="CJ943" s="372"/>
      <c r="CK943" s="372"/>
      <c r="CL943" s="372"/>
      <c r="CM943" s="372"/>
      <c r="CN943" s="372"/>
      <c r="CO943" s="372"/>
      <c r="CP943" s="372"/>
      <c r="CQ943" s="372"/>
      <c r="CR943" s="372"/>
      <c r="CS943" s="372"/>
      <c r="CT943" s="372"/>
      <c r="CU943" s="372"/>
      <c r="CV943" s="372"/>
      <c r="CW943" s="372"/>
      <c r="CX943" s="372"/>
      <c r="CY943" s="372"/>
      <c r="CZ943" s="372"/>
      <c r="DA943" s="372"/>
      <c r="DB943" s="372"/>
      <c r="DC943" s="372"/>
      <c r="DD943" s="372"/>
      <c r="DE943" s="372"/>
      <c r="DF943" s="372"/>
      <c r="DG943" s="372"/>
      <c r="DH943" s="372"/>
      <c r="DI943" s="372"/>
      <c r="DJ943" s="372"/>
      <c r="DK943" s="372"/>
      <c r="DL943" s="372"/>
      <c r="DM943" s="372"/>
      <c r="DN943" s="372"/>
      <c r="DO943" s="372"/>
      <c r="DP943" s="372"/>
      <c r="DQ943" s="372"/>
      <c r="DR943" s="372"/>
      <c r="DS943" s="372"/>
      <c r="DT943" s="372"/>
      <c r="DU943" s="372"/>
      <c r="DV943" s="372"/>
      <c r="DW943" s="372"/>
      <c r="DX943" s="372"/>
      <c r="DY943" s="372"/>
      <c r="DZ943" s="372"/>
      <c r="EA943" s="372"/>
      <c r="EB943" s="372"/>
      <c r="EC943" s="372"/>
      <c r="ED943" s="372"/>
      <c r="EE943" s="372"/>
      <c r="EF943" s="372"/>
      <c r="EG943" s="372"/>
      <c r="EH943" s="372"/>
      <c r="EI943" s="372"/>
      <c r="EJ943" s="372"/>
      <c r="EK943" s="372"/>
      <c r="EL943" s="372"/>
      <c r="EM943" s="372"/>
      <c r="EN943" s="372"/>
      <c r="EO943" s="372"/>
      <c r="EP943" s="372"/>
      <c r="EQ943" s="372"/>
      <c r="ER943" s="372"/>
      <c r="ES943" s="372"/>
      <c r="ET943" s="372"/>
      <c r="EU943" s="372"/>
      <c r="EV943" s="372"/>
      <c r="EW943" s="372"/>
      <c r="EX943" s="372"/>
      <c r="EY943" s="372"/>
      <c r="EZ943" s="372"/>
      <c r="FA943" s="372"/>
      <c r="FB943" s="372"/>
      <c r="FC943" s="372"/>
      <c r="FD943" s="372"/>
      <c r="FE943" s="372"/>
      <c r="FF943" s="372"/>
      <c r="FG943" s="372"/>
      <c r="FH943" s="372"/>
      <c r="FI943" s="372"/>
      <c r="FJ943" s="372"/>
      <c r="FK943" s="372"/>
      <c r="FL943" s="372"/>
      <c r="FM943" s="372"/>
      <c r="FN943" s="372"/>
      <c r="FO943" s="372"/>
      <c r="FP943" s="372"/>
      <c r="FQ943" s="372"/>
      <c r="FR943" s="372"/>
      <c r="FS943" s="372"/>
      <c r="FT943" s="372"/>
      <c r="FU943" s="372"/>
      <c r="FV943" s="372"/>
      <c r="FW943" s="372"/>
      <c r="FX943" s="372"/>
      <c r="FY943" s="372"/>
      <c r="FZ943" s="372"/>
      <c r="GA943" s="372"/>
      <c r="GB943" s="372"/>
      <c r="GC943" s="372"/>
      <c r="GD943" s="372"/>
      <c r="GE943" s="372"/>
      <c r="GF943" s="372"/>
      <c r="GG943" s="372"/>
      <c r="GH943" s="372"/>
      <c r="GI943" s="372"/>
      <c r="GJ943" s="372"/>
      <c r="GK943" s="372"/>
      <c r="GL943" s="372"/>
      <c r="GM943" s="372"/>
      <c r="GN943" s="372"/>
      <c r="GO943" s="372"/>
      <c r="GP943" s="372"/>
      <c r="GQ943" s="372"/>
      <c r="GR943" s="372"/>
      <c r="GS943" s="372"/>
      <c r="GT943" s="372"/>
      <c r="GU943" s="372"/>
      <c r="GV943" s="372"/>
      <c r="GW943" s="372"/>
      <c r="GX943" s="372"/>
      <c r="GY943" s="372"/>
      <c r="GZ943" s="372"/>
      <c r="HA943" s="372"/>
      <c r="HB943" s="372"/>
      <c r="HC943" s="372"/>
      <c r="HD943" s="372"/>
      <c r="HE943" s="372"/>
      <c r="HF943" s="372"/>
      <c r="HG943" s="372"/>
      <c r="HH943" s="372"/>
      <c r="HI943" s="372"/>
      <c r="HJ943" s="372"/>
      <c r="HK943" s="372"/>
      <c r="HL943" s="372"/>
      <c r="HM943" s="372"/>
      <c r="HN943" s="372"/>
      <c r="HO943" s="372"/>
      <c r="HP943" s="372"/>
      <c r="HQ943" s="372"/>
      <c r="HR943" s="372"/>
      <c r="HS943" s="372"/>
      <c r="HT943" s="372"/>
      <c r="HU943" s="372"/>
      <c r="HV943" s="372"/>
      <c r="HW943" s="372"/>
      <c r="HX943" s="372"/>
    </row>
    <row r="944" spans="1:232" s="481" customFormat="1">
      <c r="A944" s="363"/>
      <c r="B944" s="378"/>
      <c r="C944" s="365"/>
      <c r="D944" s="366"/>
      <c r="E944" s="367"/>
      <c r="F944" s="368"/>
      <c r="G944" s="379"/>
      <c r="H944" s="382"/>
      <c r="I944" s="466"/>
      <c r="J944" s="467"/>
      <c r="K944" s="468"/>
      <c r="L944" s="465"/>
      <c r="N944" s="458"/>
      <c r="O944" s="458"/>
      <c r="P944" s="372"/>
      <c r="Q944" s="372"/>
      <c r="R944" s="372"/>
      <c r="S944" s="372"/>
      <c r="T944" s="372"/>
      <c r="U944" s="372"/>
      <c r="V944" s="372"/>
      <c r="W944" s="372"/>
      <c r="X944" s="372"/>
      <c r="Y944" s="372"/>
      <c r="Z944" s="372"/>
      <c r="AA944" s="372"/>
      <c r="AB944" s="372"/>
      <c r="AC944" s="372"/>
      <c r="AD944" s="372"/>
      <c r="AE944" s="372"/>
      <c r="AF944" s="372"/>
      <c r="AG944" s="372"/>
      <c r="AH944" s="372"/>
      <c r="AI944" s="372"/>
      <c r="AJ944" s="372"/>
      <c r="AK944" s="372"/>
      <c r="AL944" s="372"/>
      <c r="AM944" s="372"/>
      <c r="AN944" s="372"/>
      <c r="AO944" s="372"/>
      <c r="AP944" s="372"/>
      <c r="AQ944" s="372"/>
      <c r="AR944" s="372"/>
      <c r="AS944" s="372"/>
      <c r="AT944" s="372"/>
      <c r="AU944" s="372"/>
      <c r="AV944" s="372"/>
      <c r="AW944" s="372"/>
      <c r="AX944" s="372"/>
      <c r="AY944" s="372"/>
      <c r="AZ944" s="372"/>
      <c r="BA944" s="372"/>
      <c r="BB944" s="372"/>
      <c r="BC944" s="372"/>
      <c r="BD944" s="372"/>
      <c r="BE944" s="372"/>
      <c r="BF944" s="372"/>
      <c r="BG944" s="372"/>
      <c r="BH944" s="372"/>
      <c r="BI944" s="372"/>
      <c r="BJ944" s="372"/>
      <c r="BK944" s="372"/>
      <c r="BL944" s="372"/>
      <c r="BM944" s="372"/>
      <c r="BN944" s="372"/>
      <c r="BO944" s="372"/>
      <c r="BP944" s="372"/>
      <c r="BQ944" s="372"/>
      <c r="BR944" s="372"/>
      <c r="BS944" s="372"/>
      <c r="BT944" s="372"/>
      <c r="BU944" s="372"/>
      <c r="BV944" s="372"/>
      <c r="BW944" s="372"/>
      <c r="BX944" s="372"/>
      <c r="BY944" s="372"/>
      <c r="BZ944" s="372"/>
      <c r="CA944" s="372"/>
      <c r="CB944" s="372"/>
      <c r="CC944" s="372"/>
      <c r="CD944" s="372"/>
      <c r="CE944" s="372"/>
      <c r="CF944" s="372"/>
      <c r="CG944" s="372"/>
      <c r="CH944" s="372"/>
      <c r="CI944" s="372"/>
      <c r="CJ944" s="372"/>
      <c r="CK944" s="372"/>
      <c r="CL944" s="372"/>
      <c r="CM944" s="372"/>
      <c r="CN944" s="372"/>
      <c r="CO944" s="372"/>
      <c r="CP944" s="372"/>
      <c r="CQ944" s="372"/>
      <c r="CR944" s="372"/>
      <c r="CS944" s="372"/>
      <c r="CT944" s="372"/>
      <c r="CU944" s="372"/>
      <c r="CV944" s="372"/>
      <c r="CW944" s="372"/>
      <c r="CX944" s="372"/>
      <c r="CY944" s="372"/>
      <c r="CZ944" s="372"/>
      <c r="DA944" s="372"/>
      <c r="DB944" s="372"/>
      <c r="DC944" s="372"/>
      <c r="DD944" s="372"/>
      <c r="DE944" s="372"/>
      <c r="DF944" s="372"/>
      <c r="DG944" s="372"/>
      <c r="DH944" s="372"/>
      <c r="DI944" s="372"/>
      <c r="DJ944" s="372"/>
      <c r="DK944" s="372"/>
      <c r="DL944" s="372"/>
      <c r="DM944" s="372"/>
      <c r="DN944" s="372"/>
      <c r="DO944" s="372"/>
      <c r="DP944" s="372"/>
      <c r="DQ944" s="372"/>
      <c r="DR944" s="372"/>
      <c r="DS944" s="372"/>
      <c r="DT944" s="372"/>
      <c r="DU944" s="372"/>
      <c r="DV944" s="372"/>
      <c r="DW944" s="372"/>
      <c r="DX944" s="372"/>
      <c r="DY944" s="372"/>
      <c r="DZ944" s="372"/>
      <c r="EA944" s="372"/>
      <c r="EB944" s="372"/>
      <c r="EC944" s="372"/>
      <c r="ED944" s="372"/>
      <c r="EE944" s="372"/>
      <c r="EF944" s="372"/>
      <c r="EG944" s="372"/>
      <c r="EH944" s="372"/>
      <c r="EI944" s="372"/>
      <c r="EJ944" s="372"/>
      <c r="EK944" s="372"/>
      <c r="EL944" s="372"/>
      <c r="EM944" s="372"/>
      <c r="EN944" s="372"/>
      <c r="EO944" s="372"/>
      <c r="EP944" s="372"/>
      <c r="EQ944" s="372"/>
      <c r="ER944" s="372"/>
      <c r="ES944" s="372"/>
      <c r="ET944" s="372"/>
      <c r="EU944" s="372"/>
      <c r="EV944" s="372"/>
      <c r="EW944" s="372"/>
      <c r="EX944" s="372"/>
      <c r="EY944" s="372"/>
      <c r="EZ944" s="372"/>
      <c r="FA944" s="372"/>
      <c r="FB944" s="372"/>
      <c r="FC944" s="372"/>
      <c r="FD944" s="372"/>
      <c r="FE944" s="372"/>
      <c r="FF944" s="372"/>
      <c r="FG944" s="372"/>
      <c r="FH944" s="372"/>
      <c r="FI944" s="372"/>
      <c r="FJ944" s="372"/>
      <c r="FK944" s="372"/>
      <c r="FL944" s="372"/>
      <c r="FM944" s="372"/>
      <c r="FN944" s="372"/>
      <c r="FO944" s="372"/>
      <c r="FP944" s="372"/>
      <c r="FQ944" s="372"/>
      <c r="FR944" s="372"/>
      <c r="FS944" s="372"/>
      <c r="FT944" s="372"/>
      <c r="FU944" s="372"/>
      <c r="FV944" s="372"/>
      <c r="FW944" s="372"/>
      <c r="FX944" s="372"/>
      <c r="FY944" s="372"/>
      <c r="FZ944" s="372"/>
      <c r="GA944" s="372"/>
      <c r="GB944" s="372"/>
      <c r="GC944" s="372"/>
      <c r="GD944" s="372"/>
      <c r="GE944" s="372"/>
      <c r="GF944" s="372"/>
      <c r="GG944" s="372"/>
      <c r="GH944" s="372"/>
      <c r="GI944" s="372"/>
      <c r="GJ944" s="372"/>
      <c r="GK944" s="372"/>
      <c r="GL944" s="372"/>
      <c r="GM944" s="372"/>
      <c r="GN944" s="372"/>
      <c r="GO944" s="372"/>
      <c r="GP944" s="372"/>
      <c r="GQ944" s="372"/>
      <c r="GR944" s="372"/>
      <c r="GS944" s="372"/>
      <c r="GT944" s="372"/>
      <c r="GU944" s="372"/>
      <c r="GV944" s="372"/>
      <c r="GW944" s="372"/>
      <c r="GX944" s="372"/>
      <c r="GY944" s="372"/>
      <c r="GZ944" s="372"/>
      <c r="HA944" s="372"/>
      <c r="HB944" s="372"/>
      <c r="HC944" s="372"/>
      <c r="HD944" s="372"/>
      <c r="HE944" s="372"/>
      <c r="HF944" s="372"/>
      <c r="HG944" s="372"/>
      <c r="HH944" s="372"/>
      <c r="HI944" s="372"/>
      <c r="HJ944" s="372"/>
      <c r="HK944" s="372"/>
      <c r="HL944" s="372"/>
      <c r="HM944" s="372"/>
      <c r="HN944" s="372"/>
      <c r="HO944" s="372"/>
      <c r="HP944" s="372"/>
      <c r="HQ944" s="372"/>
      <c r="HR944" s="372"/>
      <c r="HS944" s="372"/>
      <c r="HT944" s="372"/>
      <c r="HU944" s="372"/>
      <c r="HV944" s="372"/>
      <c r="HW944" s="372"/>
      <c r="HX944" s="372"/>
    </row>
    <row r="945" spans="1:232" s="481" customFormat="1">
      <c r="A945" s="363"/>
      <c r="B945" s="378"/>
      <c r="C945" s="365"/>
      <c r="D945" s="366"/>
      <c r="E945" s="367"/>
      <c r="F945" s="368"/>
      <c r="G945" s="379"/>
      <c r="H945" s="382"/>
      <c r="I945" s="466"/>
      <c r="J945" s="467"/>
      <c r="K945" s="468"/>
      <c r="L945" s="465"/>
      <c r="N945" s="458"/>
      <c r="O945" s="458"/>
      <c r="P945" s="372"/>
      <c r="Q945" s="372"/>
      <c r="R945" s="372"/>
      <c r="S945" s="372"/>
      <c r="T945" s="372"/>
      <c r="U945" s="372"/>
      <c r="V945" s="372"/>
      <c r="W945" s="372"/>
      <c r="X945" s="372"/>
      <c r="Y945" s="372"/>
      <c r="Z945" s="372"/>
      <c r="AA945" s="372"/>
      <c r="AB945" s="372"/>
      <c r="AC945" s="372"/>
      <c r="AD945" s="372"/>
      <c r="AE945" s="372"/>
      <c r="AF945" s="372"/>
      <c r="AG945" s="372"/>
      <c r="AH945" s="372"/>
      <c r="AI945" s="372"/>
      <c r="AJ945" s="372"/>
      <c r="AK945" s="372"/>
      <c r="AL945" s="372"/>
      <c r="AM945" s="372"/>
      <c r="AN945" s="372"/>
      <c r="AO945" s="372"/>
      <c r="AP945" s="372"/>
      <c r="AQ945" s="372"/>
      <c r="AR945" s="372"/>
      <c r="AS945" s="372"/>
      <c r="AT945" s="372"/>
      <c r="AU945" s="372"/>
      <c r="AV945" s="372"/>
      <c r="AW945" s="372"/>
      <c r="AX945" s="372"/>
      <c r="AY945" s="372"/>
      <c r="AZ945" s="372"/>
      <c r="BA945" s="372"/>
      <c r="BB945" s="372"/>
      <c r="BC945" s="372"/>
      <c r="BD945" s="372"/>
      <c r="BE945" s="372"/>
      <c r="BF945" s="372"/>
      <c r="BG945" s="372"/>
      <c r="BH945" s="372"/>
      <c r="BI945" s="372"/>
      <c r="BJ945" s="372"/>
      <c r="BK945" s="372"/>
      <c r="BL945" s="372"/>
      <c r="BM945" s="372"/>
      <c r="BN945" s="372"/>
      <c r="BO945" s="372"/>
      <c r="BP945" s="372"/>
      <c r="BQ945" s="372"/>
      <c r="BR945" s="372"/>
      <c r="BS945" s="372"/>
      <c r="BT945" s="372"/>
      <c r="BU945" s="372"/>
      <c r="BV945" s="372"/>
      <c r="BW945" s="372"/>
      <c r="BX945" s="372"/>
      <c r="BY945" s="372"/>
      <c r="BZ945" s="372"/>
      <c r="CA945" s="372"/>
      <c r="CB945" s="372"/>
      <c r="CC945" s="372"/>
      <c r="CD945" s="372"/>
      <c r="CE945" s="372"/>
      <c r="CF945" s="372"/>
      <c r="CG945" s="372"/>
      <c r="CH945" s="372"/>
      <c r="CI945" s="372"/>
      <c r="CJ945" s="372"/>
      <c r="CK945" s="372"/>
      <c r="CL945" s="372"/>
      <c r="CM945" s="372"/>
      <c r="CN945" s="372"/>
      <c r="CO945" s="372"/>
      <c r="CP945" s="372"/>
      <c r="CQ945" s="372"/>
      <c r="CR945" s="372"/>
      <c r="CS945" s="372"/>
      <c r="CT945" s="372"/>
      <c r="CU945" s="372"/>
      <c r="CV945" s="372"/>
      <c r="CW945" s="372"/>
      <c r="CX945" s="372"/>
      <c r="CY945" s="372"/>
      <c r="CZ945" s="372"/>
      <c r="DA945" s="372"/>
      <c r="DB945" s="372"/>
      <c r="DC945" s="372"/>
      <c r="DD945" s="372"/>
      <c r="DE945" s="372"/>
      <c r="DF945" s="372"/>
      <c r="DG945" s="372"/>
      <c r="DH945" s="372"/>
      <c r="DI945" s="372"/>
      <c r="DJ945" s="372"/>
      <c r="DK945" s="372"/>
      <c r="DL945" s="372"/>
      <c r="DM945" s="372"/>
      <c r="DN945" s="372"/>
      <c r="DO945" s="372"/>
      <c r="DP945" s="372"/>
      <c r="DQ945" s="372"/>
      <c r="DR945" s="372"/>
      <c r="DS945" s="372"/>
      <c r="DT945" s="372"/>
      <c r="DU945" s="372"/>
      <c r="DV945" s="372"/>
      <c r="DW945" s="372"/>
      <c r="DX945" s="372"/>
      <c r="DY945" s="372"/>
      <c r="DZ945" s="372"/>
      <c r="EA945" s="372"/>
      <c r="EB945" s="372"/>
      <c r="EC945" s="372"/>
      <c r="ED945" s="372"/>
      <c r="EE945" s="372"/>
      <c r="EF945" s="372"/>
      <c r="EG945" s="372"/>
      <c r="EH945" s="372"/>
      <c r="EI945" s="372"/>
      <c r="EJ945" s="372"/>
      <c r="EK945" s="372"/>
      <c r="EL945" s="372"/>
      <c r="EM945" s="372"/>
      <c r="EN945" s="372"/>
      <c r="EO945" s="372"/>
      <c r="EP945" s="372"/>
      <c r="EQ945" s="372"/>
      <c r="ER945" s="372"/>
      <c r="ES945" s="372"/>
      <c r="ET945" s="372"/>
      <c r="EU945" s="372"/>
      <c r="EV945" s="372"/>
      <c r="EW945" s="372"/>
      <c r="EX945" s="372"/>
      <c r="EY945" s="372"/>
      <c r="EZ945" s="372"/>
      <c r="FA945" s="372"/>
      <c r="FB945" s="372"/>
      <c r="FC945" s="372"/>
      <c r="FD945" s="372"/>
      <c r="FE945" s="372"/>
      <c r="FF945" s="372"/>
      <c r="FG945" s="372"/>
      <c r="FH945" s="372"/>
      <c r="FI945" s="372"/>
      <c r="FJ945" s="372"/>
      <c r="FK945" s="372"/>
      <c r="FL945" s="372"/>
      <c r="FM945" s="372"/>
      <c r="FN945" s="372"/>
      <c r="FO945" s="372"/>
      <c r="FP945" s="372"/>
      <c r="FQ945" s="372"/>
      <c r="FR945" s="372"/>
      <c r="FS945" s="372"/>
      <c r="FT945" s="372"/>
      <c r="FU945" s="372"/>
      <c r="FV945" s="372"/>
      <c r="FW945" s="372"/>
      <c r="FX945" s="372"/>
      <c r="FY945" s="372"/>
      <c r="FZ945" s="372"/>
      <c r="GA945" s="372"/>
      <c r="GB945" s="372"/>
      <c r="GC945" s="372"/>
      <c r="GD945" s="372"/>
      <c r="GE945" s="372"/>
      <c r="GF945" s="372"/>
      <c r="GG945" s="372"/>
      <c r="GH945" s="372"/>
      <c r="GI945" s="372"/>
      <c r="GJ945" s="372"/>
      <c r="GK945" s="372"/>
      <c r="GL945" s="372"/>
      <c r="GM945" s="372"/>
      <c r="GN945" s="372"/>
      <c r="GO945" s="372"/>
      <c r="GP945" s="372"/>
      <c r="GQ945" s="372"/>
      <c r="GR945" s="372"/>
      <c r="GS945" s="372"/>
      <c r="GT945" s="372"/>
      <c r="GU945" s="372"/>
      <c r="GV945" s="372"/>
      <c r="GW945" s="372"/>
      <c r="GX945" s="372"/>
      <c r="GY945" s="372"/>
      <c r="GZ945" s="372"/>
      <c r="HA945" s="372"/>
      <c r="HB945" s="372"/>
      <c r="HC945" s="372"/>
      <c r="HD945" s="372"/>
      <c r="HE945" s="372"/>
      <c r="HF945" s="372"/>
      <c r="HG945" s="372"/>
      <c r="HH945" s="372"/>
      <c r="HI945" s="372"/>
      <c r="HJ945" s="372"/>
      <c r="HK945" s="372"/>
      <c r="HL945" s="372"/>
      <c r="HM945" s="372"/>
      <c r="HN945" s="372"/>
      <c r="HO945" s="372"/>
      <c r="HP945" s="372"/>
      <c r="HQ945" s="372"/>
      <c r="HR945" s="372"/>
      <c r="HS945" s="372"/>
      <c r="HT945" s="372"/>
      <c r="HU945" s="372"/>
      <c r="HV945" s="372"/>
      <c r="HW945" s="372"/>
      <c r="HX945" s="372"/>
    </row>
    <row r="946" spans="1:232" s="481" customFormat="1">
      <c r="A946" s="363"/>
      <c r="B946" s="378"/>
      <c r="C946" s="365"/>
      <c r="D946" s="366"/>
      <c r="E946" s="367"/>
      <c r="F946" s="368"/>
      <c r="G946" s="379"/>
      <c r="H946" s="382"/>
      <c r="I946" s="466"/>
      <c r="J946" s="467"/>
      <c r="K946" s="468"/>
      <c r="L946" s="465"/>
      <c r="N946" s="458"/>
      <c r="O946" s="458"/>
      <c r="P946" s="372"/>
      <c r="Q946" s="372"/>
      <c r="R946" s="372"/>
      <c r="S946" s="372"/>
      <c r="T946" s="372"/>
      <c r="U946" s="372"/>
      <c r="V946" s="372"/>
      <c r="W946" s="372"/>
      <c r="X946" s="372"/>
      <c r="Y946" s="372"/>
      <c r="Z946" s="372"/>
      <c r="AA946" s="372"/>
      <c r="AB946" s="372"/>
      <c r="AC946" s="372"/>
      <c r="AD946" s="372"/>
      <c r="AE946" s="372"/>
      <c r="AF946" s="372"/>
      <c r="AG946" s="372"/>
      <c r="AH946" s="372"/>
      <c r="AI946" s="372"/>
      <c r="AJ946" s="372"/>
      <c r="AK946" s="372"/>
      <c r="AL946" s="372"/>
      <c r="AM946" s="372"/>
      <c r="AN946" s="372"/>
      <c r="AO946" s="372"/>
      <c r="AP946" s="372"/>
      <c r="AQ946" s="372"/>
      <c r="AR946" s="372"/>
      <c r="AS946" s="372"/>
      <c r="AT946" s="372"/>
      <c r="AU946" s="372"/>
      <c r="AV946" s="372"/>
      <c r="AW946" s="372"/>
      <c r="AX946" s="372"/>
      <c r="AY946" s="372"/>
      <c r="AZ946" s="372"/>
      <c r="BA946" s="372"/>
      <c r="BB946" s="372"/>
      <c r="BC946" s="372"/>
      <c r="BD946" s="372"/>
      <c r="BE946" s="372"/>
      <c r="BF946" s="372"/>
      <c r="BG946" s="372"/>
      <c r="BH946" s="372"/>
      <c r="BI946" s="372"/>
      <c r="BJ946" s="372"/>
      <c r="BK946" s="372"/>
      <c r="BL946" s="372"/>
      <c r="BM946" s="372"/>
      <c r="BN946" s="372"/>
      <c r="BO946" s="372"/>
      <c r="BP946" s="372"/>
      <c r="BQ946" s="372"/>
      <c r="BR946" s="372"/>
      <c r="BS946" s="372"/>
      <c r="BT946" s="372"/>
      <c r="BU946" s="372"/>
      <c r="BV946" s="372"/>
      <c r="BW946" s="372"/>
      <c r="BX946" s="372"/>
      <c r="BY946" s="372"/>
      <c r="BZ946" s="372"/>
      <c r="CA946" s="372"/>
      <c r="CB946" s="372"/>
      <c r="CC946" s="372"/>
      <c r="CD946" s="372"/>
      <c r="CE946" s="372"/>
      <c r="CF946" s="372"/>
      <c r="CG946" s="372"/>
      <c r="CH946" s="372"/>
      <c r="CI946" s="372"/>
      <c r="CJ946" s="372"/>
      <c r="CK946" s="372"/>
      <c r="CL946" s="372"/>
      <c r="CM946" s="372"/>
      <c r="CN946" s="372"/>
      <c r="CO946" s="372"/>
      <c r="CP946" s="372"/>
      <c r="CQ946" s="372"/>
      <c r="CR946" s="372"/>
      <c r="CS946" s="372"/>
      <c r="CT946" s="372"/>
      <c r="CU946" s="372"/>
      <c r="CV946" s="372"/>
      <c r="CW946" s="372"/>
      <c r="CX946" s="372"/>
      <c r="CY946" s="372"/>
      <c r="CZ946" s="372"/>
      <c r="DA946" s="372"/>
      <c r="DB946" s="372"/>
      <c r="DC946" s="372"/>
      <c r="DD946" s="372"/>
      <c r="DE946" s="372"/>
      <c r="DF946" s="372"/>
      <c r="DG946" s="372"/>
      <c r="DH946" s="372"/>
      <c r="DI946" s="372"/>
      <c r="DJ946" s="372"/>
      <c r="DK946" s="372"/>
      <c r="DL946" s="372"/>
      <c r="DM946" s="372"/>
      <c r="DN946" s="372"/>
      <c r="DO946" s="372"/>
      <c r="DP946" s="372"/>
      <c r="DQ946" s="372"/>
      <c r="DR946" s="372"/>
      <c r="DS946" s="372"/>
      <c r="DT946" s="372"/>
      <c r="DU946" s="372"/>
      <c r="DV946" s="372"/>
      <c r="DW946" s="372"/>
      <c r="DX946" s="372"/>
      <c r="DY946" s="372"/>
      <c r="DZ946" s="372"/>
      <c r="EA946" s="372"/>
      <c r="EB946" s="372"/>
      <c r="EC946" s="372"/>
      <c r="ED946" s="372"/>
      <c r="EE946" s="372"/>
      <c r="EF946" s="372"/>
      <c r="EG946" s="372"/>
      <c r="EH946" s="372"/>
      <c r="EI946" s="372"/>
      <c r="EJ946" s="372"/>
      <c r="EK946" s="372"/>
      <c r="EL946" s="372"/>
      <c r="EM946" s="372"/>
      <c r="EN946" s="372"/>
      <c r="EO946" s="372"/>
      <c r="EP946" s="372"/>
      <c r="EQ946" s="372"/>
      <c r="ER946" s="372"/>
      <c r="ES946" s="372"/>
      <c r="ET946" s="372"/>
      <c r="EU946" s="372"/>
      <c r="EV946" s="372"/>
      <c r="EW946" s="372"/>
      <c r="EX946" s="372"/>
      <c r="EY946" s="372"/>
      <c r="EZ946" s="372"/>
      <c r="FA946" s="372"/>
      <c r="FB946" s="372"/>
      <c r="FC946" s="372"/>
      <c r="FD946" s="372"/>
      <c r="FE946" s="372"/>
      <c r="FF946" s="372"/>
      <c r="FG946" s="372"/>
      <c r="FH946" s="372"/>
      <c r="FI946" s="372"/>
      <c r="FJ946" s="372"/>
      <c r="FK946" s="372"/>
      <c r="FL946" s="372"/>
      <c r="FM946" s="372"/>
      <c r="FN946" s="372"/>
      <c r="FO946" s="372"/>
      <c r="FP946" s="372"/>
      <c r="FQ946" s="372"/>
      <c r="FR946" s="372"/>
      <c r="FS946" s="372"/>
      <c r="FT946" s="372"/>
      <c r="FU946" s="372"/>
      <c r="FV946" s="372"/>
      <c r="FW946" s="372"/>
      <c r="FX946" s="372"/>
      <c r="FY946" s="372"/>
      <c r="FZ946" s="372"/>
      <c r="GA946" s="372"/>
      <c r="GB946" s="372"/>
      <c r="GC946" s="372"/>
      <c r="GD946" s="372"/>
      <c r="GE946" s="372"/>
      <c r="GF946" s="372"/>
      <c r="GG946" s="372"/>
      <c r="GH946" s="372"/>
      <c r="GI946" s="372"/>
      <c r="GJ946" s="372"/>
      <c r="GK946" s="372"/>
      <c r="GL946" s="372"/>
      <c r="GM946" s="372"/>
      <c r="GN946" s="372"/>
      <c r="GO946" s="372"/>
      <c r="GP946" s="372"/>
      <c r="GQ946" s="372"/>
      <c r="GR946" s="372"/>
      <c r="GS946" s="372"/>
      <c r="GT946" s="372"/>
      <c r="GU946" s="372"/>
      <c r="GV946" s="372"/>
      <c r="GW946" s="372"/>
      <c r="GX946" s="372"/>
      <c r="GY946" s="372"/>
      <c r="GZ946" s="372"/>
      <c r="HA946" s="372"/>
      <c r="HB946" s="372"/>
      <c r="HC946" s="372"/>
      <c r="HD946" s="372"/>
      <c r="HE946" s="372"/>
      <c r="HF946" s="372"/>
      <c r="HG946" s="372"/>
      <c r="HH946" s="372"/>
      <c r="HI946" s="372"/>
      <c r="HJ946" s="372"/>
      <c r="HK946" s="372"/>
      <c r="HL946" s="372"/>
      <c r="HM946" s="372"/>
      <c r="HN946" s="372"/>
      <c r="HO946" s="372"/>
      <c r="HP946" s="372"/>
      <c r="HQ946" s="372"/>
      <c r="HR946" s="372"/>
      <c r="HS946" s="372"/>
      <c r="HT946" s="372"/>
      <c r="HU946" s="372"/>
      <c r="HV946" s="372"/>
      <c r="HW946" s="372"/>
      <c r="HX946" s="372"/>
    </row>
    <row r="947" spans="1:232" s="481" customFormat="1">
      <c r="A947" s="363"/>
      <c r="B947" s="378"/>
      <c r="C947" s="365"/>
      <c r="D947" s="366"/>
      <c r="E947" s="367"/>
      <c r="F947" s="368"/>
      <c r="G947" s="379"/>
      <c r="H947" s="382"/>
      <c r="I947" s="466"/>
      <c r="J947" s="467"/>
      <c r="K947" s="468"/>
      <c r="L947" s="465"/>
      <c r="N947" s="458"/>
      <c r="O947" s="458"/>
      <c r="P947" s="372"/>
      <c r="Q947" s="372"/>
      <c r="R947" s="372"/>
      <c r="S947" s="372"/>
      <c r="T947" s="372"/>
      <c r="U947" s="372"/>
      <c r="V947" s="372"/>
      <c r="W947" s="372"/>
      <c r="X947" s="372"/>
      <c r="Y947" s="372"/>
      <c r="Z947" s="372"/>
      <c r="AA947" s="372"/>
      <c r="AB947" s="372"/>
      <c r="AC947" s="372"/>
      <c r="AD947" s="372"/>
      <c r="AE947" s="372"/>
      <c r="AF947" s="372"/>
      <c r="AG947" s="372"/>
      <c r="AH947" s="372"/>
      <c r="AI947" s="372"/>
      <c r="AJ947" s="372"/>
      <c r="AK947" s="372"/>
      <c r="AL947" s="372"/>
      <c r="AM947" s="372"/>
      <c r="AN947" s="372"/>
      <c r="AO947" s="372"/>
      <c r="AP947" s="372"/>
      <c r="AQ947" s="372"/>
      <c r="AR947" s="372"/>
      <c r="AS947" s="372"/>
      <c r="AT947" s="372"/>
      <c r="AU947" s="372"/>
      <c r="AV947" s="372"/>
      <c r="AW947" s="372"/>
      <c r="AX947" s="372"/>
      <c r="AY947" s="372"/>
      <c r="AZ947" s="372"/>
      <c r="BA947" s="372"/>
      <c r="BB947" s="372"/>
      <c r="BC947" s="372"/>
      <c r="BD947" s="372"/>
      <c r="BE947" s="372"/>
      <c r="BF947" s="372"/>
      <c r="BG947" s="372"/>
      <c r="BH947" s="372"/>
      <c r="BI947" s="372"/>
      <c r="BJ947" s="372"/>
      <c r="BK947" s="372"/>
      <c r="BL947" s="372"/>
      <c r="BM947" s="372"/>
      <c r="BN947" s="372"/>
      <c r="BO947" s="372"/>
      <c r="BP947" s="372"/>
      <c r="BQ947" s="372"/>
      <c r="BR947" s="372"/>
      <c r="BS947" s="372"/>
      <c r="BT947" s="372"/>
      <c r="BU947" s="372"/>
      <c r="BV947" s="372"/>
      <c r="BW947" s="372"/>
      <c r="BX947" s="372"/>
      <c r="BY947" s="372"/>
      <c r="BZ947" s="372"/>
      <c r="CA947" s="372"/>
      <c r="CB947" s="372"/>
      <c r="CC947" s="372"/>
      <c r="CD947" s="372"/>
      <c r="CE947" s="372"/>
      <c r="CF947" s="372"/>
      <c r="CG947" s="372"/>
      <c r="CH947" s="372"/>
      <c r="CI947" s="372"/>
      <c r="CJ947" s="372"/>
      <c r="CK947" s="372"/>
      <c r="CL947" s="372"/>
      <c r="CM947" s="372"/>
      <c r="CN947" s="372"/>
      <c r="CO947" s="372"/>
      <c r="CP947" s="372"/>
      <c r="CQ947" s="372"/>
      <c r="CR947" s="372"/>
      <c r="CS947" s="372"/>
      <c r="CT947" s="372"/>
      <c r="CU947" s="372"/>
      <c r="CV947" s="372"/>
      <c r="CW947" s="372"/>
      <c r="CX947" s="372"/>
      <c r="CY947" s="372"/>
      <c r="CZ947" s="372"/>
      <c r="DA947" s="372"/>
      <c r="DB947" s="372"/>
      <c r="DC947" s="372"/>
      <c r="DD947" s="372"/>
      <c r="DE947" s="372"/>
      <c r="DF947" s="372"/>
      <c r="DG947" s="372"/>
      <c r="DH947" s="372"/>
      <c r="DI947" s="372"/>
      <c r="DJ947" s="372"/>
      <c r="DK947" s="372"/>
      <c r="DL947" s="372"/>
      <c r="DM947" s="372"/>
      <c r="DN947" s="372"/>
      <c r="DO947" s="372"/>
      <c r="DP947" s="372"/>
      <c r="DQ947" s="372"/>
      <c r="DR947" s="372"/>
      <c r="DS947" s="372"/>
      <c r="DT947" s="372"/>
      <c r="DU947" s="372"/>
      <c r="DV947" s="372"/>
      <c r="DW947" s="372"/>
      <c r="DX947" s="372"/>
      <c r="DY947" s="372"/>
      <c r="DZ947" s="372"/>
      <c r="EA947" s="372"/>
      <c r="EB947" s="372"/>
      <c r="EC947" s="372"/>
      <c r="ED947" s="372"/>
      <c r="EE947" s="372"/>
      <c r="EF947" s="372"/>
      <c r="EG947" s="372"/>
      <c r="EH947" s="372"/>
      <c r="EI947" s="372"/>
      <c r="EJ947" s="372"/>
      <c r="EK947" s="372"/>
      <c r="EL947" s="372"/>
      <c r="EM947" s="372"/>
      <c r="EN947" s="372"/>
      <c r="EO947" s="372"/>
      <c r="EP947" s="372"/>
      <c r="EQ947" s="372"/>
      <c r="ER947" s="372"/>
      <c r="ES947" s="372"/>
      <c r="ET947" s="372"/>
      <c r="EU947" s="372"/>
      <c r="EV947" s="372"/>
      <c r="EW947" s="372"/>
      <c r="EX947" s="372"/>
      <c r="EY947" s="372"/>
      <c r="EZ947" s="372"/>
      <c r="FA947" s="372"/>
      <c r="FB947" s="372"/>
      <c r="FC947" s="372"/>
      <c r="FD947" s="372"/>
      <c r="FE947" s="372"/>
      <c r="FF947" s="372"/>
      <c r="FG947" s="372"/>
      <c r="FH947" s="372"/>
      <c r="FI947" s="372"/>
      <c r="FJ947" s="372"/>
      <c r="FK947" s="372"/>
      <c r="FL947" s="372"/>
      <c r="FM947" s="372"/>
      <c r="FN947" s="372"/>
      <c r="FO947" s="372"/>
      <c r="FP947" s="372"/>
      <c r="FQ947" s="372"/>
      <c r="FR947" s="372"/>
      <c r="FS947" s="372"/>
      <c r="FT947" s="372"/>
      <c r="FU947" s="372"/>
      <c r="FV947" s="372"/>
      <c r="FW947" s="372"/>
      <c r="FX947" s="372"/>
      <c r="FY947" s="372"/>
      <c r="FZ947" s="372"/>
      <c r="GA947" s="372"/>
      <c r="GB947" s="372"/>
      <c r="GC947" s="372"/>
      <c r="GD947" s="372"/>
      <c r="GE947" s="372"/>
      <c r="GF947" s="372"/>
      <c r="GG947" s="372"/>
      <c r="GH947" s="372"/>
      <c r="GI947" s="372"/>
      <c r="GJ947" s="372"/>
      <c r="GK947" s="372"/>
      <c r="GL947" s="372"/>
      <c r="GM947" s="372"/>
      <c r="GN947" s="372"/>
      <c r="GO947" s="372"/>
      <c r="GP947" s="372"/>
      <c r="GQ947" s="372"/>
      <c r="GR947" s="372"/>
      <c r="GS947" s="372"/>
      <c r="GT947" s="372"/>
      <c r="GU947" s="372"/>
      <c r="GV947" s="372"/>
      <c r="GW947" s="372"/>
      <c r="GX947" s="372"/>
      <c r="GY947" s="372"/>
      <c r="GZ947" s="372"/>
      <c r="HA947" s="372"/>
      <c r="HB947" s="372"/>
      <c r="HC947" s="372"/>
      <c r="HD947" s="372"/>
      <c r="HE947" s="372"/>
      <c r="HF947" s="372"/>
      <c r="HG947" s="372"/>
      <c r="HH947" s="372"/>
      <c r="HI947" s="372"/>
      <c r="HJ947" s="372"/>
      <c r="HK947" s="372"/>
      <c r="HL947" s="372"/>
      <c r="HM947" s="372"/>
      <c r="HN947" s="372"/>
      <c r="HO947" s="372"/>
      <c r="HP947" s="372"/>
      <c r="HQ947" s="372"/>
      <c r="HR947" s="372"/>
      <c r="HS947" s="372"/>
      <c r="HT947" s="372"/>
      <c r="HU947" s="372"/>
      <c r="HV947" s="372"/>
      <c r="HW947" s="372"/>
      <c r="HX947" s="372"/>
    </row>
    <row r="948" spans="1:232" s="481" customFormat="1">
      <c r="A948" s="363"/>
      <c r="B948" s="378"/>
      <c r="C948" s="365"/>
      <c r="D948" s="366"/>
      <c r="E948" s="367"/>
      <c r="F948" s="368"/>
      <c r="G948" s="379"/>
      <c r="H948" s="382"/>
      <c r="I948" s="466"/>
      <c r="J948" s="467"/>
      <c r="K948" s="468"/>
      <c r="L948" s="465"/>
      <c r="N948" s="458"/>
      <c r="O948" s="458"/>
      <c r="P948" s="372"/>
      <c r="Q948" s="372"/>
      <c r="R948" s="372"/>
      <c r="S948" s="372"/>
      <c r="T948" s="372"/>
      <c r="U948" s="372"/>
      <c r="V948" s="372"/>
      <c r="W948" s="372"/>
      <c r="X948" s="372"/>
      <c r="Y948" s="372"/>
      <c r="Z948" s="372"/>
      <c r="AA948" s="372"/>
      <c r="AB948" s="372"/>
      <c r="AC948" s="372"/>
      <c r="AD948" s="372"/>
      <c r="AE948" s="372"/>
      <c r="AF948" s="372"/>
      <c r="AG948" s="372"/>
      <c r="AH948" s="372"/>
      <c r="AI948" s="372"/>
      <c r="AJ948" s="372"/>
      <c r="AK948" s="372"/>
      <c r="AL948" s="372"/>
      <c r="AM948" s="372"/>
      <c r="AN948" s="372"/>
      <c r="AO948" s="372"/>
      <c r="AP948" s="372"/>
      <c r="AQ948" s="372"/>
      <c r="AR948" s="372"/>
      <c r="AS948" s="372"/>
      <c r="AT948" s="372"/>
      <c r="AU948" s="372"/>
      <c r="AV948" s="372"/>
      <c r="AW948" s="372"/>
      <c r="AX948" s="372"/>
      <c r="AY948" s="372"/>
      <c r="AZ948" s="372"/>
      <c r="BA948" s="372"/>
      <c r="BB948" s="372"/>
      <c r="BC948" s="372"/>
      <c r="BD948" s="372"/>
      <c r="BE948" s="372"/>
      <c r="BF948" s="372"/>
      <c r="BG948" s="372"/>
      <c r="BH948" s="372"/>
      <c r="BI948" s="372"/>
      <c r="BJ948" s="372"/>
      <c r="BK948" s="372"/>
      <c r="BL948" s="372"/>
      <c r="BM948" s="372"/>
      <c r="BN948" s="372"/>
      <c r="BO948" s="372"/>
      <c r="BP948" s="372"/>
      <c r="BQ948" s="372"/>
      <c r="BR948" s="372"/>
      <c r="BS948" s="372"/>
      <c r="BT948" s="372"/>
      <c r="BU948" s="372"/>
      <c r="BV948" s="372"/>
      <c r="BW948" s="372"/>
      <c r="BX948" s="372"/>
      <c r="BY948" s="372"/>
      <c r="BZ948" s="372"/>
      <c r="CA948" s="372"/>
      <c r="CB948" s="372"/>
      <c r="CC948" s="372"/>
      <c r="CD948" s="372"/>
      <c r="CE948" s="372"/>
      <c r="CF948" s="372"/>
      <c r="CG948" s="372"/>
      <c r="CH948" s="372"/>
      <c r="CI948" s="372"/>
      <c r="CJ948" s="372"/>
      <c r="CK948" s="372"/>
      <c r="CL948" s="372"/>
      <c r="CM948" s="372"/>
      <c r="CN948" s="372"/>
      <c r="CO948" s="372"/>
      <c r="CP948" s="372"/>
      <c r="CQ948" s="372"/>
      <c r="CR948" s="372"/>
      <c r="CS948" s="372"/>
      <c r="CT948" s="372"/>
      <c r="CU948" s="372"/>
      <c r="CV948" s="372"/>
      <c r="CW948" s="372"/>
      <c r="CX948" s="372"/>
      <c r="CY948" s="372"/>
      <c r="CZ948" s="372"/>
      <c r="DA948" s="372"/>
      <c r="DB948" s="372"/>
      <c r="DC948" s="372"/>
      <c r="DD948" s="372"/>
      <c r="DE948" s="372"/>
      <c r="DF948" s="372"/>
      <c r="DG948" s="372"/>
      <c r="DH948" s="372"/>
      <c r="DI948" s="372"/>
      <c r="DJ948" s="372"/>
      <c r="DK948" s="372"/>
      <c r="DL948" s="372"/>
      <c r="DM948" s="372"/>
      <c r="DN948" s="372"/>
      <c r="DO948" s="372"/>
      <c r="DP948" s="372"/>
      <c r="DQ948" s="372"/>
      <c r="DR948" s="372"/>
      <c r="DS948" s="372"/>
      <c r="DT948" s="372"/>
      <c r="DU948" s="372"/>
      <c r="DV948" s="372"/>
      <c r="DW948" s="372"/>
      <c r="DX948" s="372"/>
      <c r="DY948" s="372"/>
      <c r="DZ948" s="372"/>
      <c r="EA948" s="372"/>
      <c r="EB948" s="372"/>
      <c r="EC948" s="372"/>
      <c r="ED948" s="372"/>
      <c r="EE948" s="372"/>
      <c r="EF948" s="372"/>
      <c r="EG948" s="372"/>
      <c r="EH948" s="372"/>
      <c r="EI948" s="372"/>
      <c r="EJ948" s="372"/>
      <c r="EK948" s="372"/>
      <c r="EL948" s="372"/>
      <c r="EM948" s="372"/>
      <c r="EN948" s="372"/>
      <c r="EO948" s="372"/>
      <c r="EP948" s="372"/>
      <c r="EQ948" s="372"/>
      <c r="ER948" s="372"/>
      <c r="ES948" s="372"/>
      <c r="ET948" s="372"/>
      <c r="EU948" s="372"/>
      <c r="EV948" s="372"/>
      <c r="EW948" s="372"/>
      <c r="EX948" s="372"/>
      <c r="EY948" s="372"/>
      <c r="EZ948" s="372"/>
      <c r="FA948" s="372"/>
      <c r="FB948" s="372"/>
      <c r="FC948" s="372"/>
      <c r="FD948" s="372"/>
      <c r="FE948" s="372"/>
      <c r="FF948" s="372"/>
      <c r="FG948" s="372"/>
      <c r="FH948" s="372"/>
      <c r="FI948" s="372"/>
      <c r="FJ948" s="372"/>
      <c r="FK948" s="372"/>
      <c r="FL948" s="372"/>
      <c r="FM948" s="372"/>
      <c r="FN948" s="372"/>
      <c r="FO948" s="372"/>
      <c r="FP948" s="372"/>
      <c r="FQ948" s="372"/>
      <c r="FR948" s="372"/>
      <c r="FS948" s="372"/>
      <c r="FT948" s="372"/>
      <c r="FU948" s="372"/>
      <c r="FV948" s="372"/>
      <c r="FW948" s="372"/>
      <c r="FX948" s="372"/>
      <c r="FY948" s="372"/>
      <c r="FZ948" s="372"/>
      <c r="GA948" s="372"/>
      <c r="GB948" s="372"/>
      <c r="GC948" s="372"/>
      <c r="GD948" s="372"/>
      <c r="GE948" s="372"/>
      <c r="GF948" s="372"/>
      <c r="GG948" s="372"/>
      <c r="GH948" s="372"/>
      <c r="GI948" s="372"/>
      <c r="GJ948" s="372"/>
      <c r="GK948" s="372"/>
      <c r="GL948" s="372"/>
      <c r="GM948" s="372"/>
      <c r="GN948" s="372"/>
      <c r="GO948" s="372"/>
      <c r="GP948" s="372"/>
      <c r="GQ948" s="372"/>
      <c r="GR948" s="372"/>
      <c r="GS948" s="372"/>
      <c r="GT948" s="372"/>
      <c r="GU948" s="372"/>
      <c r="GV948" s="372"/>
      <c r="GW948" s="372"/>
      <c r="GX948" s="372"/>
      <c r="GY948" s="372"/>
      <c r="GZ948" s="372"/>
      <c r="HA948" s="372"/>
      <c r="HB948" s="372"/>
      <c r="HC948" s="372"/>
      <c r="HD948" s="372"/>
      <c r="HE948" s="372"/>
      <c r="HF948" s="372"/>
      <c r="HG948" s="372"/>
      <c r="HH948" s="372"/>
      <c r="HI948" s="372"/>
      <c r="HJ948" s="372"/>
      <c r="HK948" s="372"/>
      <c r="HL948" s="372"/>
      <c r="HM948" s="372"/>
      <c r="HN948" s="372"/>
      <c r="HO948" s="372"/>
      <c r="HP948" s="372"/>
      <c r="HQ948" s="372"/>
      <c r="HR948" s="372"/>
      <c r="HS948" s="372"/>
      <c r="HT948" s="372"/>
      <c r="HU948" s="372"/>
      <c r="HV948" s="372"/>
      <c r="HW948" s="372"/>
      <c r="HX948" s="372"/>
    </row>
    <row r="950" spans="1:232" s="481" customFormat="1">
      <c r="A950" s="363"/>
      <c r="B950" s="378"/>
      <c r="C950" s="365"/>
      <c r="D950" s="366"/>
      <c r="E950" s="367"/>
      <c r="F950" s="368"/>
      <c r="G950" s="379"/>
      <c r="H950" s="382"/>
      <c r="I950" s="466"/>
      <c r="J950" s="467"/>
      <c r="K950" s="468"/>
      <c r="L950" s="465"/>
      <c r="N950" s="458"/>
      <c r="O950" s="458"/>
      <c r="P950" s="372"/>
      <c r="Q950" s="372"/>
      <c r="R950" s="372"/>
      <c r="S950" s="372"/>
      <c r="T950" s="372"/>
      <c r="U950" s="372"/>
      <c r="V950" s="372"/>
      <c r="W950" s="372"/>
      <c r="X950" s="372"/>
      <c r="Y950" s="372"/>
      <c r="Z950" s="372"/>
      <c r="AA950" s="372"/>
      <c r="AB950" s="372"/>
      <c r="AC950" s="372"/>
      <c r="AD950" s="372"/>
      <c r="AE950" s="372"/>
      <c r="AF950" s="372"/>
      <c r="AG950" s="372"/>
      <c r="AH950" s="372"/>
      <c r="AI950" s="372"/>
      <c r="AJ950" s="372"/>
      <c r="AK950" s="372"/>
      <c r="AL950" s="372"/>
      <c r="AM950" s="372"/>
      <c r="AN950" s="372"/>
      <c r="AO950" s="372"/>
      <c r="AP950" s="372"/>
      <c r="AQ950" s="372"/>
      <c r="AR950" s="372"/>
      <c r="AS950" s="372"/>
      <c r="AT950" s="372"/>
      <c r="AU950" s="372"/>
      <c r="AV950" s="372"/>
      <c r="AW950" s="372"/>
      <c r="AX950" s="372"/>
      <c r="AY950" s="372"/>
      <c r="AZ950" s="372"/>
      <c r="BA950" s="372"/>
      <c r="BB950" s="372"/>
      <c r="BC950" s="372"/>
      <c r="BD950" s="372"/>
      <c r="BE950" s="372"/>
      <c r="BF950" s="372"/>
      <c r="BG950" s="372"/>
      <c r="BH950" s="372"/>
      <c r="BI950" s="372"/>
      <c r="BJ950" s="372"/>
      <c r="BK950" s="372"/>
      <c r="BL950" s="372"/>
      <c r="BM950" s="372"/>
      <c r="BN950" s="372"/>
      <c r="BO950" s="372"/>
      <c r="BP950" s="372"/>
      <c r="BQ950" s="372"/>
      <c r="BR950" s="372"/>
      <c r="BS950" s="372"/>
      <c r="BT950" s="372"/>
      <c r="BU950" s="372"/>
      <c r="BV950" s="372"/>
      <c r="BW950" s="372"/>
      <c r="BX950" s="372"/>
      <c r="BY950" s="372"/>
      <c r="BZ950" s="372"/>
      <c r="CA950" s="372"/>
      <c r="CB950" s="372"/>
      <c r="CC950" s="372"/>
      <c r="CD950" s="372"/>
      <c r="CE950" s="372"/>
      <c r="CF950" s="372"/>
      <c r="CG950" s="372"/>
      <c r="CH950" s="372"/>
      <c r="CI950" s="372"/>
      <c r="CJ950" s="372"/>
      <c r="CK950" s="372"/>
      <c r="CL950" s="372"/>
      <c r="CM950" s="372"/>
      <c r="CN950" s="372"/>
      <c r="CO950" s="372"/>
      <c r="CP950" s="372"/>
      <c r="CQ950" s="372"/>
      <c r="CR950" s="372"/>
      <c r="CS950" s="372"/>
      <c r="CT950" s="372"/>
      <c r="CU950" s="372"/>
      <c r="CV950" s="372"/>
      <c r="CW950" s="372"/>
      <c r="CX950" s="372"/>
      <c r="CY950" s="372"/>
      <c r="CZ950" s="372"/>
      <c r="DA950" s="372"/>
      <c r="DB950" s="372"/>
      <c r="DC950" s="372"/>
      <c r="DD950" s="372"/>
      <c r="DE950" s="372"/>
      <c r="DF950" s="372"/>
      <c r="DG950" s="372"/>
      <c r="DH950" s="372"/>
      <c r="DI950" s="372"/>
      <c r="DJ950" s="372"/>
      <c r="DK950" s="372"/>
      <c r="DL950" s="372"/>
      <c r="DM950" s="372"/>
      <c r="DN950" s="372"/>
      <c r="DO950" s="372"/>
      <c r="DP950" s="372"/>
      <c r="DQ950" s="372"/>
      <c r="DR950" s="372"/>
      <c r="DS950" s="372"/>
      <c r="DT950" s="372"/>
      <c r="DU950" s="372"/>
      <c r="DV950" s="372"/>
      <c r="DW950" s="372"/>
      <c r="DX950" s="372"/>
      <c r="DY950" s="372"/>
      <c r="DZ950" s="372"/>
      <c r="EA950" s="372"/>
      <c r="EB950" s="372"/>
      <c r="EC950" s="372"/>
      <c r="ED950" s="372"/>
      <c r="EE950" s="372"/>
      <c r="EF950" s="372"/>
      <c r="EG950" s="372"/>
      <c r="EH950" s="372"/>
      <c r="EI950" s="372"/>
      <c r="EJ950" s="372"/>
      <c r="EK950" s="372"/>
      <c r="EL950" s="372"/>
      <c r="EM950" s="372"/>
      <c r="EN950" s="372"/>
      <c r="EO950" s="372"/>
      <c r="EP950" s="372"/>
      <c r="EQ950" s="372"/>
      <c r="ER950" s="372"/>
      <c r="ES950" s="372"/>
      <c r="ET950" s="372"/>
      <c r="EU950" s="372"/>
      <c r="EV950" s="372"/>
      <c r="EW950" s="372"/>
      <c r="EX950" s="372"/>
      <c r="EY950" s="372"/>
      <c r="EZ950" s="372"/>
      <c r="FA950" s="372"/>
      <c r="FB950" s="372"/>
      <c r="FC950" s="372"/>
      <c r="FD950" s="372"/>
      <c r="FE950" s="372"/>
      <c r="FF950" s="372"/>
      <c r="FG950" s="372"/>
      <c r="FH950" s="372"/>
      <c r="FI950" s="372"/>
      <c r="FJ950" s="372"/>
      <c r="FK950" s="372"/>
      <c r="FL950" s="372"/>
      <c r="FM950" s="372"/>
      <c r="FN950" s="372"/>
      <c r="FO950" s="372"/>
      <c r="FP950" s="372"/>
      <c r="FQ950" s="372"/>
      <c r="FR950" s="372"/>
      <c r="FS950" s="372"/>
      <c r="FT950" s="372"/>
      <c r="FU950" s="372"/>
      <c r="FV950" s="372"/>
      <c r="FW950" s="372"/>
      <c r="FX950" s="372"/>
      <c r="FY950" s="372"/>
      <c r="FZ950" s="372"/>
      <c r="GA950" s="372"/>
      <c r="GB950" s="372"/>
      <c r="GC950" s="372"/>
      <c r="GD950" s="372"/>
      <c r="GE950" s="372"/>
      <c r="GF950" s="372"/>
      <c r="GG950" s="372"/>
      <c r="GH950" s="372"/>
      <c r="GI950" s="372"/>
      <c r="GJ950" s="372"/>
      <c r="GK950" s="372"/>
      <c r="GL950" s="372"/>
      <c r="GM950" s="372"/>
      <c r="GN950" s="372"/>
      <c r="GO950" s="372"/>
      <c r="GP950" s="372"/>
      <c r="GQ950" s="372"/>
      <c r="GR950" s="372"/>
      <c r="GS950" s="372"/>
      <c r="GT950" s="372"/>
      <c r="GU950" s="372"/>
      <c r="GV950" s="372"/>
      <c r="GW950" s="372"/>
      <c r="GX950" s="372"/>
      <c r="GY950" s="372"/>
      <c r="GZ950" s="372"/>
      <c r="HA950" s="372"/>
      <c r="HB950" s="372"/>
      <c r="HC950" s="372"/>
      <c r="HD950" s="372"/>
      <c r="HE950" s="372"/>
      <c r="HF950" s="372"/>
      <c r="HG950" s="372"/>
      <c r="HH950" s="372"/>
      <c r="HI950" s="372"/>
      <c r="HJ950" s="372"/>
      <c r="HK950" s="372"/>
      <c r="HL950" s="372"/>
      <c r="HM950" s="372"/>
      <c r="HN950" s="372"/>
      <c r="HO950" s="372"/>
      <c r="HP950" s="372"/>
      <c r="HQ950" s="372"/>
      <c r="HR950" s="372"/>
      <c r="HS950" s="372"/>
      <c r="HT950" s="372"/>
      <c r="HU950" s="372"/>
      <c r="HV950" s="372"/>
      <c r="HW950" s="372"/>
      <c r="HX950" s="372"/>
    </row>
    <row r="952" spans="1:232" s="481" customFormat="1">
      <c r="A952" s="363"/>
      <c r="B952" s="378"/>
      <c r="C952" s="365"/>
      <c r="D952" s="366"/>
      <c r="E952" s="367"/>
      <c r="F952" s="368"/>
      <c r="G952" s="379"/>
      <c r="H952" s="382"/>
      <c r="I952" s="466"/>
      <c r="J952" s="467"/>
      <c r="K952" s="468"/>
      <c r="L952" s="465"/>
      <c r="N952" s="458"/>
      <c r="O952" s="458"/>
      <c r="P952" s="372"/>
      <c r="Q952" s="372"/>
      <c r="R952" s="372"/>
      <c r="S952" s="372"/>
      <c r="T952" s="372"/>
      <c r="U952" s="372"/>
      <c r="V952" s="372"/>
      <c r="W952" s="372"/>
      <c r="X952" s="372"/>
      <c r="Y952" s="372"/>
      <c r="Z952" s="372"/>
      <c r="AA952" s="372"/>
      <c r="AB952" s="372"/>
      <c r="AC952" s="372"/>
      <c r="AD952" s="372"/>
      <c r="AE952" s="372"/>
      <c r="AF952" s="372"/>
      <c r="AG952" s="372"/>
      <c r="AH952" s="372"/>
      <c r="AI952" s="372"/>
      <c r="AJ952" s="372"/>
      <c r="AK952" s="372"/>
      <c r="AL952" s="372"/>
      <c r="AM952" s="372"/>
      <c r="AN952" s="372"/>
      <c r="AO952" s="372"/>
      <c r="AP952" s="372"/>
      <c r="AQ952" s="372"/>
      <c r="AR952" s="372"/>
      <c r="AS952" s="372"/>
      <c r="AT952" s="372"/>
      <c r="AU952" s="372"/>
      <c r="AV952" s="372"/>
      <c r="AW952" s="372"/>
      <c r="AX952" s="372"/>
      <c r="AY952" s="372"/>
      <c r="AZ952" s="372"/>
      <c r="BA952" s="372"/>
      <c r="BB952" s="372"/>
      <c r="BC952" s="372"/>
      <c r="BD952" s="372"/>
      <c r="BE952" s="372"/>
      <c r="BF952" s="372"/>
      <c r="BG952" s="372"/>
      <c r="BH952" s="372"/>
      <c r="BI952" s="372"/>
      <c r="BJ952" s="372"/>
      <c r="BK952" s="372"/>
      <c r="BL952" s="372"/>
      <c r="BM952" s="372"/>
      <c r="BN952" s="372"/>
      <c r="BO952" s="372"/>
      <c r="BP952" s="372"/>
      <c r="BQ952" s="372"/>
      <c r="BR952" s="372"/>
      <c r="BS952" s="372"/>
      <c r="BT952" s="372"/>
      <c r="BU952" s="372"/>
      <c r="BV952" s="372"/>
      <c r="BW952" s="372"/>
      <c r="BX952" s="372"/>
      <c r="BY952" s="372"/>
      <c r="BZ952" s="372"/>
      <c r="CA952" s="372"/>
      <c r="CB952" s="372"/>
      <c r="CC952" s="372"/>
      <c r="CD952" s="372"/>
      <c r="CE952" s="372"/>
      <c r="CF952" s="372"/>
      <c r="CG952" s="372"/>
      <c r="CH952" s="372"/>
      <c r="CI952" s="372"/>
      <c r="CJ952" s="372"/>
      <c r="CK952" s="372"/>
      <c r="CL952" s="372"/>
      <c r="CM952" s="372"/>
      <c r="CN952" s="372"/>
      <c r="CO952" s="372"/>
      <c r="CP952" s="372"/>
      <c r="CQ952" s="372"/>
      <c r="CR952" s="372"/>
      <c r="CS952" s="372"/>
      <c r="CT952" s="372"/>
      <c r="CU952" s="372"/>
      <c r="CV952" s="372"/>
      <c r="CW952" s="372"/>
      <c r="CX952" s="372"/>
      <c r="CY952" s="372"/>
      <c r="CZ952" s="372"/>
      <c r="DA952" s="372"/>
      <c r="DB952" s="372"/>
      <c r="DC952" s="372"/>
      <c r="DD952" s="372"/>
      <c r="DE952" s="372"/>
      <c r="DF952" s="372"/>
      <c r="DG952" s="372"/>
      <c r="DH952" s="372"/>
      <c r="DI952" s="372"/>
      <c r="DJ952" s="372"/>
      <c r="DK952" s="372"/>
      <c r="DL952" s="372"/>
      <c r="DM952" s="372"/>
      <c r="DN952" s="372"/>
      <c r="DO952" s="372"/>
      <c r="DP952" s="372"/>
      <c r="DQ952" s="372"/>
      <c r="DR952" s="372"/>
      <c r="DS952" s="372"/>
      <c r="DT952" s="372"/>
      <c r="DU952" s="372"/>
      <c r="DV952" s="372"/>
      <c r="DW952" s="372"/>
      <c r="DX952" s="372"/>
      <c r="DY952" s="372"/>
      <c r="DZ952" s="372"/>
      <c r="EA952" s="372"/>
      <c r="EB952" s="372"/>
      <c r="EC952" s="372"/>
      <c r="ED952" s="372"/>
      <c r="EE952" s="372"/>
      <c r="EF952" s="372"/>
      <c r="EG952" s="372"/>
      <c r="EH952" s="372"/>
      <c r="EI952" s="372"/>
      <c r="EJ952" s="372"/>
      <c r="EK952" s="372"/>
      <c r="EL952" s="372"/>
      <c r="EM952" s="372"/>
      <c r="EN952" s="372"/>
      <c r="EO952" s="372"/>
      <c r="EP952" s="372"/>
      <c r="EQ952" s="372"/>
      <c r="ER952" s="372"/>
      <c r="ES952" s="372"/>
      <c r="ET952" s="372"/>
      <c r="EU952" s="372"/>
      <c r="EV952" s="372"/>
      <c r="EW952" s="372"/>
      <c r="EX952" s="372"/>
      <c r="EY952" s="372"/>
      <c r="EZ952" s="372"/>
      <c r="FA952" s="372"/>
      <c r="FB952" s="372"/>
      <c r="FC952" s="372"/>
      <c r="FD952" s="372"/>
      <c r="FE952" s="372"/>
      <c r="FF952" s="372"/>
      <c r="FG952" s="372"/>
      <c r="FH952" s="372"/>
      <c r="FI952" s="372"/>
      <c r="FJ952" s="372"/>
      <c r="FK952" s="372"/>
      <c r="FL952" s="372"/>
      <c r="FM952" s="372"/>
      <c r="FN952" s="372"/>
      <c r="FO952" s="372"/>
      <c r="FP952" s="372"/>
      <c r="FQ952" s="372"/>
      <c r="FR952" s="372"/>
      <c r="FS952" s="372"/>
      <c r="FT952" s="372"/>
      <c r="FU952" s="372"/>
      <c r="FV952" s="372"/>
      <c r="FW952" s="372"/>
      <c r="FX952" s="372"/>
      <c r="FY952" s="372"/>
      <c r="FZ952" s="372"/>
      <c r="GA952" s="372"/>
      <c r="GB952" s="372"/>
      <c r="GC952" s="372"/>
      <c r="GD952" s="372"/>
      <c r="GE952" s="372"/>
      <c r="GF952" s="372"/>
      <c r="GG952" s="372"/>
      <c r="GH952" s="372"/>
      <c r="GI952" s="372"/>
      <c r="GJ952" s="372"/>
      <c r="GK952" s="372"/>
      <c r="GL952" s="372"/>
      <c r="GM952" s="372"/>
      <c r="GN952" s="372"/>
      <c r="GO952" s="372"/>
      <c r="GP952" s="372"/>
      <c r="GQ952" s="372"/>
      <c r="GR952" s="372"/>
      <c r="GS952" s="372"/>
      <c r="GT952" s="372"/>
      <c r="GU952" s="372"/>
      <c r="GV952" s="372"/>
      <c r="GW952" s="372"/>
      <c r="GX952" s="372"/>
      <c r="GY952" s="372"/>
      <c r="GZ952" s="372"/>
      <c r="HA952" s="372"/>
      <c r="HB952" s="372"/>
      <c r="HC952" s="372"/>
      <c r="HD952" s="372"/>
      <c r="HE952" s="372"/>
      <c r="HF952" s="372"/>
      <c r="HG952" s="372"/>
      <c r="HH952" s="372"/>
      <c r="HI952" s="372"/>
      <c r="HJ952" s="372"/>
      <c r="HK952" s="372"/>
      <c r="HL952" s="372"/>
      <c r="HM952" s="372"/>
      <c r="HN952" s="372"/>
      <c r="HO952" s="372"/>
      <c r="HP952" s="372"/>
      <c r="HQ952" s="372"/>
      <c r="HR952" s="372"/>
      <c r="HS952" s="372"/>
      <c r="HT952" s="372"/>
      <c r="HU952" s="372"/>
      <c r="HV952" s="372"/>
      <c r="HW952" s="372"/>
      <c r="HX952" s="372"/>
    </row>
    <row r="954" spans="1:232" s="481" customFormat="1">
      <c r="A954" s="363"/>
      <c r="B954" s="378"/>
      <c r="C954" s="365"/>
      <c r="D954" s="366"/>
      <c r="E954" s="367"/>
      <c r="F954" s="368"/>
      <c r="G954" s="379"/>
      <c r="H954" s="382"/>
      <c r="I954" s="466"/>
      <c r="J954" s="467"/>
      <c r="K954" s="468"/>
      <c r="L954" s="465"/>
      <c r="N954" s="458"/>
      <c r="O954" s="458"/>
      <c r="P954" s="372"/>
      <c r="Q954" s="372"/>
      <c r="R954" s="372"/>
      <c r="S954" s="372"/>
      <c r="T954" s="372"/>
      <c r="U954" s="372"/>
      <c r="V954" s="372"/>
      <c r="W954" s="372"/>
      <c r="X954" s="372"/>
      <c r="Y954" s="372"/>
      <c r="Z954" s="372"/>
      <c r="AA954" s="372"/>
      <c r="AB954" s="372"/>
      <c r="AC954" s="372"/>
      <c r="AD954" s="372"/>
      <c r="AE954" s="372"/>
      <c r="AF954" s="372"/>
      <c r="AG954" s="372"/>
      <c r="AH954" s="372"/>
      <c r="AI954" s="372"/>
      <c r="AJ954" s="372"/>
      <c r="AK954" s="372"/>
      <c r="AL954" s="372"/>
      <c r="AM954" s="372"/>
      <c r="AN954" s="372"/>
      <c r="AO954" s="372"/>
      <c r="AP954" s="372"/>
      <c r="AQ954" s="372"/>
      <c r="AR954" s="372"/>
      <c r="AS954" s="372"/>
      <c r="AT954" s="372"/>
      <c r="AU954" s="372"/>
      <c r="AV954" s="372"/>
      <c r="AW954" s="372"/>
      <c r="AX954" s="372"/>
      <c r="AY954" s="372"/>
      <c r="AZ954" s="372"/>
      <c r="BA954" s="372"/>
      <c r="BB954" s="372"/>
      <c r="BC954" s="372"/>
      <c r="BD954" s="372"/>
      <c r="BE954" s="372"/>
      <c r="BF954" s="372"/>
      <c r="BG954" s="372"/>
      <c r="BH954" s="372"/>
      <c r="BI954" s="372"/>
      <c r="BJ954" s="372"/>
      <c r="BK954" s="372"/>
      <c r="BL954" s="372"/>
      <c r="BM954" s="372"/>
      <c r="BN954" s="372"/>
      <c r="BO954" s="372"/>
      <c r="BP954" s="372"/>
      <c r="BQ954" s="372"/>
      <c r="BR954" s="372"/>
      <c r="BS954" s="372"/>
      <c r="BT954" s="372"/>
      <c r="BU954" s="372"/>
      <c r="BV954" s="372"/>
      <c r="BW954" s="372"/>
      <c r="BX954" s="372"/>
      <c r="BY954" s="372"/>
      <c r="BZ954" s="372"/>
      <c r="CA954" s="372"/>
      <c r="CB954" s="372"/>
      <c r="CC954" s="372"/>
      <c r="CD954" s="372"/>
      <c r="CE954" s="372"/>
      <c r="CF954" s="372"/>
      <c r="CG954" s="372"/>
      <c r="CH954" s="372"/>
      <c r="CI954" s="372"/>
      <c r="CJ954" s="372"/>
      <c r="CK954" s="372"/>
      <c r="CL954" s="372"/>
      <c r="CM954" s="372"/>
      <c r="CN954" s="372"/>
      <c r="CO954" s="372"/>
      <c r="CP954" s="372"/>
      <c r="CQ954" s="372"/>
      <c r="CR954" s="372"/>
      <c r="CS954" s="372"/>
      <c r="CT954" s="372"/>
      <c r="CU954" s="372"/>
      <c r="CV954" s="372"/>
      <c r="CW954" s="372"/>
      <c r="CX954" s="372"/>
      <c r="CY954" s="372"/>
      <c r="CZ954" s="372"/>
      <c r="DA954" s="372"/>
      <c r="DB954" s="372"/>
      <c r="DC954" s="372"/>
      <c r="DD954" s="372"/>
      <c r="DE954" s="372"/>
      <c r="DF954" s="372"/>
      <c r="DG954" s="372"/>
      <c r="DH954" s="372"/>
      <c r="DI954" s="372"/>
      <c r="DJ954" s="372"/>
      <c r="DK954" s="372"/>
      <c r="DL954" s="372"/>
      <c r="DM954" s="372"/>
      <c r="DN954" s="372"/>
      <c r="DO954" s="372"/>
      <c r="DP954" s="372"/>
      <c r="DQ954" s="372"/>
      <c r="DR954" s="372"/>
      <c r="DS954" s="372"/>
      <c r="DT954" s="372"/>
      <c r="DU954" s="372"/>
      <c r="DV954" s="372"/>
      <c r="DW954" s="372"/>
      <c r="DX954" s="372"/>
      <c r="DY954" s="372"/>
      <c r="DZ954" s="372"/>
      <c r="EA954" s="372"/>
      <c r="EB954" s="372"/>
      <c r="EC954" s="372"/>
      <c r="ED954" s="372"/>
      <c r="EE954" s="372"/>
      <c r="EF954" s="372"/>
      <c r="EG954" s="372"/>
      <c r="EH954" s="372"/>
      <c r="EI954" s="372"/>
      <c r="EJ954" s="372"/>
      <c r="EK954" s="372"/>
      <c r="EL954" s="372"/>
      <c r="EM954" s="372"/>
      <c r="EN954" s="372"/>
      <c r="EO954" s="372"/>
      <c r="EP954" s="372"/>
      <c r="EQ954" s="372"/>
      <c r="ER954" s="372"/>
      <c r="ES954" s="372"/>
      <c r="ET954" s="372"/>
      <c r="EU954" s="372"/>
      <c r="EV954" s="372"/>
      <c r="EW954" s="372"/>
      <c r="EX954" s="372"/>
      <c r="EY954" s="372"/>
      <c r="EZ954" s="372"/>
      <c r="FA954" s="372"/>
      <c r="FB954" s="372"/>
      <c r="FC954" s="372"/>
      <c r="FD954" s="372"/>
      <c r="FE954" s="372"/>
      <c r="FF954" s="372"/>
      <c r="FG954" s="372"/>
      <c r="FH954" s="372"/>
      <c r="FI954" s="372"/>
      <c r="FJ954" s="372"/>
      <c r="FK954" s="372"/>
      <c r="FL954" s="372"/>
      <c r="FM954" s="372"/>
      <c r="FN954" s="372"/>
      <c r="FO954" s="372"/>
      <c r="FP954" s="372"/>
      <c r="FQ954" s="372"/>
      <c r="FR954" s="372"/>
      <c r="FS954" s="372"/>
      <c r="FT954" s="372"/>
      <c r="FU954" s="372"/>
      <c r="FV954" s="372"/>
      <c r="FW954" s="372"/>
      <c r="FX954" s="372"/>
      <c r="FY954" s="372"/>
      <c r="FZ954" s="372"/>
      <c r="GA954" s="372"/>
      <c r="GB954" s="372"/>
      <c r="GC954" s="372"/>
      <c r="GD954" s="372"/>
      <c r="GE954" s="372"/>
      <c r="GF954" s="372"/>
      <c r="GG954" s="372"/>
      <c r="GH954" s="372"/>
      <c r="GI954" s="372"/>
      <c r="GJ954" s="372"/>
      <c r="GK954" s="372"/>
      <c r="GL954" s="372"/>
      <c r="GM954" s="372"/>
      <c r="GN954" s="372"/>
      <c r="GO954" s="372"/>
      <c r="GP954" s="372"/>
      <c r="GQ954" s="372"/>
      <c r="GR954" s="372"/>
      <c r="GS954" s="372"/>
      <c r="GT954" s="372"/>
      <c r="GU954" s="372"/>
      <c r="GV954" s="372"/>
      <c r="GW954" s="372"/>
      <c r="GX954" s="372"/>
      <c r="GY954" s="372"/>
      <c r="GZ954" s="372"/>
      <c r="HA954" s="372"/>
      <c r="HB954" s="372"/>
      <c r="HC954" s="372"/>
      <c r="HD954" s="372"/>
      <c r="HE954" s="372"/>
      <c r="HF954" s="372"/>
      <c r="HG954" s="372"/>
      <c r="HH954" s="372"/>
      <c r="HI954" s="372"/>
      <c r="HJ954" s="372"/>
      <c r="HK954" s="372"/>
      <c r="HL954" s="372"/>
      <c r="HM954" s="372"/>
      <c r="HN954" s="372"/>
      <c r="HO954" s="372"/>
      <c r="HP954" s="372"/>
      <c r="HQ954" s="372"/>
      <c r="HR954" s="372"/>
      <c r="HS954" s="372"/>
      <c r="HT954" s="372"/>
      <c r="HU954" s="372"/>
      <c r="HV954" s="372"/>
      <c r="HW954" s="372"/>
      <c r="HX954" s="372"/>
    </row>
    <row r="955" spans="1:232" s="481" customFormat="1">
      <c r="A955" s="363"/>
      <c r="B955" s="378"/>
      <c r="C955" s="365"/>
      <c r="D955" s="366"/>
      <c r="E955" s="367"/>
      <c r="F955" s="368"/>
      <c r="G955" s="379"/>
      <c r="H955" s="382"/>
      <c r="I955" s="466"/>
      <c r="J955" s="467"/>
      <c r="K955" s="468"/>
      <c r="L955" s="465"/>
      <c r="N955" s="458"/>
      <c r="O955" s="458"/>
      <c r="P955" s="372"/>
      <c r="Q955" s="372"/>
      <c r="R955" s="372"/>
      <c r="S955" s="372"/>
      <c r="T955" s="372"/>
      <c r="U955" s="372"/>
      <c r="V955" s="372"/>
      <c r="W955" s="372"/>
      <c r="X955" s="372"/>
      <c r="Y955" s="372"/>
      <c r="Z955" s="372"/>
      <c r="AA955" s="372"/>
      <c r="AB955" s="372"/>
      <c r="AC955" s="372"/>
      <c r="AD955" s="372"/>
      <c r="AE955" s="372"/>
      <c r="AF955" s="372"/>
      <c r="AG955" s="372"/>
      <c r="AH955" s="372"/>
      <c r="AI955" s="372"/>
      <c r="AJ955" s="372"/>
      <c r="AK955" s="372"/>
      <c r="AL955" s="372"/>
      <c r="AM955" s="372"/>
      <c r="AN955" s="372"/>
      <c r="AO955" s="372"/>
      <c r="AP955" s="372"/>
      <c r="AQ955" s="372"/>
      <c r="AR955" s="372"/>
      <c r="AS955" s="372"/>
      <c r="AT955" s="372"/>
      <c r="AU955" s="372"/>
      <c r="AV955" s="372"/>
      <c r="AW955" s="372"/>
      <c r="AX955" s="372"/>
      <c r="AY955" s="372"/>
      <c r="AZ955" s="372"/>
      <c r="BA955" s="372"/>
      <c r="BB955" s="372"/>
      <c r="BC955" s="372"/>
      <c r="BD955" s="372"/>
      <c r="BE955" s="372"/>
      <c r="BF955" s="372"/>
      <c r="BG955" s="372"/>
      <c r="BH955" s="372"/>
      <c r="BI955" s="372"/>
      <c r="BJ955" s="372"/>
      <c r="BK955" s="372"/>
      <c r="BL955" s="372"/>
      <c r="BM955" s="372"/>
      <c r="BN955" s="372"/>
      <c r="BO955" s="372"/>
      <c r="BP955" s="372"/>
      <c r="BQ955" s="372"/>
      <c r="BR955" s="372"/>
      <c r="BS955" s="372"/>
      <c r="BT955" s="372"/>
      <c r="BU955" s="372"/>
      <c r="BV955" s="372"/>
      <c r="BW955" s="372"/>
      <c r="BX955" s="372"/>
      <c r="BY955" s="372"/>
      <c r="BZ955" s="372"/>
      <c r="CA955" s="372"/>
      <c r="CB955" s="372"/>
      <c r="CC955" s="372"/>
      <c r="CD955" s="372"/>
      <c r="CE955" s="372"/>
      <c r="CF955" s="372"/>
      <c r="CG955" s="372"/>
      <c r="CH955" s="372"/>
      <c r="CI955" s="372"/>
      <c r="CJ955" s="372"/>
      <c r="CK955" s="372"/>
      <c r="CL955" s="372"/>
      <c r="CM955" s="372"/>
      <c r="CN955" s="372"/>
      <c r="CO955" s="372"/>
      <c r="CP955" s="372"/>
      <c r="CQ955" s="372"/>
      <c r="CR955" s="372"/>
      <c r="CS955" s="372"/>
      <c r="CT955" s="372"/>
      <c r="CU955" s="372"/>
      <c r="CV955" s="372"/>
      <c r="CW955" s="372"/>
      <c r="CX955" s="372"/>
      <c r="CY955" s="372"/>
      <c r="CZ955" s="372"/>
      <c r="DA955" s="372"/>
      <c r="DB955" s="372"/>
      <c r="DC955" s="372"/>
      <c r="DD955" s="372"/>
      <c r="DE955" s="372"/>
      <c r="DF955" s="372"/>
      <c r="DG955" s="372"/>
      <c r="DH955" s="372"/>
      <c r="DI955" s="372"/>
      <c r="DJ955" s="372"/>
      <c r="DK955" s="372"/>
      <c r="DL955" s="372"/>
      <c r="DM955" s="372"/>
      <c r="DN955" s="372"/>
      <c r="DO955" s="372"/>
      <c r="DP955" s="372"/>
      <c r="DQ955" s="372"/>
      <c r="DR955" s="372"/>
      <c r="DS955" s="372"/>
      <c r="DT955" s="372"/>
      <c r="DU955" s="372"/>
      <c r="DV955" s="372"/>
      <c r="DW955" s="372"/>
      <c r="DX955" s="372"/>
      <c r="DY955" s="372"/>
      <c r="DZ955" s="372"/>
      <c r="EA955" s="372"/>
      <c r="EB955" s="372"/>
      <c r="EC955" s="372"/>
      <c r="ED955" s="372"/>
      <c r="EE955" s="372"/>
      <c r="EF955" s="372"/>
      <c r="EG955" s="372"/>
      <c r="EH955" s="372"/>
      <c r="EI955" s="372"/>
      <c r="EJ955" s="372"/>
      <c r="EK955" s="372"/>
      <c r="EL955" s="372"/>
      <c r="EM955" s="372"/>
      <c r="EN955" s="372"/>
      <c r="EO955" s="372"/>
      <c r="EP955" s="372"/>
      <c r="EQ955" s="372"/>
      <c r="ER955" s="372"/>
      <c r="ES955" s="372"/>
      <c r="ET955" s="372"/>
      <c r="EU955" s="372"/>
      <c r="EV955" s="372"/>
      <c r="EW955" s="372"/>
      <c r="EX955" s="372"/>
      <c r="EY955" s="372"/>
      <c r="EZ955" s="372"/>
      <c r="FA955" s="372"/>
      <c r="FB955" s="372"/>
      <c r="FC955" s="372"/>
      <c r="FD955" s="372"/>
      <c r="FE955" s="372"/>
      <c r="FF955" s="372"/>
      <c r="FG955" s="372"/>
      <c r="FH955" s="372"/>
      <c r="FI955" s="372"/>
      <c r="FJ955" s="372"/>
      <c r="FK955" s="372"/>
      <c r="FL955" s="372"/>
      <c r="FM955" s="372"/>
      <c r="FN955" s="372"/>
      <c r="FO955" s="372"/>
      <c r="FP955" s="372"/>
      <c r="FQ955" s="372"/>
      <c r="FR955" s="372"/>
      <c r="FS955" s="372"/>
      <c r="FT955" s="372"/>
      <c r="FU955" s="372"/>
      <c r="FV955" s="372"/>
      <c r="FW955" s="372"/>
      <c r="FX955" s="372"/>
      <c r="FY955" s="372"/>
      <c r="FZ955" s="372"/>
      <c r="GA955" s="372"/>
      <c r="GB955" s="372"/>
      <c r="GC955" s="372"/>
      <c r="GD955" s="372"/>
      <c r="GE955" s="372"/>
      <c r="GF955" s="372"/>
      <c r="GG955" s="372"/>
      <c r="GH955" s="372"/>
      <c r="GI955" s="372"/>
      <c r="GJ955" s="372"/>
      <c r="GK955" s="372"/>
      <c r="GL955" s="372"/>
      <c r="GM955" s="372"/>
      <c r="GN955" s="372"/>
      <c r="GO955" s="372"/>
      <c r="GP955" s="372"/>
      <c r="GQ955" s="372"/>
      <c r="GR955" s="372"/>
      <c r="GS955" s="372"/>
      <c r="GT955" s="372"/>
      <c r="GU955" s="372"/>
      <c r="GV955" s="372"/>
      <c r="GW955" s="372"/>
      <c r="GX955" s="372"/>
      <c r="GY955" s="372"/>
      <c r="GZ955" s="372"/>
      <c r="HA955" s="372"/>
      <c r="HB955" s="372"/>
      <c r="HC955" s="372"/>
      <c r="HD955" s="372"/>
      <c r="HE955" s="372"/>
      <c r="HF955" s="372"/>
      <c r="HG955" s="372"/>
      <c r="HH955" s="372"/>
      <c r="HI955" s="372"/>
      <c r="HJ955" s="372"/>
      <c r="HK955" s="372"/>
      <c r="HL955" s="372"/>
      <c r="HM955" s="372"/>
      <c r="HN955" s="372"/>
      <c r="HO955" s="372"/>
      <c r="HP955" s="372"/>
      <c r="HQ955" s="372"/>
      <c r="HR955" s="372"/>
      <c r="HS955" s="372"/>
      <c r="HT955" s="372"/>
      <c r="HU955" s="372"/>
      <c r="HV955" s="372"/>
      <c r="HW955" s="372"/>
      <c r="HX955" s="372"/>
    </row>
    <row r="957" spans="1:232" s="481" customFormat="1">
      <c r="A957" s="363"/>
      <c r="B957" s="378"/>
      <c r="C957" s="365"/>
      <c r="D957" s="366"/>
      <c r="E957" s="367"/>
      <c r="F957" s="368"/>
      <c r="G957" s="379"/>
      <c r="H957" s="382"/>
      <c r="I957" s="466"/>
      <c r="J957" s="467"/>
      <c r="K957" s="468"/>
      <c r="L957" s="465"/>
      <c r="N957" s="458"/>
      <c r="O957" s="458"/>
      <c r="P957" s="372"/>
      <c r="Q957" s="372"/>
      <c r="R957" s="372"/>
      <c r="S957" s="372"/>
      <c r="T957" s="372"/>
      <c r="U957" s="372"/>
      <c r="V957" s="372"/>
      <c r="W957" s="372"/>
      <c r="X957" s="372"/>
      <c r="Y957" s="372"/>
      <c r="Z957" s="372"/>
      <c r="AA957" s="372"/>
      <c r="AB957" s="372"/>
      <c r="AC957" s="372"/>
      <c r="AD957" s="372"/>
      <c r="AE957" s="372"/>
      <c r="AF957" s="372"/>
      <c r="AG957" s="372"/>
      <c r="AH957" s="372"/>
      <c r="AI957" s="372"/>
      <c r="AJ957" s="372"/>
      <c r="AK957" s="372"/>
      <c r="AL957" s="372"/>
      <c r="AM957" s="372"/>
      <c r="AN957" s="372"/>
      <c r="AO957" s="372"/>
      <c r="AP957" s="372"/>
      <c r="AQ957" s="372"/>
      <c r="AR957" s="372"/>
      <c r="AS957" s="372"/>
      <c r="AT957" s="372"/>
      <c r="AU957" s="372"/>
      <c r="AV957" s="372"/>
      <c r="AW957" s="372"/>
      <c r="AX957" s="372"/>
      <c r="AY957" s="372"/>
      <c r="AZ957" s="372"/>
      <c r="BA957" s="372"/>
      <c r="BB957" s="372"/>
      <c r="BC957" s="372"/>
      <c r="BD957" s="372"/>
      <c r="BE957" s="372"/>
      <c r="BF957" s="372"/>
      <c r="BG957" s="372"/>
      <c r="BH957" s="372"/>
      <c r="BI957" s="372"/>
      <c r="BJ957" s="372"/>
      <c r="BK957" s="372"/>
      <c r="BL957" s="372"/>
      <c r="BM957" s="372"/>
      <c r="BN957" s="372"/>
      <c r="BO957" s="372"/>
      <c r="BP957" s="372"/>
      <c r="BQ957" s="372"/>
      <c r="BR957" s="372"/>
      <c r="BS957" s="372"/>
      <c r="BT957" s="372"/>
      <c r="BU957" s="372"/>
      <c r="BV957" s="372"/>
      <c r="BW957" s="372"/>
      <c r="BX957" s="372"/>
      <c r="BY957" s="372"/>
      <c r="BZ957" s="372"/>
      <c r="CA957" s="372"/>
      <c r="CB957" s="372"/>
      <c r="CC957" s="372"/>
      <c r="CD957" s="372"/>
      <c r="CE957" s="372"/>
      <c r="CF957" s="372"/>
      <c r="CG957" s="372"/>
      <c r="CH957" s="372"/>
      <c r="CI957" s="372"/>
      <c r="CJ957" s="372"/>
      <c r="CK957" s="372"/>
      <c r="CL957" s="372"/>
      <c r="CM957" s="372"/>
      <c r="CN957" s="372"/>
      <c r="CO957" s="372"/>
      <c r="CP957" s="372"/>
      <c r="CQ957" s="372"/>
      <c r="CR957" s="372"/>
      <c r="CS957" s="372"/>
      <c r="CT957" s="372"/>
      <c r="CU957" s="372"/>
      <c r="CV957" s="372"/>
      <c r="CW957" s="372"/>
      <c r="CX957" s="372"/>
      <c r="CY957" s="372"/>
      <c r="CZ957" s="372"/>
      <c r="DA957" s="372"/>
      <c r="DB957" s="372"/>
      <c r="DC957" s="372"/>
      <c r="DD957" s="372"/>
      <c r="DE957" s="372"/>
      <c r="DF957" s="372"/>
      <c r="DG957" s="372"/>
      <c r="DH957" s="372"/>
      <c r="DI957" s="372"/>
      <c r="DJ957" s="372"/>
      <c r="DK957" s="372"/>
      <c r="DL957" s="372"/>
      <c r="DM957" s="372"/>
      <c r="DN957" s="372"/>
      <c r="DO957" s="372"/>
      <c r="DP957" s="372"/>
      <c r="DQ957" s="372"/>
      <c r="DR957" s="372"/>
      <c r="DS957" s="372"/>
      <c r="DT957" s="372"/>
      <c r="DU957" s="372"/>
      <c r="DV957" s="372"/>
      <c r="DW957" s="372"/>
      <c r="DX957" s="372"/>
      <c r="DY957" s="372"/>
      <c r="DZ957" s="372"/>
      <c r="EA957" s="372"/>
      <c r="EB957" s="372"/>
      <c r="EC957" s="372"/>
      <c r="ED957" s="372"/>
      <c r="EE957" s="372"/>
      <c r="EF957" s="372"/>
      <c r="EG957" s="372"/>
      <c r="EH957" s="372"/>
      <c r="EI957" s="372"/>
      <c r="EJ957" s="372"/>
      <c r="EK957" s="372"/>
      <c r="EL957" s="372"/>
      <c r="EM957" s="372"/>
      <c r="EN957" s="372"/>
      <c r="EO957" s="372"/>
      <c r="EP957" s="372"/>
      <c r="EQ957" s="372"/>
      <c r="ER957" s="372"/>
      <c r="ES957" s="372"/>
      <c r="ET957" s="372"/>
      <c r="EU957" s="372"/>
      <c r="EV957" s="372"/>
      <c r="EW957" s="372"/>
      <c r="EX957" s="372"/>
      <c r="EY957" s="372"/>
      <c r="EZ957" s="372"/>
      <c r="FA957" s="372"/>
      <c r="FB957" s="372"/>
      <c r="FC957" s="372"/>
      <c r="FD957" s="372"/>
      <c r="FE957" s="372"/>
      <c r="FF957" s="372"/>
      <c r="FG957" s="372"/>
      <c r="FH957" s="372"/>
      <c r="FI957" s="372"/>
      <c r="FJ957" s="372"/>
      <c r="FK957" s="372"/>
      <c r="FL957" s="372"/>
      <c r="FM957" s="372"/>
      <c r="FN957" s="372"/>
      <c r="FO957" s="372"/>
      <c r="FP957" s="372"/>
      <c r="FQ957" s="372"/>
      <c r="FR957" s="372"/>
      <c r="FS957" s="372"/>
      <c r="FT957" s="372"/>
      <c r="FU957" s="372"/>
      <c r="FV957" s="372"/>
      <c r="FW957" s="372"/>
      <c r="FX957" s="372"/>
      <c r="FY957" s="372"/>
      <c r="FZ957" s="372"/>
      <c r="GA957" s="372"/>
      <c r="GB957" s="372"/>
      <c r="GC957" s="372"/>
      <c r="GD957" s="372"/>
      <c r="GE957" s="372"/>
      <c r="GF957" s="372"/>
      <c r="GG957" s="372"/>
      <c r="GH957" s="372"/>
      <c r="GI957" s="372"/>
      <c r="GJ957" s="372"/>
      <c r="GK957" s="372"/>
      <c r="GL957" s="372"/>
      <c r="GM957" s="372"/>
      <c r="GN957" s="372"/>
      <c r="GO957" s="372"/>
      <c r="GP957" s="372"/>
      <c r="GQ957" s="372"/>
      <c r="GR957" s="372"/>
      <c r="GS957" s="372"/>
      <c r="GT957" s="372"/>
      <c r="GU957" s="372"/>
      <c r="GV957" s="372"/>
      <c r="GW957" s="372"/>
      <c r="GX957" s="372"/>
      <c r="GY957" s="372"/>
      <c r="GZ957" s="372"/>
      <c r="HA957" s="372"/>
      <c r="HB957" s="372"/>
      <c r="HC957" s="372"/>
      <c r="HD957" s="372"/>
      <c r="HE957" s="372"/>
      <c r="HF957" s="372"/>
      <c r="HG957" s="372"/>
      <c r="HH957" s="372"/>
      <c r="HI957" s="372"/>
      <c r="HJ957" s="372"/>
      <c r="HK957" s="372"/>
      <c r="HL957" s="372"/>
      <c r="HM957" s="372"/>
      <c r="HN957" s="372"/>
      <c r="HO957" s="372"/>
      <c r="HP957" s="372"/>
      <c r="HQ957" s="372"/>
      <c r="HR957" s="372"/>
      <c r="HS957" s="372"/>
      <c r="HT957" s="372"/>
      <c r="HU957" s="372"/>
      <c r="HV957" s="372"/>
      <c r="HW957" s="372"/>
      <c r="HX957" s="372"/>
    </row>
    <row r="959" spans="1:232" s="481" customFormat="1">
      <c r="A959" s="363"/>
      <c r="B959" s="378"/>
      <c r="C959" s="365"/>
      <c r="D959" s="366"/>
      <c r="E959" s="367"/>
      <c r="F959" s="368"/>
      <c r="G959" s="379"/>
      <c r="H959" s="382"/>
      <c r="I959" s="466"/>
      <c r="J959" s="467"/>
      <c r="K959" s="468"/>
      <c r="L959" s="465"/>
      <c r="N959" s="458"/>
      <c r="O959" s="458"/>
      <c r="P959" s="372"/>
      <c r="Q959" s="372"/>
      <c r="R959" s="372"/>
      <c r="S959" s="372"/>
      <c r="T959" s="372"/>
      <c r="U959" s="372"/>
      <c r="V959" s="372"/>
      <c r="W959" s="372"/>
      <c r="X959" s="372"/>
      <c r="Y959" s="372"/>
      <c r="Z959" s="372"/>
      <c r="AA959" s="372"/>
      <c r="AB959" s="372"/>
      <c r="AC959" s="372"/>
      <c r="AD959" s="372"/>
      <c r="AE959" s="372"/>
      <c r="AF959" s="372"/>
      <c r="AG959" s="372"/>
      <c r="AH959" s="372"/>
      <c r="AI959" s="372"/>
      <c r="AJ959" s="372"/>
      <c r="AK959" s="372"/>
      <c r="AL959" s="372"/>
      <c r="AM959" s="372"/>
      <c r="AN959" s="372"/>
      <c r="AO959" s="372"/>
      <c r="AP959" s="372"/>
      <c r="AQ959" s="372"/>
      <c r="AR959" s="372"/>
      <c r="AS959" s="372"/>
      <c r="AT959" s="372"/>
      <c r="AU959" s="372"/>
      <c r="AV959" s="372"/>
      <c r="AW959" s="372"/>
      <c r="AX959" s="372"/>
      <c r="AY959" s="372"/>
      <c r="AZ959" s="372"/>
      <c r="BA959" s="372"/>
      <c r="BB959" s="372"/>
      <c r="BC959" s="372"/>
      <c r="BD959" s="372"/>
      <c r="BE959" s="372"/>
      <c r="BF959" s="372"/>
      <c r="BG959" s="372"/>
      <c r="BH959" s="372"/>
      <c r="BI959" s="372"/>
      <c r="BJ959" s="372"/>
      <c r="BK959" s="372"/>
      <c r="BL959" s="372"/>
      <c r="BM959" s="372"/>
      <c r="BN959" s="372"/>
      <c r="BO959" s="372"/>
      <c r="BP959" s="372"/>
      <c r="BQ959" s="372"/>
      <c r="BR959" s="372"/>
      <c r="BS959" s="372"/>
      <c r="BT959" s="372"/>
      <c r="BU959" s="372"/>
      <c r="BV959" s="372"/>
      <c r="BW959" s="372"/>
      <c r="BX959" s="372"/>
      <c r="BY959" s="372"/>
      <c r="BZ959" s="372"/>
      <c r="CA959" s="372"/>
      <c r="CB959" s="372"/>
      <c r="CC959" s="372"/>
      <c r="CD959" s="372"/>
      <c r="CE959" s="372"/>
      <c r="CF959" s="372"/>
      <c r="CG959" s="372"/>
      <c r="CH959" s="372"/>
      <c r="CI959" s="372"/>
      <c r="CJ959" s="372"/>
      <c r="CK959" s="372"/>
      <c r="CL959" s="372"/>
      <c r="CM959" s="372"/>
      <c r="CN959" s="372"/>
      <c r="CO959" s="372"/>
      <c r="CP959" s="372"/>
      <c r="CQ959" s="372"/>
      <c r="CR959" s="372"/>
      <c r="CS959" s="372"/>
      <c r="CT959" s="372"/>
      <c r="CU959" s="372"/>
      <c r="CV959" s="372"/>
      <c r="CW959" s="372"/>
      <c r="CX959" s="372"/>
      <c r="CY959" s="372"/>
      <c r="CZ959" s="372"/>
      <c r="DA959" s="372"/>
      <c r="DB959" s="372"/>
      <c r="DC959" s="372"/>
      <c r="DD959" s="372"/>
      <c r="DE959" s="372"/>
      <c r="DF959" s="372"/>
      <c r="DG959" s="372"/>
      <c r="DH959" s="372"/>
      <c r="DI959" s="372"/>
      <c r="DJ959" s="372"/>
      <c r="DK959" s="372"/>
      <c r="DL959" s="372"/>
      <c r="DM959" s="372"/>
      <c r="DN959" s="372"/>
      <c r="DO959" s="372"/>
      <c r="DP959" s="372"/>
      <c r="DQ959" s="372"/>
      <c r="DR959" s="372"/>
      <c r="DS959" s="372"/>
      <c r="DT959" s="372"/>
      <c r="DU959" s="372"/>
      <c r="DV959" s="372"/>
      <c r="DW959" s="372"/>
      <c r="DX959" s="372"/>
      <c r="DY959" s="372"/>
      <c r="DZ959" s="372"/>
      <c r="EA959" s="372"/>
      <c r="EB959" s="372"/>
      <c r="EC959" s="372"/>
      <c r="ED959" s="372"/>
      <c r="EE959" s="372"/>
      <c r="EF959" s="372"/>
      <c r="EG959" s="372"/>
      <c r="EH959" s="372"/>
      <c r="EI959" s="372"/>
      <c r="EJ959" s="372"/>
      <c r="EK959" s="372"/>
      <c r="EL959" s="372"/>
      <c r="EM959" s="372"/>
      <c r="EN959" s="372"/>
      <c r="EO959" s="372"/>
      <c r="EP959" s="372"/>
      <c r="EQ959" s="372"/>
      <c r="ER959" s="372"/>
      <c r="ES959" s="372"/>
      <c r="ET959" s="372"/>
      <c r="EU959" s="372"/>
      <c r="EV959" s="372"/>
      <c r="EW959" s="372"/>
      <c r="EX959" s="372"/>
      <c r="EY959" s="372"/>
      <c r="EZ959" s="372"/>
      <c r="FA959" s="372"/>
      <c r="FB959" s="372"/>
      <c r="FC959" s="372"/>
      <c r="FD959" s="372"/>
      <c r="FE959" s="372"/>
      <c r="FF959" s="372"/>
      <c r="FG959" s="372"/>
      <c r="FH959" s="372"/>
      <c r="FI959" s="372"/>
      <c r="FJ959" s="372"/>
      <c r="FK959" s="372"/>
      <c r="FL959" s="372"/>
      <c r="FM959" s="372"/>
      <c r="FN959" s="372"/>
      <c r="FO959" s="372"/>
      <c r="FP959" s="372"/>
      <c r="FQ959" s="372"/>
      <c r="FR959" s="372"/>
      <c r="FS959" s="372"/>
      <c r="FT959" s="372"/>
      <c r="FU959" s="372"/>
      <c r="FV959" s="372"/>
      <c r="FW959" s="372"/>
      <c r="FX959" s="372"/>
      <c r="FY959" s="372"/>
      <c r="FZ959" s="372"/>
      <c r="GA959" s="372"/>
      <c r="GB959" s="372"/>
      <c r="GC959" s="372"/>
      <c r="GD959" s="372"/>
      <c r="GE959" s="372"/>
      <c r="GF959" s="372"/>
      <c r="GG959" s="372"/>
      <c r="GH959" s="372"/>
      <c r="GI959" s="372"/>
      <c r="GJ959" s="372"/>
      <c r="GK959" s="372"/>
      <c r="GL959" s="372"/>
      <c r="GM959" s="372"/>
      <c r="GN959" s="372"/>
      <c r="GO959" s="372"/>
      <c r="GP959" s="372"/>
      <c r="GQ959" s="372"/>
      <c r="GR959" s="372"/>
      <c r="GS959" s="372"/>
      <c r="GT959" s="372"/>
      <c r="GU959" s="372"/>
      <c r="GV959" s="372"/>
      <c r="GW959" s="372"/>
      <c r="GX959" s="372"/>
      <c r="GY959" s="372"/>
      <c r="GZ959" s="372"/>
      <c r="HA959" s="372"/>
      <c r="HB959" s="372"/>
      <c r="HC959" s="372"/>
      <c r="HD959" s="372"/>
      <c r="HE959" s="372"/>
      <c r="HF959" s="372"/>
      <c r="HG959" s="372"/>
      <c r="HH959" s="372"/>
      <c r="HI959" s="372"/>
      <c r="HJ959" s="372"/>
      <c r="HK959" s="372"/>
      <c r="HL959" s="372"/>
      <c r="HM959" s="372"/>
      <c r="HN959" s="372"/>
      <c r="HO959" s="372"/>
      <c r="HP959" s="372"/>
      <c r="HQ959" s="372"/>
      <c r="HR959" s="372"/>
      <c r="HS959" s="372"/>
      <c r="HT959" s="372"/>
      <c r="HU959" s="372"/>
      <c r="HV959" s="372"/>
      <c r="HW959" s="372"/>
      <c r="HX959" s="372"/>
    </row>
    <row r="961" spans="1:232" s="481" customFormat="1">
      <c r="A961" s="363"/>
      <c r="B961" s="378"/>
      <c r="C961" s="365"/>
      <c r="D961" s="366"/>
      <c r="E961" s="367"/>
      <c r="F961" s="368"/>
      <c r="G961" s="379"/>
      <c r="H961" s="382"/>
      <c r="I961" s="466"/>
      <c r="J961" s="467"/>
      <c r="K961" s="468"/>
      <c r="L961" s="465"/>
      <c r="N961" s="458"/>
      <c r="O961" s="458"/>
      <c r="P961" s="372"/>
      <c r="Q961" s="372"/>
      <c r="R961" s="372"/>
      <c r="S961" s="372"/>
      <c r="T961" s="372"/>
      <c r="U961" s="372"/>
      <c r="V961" s="372"/>
      <c r="W961" s="372"/>
      <c r="X961" s="372"/>
      <c r="Y961" s="372"/>
      <c r="Z961" s="372"/>
      <c r="AA961" s="372"/>
      <c r="AB961" s="372"/>
      <c r="AC961" s="372"/>
      <c r="AD961" s="372"/>
      <c r="AE961" s="372"/>
      <c r="AF961" s="372"/>
      <c r="AG961" s="372"/>
      <c r="AH961" s="372"/>
      <c r="AI961" s="372"/>
      <c r="AJ961" s="372"/>
      <c r="AK961" s="372"/>
      <c r="AL961" s="372"/>
      <c r="AM961" s="372"/>
      <c r="AN961" s="372"/>
      <c r="AO961" s="372"/>
      <c r="AP961" s="372"/>
      <c r="AQ961" s="372"/>
      <c r="AR961" s="372"/>
      <c r="AS961" s="372"/>
      <c r="AT961" s="372"/>
      <c r="AU961" s="372"/>
      <c r="AV961" s="372"/>
      <c r="AW961" s="372"/>
      <c r="AX961" s="372"/>
      <c r="AY961" s="372"/>
      <c r="AZ961" s="372"/>
      <c r="BA961" s="372"/>
      <c r="BB961" s="372"/>
      <c r="BC961" s="372"/>
      <c r="BD961" s="372"/>
      <c r="BE961" s="372"/>
      <c r="BF961" s="372"/>
      <c r="BG961" s="372"/>
      <c r="BH961" s="372"/>
      <c r="BI961" s="372"/>
      <c r="BJ961" s="372"/>
      <c r="BK961" s="372"/>
      <c r="BL961" s="372"/>
      <c r="BM961" s="372"/>
      <c r="BN961" s="372"/>
      <c r="BO961" s="372"/>
      <c r="BP961" s="372"/>
      <c r="BQ961" s="372"/>
      <c r="BR961" s="372"/>
      <c r="BS961" s="372"/>
      <c r="BT961" s="372"/>
      <c r="BU961" s="372"/>
      <c r="BV961" s="372"/>
      <c r="BW961" s="372"/>
      <c r="BX961" s="372"/>
      <c r="BY961" s="372"/>
      <c r="BZ961" s="372"/>
      <c r="CA961" s="372"/>
      <c r="CB961" s="372"/>
      <c r="CC961" s="372"/>
      <c r="CD961" s="372"/>
      <c r="CE961" s="372"/>
      <c r="CF961" s="372"/>
      <c r="CG961" s="372"/>
      <c r="CH961" s="372"/>
      <c r="CI961" s="372"/>
      <c r="CJ961" s="372"/>
      <c r="CK961" s="372"/>
      <c r="CL961" s="372"/>
      <c r="CM961" s="372"/>
      <c r="CN961" s="372"/>
      <c r="CO961" s="372"/>
      <c r="CP961" s="372"/>
      <c r="CQ961" s="372"/>
      <c r="CR961" s="372"/>
      <c r="CS961" s="372"/>
      <c r="CT961" s="372"/>
      <c r="CU961" s="372"/>
      <c r="CV961" s="372"/>
      <c r="CW961" s="372"/>
      <c r="CX961" s="372"/>
      <c r="CY961" s="372"/>
      <c r="CZ961" s="372"/>
      <c r="DA961" s="372"/>
      <c r="DB961" s="372"/>
      <c r="DC961" s="372"/>
      <c r="DD961" s="372"/>
      <c r="DE961" s="372"/>
      <c r="DF961" s="372"/>
      <c r="DG961" s="372"/>
      <c r="DH961" s="372"/>
      <c r="DI961" s="372"/>
      <c r="DJ961" s="372"/>
      <c r="DK961" s="372"/>
      <c r="DL961" s="372"/>
      <c r="DM961" s="372"/>
      <c r="DN961" s="372"/>
      <c r="DO961" s="372"/>
      <c r="DP961" s="372"/>
      <c r="DQ961" s="372"/>
      <c r="DR961" s="372"/>
      <c r="DS961" s="372"/>
      <c r="DT961" s="372"/>
      <c r="DU961" s="372"/>
      <c r="DV961" s="372"/>
      <c r="DW961" s="372"/>
      <c r="DX961" s="372"/>
      <c r="DY961" s="372"/>
      <c r="DZ961" s="372"/>
      <c r="EA961" s="372"/>
      <c r="EB961" s="372"/>
      <c r="EC961" s="372"/>
      <c r="ED961" s="372"/>
      <c r="EE961" s="372"/>
      <c r="EF961" s="372"/>
      <c r="EG961" s="372"/>
      <c r="EH961" s="372"/>
      <c r="EI961" s="372"/>
      <c r="EJ961" s="372"/>
      <c r="EK961" s="372"/>
      <c r="EL961" s="372"/>
      <c r="EM961" s="372"/>
      <c r="EN961" s="372"/>
      <c r="EO961" s="372"/>
      <c r="EP961" s="372"/>
      <c r="EQ961" s="372"/>
      <c r="ER961" s="372"/>
      <c r="ES961" s="372"/>
      <c r="ET961" s="372"/>
      <c r="EU961" s="372"/>
      <c r="EV961" s="372"/>
      <c r="EW961" s="372"/>
      <c r="EX961" s="372"/>
      <c r="EY961" s="372"/>
      <c r="EZ961" s="372"/>
      <c r="FA961" s="372"/>
      <c r="FB961" s="372"/>
      <c r="FC961" s="372"/>
      <c r="FD961" s="372"/>
      <c r="FE961" s="372"/>
      <c r="FF961" s="372"/>
      <c r="FG961" s="372"/>
      <c r="FH961" s="372"/>
      <c r="FI961" s="372"/>
      <c r="FJ961" s="372"/>
      <c r="FK961" s="372"/>
      <c r="FL961" s="372"/>
      <c r="FM961" s="372"/>
      <c r="FN961" s="372"/>
      <c r="FO961" s="372"/>
      <c r="FP961" s="372"/>
      <c r="FQ961" s="372"/>
      <c r="FR961" s="372"/>
      <c r="FS961" s="372"/>
      <c r="FT961" s="372"/>
      <c r="FU961" s="372"/>
      <c r="FV961" s="372"/>
      <c r="FW961" s="372"/>
      <c r="FX961" s="372"/>
      <c r="FY961" s="372"/>
      <c r="FZ961" s="372"/>
      <c r="GA961" s="372"/>
      <c r="GB961" s="372"/>
      <c r="GC961" s="372"/>
      <c r="GD961" s="372"/>
      <c r="GE961" s="372"/>
      <c r="GF961" s="372"/>
      <c r="GG961" s="372"/>
      <c r="GH961" s="372"/>
      <c r="GI961" s="372"/>
      <c r="GJ961" s="372"/>
      <c r="GK961" s="372"/>
      <c r="GL961" s="372"/>
      <c r="GM961" s="372"/>
      <c r="GN961" s="372"/>
      <c r="GO961" s="372"/>
      <c r="GP961" s="372"/>
      <c r="GQ961" s="372"/>
      <c r="GR961" s="372"/>
      <c r="GS961" s="372"/>
      <c r="GT961" s="372"/>
      <c r="GU961" s="372"/>
      <c r="GV961" s="372"/>
      <c r="GW961" s="372"/>
      <c r="GX961" s="372"/>
      <c r="GY961" s="372"/>
      <c r="GZ961" s="372"/>
      <c r="HA961" s="372"/>
      <c r="HB961" s="372"/>
      <c r="HC961" s="372"/>
      <c r="HD961" s="372"/>
      <c r="HE961" s="372"/>
      <c r="HF961" s="372"/>
      <c r="HG961" s="372"/>
      <c r="HH961" s="372"/>
      <c r="HI961" s="372"/>
      <c r="HJ961" s="372"/>
      <c r="HK961" s="372"/>
      <c r="HL961" s="372"/>
      <c r="HM961" s="372"/>
      <c r="HN961" s="372"/>
      <c r="HO961" s="372"/>
      <c r="HP961" s="372"/>
      <c r="HQ961" s="372"/>
      <c r="HR961" s="372"/>
      <c r="HS961" s="372"/>
      <c r="HT961" s="372"/>
      <c r="HU961" s="372"/>
      <c r="HV961" s="372"/>
      <c r="HW961" s="372"/>
      <c r="HX961" s="372"/>
    </row>
    <row r="962" spans="1:232" s="481" customFormat="1">
      <c r="A962" s="363"/>
      <c r="B962" s="378"/>
      <c r="C962" s="365"/>
      <c r="D962" s="366"/>
      <c r="E962" s="367"/>
      <c r="F962" s="368"/>
      <c r="G962" s="379"/>
      <c r="H962" s="382"/>
      <c r="I962" s="466"/>
      <c r="J962" s="467"/>
      <c r="K962" s="468"/>
      <c r="L962" s="465"/>
      <c r="N962" s="458"/>
      <c r="O962" s="458"/>
      <c r="P962" s="372"/>
      <c r="Q962" s="372"/>
      <c r="R962" s="372"/>
      <c r="S962" s="372"/>
      <c r="T962" s="372"/>
      <c r="U962" s="372"/>
      <c r="V962" s="372"/>
      <c r="W962" s="372"/>
      <c r="X962" s="372"/>
      <c r="Y962" s="372"/>
      <c r="Z962" s="372"/>
      <c r="AA962" s="372"/>
      <c r="AB962" s="372"/>
      <c r="AC962" s="372"/>
      <c r="AD962" s="372"/>
      <c r="AE962" s="372"/>
      <c r="AF962" s="372"/>
      <c r="AG962" s="372"/>
      <c r="AH962" s="372"/>
      <c r="AI962" s="372"/>
      <c r="AJ962" s="372"/>
      <c r="AK962" s="372"/>
      <c r="AL962" s="372"/>
      <c r="AM962" s="372"/>
      <c r="AN962" s="372"/>
      <c r="AO962" s="372"/>
      <c r="AP962" s="372"/>
      <c r="AQ962" s="372"/>
      <c r="AR962" s="372"/>
      <c r="AS962" s="372"/>
      <c r="AT962" s="372"/>
      <c r="AU962" s="372"/>
      <c r="AV962" s="372"/>
      <c r="AW962" s="372"/>
      <c r="AX962" s="372"/>
      <c r="AY962" s="372"/>
      <c r="AZ962" s="372"/>
      <c r="BA962" s="372"/>
      <c r="BB962" s="372"/>
      <c r="BC962" s="372"/>
      <c r="BD962" s="372"/>
      <c r="BE962" s="372"/>
      <c r="BF962" s="372"/>
      <c r="BG962" s="372"/>
      <c r="BH962" s="372"/>
      <c r="BI962" s="372"/>
      <c r="BJ962" s="372"/>
      <c r="BK962" s="372"/>
      <c r="BL962" s="372"/>
      <c r="BM962" s="372"/>
      <c r="BN962" s="372"/>
      <c r="BO962" s="372"/>
      <c r="BP962" s="372"/>
      <c r="BQ962" s="372"/>
      <c r="BR962" s="372"/>
      <c r="BS962" s="372"/>
      <c r="BT962" s="372"/>
      <c r="BU962" s="372"/>
      <c r="BV962" s="372"/>
      <c r="BW962" s="372"/>
      <c r="BX962" s="372"/>
      <c r="BY962" s="372"/>
      <c r="BZ962" s="372"/>
      <c r="CA962" s="372"/>
      <c r="CB962" s="372"/>
      <c r="CC962" s="372"/>
      <c r="CD962" s="372"/>
      <c r="CE962" s="372"/>
      <c r="CF962" s="372"/>
      <c r="CG962" s="372"/>
      <c r="CH962" s="372"/>
      <c r="CI962" s="372"/>
      <c r="CJ962" s="372"/>
      <c r="CK962" s="372"/>
      <c r="CL962" s="372"/>
      <c r="CM962" s="372"/>
      <c r="CN962" s="372"/>
      <c r="CO962" s="372"/>
      <c r="CP962" s="372"/>
      <c r="CQ962" s="372"/>
      <c r="CR962" s="372"/>
      <c r="CS962" s="372"/>
      <c r="CT962" s="372"/>
      <c r="CU962" s="372"/>
      <c r="CV962" s="372"/>
      <c r="CW962" s="372"/>
      <c r="CX962" s="372"/>
      <c r="CY962" s="372"/>
      <c r="CZ962" s="372"/>
      <c r="DA962" s="372"/>
      <c r="DB962" s="372"/>
      <c r="DC962" s="372"/>
      <c r="DD962" s="372"/>
      <c r="DE962" s="372"/>
      <c r="DF962" s="372"/>
      <c r="DG962" s="372"/>
      <c r="DH962" s="372"/>
      <c r="DI962" s="372"/>
      <c r="DJ962" s="372"/>
      <c r="DK962" s="372"/>
      <c r="DL962" s="372"/>
      <c r="DM962" s="372"/>
      <c r="DN962" s="372"/>
      <c r="DO962" s="372"/>
      <c r="DP962" s="372"/>
      <c r="DQ962" s="372"/>
      <c r="DR962" s="372"/>
      <c r="DS962" s="372"/>
      <c r="DT962" s="372"/>
      <c r="DU962" s="372"/>
      <c r="DV962" s="372"/>
      <c r="DW962" s="372"/>
      <c r="DX962" s="372"/>
      <c r="DY962" s="372"/>
      <c r="DZ962" s="372"/>
      <c r="EA962" s="372"/>
      <c r="EB962" s="372"/>
      <c r="EC962" s="372"/>
      <c r="ED962" s="372"/>
      <c r="EE962" s="372"/>
      <c r="EF962" s="372"/>
      <c r="EG962" s="372"/>
      <c r="EH962" s="372"/>
      <c r="EI962" s="372"/>
      <c r="EJ962" s="372"/>
      <c r="EK962" s="372"/>
      <c r="EL962" s="372"/>
      <c r="EM962" s="372"/>
      <c r="EN962" s="372"/>
      <c r="EO962" s="372"/>
      <c r="EP962" s="372"/>
      <c r="EQ962" s="372"/>
      <c r="ER962" s="372"/>
      <c r="ES962" s="372"/>
      <c r="ET962" s="372"/>
      <c r="EU962" s="372"/>
      <c r="EV962" s="372"/>
      <c r="EW962" s="372"/>
      <c r="EX962" s="372"/>
      <c r="EY962" s="372"/>
      <c r="EZ962" s="372"/>
      <c r="FA962" s="372"/>
      <c r="FB962" s="372"/>
      <c r="FC962" s="372"/>
      <c r="FD962" s="372"/>
      <c r="FE962" s="372"/>
      <c r="FF962" s="372"/>
      <c r="FG962" s="372"/>
      <c r="FH962" s="372"/>
      <c r="FI962" s="372"/>
      <c r="FJ962" s="372"/>
      <c r="FK962" s="372"/>
      <c r="FL962" s="372"/>
      <c r="FM962" s="372"/>
      <c r="FN962" s="372"/>
      <c r="FO962" s="372"/>
      <c r="FP962" s="372"/>
      <c r="FQ962" s="372"/>
      <c r="FR962" s="372"/>
      <c r="FS962" s="372"/>
      <c r="FT962" s="372"/>
      <c r="FU962" s="372"/>
      <c r="FV962" s="372"/>
      <c r="FW962" s="372"/>
      <c r="FX962" s="372"/>
      <c r="FY962" s="372"/>
      <c r="FZ962" s="372"/>
      <c r="GA962" s="372"/>
      <c r="GB962" s="372"/>
      <c r="GC962" s="372"/>
      <c r="GD962" s="372"/>
      <c r="GE962" s="372"/>
      <c r="GF962" s="372"/>
      <c r="GG962" s="372"/>
      <c r="GH962" s="372"/>
      <c r="GI962" s="372"/>
      <c r="GJ962" s="372"/>
      <c r="GK962" s="372"/>
      <c r="GL962" s="372"/>
      <c r="GM962" s="372"/>
      <c r="GN962" s="372"/>
      <c r="GO962" s="372"/>
      <c r="GP962" s="372"/>
      <c r="GQ962" s="372"/>
      <c r="GR962" s="372"/>
      <c r="GS962" s="372"/>
      <c r="GT962" s="372"/>
      <c r="GU962" s="372"/>
      <c r="GV962" s="372"/>
      <c r="GW962" s="372"/>
      <c r="GX962" s="372"/>
      <c r="GY962" s="372"/>
      <c r="GZ962" s="372"/>
      <c r="HA962" s="372"/>
      <c r="HB962" s="372"/>
      <c r="HC962" s="372"/>
      <c r="HD962" s="372"/>
      <c r="HE962" s="372"/>
      <c r="HF962" s="372"/>
      <c r="HG962" s="372"/>
      <c r="HH962" s="372"/>
      <c r="HI962" s="372"/>
      <c r="HJ962" s="372"/>
      <c r="HK962" s="372"/>
      <c r="HL962" s="372"/>
      <c r="HM962" s="372"/>
      <c r="HN962" s="372"/>
      <c r="HO962" s="372"/>
      <c r="HP962" s="372"/>
      <c r="HQ962" s="372"/>
      <c r="HR962" s="372"/>
      <c r="HS962" s="372"/>
      <c r="HT962" s="372"/>
      <c r="HU962" s="372"/>
      <c r="HV962" s="372"/>
      <c r="HW962" s="372"/>
      <c r="HX962" s="372"/>
    </row>
    <row r="963" spans="1:232" s="481" customFormat="1">
      <c r="A963" s="363"/>
      <c r="B963" s="378"/>
      <c r="C963" s="365"/>
      <c r="D963" s="366"/>
      <c r="E963" s="367"/>
      <c r="F963" s="368"/>
      <c r="G963" s="379"/>
      <c r="H963" s="382"/>
      <c r="I963" s="466"/>
      <c r="J963" s="467"/>
      <c r="K963" s="468"/>
      <c r="L963" s="465"/>
      <c r="N963" s="458"/>
      <c r="O963" s="458"/>
      <c r="P963" s="372"/>
      <c r="Q963" s="372"/>
      <c r="R963" s="372"/>
      <c r="S963" s="372"/>
      <c r="T963" s="372"/>
      <c r="U963" s="372"/>
      <c r="V963" s="372"/>
      <c r="W963" s="372"/>
      <c r="X963" s="372"/>
      <c r="Y963" s="372"/>
      <c r="Z963" s="372"/>
      <c r="AA963" s="372"/>
      <c r="AB963" s="372"/>
      <c r="AC963" s="372"/>
      <c r="AD963" s="372"/>
      <c r="AE963" s="372"/>
      <c r="AF963" s="372"/>
      <c r="AG963" s="372"/>
      <c r="AH963" s="372"/>
      <c r="AI963" s="372"/>
      <c r="AJ963" s="372"/>
      <c r="AK963" s="372"/>
      <c r="AL963" s="372"/>
      <c r="AM963" s="372"/>
      <c r="AN963" s="372"/>
      <c r="AO963" s="372"/>
      <c r="AP963" s="372"/>
      <c r="AQ963" s="372"/>
      <c r="AR963" s="372"/>
      <c r="AS963" s="372"/>
      <c r="AT963" s="372"/>
      <c r="AU963" s="372"/>
      <c r="AV963" s="372"/>
      <c r="AW963" s="372"/>
      <c r="AX963" s="372"/>
      <c r="AY963" s="372"/>
      <c r="AZ963" s="372"/>
      <c r="BA963" s="372"/>
      <c r="BB963" s="372"/>
      <c r="BC963" s="372"/>
      <c r="BD963" s="372"/>
      <c r="BE963" s="372"/>
      <c r="BF963" s="372"/>
      <c r="BG963" s="372"/>
      <c r="BH963" s="372"/>
      <c r="BI963" s="372"/>
      <c r="BJ963" s="372"/>
      <c r="BK963" s="372"/>
      <c r="BL963" s="372"/>
      <c r="BM963" s="372"/>
      <c r="BN963" s="372"/>
      <c r="BO963" s="372"/>
      <c r="BP963" s="372"/>
      <c r="BQ963" s="372"/>
      <c r="BR963" s="372"/>
      <c r="BS963" s="372"/>
      <c r="BT963" s="372"/>
      <c r="BU963" s="372"/>
      <c r="BV963" s="372"/>
      <c r="BW963" s="372"/>
      <c r="BX963" s="372"/>
      <c r="BY963" s="372"/>
      <c r="BZ963" s="372"/>
      <c r="CA963" s="372"/>
      <c r="CB963" s="372"/>
      <c r="CC963" s="372"/>
      <c r="CD963" s="372"/>
      <c r="CE963" s="372"/>
      <c r="CF963" s="372"/>
      <c r="CG963" s="372"/>
      <c r="CH963" s="372"/>
      <c r="CI963" s="372"/>
      <c r="CJ963" s="372"/>
      <c r="CK963" s="372"/>
      <c r="CL963" s="372"/>
      <c r="CM963" s="372"/>
      <c r="CN963" s="372"/>
      <c r="CO963" s="372"/>
      <c r="CP963" s="372"/>
      <c r="CQ963" s="372"/>
      <c r="CR963" s="372"/>
      <c r="CS963" s="372"/>
      <c r="CT963" s="372"/>
      <c r="CU963" s="372"/>
      <c r="CV963" s="372"/>
      <c r="CW963" s="372"/>
      <c r="CX963" s="372"/>
      <c r="CY963" s="372"/>
      <c r="CZ963" s="372"/>
      <c r="DA963" s="372"/>
      <c r="DB963" s="372"/>
      <c r="DC963" s="372"/>
      <c r="DD963" s="372"/>
      <c r="DE963" s="372"/>
      <c r="DF963" s="372"/>
      <c r="DG963" s="372"/>
      <c r="DH963" s="372"/>
      <c r="DI963" s="372"/>
      <c r="DJ963" s="372"/>
      <c r="DK963" s="372"/>
      <c r="DL963" s="372"/>
      <c r="DM963" s="372"/>
      <c r="DN963" s="372"/>
      <c r="DO963" s="372"/>
      <c r="DP963" s="372"/>
      <c r="DQ963" s="372"/>
      <c r="DR963" s="372"/>
      <c r="DS963" s="372"/>
      <c r="DT963" s="372"/>
      <c r="DU963" s="372"/>
      <c r="DV963" s="372"/>
      <c r="DW963" s="372"/>
      <c r="DX963" s="372"/>
      <c r="DY963" s="372"/>
      <c r="DZ963" s="372"/>
      <c r="EA963" s="372"/>
      <c r="EB963" s="372"/>
      <c r="EC963" s="372"/>
      <c r="ED963" s="372"/>
      <c r="EE963" s="372"/>
      <c r="EF963" s="372"/>
      <c r="EG963" s="372"/>
      <c r="EH963" s="372"/>
      <c r="EI963" s="372"/>
      <c r="EJ963" s="372"/>
      <c r="EK963" s="372"/>
      <c r="EL963" s="372"/>
      <c r="EM963" s="372"/>
      <c r="EN963" s="372"/>
      <c r="EO963" s="372"/>
      <c r="EP963" s="372"/>
      <c r="EQ963" s="372"/>
      <c r="ER963" s="372"/>
      <c r="ES963" s="372"/>
      <c r="ET963" s="372"/>
      <c r="EU963" s="372"/>
      <c r="EV963" s="372"/>
      <c r="EW963" s="372"/>
      <c r="EX963" s="372"/>
      <c r="EY963" s="372"/>
      <c r="EZ963" s="372"/>
      <c r="FA963" s="372"/>
      <c r="FB963" s="372"/>
      <c r="FC963" s="372"/>
      <c r="FD963" s="372"/>
      <c r="FE963" s="372"/>
      <c r="FF963" s="372"/>
      <c r="FG963" s="372"/>
      <c r="FH963" s="372"/>
      <c r="FI963" s="372"/>
      <c r="FJ963" s="372"/>
      <c r="FK963" s="372"/>
      <c r="FL963" s="372"/>
      <c r="FM963" s="372"/>
      <c r="FN963" s="372"/>
      <c r="FO963" s="372"/>
      <c r="FP963" s="372"/>
      <c r="FQ963" s="372"/>
      <c r="FR963" s="372"/>
      <c r="FS963" s="372"/>
      <c r="FT963" s="372"/>
      <c r="FU963" s="372"/>
      <c r="FV963" s="372"/>
      <c r="FW963" s="372"/>
      <c r="FX963" s="372"/>
      <c r="FY963" s="372"/>
      <c r="FZ963" s="372"/>
      <c r="GA963" s="372"/>
      <c r="GB963" s="372"/>
      <c r="GC963" s="372"/>
      <c r="GD963" s="372"/>
      <c r="GE963" s="372"/>
      <c r="GF963" s="372"/>
      <c r="GG963" s="372"/>
      <c r="GH963" s="372"/>
      <c r="GI963" s="372"/>
      <c r="GJ963" s="372"/>
      <c r="GK963" s="372"/>
      <c r="GL963" s="372"/>
      <c r="GM963" s="372"/>
      <c r="GN963" s="372"/>
      <c r="GO963" s="372"/>
      <c r="GP963" s="372"/>
      <c r="GQ963" s="372"/>
      <c r="GR963" s="372"/>
      <c r="GS963" s="372"/>
      <c r="GT963" s="372"/>
      <c r="GU963" s="372"/>
      <c r="GV963" s="372"/>
      <c r="GW963" s="372"/>
      <c r="GX963" s="372"/>
      <c r="GY963" s="372"/>
      <c r="GZ963" s="372"/>
      <c r="HA963" s="372"/>
      <c r="HB963" s="372"/>
      <c r="HC963" s="372"/>
      <c r="HD963" s="372"/>
      <c r="HE963" s="372"/>
      <c r="HF963" s="372"/>
      <c r="HG963" s="372"/>
      <c r="HH963" s="372"/>
      <c r="HI963" s="372"/>
      <c r="HJ963" s="372"/>
      <c r="HK963" s="372"/>
      <c r="HL963" s="372"/>
      <c r="HM963" s="372"/>
      <c r="HN963" s="372"/>
      <c r="HO963" s="372"/>
      <c r="HP963" s="372"/>
      <c r="HQ963" s="372"/>
      <c r="HR963" s="372"/>
      <c r="HS963" s="372"/>
      <c r="HT963" s="372"/>
      <c r="HU963" s="372"/>
      <c r="HV963" s="372"/>
      <c r="HW963" s="372"/>
      <c r="HX963" s="372"/>
    </row>
    <row r="964" spans="1:232" s="481" customFormat="1">
      <c r="A964" s="363"/>
      <c r="B964" s="378"/>
      <c r="C964" s="365"/>
      <c r="D964" s="366"/>
      <c r="E964" s="367"/>
      <c r="F964" s="368"/>
      <c r="G964" s="379"/>
      <c r="H964" s="382"/>
      <c r="I964" s="466"/>
      <c r="J964" s="467"/>
      <c r="K964" s="468"/>
      <c r="L964" s="465"/>
      <c r="N964" s="458"/>
      <c r="O964" s="458"/>
      <c r="P964" s="372"/>
      <c r="Q964" s="372"/>
      <c r="R964" s="372"/>
      <c r="S964" s="372"/>
      <c r="T964" s="372"/>
      <c r="U964" s="372"/>
      <c r="V964" s="372"/>
      <c r="W964" s="372"/>
      <c r="X964" s="372"/>
      <c r="Y964" s="372"/>
      <c r="Z964" s="372"/>
      <c r="AA964" s="372"/>
      <c r="AB964" s="372"/>
      <c r="AC964" s="372"/>
      <c r="AD964" s="372"/>
      <c r="AE964" s="372"/>
      <c r="AF964" s="372"/>
      <c r="AG964" s="372"/>
      <c r="AH964" s="372"/>
      <c r="AI964" s="372"/>
      <c r="AJ964" s="372"/>
      <c r="AK964" s="372"/>
      <c r="AL964" s="372"/>
      <c r="AM964" s="372"/>
      <c r="AN964" s="372"/>
      <c r="AO964" s="372"/>
      <c r="AP964" s="372"/>
      <c r="AQ964" s="372"/>
      <c r="AR964" s="372"/>
      <c r="AS964" s="372"/>
      <c r="AT964" s="372"/>
      <c r="AU964" s="372"/>
      <c r="AV964" s="372"/>
      <c r="AW964" s="372"/>
      <c r="AX964" s="372"/>
      <c r="AY964" s="372"/>
      <c r="AZ964" s="372"/>
      <c r="BA964" s="372"/>
      <c r="BB964" s="372"/>
      <c r="BC964" s="372"/>
      <c r="BD964" s="372"/>
      <c r="BE964" s="372"/>
      <c r="BF964" s="372"/>
      <c r="BG964" s="372"/>
      <c r="BH964" s="372"/>
      <c r="BI964" s="372"/>
      <c r="BJ964" s="372"/>
      <c r="BK964" s="372"/>
      <c r="BL964" s="372"/>
      <c r="BM964" s="372"/>
      <c r="BN964" s="372"/>
      <c r="BO964" s="372"/>
      <c r="BP964" s="372"/>
      <c r="BQ964" s="372"/>
      <c r="BR964" s="372"/>
      <c r="BS964" s="372"/>
      <c r="BT964" s="372"/>
      <c r="BU964" s="372"/>
      <c r="BV964" s="372"/>
      <c r="BW964" s="372"/>
      <c r="BX964" s="372"/>
      <c r="BY964" s="372"/>
      <c r="BZ964" s="372"/>
      <c r="CA964" s="372"/>
      <c r="CB964" s="372"/>
      <c r="CC964" s="372"/>
      <c r="CD964" s="372"/>
      <c r="CE964" s="372"/>
      <c r="CF964" s="372"/>
      <c r="CG964" s="372"/>
      <c r="CH964" s="372"/>
      <c r="CI964" s="372"/>
      <c r="CJ964" s="372"/>
      <c r="CK964" s="372"/>
      <c r="CL964" s="372"/>
      <c r="CM964" s="372"/>
      <c r="CN964" s="372"/>
      <c r="CO964" s="372"/>
      <c r="CP964" s="372"/>
      <c r="CQ964" s="372"/>
      <c r="CR964" s="372"/>
      <c r="CS964" s="372"/>
      <c r="CT964" s="372"/>
      <c r="CU964" s="372"/>
      <c r="CV964" s="372"/>
      <c r="CW964" s="372"/>
      <c r="CX964" s="372"/>
      <c r="CY964" s="372"/>
      <c r="CZ964" s="372"/>
      <c r="DA964" s="372"/>
      <c r="DB964" s="372"/>
      <c r="DC964" s="372"/>
      <c r="DD964" s="372"/>
      <c r="DE964" s="372"/>
      <c r="DF964" s="372"/>
      <c r="DG964" s="372"/>
      <c r="DH964" s="372"/>
      <c r="DI964" s="372"/>
      <c r="DJ964" s="372"/>
      <c r="DK964" s="372"/>
      <c r="DL964" s="372"/>
      <c r="DM964" s="372"/>
      <c r="DN964" s="372"/>
      <c r="DO964" s="372"/>
      <c r="DP964" s="372"/>
      <c r="DQ964" s="372"/>
      <c r="DR964" s="372"/>
      <c r="DS964" s="372"/>
      <c r="DT964" s="372"/>
      <c r="DU964" s="372"/>
      <c r="DV964" s="372"/>
      <c r="DW964" s="372"/>
      <c r="DX964" s="372"/>
      <c r="DY964" s="372"/>
      <c r="DZ964" s="372"/>
      <c r="EA964" s="372"/>
      <c r="EB964" s="372"/>
      <c r="EC964" s="372"/>
      <c r="ED964" s="372"/>
      <c r="EE964" s="372"/>
      <c r="EF964" s="372"/>
      <c r="EG964" s="372"/>
      <c r="EH964" s="372"/>
      <c r="EI964" s="372"/>
      <c r="EJ964" s="372"/>
      <c r="EK964" s="372"/>
      <c r="EL964" s="372"/>
      <c r="EM964" s="372"/>
      <c r="EN964" s="372"/>
      <c r="EO964" s="372"/>
      <c r="EP964" s="372"/>
      <c r="EQ964" s="372"/>
      <c r="ER964" s="372"/>
      <c r="ES964" s="372"/>
      <c r="ET964" s="372"/>
      <c r="EU964" s="372"/>
      <c r="EV964" s="372"/>
      <c r="EW964" s="372"/>
      <c r="EX964" s="372"/>
      <c r="EY964" s="372"/>
      <c r="EZ964" s="372"/>
      <c r="FA964" s="372"/>
      <c r="FB964" s="372"/>
      <c r="FC964" s="372"/>
      <c r="FD964" s="372"/>
      <c r="FE964" s="372"/>
      <c r="FF964" s="372"/>
      <c r="FG964" s="372"/>
      <c r="FH964" s="372"/>
      <c r="FI964" s="372"/>
      <c r="FJ964" s="372"/>
      <c r="FK964" s="372"/>
      <c r="FL964" s="372"/>
      <c r="FM964" s="372"/>
      <c r="FN964" s="372"/>
      <c r="FO964" s="372"/>
      <c r="FP964" s="372"/>
      <c r="FQ964" s="372"/>
      <c r="FR964" s="372"/>
      <c r="FS964" s="372"/>
      <c r="FT964" s="372"/>
      <c r="FU964" s="372"/>
      <c r="FV964" s="372"/>
      <c r="FW964" s="372"/>
      <c r="FX964" s="372"/>
      <c r="FY964" s="372"/>
      <c r="FZ964" s="372"/>
      <c r="GA964" s="372"/>
      <c r="GB964" s="372"/>
      <c r="GC964" s="372"/>
      <c r="GD964" s="372"/>
      <c r="GE964" s="372"/>
      <c r="GF964" s="372"/>
      <c r="GG964" s="372"/>
      <c r="GH964" s="372"/>
      <c r="GI964" s="372"/>
      <c r="GJ964" s="372"/>
      <c r="GK964" s="372"/>
      <c r="GL964" s="372"/>
      <c r="GM964" s="372"/>
      <c r="GN964" s="372"/>
      <c r="GO964" s="372"/>
      <c r="GP964" s="372"/>
      <c r="GQ964" s="372"/>
      <c r="GR964" s="372"/>
      <c r="GS964" s="372"/>
      <c r="GT964" s="372"/>
      <c r="GU964" s="372"/>
      <c r="GV964" s="372"/>
      <c r="GW964" s="372"/>
      <c r="GX964" s="372"/>
      <c r="GY964" s="372"/>
      <c r="GZ964" s="372"/>
      <c r="HA964" s="372"/>
      <c r="HB964" s="372"/>
      <c r="HC964" s="372"/>
      <c r="HD964" s="372"/>
      <c r="HE964" s="372"/>
      <c r="HF964" s="372"/>
      <c r="HG964" s="372"/>
      <c r="HH964" s="372"/>
      <c r="HI964" s="372"/>
      <c r="HJ964" s="372"/>
      <c r="HK964" s="372"/>
      <c r="HL964" s="372"/>
      <c r="HM964" s="372"/>
      <c r="HN964" s="372"/>
      <c r="HO964" s="372"/>
      <c r="HP964" s="372"/>
      <c r="HQ964" s="372"/>
      <c r="HR964" s="372"/>
      <c r="HS964" s="372"/>
      <c r="HT964" s="372"/>
      <c r="HU964" s="372"/>
      <c r="HV964" s="372"/>
      <c r="HW964" s="372"/>
      <c r="HX964" s="372"/>
    </row>
    <row r="965" spans="1:232" s="481" customFormat="1">
      <c r="A965" s="363"/>
      <c r="B965" s="378"/>
      <c r="C965" s="365"/>
      <c r="D965" s="366"/>
      <c r="E965" s="367"/>
      <c r="F965" s="368"/>
      <c r="G965" s="379"/>
      <c r="H965" s="382"/>
      <c r="I965" s="466"/>
      <c r="J965" s="467"/>
      <c r="K965" s="468"/>
      <c r="L965" s="465"/>
      <c r="N965" s="458"/>
      <c r="O965" s="458"/>
      <c r="P965" s="372"/>
      <c r="Q965" s="372"/>
      <c r="R965" s="372"/>
      <c r="S965" s="372"/>
      <c r="T965" s="372"/>
      <c r="U965" s="372"/>
      <c r="V965" s="372"/>
      <c r="W965" s="372"/>
      <c r="X965" s="372"/>
      <c r="Y965" s="372"/>
      <c r="Z965" s="372"/>
      <c r="AA965" s="372"/>
      <c r="AB965" s="372"/>
      <c r="AC965" s="372"/>
      <c r="AD965" s="372"/>
      <c r="AE965" s="372"/>
      <c r="AF965" s="372"/>
      <c r="AG965" s="372"/>
      <c r="AH965" s="372"/>
      <c r="AI965" s="372"/>
      <c r="AJ965" s="372"/>
      <c r="AK965" s="372"/>
      <c r="AL965" s="372"/>
      <c r="AM965" s="372"/>
      <c r="AN965" s="372"/>
      <c r="AO965" s="372"/>
      <c r="AP965" s="372"/>
      <c r="AQ965" s="372"/>
      <c r="AR965" s="372"/>
      <c r="AS965" s="372"/>
      <c r="AT965" s="372"/>
      <c r="AU965" s="372"/>
      <c r="AV965" s="372"/>
      <c r="AW965" s="372"/>
      <c r="AX965" s="372"/>
      <c r="AY965" s="372"/>
      <c r="AZ965" s="372"/>
      <c r="BA965" s="372"/>
      <c r="BB965" s="372"/>
      <c r="BC965" s="372"/>
      <c r="BD965" s="372"/>
      <c r="BE965" s="372"/>
      <c r="BF965" s="372"/>
      <c r="BG965" s="372"/>
      <c r="BH965" s="372"/>
      <c r="BI965" s="372"/>
      <c r="BJ965" s="372"/>
      <c r="BK965" s="372"/>
      <c r="BL965" s="372"/>
      <c r="BM965" s="372"/>
      <c r="BN965" s="372"/>
      <c r="BO965" s="372"/>
      <c r="BP965" s="372"/>
      <c r="BQ965" s="372"/>
      <c r="BR965" s="372"/>
      <c r="BS965" s="372"/>
      <c r="BT965" s="372"/>
      <c r="BU965" s="372"/>
      <c r="BV965" s="372"/>
      <c r="BW965" s="372"/>
      <c r="BX965" s="372"/>
      <c r="BY965" s="372"/>
      <c r="BZ965" s="372"/>
      <c r="CA965" s="372"/>
      <c r="CB965" s="372"/>
      <c r="CC965" s="372"/>
      <c r="CD965" s="372"/>
      <c r="CE965" s="372"/>
      <c r="CF965" s="372"/>
      <c r="CG965" s="372"/>
      <c r="CH965" s="372"/>
      <c r="CI965" s="372"/>
      <c r="CJ965" s="372"/>
      <c r="CK965" s="372"/>
      <c r="CL965" s="372"/>
      <c r="CM965" s="372"/>
      <c r="CN965" s="372"/>
      <c r="CO965" s="372"/>
      <c r="CP965" s="372"/>
      <c r="CQ965" s="372"/>
      <c r="CR965" s="372"/>
      <c r="CS965" s="372"/>
      <c r="CT965" s="372"/>
      <c r="CU965" s="372"/>
      <c r="CV965" s="372"/>
      <c r="CW965" s="372"/>
      <c r="CX965" s="372"/>
      <c r="CY965" s="372"/>
      <c r="CZ965" s="372"/>
      <c r="DA965" s="372"/>
      <c r="DB965" s="372"/>
      <c r="DC965" s="372"/>
      <c r="DD965" s="372"/>
      <c r="DE965" s="372"/>
      <c r="DF965" s="372"/>
      <c r="DG965" s="372"/>
      <c r="DH965" s="372"/>
      <c r="DI965" s="372"/>
      <c r="DJ965" s="372"/>
      <c r="DK965" s="372"/>
      <c r="DL965" s="372"/>
      <c r="DM965" s="372"/>
      <c r="DN965" s="372"/>
      <c r="DO965" s="372"/>
      <c r="DP965" s="372"/>
      <c r="DQ965" s="372"/>
      <c r="DR965" s="372"/>
      <c r="DS965" s="372"/>
      <c r="DT965" s="372"/>
      <c r="DU965" s="372"/>
      <c r="DV965" s="372"/>
      <c r="DW965" s="372"/>
      <c r="DX965" s="372"/>
      <c r="DY965" s="372"/>
      <c r="DZ965" s="372"/>
      <c r="EA965" s="372"/>
      <c r="EB965" s="372"/>
      <c r="EC965" s="372"/>
      <c r="ED965" s="372"/>
      <c r="EE965" s="372"/>
      <c r="EF965" s="372"/>
      <c r="EG965" s="372"/>
      <c r="EH965" s="372"/>
      <c r="EI965" s="372"/>
      <c r="EJ965" s="372"/>
      <c r="EK965" s="372"/>
      <c r="EL965" s="372"/>
      <c r="EM965" s="372"/>
      <c r="EN965" s="372"/>
      <c r="EO965" s="372"/>
      <c r="EP965" s="372"/>
      <c r="EQ965" s="372"/>
      <c r="ER965" s="372"/>
      <c r="ES965" s="372"/>
      <c r="ET965" s="372"/>
      <c r="EU965" s="372"/>
      <c r="EV965" s="372"/>
      <c r="EW965" s="372"/>
      <c r="EX965" s="372"/>
      <c r="EY965" s="372"/>
      <c r="EZ965" s="372"/>
      <c r="FA965" s="372"/>
      <c r="FB965" s="372"/>
      <c r="FC965" s="372"/>
      <c r="FD965" s="372"/>
      <c r="FE965" s="372"/>
      <c r="FF965" s="372"/>
      <c r="FG965" s="372"/>
      <c r="FH965" s="372"/>
      <c r="FI965" s="372"/>
      <c r="FJ965" s="372"/>
      <c r="FK965" s="372"/>
      <c r="FL965" s="372"/>
      <c r="FM965" s="372"/>
      <c r="FN965" s="372"/>
      <c r="FO965" s="372"/>
      <c r="FP965" s="372"/>
      <c r="FQ965" s="372"/>
      <c r="FR965" s="372"/>
      <c r="FS965" s="372"/>
      <c r="FT965" s="372"/>
      <c r="FU965" s="372"/>
      <c r="FV965" s="372"/>
      <c r="FW965" s="372"/>
      <c r="FX965" s="372"/>
      <c r="FY965" s="372"/>
      <c r="FZ965" s="372"/>
      <c r="GA965" s="372"/>
      <c r="GB965" s="372"/>
      <c r="GC965" s="372"/>
      <c r="GD965" s="372"/>
      <c r="GE965" s="372"/>
      <c r="GF965" s="372"/>
      <c r="GG965" s="372"/>
      <c r="GH965" s="372"/>
      <c r="GI965" s="372"/>
      <c r="GJ965" s="372"/>
      <c r="GK965" s="372"/>
      <c r="GL965" s="372"/>
      <c r="GM965" s="372"/>
      <c r="GN965" s="372"/>
      <c r="GO965" s="372"/>
      <c r="GP965" s="372"/>
      <c r="GQ965" s="372"/>
      <c r="GR965" s="372"/>
      <c r="GS965" s="372"/>
      <c r="GT965" s="372"/>
      <c r="GU965" s="372"/>
      <c r="GV965" s="372"/>
      <c r="GW965" s="372"/>
      <c r="GX965" s="372"/>
      <c r="GY965" s="372"/>
      <c r="GZ965" s="372"/>
      <c r="HA965" s="372"/>
      <c r="HB965" s="372"/>
      <c r="HC965" s="372"/>
      <c r="HD965" s="372"/>
      <c r="HE965" s="372"/>
      <c r="HF965" s="372"/>
      <c r="HG965" s="372"/>
      <c r="HH965" s="372"/>
      <c r="HI965" s="372"/>
      <c r="HJ965" s="372"/>
      <c r="HK965" s="372"/>
      <c r="HL965" s="372"/>
      <c r="HM965" s="372"/>
      <c r="HN965" s="372"/>
      <c r="HO965" s="372"/>
      <c r="HP965" s="372"/>
      <c r="HQ965" s="372"/>
      <c r="HR965" s="372"/>
      <c r="HS965" s="372"/>
      <c r="HT965" s="372"/>
      <c r="HU965" s="372"/>
      <c r="HV965" s="372"/>
      <c r="HW965" s="372"/>
      <c r="HX965" s="372"/>
    </row>
    <row r="966" spans="1:232" s="481" customFormat="1">
      <c r="A966" s="363"/>
      <c r="B966" s="378"/>
      <c r="C966" s="365"/>
      <c r="D966" s="366"/>
      <c r="E966" s="367"/>
      <c r="F966" s="368"/>
      <c r="G966" s="379"/>
      <c r="H966" s="382"/>
      <c r="I966" s="466"/>
      <c r="J966" s="467"/>
      <c r="K966" s="468"/>
      <c r="L966" s="465"/>
      <c r="N966" s="458"/>
      <c r="O966" s="458"/>
      <c r="P966" s="372"/>
      <c r="Q966" s="372"/>
      <c r="R966" s="372"/>
      <c r="S966" s="372"/>
      <c r="T966" s="372"/>
      <c r="U966" s="372"/>
      <c r="V966" s="372"/>
      <c r="W966" s="372"/>
      <c r="X966" s="372"/>
      <c r="Y966" s="372"/>
      <c r="Z966" s="372"/>
      <c r="AA966" s="372"/>
      <c r="AB966" s="372"/>
      <c r="AC966" s="372"/>
      <c r="AD966" s="372"/>
      <c r="AE966" s="372"/>
      <c r="AF966" s="372"/>
      <c r="AG966" s="372"/>
      <c r="AH966" s="372"/>
      <c r="AI966" s="372"/>
      <c r="AJ966" s="372"/>
      <c r="AK966" s="372"/>
      <c r="AL966" s="372"/>
      <c r="AM966" s="372"/>
      <c r="AN966" s="372"/>
      <c r="AO966" s="372"/>
      <c r="AP966" s="372"/>
      <c r="AQ966" s="372"/>
      <c r="AR966" s="372"/>
      <c r="AS966" s="372"/>
      <c r="AT966" s="372"/>
      <c r="AU966" s="372"/>
      <c r="AV966" s="372"/>
      <c r="AW966" s="372"/>
      <c r="AX966" s="372"/>
      <c r="AY966" s="372"/>
      <c r="AZ966" s="372"/>
      <c r="BA966" s="372"/>
      <c r="BB966" s="372"/>
      <c r="BC966" s="372"/>
      <c r="BD966" s="372"/>
      <c r="BE966" s="372"/>
      <c r="BF966" s="372"/>
      <c r="BG966" s="372"/>
      <c r="BH966" s="372"/>
      <c r="BI966" s="372"/>
      <c r="BJ966" s="372"/>
      <c r="BK966" s="372"/>
      <c r="BL966" s="372"/>
      <c r="BM966" s="372"/>
      <c r="BN966" s="372"/>
      <c r="BO966" s="372"/>
      <c r="BP966" s="372"/>
      <c r="BQ966" s="372"/>
      <c r="BR966" s="372"/>
      <c r="BS966" s="372"/>
      <c r="BT966" s="372"/>
      <c r="BU966" s="372"/>
      <c r="BV966" s="372"/>
      <c r="BW966" s="372"/>
      <c r="BX966" s="372"/>
      <c r="BY966" s="372"/>
      <c r="BZ966" s="372"/>
      <c r="CA966" s="372"/>
      <c r="CB966" s="372"/>
      <c r="CC966" s="372"/>
      <c r="CD966" s="372"/>
      <c r="CE966" s="372"/>
      <c r="CF966" s="372"/>
      <c r="CG966" s="372"/>
      <c r="CH966" s="372"/>
      <c r="CI966" s="372"/>
      <c r="CJ966" s="372"/>
      <c r="CK966" s="372"/>
      <c r="CL966" s="372"/>
      <c r="CM966" s="372"/>
      <c r="CN966" s="372"/>
      <c r="CO966" s="372"/>
      <c r="CP966" s="372"/>
      <c r="CQ966" s="372"/>
      <c r="CR966" s="372"/>
      <c r="CS966" s="372"/>
      <c r="CT966" s="372"/>
      <c r="CU966" s="372"/>
      <c r="CV966" s="372"/>
      <c r="CW966" s="372"/>
      <c r="CX966" s="372"/>
      <c r="CY966" s="372"/>
      <c r="CZ966" s="372"/>
      <c r="DA966" s="372"/>
      <c r="DB966" s="372"/>
      <c r="DC966" s="372"/>
      <c r="DD966" s="372"/>
      <c r="DE966" s="372"/>
      <c r="DF966" s="372"/>
      <c r="DG966" s="372"/>
      <c r="DH966" s="372"/>
      <c r="DI966" s="372"/>
      <c r="DJ966" s="372"/>
      <c r="DK966" s="372"/>
      <c r="DL966" s="372"/>
      <c r="DM966" s="372"/>
      <c r="DN966" s="372"/>
      <c r="DO966" s="372"/>
      <c r="DP966" s="372"/>
      <c r="DQ966" s="372"/>
      <c r="DR966" s="372"/>
      <c r="DS966" s="372"/>
      <c r="DT966" s="372"/>
      <c r="DU966" s="372"/>
      <c r="DV966" s="372"/>
      <c r="DW966" s="372"/>
      <c r="DX966" s="372"/>
      <c r="DY966" s="372"/>
      <c r="DZ966" s="372"/>
      <c r="EA966" s="372"/>
      <c r="EB966" s="372"/>
      <c r="EC966" s="372"/>
      <c r="ED966" s="372"/>
      <c r="EE966" s="372"/>
      <c r="EF966" s="372"/>
      <c r="EG966" s="372"/>
      <c r="EH966" s="372"/>
      <c r="EI966" s="372"/>
      <c r="EJ966" s="372"/>
      <c r="EK966" s="372"/>
      <c r="EL966" s="372"/>
      <c r="EM966" s="372"/>
      <c r="EN966" s="372"/>
      <c r="EO966" s="372"/>
      <c r="EP966" s="372"/>
      <c r="EQ966" s="372"/>
      <c r="ER966" s="372"/>
      <c r="ES966" s="372"/>
      <c r="ET966" s="372"/>
      <c r="EU966" s="372"/>
      <c r="EV966" s="372"/>
      <c r="EW966" s="372"/>
      <c r="EX966" s="372"/>
      <c r="EY966" s="372"/>
      <c r="EZ966" s="372"/>
      <c r="FA966" s="372"/>
      <c r="FB966" s="372"/>
      <c r="FC966" s="372"/>
      <c r="FD966" s="372"/>
      <c r="FE966" s="372"/>
      <c r="FF966" s="372"/>
      <c r="FG966" s="372"/>
      <c r="FH966" s="372"/>
      <c r="FI966" s="372"/>
      <c r="FJ966" s="372"/>
      <c r="FK966" s="372"/>
      <c r="FL966" s="372"/>
      <c r="FM966" s="372"/>
      <c r="FN966" s="372"/>
      <c r="FO966" s="372"/>
      <c r="FP966" s="372"/>
      <c r="FQ966" s="372"/>
      <c r="FR966" s="372"/>
      <c r="FS966" s="372"/>
      <c r="FT966" s="372"/>
      <c r="FU966" s="372"/>
      <c r="FV966" s="372"/>
      <c r="FW966" s="372"/>
      <c r="FX966" s="372"/>
      <c r="FY966" s="372"/>
      <c r="FZ966" s="372"/>
      <c r="GA966" s="372"/>
      <c r="GB966" s="372"/>
      <c r="GC966" s="372"/>
      <c r="GD966" s="372"/>
      <c r="GE966" s="372"/>
      <c r="GF966" s="372"/>
      <c r="GG966" s="372"/>
      <c r="GH966" s="372"/>
      <c r="GI966" s="372"/>
      <c r="GJ966" s="372"/>
      <c r="GK966" s="372"/>
      <c r="GL966" s="372"/>
      <c r="GM966" s="372"/>
      <c r="GN966" s="372"/>
      <c r="GO966" s="372"/>
      <c r="GP966" s="372"/>
      <c r="GQ966" s="372"/>
      <c r="GR966" s="372"/>
      <c r="GS966" s="372"/>
      <c r="GT966" s="372"/>
      <c r="GU966" s="372"/>
      <c r="GV966" s="372"/>
      <c r="GW966" s="372"/>
      <c r="GX966" s="372"/>
      <c r="GY966" s="372"/>
      <c r="GZ966" s="372"/>
      <c r="HA966" s="372"/>
      <c r="HB966" s="372"/>
      <c r="HC966" s="372"/>
      <c r="HD966" s="372"/>
      <c r="HE966" s="372"/>
      <c r="HF966" s="372"/>
      <c r="HG966" s="372"/>
      <c r="HH966" s="372"/>
      <c r="HI966" s="372"/>
      <c r="HJ966" s="372"/>
      <c r="HK966" s="372"/>
      <c r="HL966" s="372"/>
      <c r="HM966" s="372"/>
      <c r="HN966" s="372"/>
      <c r="HO966" s="372"/>
      <c r="HP966" s="372"/>
      <c r="HQ966" s="372"/>
      <c r="HR966" s="372"/>
      <c r="HS966" s="372"/>
      <c r="HT966" s="372"/>
      <c r="HU966" s="372"/>
      <c r="HV966" s="372"/>
      <c r="HW966" s="372"/>
      <c r="HX966" s="372"/>
    </row>
    <row r="968" spans="1:232" s="481" customFormat="1">
      <c r="A968" s="363"/>
      <c r="B968" s="378"/>
      <c r="C968" s="365"/>
      <c r="D968" s="366"/>
      <c r="E968" s="367"/>
      <c r="F968" s="368"/>
      <c r="G968" s="379"/>
      <c r="H968" s="382"/>
      <c r="I968" s="466"/>
      <c r="J968" s="467"/>
      <c r="K968" s="468"/>
      <c r="L968" s="465"/>
      <c r="N968" s="458"/>
      <c r="O968" s="458"/>
      <c r="P968" s="372"/>
      <c r="Q968" s="372"/>
      <c r="R968" s="372"/>
      <c r="S968" s="372"/>
      <c r="T968" s="372"/>
      <c r="U968" s="372"/>
      <c r="V968" s="372"/>
      <c r="W968" s="372"/>
      <c r="X968" s="372"/>
      <c r="Y968" s="372"/>
      <c r="Z968" s="372"/>
      <c r="AA968" s="372"/>
      <c r="AB968" s="372"/>
      <c r="AC968" s="372"/>
      <c r="AD968" s="372"/>
      <c r="AE968" s="372"/>
      <c r="AF968" s="372"/>
      <c r="AG968" s="372"/>
      <c r="AH968" s="372"/>
      <c r="AI968" s="372"/>
      <c r="AJ968" s="372"/>
      <c r="AK968" s="372"/>
      <c r="AL968" s="372"/>
      <c r="AM968" s="372"/>
      <c r="AN968" s="372"/>
      <c r="AO968" s="372"/>
      <c r="AP968" s="372"/>
      <c r="AQ968" s="372"/>
      <c r="AR968" s="372"/>
      <c r="AS968" s="372"/>
      <c r="AT968" s="372"/>
      <c r="AU968" s="372"/>
      <c r="AV968" s="372"/>
      <c r="AW968" s="372"/>
      <c r="AX968" s="372"/>
      <c r="AY968" s="372"/>
      <c r="AZ968" s="372"/>
      <c r="BA968" s="372"/>
      <c r="BB968" s="372"/>
      <c r="BC968" s="372"/>
      <c r="BD968" s="372"/>
      <c r="BE968" s="372"/>
      <c r="BF968" s="372"/>
      <c r="BG968" s="372"/>
      <c r="BH968" s="372"/>
      <c r="BI968" s="372"/>
      <c r="BJ968" s="372"/>
      <c r="BK968" s="372"/>
      <c r="BL968" s="372"/>
      <c r="BM968" s="372"/>
      <c r="BN968" s="372"/>
      <c r="BO968" s="372"/>
      <c r="BP968" s="372"/>
      <c r="BQ968" s="372"/>
      <c r="BR968" s="372"/>
      <c r="BS968" s="372"/>
      <c r="BT968" s="372"/>
      <c r="BU968" s="372"/>
      <c r="BV968" s="372"/>
      <c r="BW968" s="372"/>
      <c r="BX968" s="372"/>
      <c r="BY968" s="372"/>
      <c r="BZ968" s="372"/>
      <c r="CA968" s="372"/>
      <c r="CB968" s="372"/>
      <c r="CC968" s="372"/>
      <c r="CD968" s="372"/>
      <c r="CE968" s="372"/>
      <c r="CF968" s="372"/>
      <c r="CG968" s="372"/>
      <c r="CH968" s="372"/>
      <c r="CI968" s="372"/>
      <c r="CJ968" s="372"/>
      <c r="CK968" s="372"/>
      <c r="CL968" s="372"/>
      <c r="CM968" s="372"/>
      <c r="CN968" s="372"/>
      <c r="CO968" s="372"/>
      <c r="CP968" s="372"/>
      <c r="CQ968" s="372"/>
      <c r="CR968" s="372"/>
      <c r="CS968" s="372"/>
      <c r="CT968" s="372"/>
      <c r="CU968" s="372"/>
      <c r="CV968" s="372"/>
      <c r="CW968" s="372"/>
      <c r="CX968" s="372"/>
      <c r="CY968" s="372"/>
      <c r="CZ968" s="372"/>
      <c r="DA968" s="372"/>
      <c r="DB968" s="372"/>
      <c r="DC968" s="372"/>
      <c r="DD968" s="372"/>
      <c r="DE968" s="372"/>
      <c r="DF968" s="372"/>
      <c r="DG968" s="372"/>
      <c r="DH968" s="372"/>
      <c r="DI968" s="372"/>
      <c r="DJ968" s="372"/>
      <c r="DK968" s="372"/>
      <c r="DL968" s="372"/>
      <c r="DM968" s="372"/>
      <c r="DN968" s="372"/>
      <c r="DO968" s="372"/>
      <c r="DP968" s="372"/>
      <c r="DQ968" s="372"/>
      <c r="DR968" s="372"/>
      <c r="DS968" s="372"/>
      <c r="DT968" s="372"/>
      <c r="DU968" s="372"/>
      <c r="DV968" s="372"/>
      <c r="DW968" s="372"/>
      <c r="DX968" s="372"/>
      <c r="DY968" s="372"/>
      <c r="DZ968" s="372"/>
      <c r="EA968" s="372"/>
      <c r="EB968" s="372"/>
      <c r="EC968" s="372"/>
      <c r="ED968" s="372"/>
      <c r="EE968" s="372"/>
      <c r="EF968" s="372"/>
      <c r="EG968" s="372"/>
      <c r="EH968" s="372"/>
      <c r="EI968" s="372"/>
      <c r="EJ968" s="372"/>
      <c r="EK968" s="372"/>
      <c r="EL968" s="372"/>
      <c r="EM968" s="372"/>
      <c r="EN968" s="372"/>
      <c r="EO968" s="372"/>
      <c r="EP968" s="372"/>
      <c r="EQ968" s="372"/>
      <c r="ER968" s="372"/>
      <c r="ES968" s="372"/>
      <c r="ET968" s="372"/>
      <c r="EU968" s="372"/>
      <c r="EV968" s="372"/>
      <c r="EW968" s="372"/>
      <c r="EX968" s="372"/>
      <c r="EY968" s="372"/>
      <c r="EZ968" s="372"/>
      <c r="FA968" s="372"/>
      <c r="FB968" s="372"/>
      <c r="FC968" s="372"/>
      <c r="FD968" s="372"/>
      <c r="FE968" s="372"/>
      <c r="FF968" s="372"/>
      <c r="FG968" s="372"/>
      <c r="FH968" s="372"/>
      <c r="FI968" s="372"/>
      <c r="FJ968" s="372"/>
      <c r="FK968" s="372"/>
      <c r="FL968" s="372"/>
      <c r="FM968" s="372"/>
      <c r="FN968" s="372"/>
      <c r="FO968" s="372"/>
      <c r="FP968" s="372"/>
      <c r="FQ968" s="372"/>
      <c r="FR968" s="372"/>
      <c r="FS968" s="372"/>
      <c r="FT968" s="372"/>
      <c r="FU968" s="372"/>
      <c r="FV968" s="372"/>
      <c r="FW968" s="372"/>
      <c r="FX968" s="372"/>
      <c r="FY968" s="372"/>
      <c r="FZ968" s="372"/>
      <c r="GA968" s="372"/>
      <c r="GB968" s="372"/>
      <c r="GC968" s="372"/>
      <c r="GD968" s="372"/>
      <c r="GE968" s="372"/>
      <c r="GF968" s="372"/>
      <c r="GG968" s="372"/>
      <c r="GH968" s="372"/>
      <c r="GI968" s="372"/>
      <c r="GJ968" s="372"/>
      <c r="GK968" s="372"/>
      <c r="GL968" s="372"/>
      <c r="GM968" s="372"/>
      <c r="GN968" s="372"/>
      <c r="GO968" s="372"/>
      <c r="GP968" s="372"/>
      <c r="GQ968" s="372"/>
      <c r="GR968" s="372"/>
      <c r="GS968" s="372"/>
      <c r="GT968" s="372"/>
      <c r="GU968" s="372"/>
      <c r="GV968" s="372"/>
      <c r="GW968" s="372"/>
      <c r="GX968" s="372"/>
      <c r="GY968" s="372"/>
      <c r="GZ968" s="372"/>
      <c r="HA968" s="372"/>
      <c r="HB968" s="372"/>
      <c r="HC968" s="372"/>
      <c r="HD968" s="372"/>
      <c r="HE968" s="372"/>
      <c r="HF968" s="372"/>
      <c r="HG968" s="372"/>
      <c r="HH968" s="372"/>
      <c r="HI968" s="372"/>
      <c r="HJ968" s="372"/>
      <c r="HK968" s="372"/>
      <c r="HL968" s="372"/>
      <c r="HM968" s="372"/>
      <c r="HN968" s="372"/>
      <c r="HO968" s="372"/>
      <c r="HP968" s="372"/>
      <c r="HQ968" s="372"/>
      <c r="HR968" s="372"/>
      <c r="HS968" s="372"/>
      <c r="HT968" s="372"/>
      <c r="HU968" s="372"/>
      <c r="HV968" s="372"/>
      <c r="HW968" s="372"/>
      <c r="HX968" s="372"/>
    </row>
    <row r="970" spans="1:232" s="481" customFormat="1">
      <c r="A970" s="363"/>
      <c r="B970" s="378"/>
      <c r="C970" s="365"/>
      <c r="D970" s="366"/>
      <c r="E970" s="367"/>
      <c r="F970" s="368"/>
      <c r="G970" s="379"/>
      <c r="H970" s="382"/>
      <c r="I970" s="466"/>
      <c r="J970" s="467"/>
      <c r="K970" s="468"/>
      <c r="L970" s="465"/>
      <c r="N970" s="458"/>
      <c r="O970" s="458"/>
      <c r="P970" s="372"/>
      <c r="Q970" s="372"/>
      <c r="R970" s="372"/>
      <c r="S970" s="372"/>
      <c r="T970" s="372"/>
      <c r="U970" s="372"/>
      <c r="V970" s="372"/>
      <c r="W970" s="372"/>
      <c r="X970" s="372"/>
      <c r="Y970" s="372"/>
      <c r="Z970" s="372"/>
      <c r="AA970" s="372"/>
      <c r="AB970" s="372"/>
      <c r="AC970" s="372"/>
      <c r="AD970" s="372"/>
      <c r="AE970" s="372"/>
      <c r="AF970" s="372"/>
      <c r="AG970" s="372"/>
      <c r="AH970" s="372"/>
      <c r="AI970" s="372"/>
      <c r="AJ970" s="372"/>
      <c r="AK970" s="372"/>
      <c r="AL970" s="372"/>
      <c r="AM970" s="372"/>
      <c r="AN970" s="372"/>
      <c r="AO970" s="372"/>
      <c r="AP970" s="372"/>
      <c r="AQ970" s="372"/>
      <c r="AR970" s="372"/>
      <c r="AS970" s="372"/>
      <c r="AT970" s="372"/>
      <c r="AU970" s="372"/>
      <c r="AV970" s="372"/>
      <c r="AW970" s="372"/>
      <c r="AX970" s="372"/>
      <c r="AY970" s="372"/>
      <c r="AZ970" s="372"/>
      <c r="BA970" s="372"/>
      <c r="BB970" s="372"/>
      <c r="BC970" s="372"/>
      <c r="BD970" s="372"/>
      <c r="BE970" s="372"/>
      <c r="BF970" s="372"/>
      <c r="BG970" s="372"/>
      <c r="BH970" s="372"/>
      <c r="BI970" s="372"/>
      <c r="BJ970" s="372"/>
      <c r="BK970" s="372"/>
      <c r="BL970" s="372"/>
      <c r="BM970" s="372"/>
      <c r="BN970" s="372"/>
      <c r="BO970" s="372"/>
      <c r="BP970" s="372"/>
      <c r="BQ970" s="372"/>
      <c r="BR970" s="372"/>
      <c r="BS970" s="372"/>
      <c r="BT970" s="372"/>
      <c r="BU970" s="372"/>
      <c r="BV970" s="372"/>
      <c r="BW970" s="372"/>
      <c r="BX970" s="372"/>
      <c r="BY970" s="372"/>
      <c r="BZ970" s="372"/>
      <c r="CA970" s="372"/>
      <c r="CB970" s="372"/>
      <c r="CC970" s="372"/>
      <c r="CD970" s="372"/>
      <c r="CE970" s="372"/>
      <c r="CF970" s="372"/>
      <c r="CG970" s="372"/>
      <c r="CH970" s="372"/>
      <c r="CI970" s="372"/>
      <c r="CJ970" s="372"/>
      <c r="CK970" s="372"/>
      <c r="CL970" s="372"/>
      <c r="CM970" s="372"/>
      <c r="CN970" s="372"/>
      <c r="CO970" s="372"/>
      <c r="CP970" s="372"/>
      <c r="CQ970" s="372"/>
      <c r="CR970" s="372"/>
      <c r="CS970" s="372"/>
      <c r="CT970" s="372"/>
      <c r="CU970" s="372"/>
      <c r="CV970" s="372"/>
      <c r="CW970" s="372"/>
      <c r="CX970" s="372"/>
      <c r="CY970" s="372"/>
      <c r="CZ970" s="372"/>
      <c r="DA970" s="372"/>
      <c r="DB970" s="372"/>
      <c r="DC970" s="372"/>
      <c r="DD970" s="372"/>
      <c r="DE970" s="372"/>
      <c r="DF970" s="372"/>
      <c r="DG970" s="372"/>
      <c r="DH970" s="372"/>
      <c r="DI970" s="372"/>
      <c r="DJ970" s="372"/>
      <c r="DK970" s="372"/>
      <c r="DL970" s="372"/>
      <c r="DM970" s="372"/>
      <c r="DN970" s="372"/>
      <c r="DO970" s="372"/>
      <c r="DP970" s="372"/>
      <c r="DQ970" s="372"/>
      <c r="DR970" s="372"/>
      <c r="DS970" s="372"/>
      <c r="DT970" s="372"/>
      <c r="DU970" s="372"/>
      <c r="DV970" s="372"/>
      <c r="DW970" s="372"/>
      <c r="DX970" s="372"/>
      <c r="DY970" s="372"/>
      <c r="DZ970" s="372"/>
      <c r="EA970" s="372"/>
      <c r="EB970" s="372"/>
      <c r="EC970" s="372"/>
      <c r="ED970" s="372"/>
      <c r="EE970" s="372"/>
      <c r="EF970" s="372"/>
      <c r="EG970" s="372"/>
      <c r="EH970" s="372"/>
      <c r="EI970" s="372"/>
      <c r="EJ970" s="372"/>
      <c r="EK970" s="372"/>
      <c r="EL970" s="372"/>
      <c r="EM970" s="372"/>
      <c r="EN970" s="372"/>
      <c r="EO970" s="372"/>
      <c r="EP970" s="372"/>
      <c r="EQ970" s="372"/>
      <c r="ER970" s="372"/>
      <c r="ES970" s="372"/>
      <c r="ET970" s="372"/>
      <c r="EU970" s="372"/>
      <c r="EV970" s="372"/>
      <c r="EW970" s="372"/>
      <c r="EX970" s="372"/>
      <c r="EY970" s="372"/>
      <c r="EZ970" s="372"/>
      <c r="FA970" s="372"/>
      <c r="FB970" s="372"/>
      <c r="FC970" s="372"/>
      <c r="FD970" s="372"/>
      <c r="FE970" s="372"/>
      <c r="FF970" s="372"/>
      <c r="FG970" s="372"/>
      <c r="FH970" s="372"/>
      <c r="FI970" s="372"/>
      <c r="FJ970" s="372"/>
      <c r="FK970" s="372"/>
      <c r="FL970" s="372"/>
      <c r="FM970" s="372"/>
      <c r="FN970" s="372"/>
      <c r="FO970" s="372"/>
      <c r="FP970" s="372"/>
      <c r="FQ970" s="372"/>
      <c r="FR970" s="372"/>
      <c r="FS970" s="372"/>
      <c r="FT970" s="372"/>
      <c r="FU970" s="372"/>
      <c r="FV970" s="372"/>
      <c r="FW970" s="372"/>
      <c r="FX970" s="372"/>
      <c r="FY970" s="372"/>
      <c r="FZ970" s="372"/>
      <c r="GA970" s="372"/>
      <c r="GB970" s="372"/>
      <c r="GC970" s="372"/>
      <c r="GD970" s="372"/>
      <c r="GE970" s="372"/>
      <c r="GF970" s="372"/>
      <c r="GG970" s="372"/>
      <c r="GH970" s="372"/>
      <c r="GI970" s="372"/>
      <c r="GJ970" s="372"/>
      <c r="GK970" s="372"/>
      <c r="GL970" s="372"/>
      <c r="GM970" s="372"/>
      <c r="GN970" s="372"/>
      <c r="GO970" s="372"/>
      <c r="GP970" s="372"/>
      <c r="GQ970" s="372"/>
      <c r="GR970" s="372"/>
      <c r="GS970" s="372"/>
      <c r="GT970" s="372"/>
      <c r="GU970" s="372"/>
      <c r="GV970" s="372"/>
      <c r="GW970" s="372"/>
      <c r="GX970" s="372"/>
      <c r="GY970" s="372"/>
      <c r="GZ970" s="372"/>
      <c r="HA970" s="372"/>
      <c r="HB970" s="372"/>
      <c r="HC970" s="372"/>
      <c r="HD970" s="372"/>
      <c r="HE970" s="372"/>
      <c r="HF970" s="372"/>
      <c r="HG970" s="372"/>
      <c r="HH970" s="372"/>
      <c r="HI970" s="372"/>
      <c r="HJ970" s="372"/>
      <c r="HK970" s="372"/>
      <c r="HL970" s="372"/>
      <c r="HM970" s="372"/>
      <c r="HN970" s="372"/>
      <c r="HO970" s="372"/>
      <c r="HP970" s="372"/>
      <c r="HQ970" s="372"/>
      <c r="HR970" s="372"/>
      <c r="HS970" s="372"/>
      <c r="HT970" s="372"/>
      <c r="HU970" s="372"/>
      <c r="HV970" s="372"/>
      <c r="HW970" s="372"/>
      <c r="HX970" s="372"/>
    </row>
    <row r="972" spans="1:232" s="481" customFormat="1">
      <c r="A972" s="363"/>
      <c r="B972" s="378"/>
      <c r="C972" s="365"/>
      <c r="D972" s="366"/>
      <c r="E972" s="367"/>
      <c r="F972" s="368"/>
      <c r="G972" s="379"/>
      <c r="H972" s="382"/>
      <c r="I972" s="466"/>
      <c r="J972" s="467"/>
      <c r="K972" s="468"/>
      <c r="L972" s="465"/>
      <c r="N972" s="458"/>
      <c r="O972" s="458"/>
      <c r="P972" s="372"/>
      <c r="Q972" s="372"/>
      <c r="R972" s="372"/>
      <c r="S972" s="372"/>
      <c r="T972" s="372"/>
      <c r="U972" s="372"/>
      <c r="V972" s="372"/>
      <c r="W972" s="372"/>
      <c r="X972" s="372"/>
      <c r="Y972" s="372"/>
      <c r="Z972" s="372"/>
      <c r="AA972" s="372"/>
      <c r="AB972" s="372"/>
      <c r="AC972" s="372"/>
      <c r="AD972" s="372"/>
      <c r="AE972" s="372"/>
      <c r="AF972" s="372"/>
      <c r="AG972" s="372"/>
      <c r="AH972" s="372"/>
      <c r="AI972" s="372"/>
      <c r="AJ972" s="372"/>
      <c r="AK972" s="372"/>
      <c r="AL972" s="372"/>
      <c r="AM972" s="372"/>
      <c r="AN972" s="372"/>
      <c r="AO972" s="372"/>
      <c r="AP972" s="372"/>
      <c r="AQ972" s="372"/>
      <c r="AR972" s="372"/>
      <c r="AS972" s="372"/>
      <c r="AT972" s="372"/>
      <c r="AU972" s="372"/>
      <c r="AV972" s="372"/>
      <c r="AW972" s="372"/>
      <c r="AX972" s="372"/>
      <c r="AY972" s="372"/>
      <c r="AZ972" s="372"/>
      <c r="BA972" s="372"/>
      <c r="BB972" s="372"/>
      <c r="BC972" s="372"/>
      <c r="BD972" s="372"/>
      <c r="BE972" s="372"/>
      <c r="BF972" s="372"/>
      <c r="BG972" s="372"/>
      <c r="BH972" s="372"/>
      <c r="BI972" s="372"/>
      <c r="BJ972" s="372"/>
      <c r="BK972" s="372"/>
      <c r="BL972" s="372"/>
      <c r="BM972" s="372"/>
      <c r="BN972" s="372"/>
      <c r="BO972" s="372"/>
      <c r="BP972" s="372"/>
      <c r="BQ972" s="372"/>
      <c r="BR972" s="372"/>
      <c r="BS972" s="372"/>
      <c r="BT972" s="372"/>
      <c r="BU972" s="372"/>
      <c r="BV972" s="372"/>
      <c r="BW972" s="372"/>
      <c r="BX972" s="372"/>
      <c r="BY972" s="372"/>
      <c r="BZ972" s="372"/>
      <c r="CA972" s="372"/>
      <c r="CB972" s="372"/>
      <c r="CC972" s="372"/>
      <c r="CD972" s="372"/>
      <c r="CE972" s="372"/>
      <c r="CF972" s="372"/>
      <c r="CG972" s="372"/>
      <c r="CH972" s="372"/>
      <c r="CI972" s="372"/>
      <c r="CJ972" s="372"/>
      <c r="CK972" s="372"/>
      <c r="CL972" s="372"/>
      <c r="CM972" s="372"/>
      <c r="CN972" s="372"/>
      <c r="CO972" s="372"/>
      <c r="CP972" s="372"/>
      <c r="CQ972" s="372"/>
      <c r="CR972" s="372"/>
      <c r="CS972" s="372"/>
      <c r="CT972" s="372"/>
      <c r="CU972" s="372"/>
      <c r="CV972" s="372"/>
      <c r="CW972" s="372"/>
      <c r="CX972" s="372"/>
      <c r="CY972" s="372"/>
      <c r="CZ972" s="372"/>
      <c r="DA972" s="372"/>
      <c r="DB972" s="372"/>
      <c r="DC972" s="372"/>
      <c r="DD972" s="372"/>
      <c r="DE972" s="372"/>
      <c r="DF972" s="372"/>
      <c r="DG972" s="372"/>
      <c r="DH972" s="372"/>
      <c r="DI972" s="372"/>
      <c r="DJ972" s="372"/>
      <c r="DK972" s="372"/>
      <c r="DL972" s="372"/>
      <c r="DM972" s="372"/>
      <c r="DN972" s="372"/>
      <c r="DO972" s="372"/>
      <c r="DP972" s="372"/>
      <c r="DQ972" s="372"/>
      <c r="DR972" s="372"/>
      <c r="DS972" s="372"/>
      <c r="DT972" s="372"/>
      <c r="DU972" s="372"/>
      <c r="DV972" s="372"/>
      <c r="DW972" s="372"/>
      <c r="DX972" s="372"/>
      <c r="DY972" s="372"/>
      <c r="DZ972" s="372"/>
      <c r="EA972" s="372"/>
      <c r="EB972" s="372"/>
      <c r="EC972" s="372"/>
      <c r="ED972" s="372"/>
      <c r="EE972" s="372"/>
      <c r="EF972" s="372"/>
      <c r="EG972" s="372"/>
      <c r="EH972" s="372"/>
      <c r="EI972" s="372"/>
      <c r="EJ972" s="372"/>
      <c r="EK972" s="372"/>
      <c r="EL972" s="372"/>
      <c r="EM972" s="372"/>
      <c r="EN972" s="372"/>
      <c r="EO972" s="372"/>
      <c r="EP972" s="372"/>
      <c r="EQ972" s="372"/>
      <c r="ER972" s="372"/>
      <c r="ES972" s="372"/>
      <c r="ET972" s="372"/>
      <c r="EU972" s="372"/>
      <c r="EV972" s="372"/>
      <c r="EW972" s="372"/>
      <c r="EX972" s="372"/>
      <c r="EY972" s="372"/>
      <c r="EZ972" s="372"/>
      <c r="FA972" s="372"/>
      <c r="FB972" s="372"/>
      <c r="FC972" s="372"/>
      <c r="FD972" s="372"/>
      <c r="FE972" s="372"/>
      <c r="FF972" s="372"/>
      <c r="FG972" s="372"/>
      <c r="FH972" s="372"/>
      <c r="FI972" s="372"/>
      <c r="FJ972" s="372"/>
      <c r="FK972" s="372"/>
      <c r="FL972" s="372"/>
      <c r="FM972" s="372"/>
      <c r="FN972" s="372"/>
      <c r="FO972" s="372"/>
      <c r="FP972" s="372"/>
      <c r="FQ972" s="372"/>
      <c r="FR972" s="372"/>
      <c r="FS972" s="372"/>
      <c r="FT972" s="372"/>
      <c r="FU972" s="372"/>
      <c r="FV972" s="372"/>
      <c r="FW972" s="372"/>
      <c r="FX972" s="372"/>
      <c r="FY972" s="372"/>
      <c r="FZ972" s="372"/>
      <c r="GA972" s="372"/>
      <c r="GB972" s="372"/>
      <c r="GC972" s="372"/>
      <c r="GD972" s="372"/>
      <c r="GE972" s="372"/>
      <c r="GF972" s="372"/>
      <c r="GG972" s="372"/>
      <c r="GH972" s="372"/>
      <c r="GI972" s="372"/>
      <c r="GJ972" s="372"/>
      <c r="GK972" s="372"/>
      <c r="GL972" s="372"/>
      <c r="GM972" s="372"/>
      <c r="GN972" s="372"/>
      <c r="GO972" s="372"/>
      <c r="GP972" s="372"/>
      <c r="GQ972" s="372"/>
      <c r="GR972" s="372"/>
      <c r="GS972" s="372"/>
      <c r="GT972" s="372"/>
      <c r="GU972" s="372"/>
      <c r="GV972" s="372"/>
      <c r="GW972" s="372"/>
      <c r="GX972" s="372"/>
      <c r="GY972" s="372"/>
      <c r="GZ972" s="372"/>
      <c r="HA972" s="372"/>
      <c r="HB972" s="372"/>
      <c r="HC972" s="372"/>
      <c r="HD972" s="372"/>
      <c r="HE972" s="372"/>
      <c r="HF972" s="372"/>
      <c r="HG972" s="372"/>
      <c r="HH972" s="372"/>
      <c r="HI972" s="372"/>
      <c r="HJ972" s="372"/>
      <c r="HK972" s="372"/>
      <c r="HL972" s="372"/>
      <c r="HM972" s="372"/>
      <c r="HN972" s="372"/>
      <c r="HO972" s="372"/>
      <c r="HP972" s="372"/>
      <c r="HQ972" s="372"/>
      <c r="HR972" s="372"/>
      <c r="HS972" s="372"/>
      <c r="HT972" s="372"/>
      <c r="HU972" s="372"/>
      <c r="HV972" s="372"/>
      <c r="HW972" s="372"/>
      <c r="HX972" s="372"/>
    </row>
    <row r="973" spans="1:232" s="481" customFormat="1">
      <c r="A973" s="363"/>
      <c r="B973" s="378"/>
      <c r="C973" s="365"/>
      <c r="D973" s="366"/>
      <c r="E973" s="367"/>
      <c r="F973" s="368"/>
      <c r="G973" s="379"/>
      <c r="H973" s="382"/>
      <c r="I973" s="466"/>
      <c r="J973" s="467"/>
      <c r="K973" s="468"/>
      <c r="L973" s="465"/>
      <c r="N973" s="458"/>
      <c r="O973" s="458"/>
      <c r="P973" s="372"/>
      <c r="Q973" s="372"/>
      <c r="R973" s="372"/>
      <c r="S973" s="372"/>
      <c r="T973" s="372"/>
      <c r="U973" s="372"/>
      <c r="V973" s="372"/>
      <c r="W973" s="372"/>
      <c r="X973" s="372"/>
      <c r="Y973" s="372"/>
      <c r="Z973" s="372"/>
      <c r="AA973" s="372"/>
      <c r="AB973" s="372"/>
      <c r="AC973" s="372"/>
      <c r="AD973" s="372"/>
      <c r="AE973" s="372"/>
      <c r="AF973" s="372"/>
      <c r="AG973" s="372"/>
      <c r="AH973" s="372"/>
      <c r="AI973" s="372"/>
      <c r="AJ973" s="372"/>
      <c r="AK973" s="372"/>
      <c r="AL973" s="372"/>
      <c r="AM973" s="372"/>
      <c r="AN973" s="372"/>
      <c r="AO973" s="372"/>
      <c r="AP973" s="372"/>
      <c r="AQ973" s="372"/>
      <c r="AR973" s="372"/>
      <c r="AS973" s="372"/>
      <c r="AT973" s="372"/>
      <c r="AU973" s="372"/>
      <c r="AV973" s="372"/>
      <c r="AW973" s="372"/>
      <c r="AX973" s="372"/>
      <c r="AY973" s="372"/>
      <c r="AZ973" s="372"/>
      <c r="BA973" s="372"/>
      <c r="BB973" s="372"/>
      <c r="BC973" s="372"/>
      <c r="BD973" s="372"/>
      <c r="BE973" s="372"/>
      <c r="BF973" s="372"/>
      <c r="BG973" s="372"/>
      <c r="BH973" s="372"/>
      <c r="BI973" s="372"/>
      <c r="BJ973" s="372"/>
      <c r="BK973" s="372"/>
      <c r="BL973" s="372"/>
      <c r="BM973" s="372"/>
      <c r="BN973" s="372"/>
      <c r="BO973" s="372"/>
      <c r="BP973" s="372"/>
      <c r="BQ973" s="372"/>
      <c r="BR973" s="372"/>
      <c r="BS973" s="372"/>
      <c r="BT973" s="372"/>
      <c r="BU973" s="372"/>
      <c r="BV973" s="372"/>
      <c r="BW973" s="372"/>
      <c r="BX973" s="372"/>
      <c r="BY973" s="372"/>
      <c r="BZ973" s="372"/>
      <c r="CA973" s="372"/>
      <c r="CB973" s="372"/>
      <c r="CC973" s="372"/>
      <c r="CD973" s="372"/>
      <c r="CE973" s="372"/>
      <c r="CF973" s="372"/>
      <c r="CG973" s="372"/>
      <c r="CH973" s="372"/>
      <c r="CI973" s="372"/>
      <c r="CJ973" s="372"/>
      <c r="CK973" s="372"/>
      <c r="CL973" s="372"/>
      <c r="CM973" s="372"/>
      <c r="CN973" s="372"/>
      <c r="CO973" s="372"/>
      <c r="CP973" s="372"/>
      <c r="CQ973" s="372"/>
      <c r="CR973" s="372"/>
      <c r="CS973" s="372"/>
      <c r="CT973" s="372"/>
      <c r="CU973" s="372"/>
      <c r="CV973" s="372"/>
      <c r="CW973" s="372"/>
      <c r="CX973" s="372"/>
      <c r="CY973" s="372"/>
      <c r="CZ973" s="372"/>
      <c r="DA973" s="372"/>
      <c r="DB973" s="372"/>
      <c r="DC973" s="372"/>
      <c r="DD973" s="372"/>
      <c r="DE973" s="372"/>
      <c r="DF973" s="372"/>
      <c r="DG973" s="372"/>
      <c r="DH973" s="372"/>
      <c r="DI973" s="372"/>
      <c r="DJ973" s="372"/>
      <c r="DK973" s="372"/>
      <c r="DL973" s="372"/>
      <c r="DM973" s="372"/>
      <c r="DN973" s="372"/>
      <c r="DO973" s="372"/>
      <c r="DP973" s="372"/>
      <c r="DQ973" s="372"/>
      <c r="DR973" s="372"/>
      <c r="DS973" s="372"/>
      <c r="DT973" s="372"/>
      <c r="DU973" s="372"/>
      <c r="DV973" s="372"/>
      <c r="DW973" s="372"/>
      <c r="DX973" s="372"/>
      <c r="DY973" s="372"/>
      <c r="DZ973" s="372"/>
      <c r="EA973" s="372"/>
      <c r="EB973" s="372"/>
      <c r="EC973" s="372"/>
      <c r="ED973" s="372"/>
      <c r="EE973" s="372"/>
      <c r="EF973" s="372"/>
      <c r="EG973" s="372"/>
      <c r="EH973" s="372"/>
      <c r="EI973" s="372"/>
      <c r="EJ973" s="372"/>
      <c r="EK973" s="372"/>
      <c r="EL973" s="372"/>
      <c r="EM973" s="372"/>
      <c r="EN973" s="372"/>
      <c r="EO973" s="372"/>
      <c r="EP973" s="372"/>
      <c r="EQ973" s="372"/>
      <c r="ER973" s="372"/>
      <c r="ES973" s="372"/>
      <c r="ET973" s="372"/>
      <c r="EU973" s="372"/>
      <c r="EV973" s="372"/>
      <c r="EW973" s="372"/>
      <c r="EX973" s="372"/>
      <c r="EY973" s="372"/>
      <c r="EZ973" s="372"/>
      <c r="FA973" s="372"/>
      <c r="FB973" s="372"/>
      <c r="FC973" s="372"/>
      <c r="FD973" s="372"/>
      <c r="FE973" s="372"/>
      <c r="FF973" s="372"/>
      <c r="FG973" s="372"/>
      <c r="FH973" s="372"/>
      <c r="FI973" s="372"/>
      <c r="FJ973" s="372"/>
      <c r="FK973" s="372"/>
      <c r="FL973" s="372"/>
      <c r="FM973" s="372"/>
      <c r="FN973" s="372"/>
      <c r="FO973" s="372"/>
      <c r="FP973" s="372"/>
      <c r="FQ973" s="372"/>
      <c r="FR973" s="372"/>
      <c r="FS973" s="372"/>
      <c r="FT973" s="372"/>
      <c r="FU973" s="372"/>
      <c r="FV973" s="372"/>
      <c r="FW973" s="372"/>
      <c r="FX973" s="372"/>
      <c r="FY973" s="372"/>
      <c r="FZ973" s="372"/>
      <c r="GA973" s="372"/>
      <c r="GB973" s="372"/>
      <c r="GC973" s="372"/>
      <c r="GD973" s="372"/>
      <c r="GE973" s="372"/>
      <c r="GF973" s="372"/>
      <c r="GG973" s="372"/>
      <c r="GH973" s="372"/>
      <c r="GI973" s="372"/>
      <c r="GJ973" s="372"/>
      <c r="GK973" s="372"/>
      <c r="GL973" s="372"/>
      <c r="GM973" s="372"/>
      <c r="GN973" s="372"/>
      <c r="GO973" s="372"/>
      <c r="GP973" s="372"/>
      <c r="GQ973" s="372"/>
      <c r="GR973" s="372"/>
      <c r="GS973" s="372"/>
      <c r="GT973" s="372"/>
      <c r="GU973" s="372"/>
      <c r="GV973" s="372"/>
      <c r="GW973" s="372"/>
      <c r="GX973" s="372"/>
      <c r="GY973" s="372"/>
      <c r="GZ973" s="372"/>
      <c r="HA973" s="372"/>
      <c r="HB973" s="372"/>
      <c r="HC973" s="372"/>
      <c r="HD973" s="372"/>
      <c r="HE973" s="372"/>
      <c r="HF973" s="372"/>
      <c r="HG973" s="372"/>
      <c r="HH973" s="372"/>
      <c r="HI973" s="372"/>
      <c r="HJ973" s="372"/>
      <c r="HK973" s="372"/>
      <c r="HL973" s="372"/>
      <c r="HM973" s="372"/>
      <c r="HN973" s="372"/>
      <c r="HO973" s="372"/>
      <c r="HP973" s="372"/>
      <c r="HQ973" s="372"/>
      <c r="HR973" s="372"/>
      <c r="HS973" s="372"/>
      <c r="HT973" s="372"/>
      <c r="HU973" s="372"/>
      <c r="HV973" s="372"/>
      <c r="HW973" s="372"/>
      <c r="HX973" s="372"/>
    </row>
    <row r="975" spans="1:232" s="481" customFormat="1">
      <c r="A975" s="363"/>
      <c r="B975" s="378"/>
      <c r="C975" s="365"/>
      <c r="D975" s="366"/>
      <c r="E975" s="367"/>
      <c r="F975" s="368"/>
      <c r="G975" s="379"/>
      <c r="H975" s="382"/>
      <c r="I975" s="466"/>
      <c r="J975" s="467"/>
      <c r="K975" s="468"/>
      <c r="L975" s="465"/>
      <c r="N975" s="458"/>
      <c r="O975" s="458"/>
      <c r="P975" s="372"/>
      <c r="Q975" s="372"/>
      <c r="R975" s="372"/>
      <c r="S975" s="372"/>
      <c r="T975" s="372"/>
      <c r="U975" s="372"/>
      <c r="V975" s="372"/>
      <c r="W975" s="372"/>
      <c r="X975" s="372"/>
      <c r="Y975" s="372"/>
      <c r="Z975" s="372"/>
      <c r="AA975" s="372"/>
      <c r="AB975" s="372"/>
      <c r="AC975" s="372"/>
      <c r="AD975" s="372"/>
      <c r="AE975" s="372"/>
      <c r="AF975" s="372"/>
      <c r="AG975" s="372"/>
      <c r="AH975" s="372"/>
      <c r="AI975" s="372"/>
      <c r="AJ975" s="372"/>
      <c r="AK975" s="372"/>
      <c r="AL975" s="372"/>
      <c r="AM975" s="372"/>
      <c r="AN975" s="372"/>
      <c r="AO975" s="372"/>
      <c r="AP975" s="372"/>
      <c r="AQ975" s="372"/>
      <c r="AR975" s="372"/>
      <c r="AS975" s="372"/>
      <c r="AT975" s="372"/>
      <c r="AU975" s="372"/>
      <c r="AV975" s="372"/>
      <c r="AW975" s="372"/>
      <c r="AX975" s="372"/>
      <c r="AY975" s="372"/>
      <c r="AZ975" s="372"/>
      <c r="BA975" s="372"/>
      <c r="BB975" s="372"/>
      <c r="BC975" s="372"/>
      <c r="BD975" s="372"/>
      <c r="BE975" s="372"/>
      <c r="BF975" s="372"/>
      <c r="BG975" s="372"/>
      <c r="BH975" s="372"/>
      <c r="BI975" s="372"/>
      <c r="BJ975" s="372"/>
      <c r="BK975" s="372"/>
      <c r="BL975" s="372"/>
      <c r="BM975" s="372"/>
      <c r="BN975" s="372"/>
      <c r="BO975" s="372"/>
      <c r="BP975" s="372"/>
      <c r="BQ975" s="372"/>
      <c r="BR975" s="372"/>
      <c r="BS975" s="372"/>
      <c r="BT975" s="372"/>
      <c r="BU975" s="372"/>
      <c r="BV975" s="372"/>
      <c r="BW975" s="372"/>
      <c r="BX975" s="372"/>
      <c r="BY975" s="372"/>
      <c r="BZ975" s="372"/>
      <c r="CA975" s="372"/>
      <c r="CB975" s="372"/>
      <c r="CC975" s="372"/>
      <c r="CD975" s="372"/>
      <c r="CE975" s="372"/>
      <c r="CF975" s="372"/>
      <c r="CG975" s="372"/>
      <c r="CH975" s="372"/>
      <c r="CI975" s="372"/>
      <c r="CJ975" s="372"/>
      <c r="CK975" s="372"/>
      <c r="CL975" s="372"/>
      <c r="CM975" s="372"/>
      <c r="CN975" s="372"/>
      <c r="CO975" s="372"/>
      <c r="CP975" s="372"/>
      <c r="CQ975" s="372"/>
      <c r="CR975" s="372"/>
      <c r="CS975" s="372"/>
      <c r="CT975" s="372"/>
      <c r="CU975" s="372"/>
      <c r="CV975" s="372"/>
      <c r="CW975" s="372"/>
      <c r="CX975" s="372"/>
      <c r="CY975" s="372"/>
      <c r="CZ975" s="372"/>
      <c r="DA975" s="372"/>
      <c r="DB975" s="372"/>
      <c r="DC975" s="372"/>
      <c r="DD975" s="372"/>
      <c r="DE975" s="372"/>
      <c r="DF975" s="372"/>
      <c r="DG975" s="372"/>
      <c r="DH975" s="372"/>
      <c r="DI975" s="372"/>
      <c r="DJ975" s="372"/>
      <c r="DK975" s="372"/>
      <c r="DL975" s="372"/>
      <c r="DM975" s="372"/>
      <c r="DN975" s="372"/>
      <c r="DO975" s="372"/>
      <c r="DP975" s="372"/>
      <c r="DQ975" s="372"/>
      <c r="DR975" s="372"/>
      <c r="DS975" s="372"/>
      <c r="DT975" s="372"/>
      <c r="DU975" s="372"/>
      <c r="DV975" s="372"/>
      <c r="DW975" s="372"/>
      <c r="DX975" s="372"/>
      <c r="DY975" s="372"/>
      <c r="DZ975" s="372"/>
      <c r="EA975" s="372"/>
      <c r="EB975" s="372"/>
      <c r="EC975" s="372"/>
      <c r="ED975" s="372"/>
      <c r="EE975" s="372"/>
      <c r="EF975" s="372"/>
      <c r="EG975" s="372"/>
      <c r="EH975" s="372"/>
      <c r="EI975" s="372"/>
      <c r="EJ975" s="372"/>
      <c r="EK975" s="372"/>
      <c r="EL975" s="372"/>
      <c r="EM975" s="372"/>
      <c r="EN975" s="372"/>
      <c r="EO975" s="372"/>
      <c r="EP975" s="372"/>
      <c r="EQ975" s="372"/>
      <c r="ER975" s="372"/>
      <c r="ES975" s="372"/>
      <c r="ET975" s="372"/>
      <c r="EU975" s="372"/>
      <c r="EV975" s="372"/>
      <c r="EW975" s="372"/>
      <c r="EX975" s="372"/>
      <c r="EY975" s="372"/>
      <c r="EZ975" s="372"/>
      <c r="FA975" s="372"/>
      <c r="FB975" s="372"/>
      <c r="FC975" s="372"/>
      <c r="FD975" s="372"/>
      <c r="FE975" s="372"/>
      <c r="FF975" s="372"/>
      <c r="FG975" s="372"/>
      <c r="FH975" s="372"/>
      <c r="FI975" s="372"/>
      <c r="FJ975" s="372"/>
      <c r="FK975" s="372"/>
      <c r="FL975" s="372"/>
      <c r="FM975" s="372"/>
      <c r="FN975" s="372"/>
      <c r="FO975" s="372"/>
      <c r="FP975" s="372"/>
      <c r="FQ975" s="372"/>
      <c r="FR975" s="372"/>
      <c r="FS975" s="372"/>
      <c r="FT975" s="372"/>
      <c r="FU975" s="372"/>
      <c r="FV975" s="372"/>
      <c r="FW975" s="372"/>
      <c r="FX975" s="372"/>
      <c r="FY975" s="372"/>
      <c r="FZ975" s="372"/>
      <c r="GA975" s="372"/>
      <c r="GB975" s="372"/>
      <c r="GC975" s="372"/>
      <c r="GD975" s="372"/>
      <c r="GE975" s="372"/>
      <c r="GF975" s="372"/>
      <c r="GG975" s="372"/>
      <c r="GH975" s="372"/>
      <c r="GI975" s="372"/>
      <c r="GJ975" s="372"/>
      <c r="GK975" s="372"/>
      <c r="GL975" s="372"/>
      <c r="GM975" s="372"/>
      <c r="GN975" s="372"/>
      <c r="GO975" s="372"/>
      <c r="GP975" s="372"/>
      <c r="GQ975" s="372"/>
      <c r="GR975" s="372"/>
      <c r="GS975" s="372"/>
      <c r="GT975" s="372"/>
      <c r="GU975" s="372"/>
      <c r="GV975" s="372"/>
      <c r="GW975" s="372"/>
      <c r="GX975" s="372"/>
      <c r="GY975" s="372"/>
      <c r="GZ975" s="372"/>
      <c r="HA975" s="372"/>
      <c r="HB975" s="372"/>
      <c r="HC975" s="372"/>
      <c r="HD975" s="372"/>
      <c r="HE975" s="372"/>
      <c r="HF975" s="372"/>
      <c r="HG975" s="372"/>
      <c r="HH975" s="372"/>
      <c r="HI975" s="372"/>
      <c r="HJ975" s="372"/>
      <c r="HK975" s="372"/>
      <c r="HL975" s="372"/>
      <c r="HM975" s="372"/>
      <c r="HN975" s="372"/>
      <c r="HO975" s="372"/>
      <c r="HP975" s="372"/>
      <c r="HQ975" s="372"/>
      <c r="HR975" s="372"/>
      <c r="HS975" s="372"/>
      <c r="HT975" s="372"/>
      <c r="HU975" s="372"/>
      <c r="HV975" s="372"/>
      <c r="HW975" s="372"/>
      <c r="HX975" s="372"/>
    </row>
    <row r="976" spans="1:232" s="481" customFormat="1">
      <c r="A976" s="363"/>
      <c r="B976" s="378"/>
      <c r="C976" s="365"/>
      <c r="D976" s="366"/>
      <c r="E976" s="367"/>
      <c r="F976" s="368"/>
      <c r="G976" s="379"/>
      <c r="H976" s="382"/>
      <c r="I976" s="466"/>
      <c r="J976" s="467"/>
      <c r="K976" s="468"/>
      <c r="L976" s="465"/>
      <c r="N976" s="458"/>
      <c r="O976" s="458"/>
      <c r="P976" s="372"/>
      <c r="Q976" s="372"/>
      <c r="R976" s="372"/>
      <c r="S976" s="372"/>
      <c r="T976" s="372"/>
      <c r="U976" s="372"/>
      <c r="V976" s="372"/>
      <c r="W976" s="372"/>
      <c r="X976" s="372"/>
      <c r="Y976" s="372"/>
      <c r="Z976" s="372"/>
      <c r="AA976" s="372"/>
      <c r="AB976" s="372"/>
      <c r="AC976" s="372"/>
      <c r="AD976" s="372"/>
      <c r="AE976" s="372"/>
      <c r="AF976" s="372"/>
      <c r="AG976" s="372"/>
      <c r="AH976" s="372"/>
      <c r="AI976" s="372"/>
      <c r="AJ976" s="372"/>
      <c r="AK976" s="372"/>
      <c r="AL976" s="372"/>
      <c r="AM976" s="372"/>
      <c r="AN976" s="372"/>
      <c r="AO976" s="372"/>
      <c r="AP976" s="372"/>
      <c r="AQ976" s="372"/>
      <c r="AR976" s="372"/>
      <c r="AS976" s="372"/>
      <c r="AT976" s="372"/>
      <c r="AU976" s="372"/>
      <c r="AV976" s="372"/>
      <c r="AW976" s="372"/>
      <c r="AX976" s="372"/>
      <c r="AY976" s="372"/>
      <c r="AZ976" s="372"/>
      <c r="BA976" s="372"/>
      <c r="BB976" s="372"/>
      <c r="BC976" s="372"/>
      <c r="BD976" s="372"/>
      <c r="BE976" s="372"/>
      <c r="BF976" s="372"/>
      <c r="BG976" s="372"/>
      <c r="BH976" s="372"/>
      <c r="BI976" s="372"/>
      <c r="BJ976" s="372"/>
      <c r="BK976" s="372"/>
      <c r="BL976" s="372"/>
      <c r="BM976" s="372"/>
      <c r="BN976" s="372"/>
      <c r="BO976" s="372"/>
      <c r="BP976" s="372"/>
      <c r="BQ976" s="372"/>
      <c r="BR976" s="372"/>
      <c r="BS976" s="372"/>
      <c r="BT976" s="372"/>
      <c r="BU976" s="372"/>
      <c r="BV976" s="372"/>
      <c r="BW976" s="372"/>
      <c r="BX976" s="372"/>
      <c r="BY976" s="372"/>
      <c r="BZ976" s="372"/>
      <c r="CA976" s="372"/>
      <c r="CB976" s="372"/>
      <c r="CC976" s="372"/>
      <c r="CD976" s="372"/>
      <c r="CE976" s="372"/>
      <c r="CF976" s="372"/>
      <c r="CG976" s="372"/>
      <c r="CH976" s="372"/>
      <c r="CI976" s="372"/>
      <c r="CJ976" s="372"/>
      <c r="CK976" s="372"/>
      <c r="CL976" s="372"/>
      <c r="CM976" s="372"/>
      <c r="CN976" s="372"/>
      <c r="CO976" s="372"/>
      <c r="CP976" s="372"/>
      <c r="CQ976" s="372"/>
      <c r="CR976" s="372"/>
      <c r="CS976" s="372"/>
      <c r="CT976" s="372"/>
      <c r="CU976" s="372"/>
      <c r="CV976" s="372"/>
      <c r="CW976" s="372"/>
      <c r="CX976" s="372"/>
      <c r="CY976" s="372"/>
      <c r="CZ976" s="372"/>
      <c r="DA976" s="372"/>
      <c r="DB976" s="372"/>
      <c r="DC976" s="372"/>
      <c r="DD976" s="372"/>
      <c r="DE976" s="372"/>
      <c r="DF976" s="372"/>
      <c r="DG976" s="372"/>
      <c r="DH976" s="372"/>
      <c r="DI976" s="372"/>
      <c r="DJ976" s="372"/>
      <c r="DK976" s="372"/>
      <c r="DL976" s="372"/>
      <c r="DM976" s="372"/>
      <c r="DN976" s="372"/>
      <c r="DO976" s="372"/>
      <c r="DP976" s="372"/>
      <c r="DQ976" s="372"/>
      <c r="DR976" s="372"/>
      <c r="DS976" s="372"/>
      <c r="DT976" s="372"/>
      <c r="DU976" s="372"/>
      <c r="DV976" s="372"/>
      <c r="DW976" s="372"/>
      <c r="DX976" s="372"/>
      <c r="DY976" s="372"/>
      <c r="DZ976" s="372"/>
      <c r="EA976" s="372"/>
      <c r="EB976" s="372"/>
      <c r="EC976" s="372"/>
      <c r="ED976" s="372"/>
      <c r="EE976" s="372"/>
      <c r="EF976" s="372"/>
      <c r="EG976" s="372"/>
      <c r="EH976" s="372"/>
      <c r="EI976" s="372"/>
      <c r="EJ976" s="372"/>
      <c r="EK976" s="372"/>
      <c r="EL976" s="372"/>
      <c r="EM976" s="372"/>
      <c r="EN976" s="372"/>
      <c r="EO976" s="372"/>
      <c r="EP976" s="372"/>
      <c r="EQ976" s="372"/>
      <c r="ER976" s="372"/>
      <c r="ES976" s="372"/>
      <c r="ET976" s="372"/>
      <c r="EU976" s="372"/>
      <c r="EV976" s="372"/>
      <c r="EW976" s="372"/>
      <c r="EX976" s="372"/>
      <c r="EY976" s="372"/>
      <c r="EZ976" s="372"/>
      <c r="FA976" s="372"/>
      <c r="FB976" s="372"/>
      <c r="FC976" s="372"/>
      <c r="FD976" s="372"/>
      <c r="FE976" s="372"/>
      <c r="FF976" s="372"/>
      <c r="FG976" s="372"/>
      <c r="FH976" s="372"/>
      <c r="FI976" s="372"/>
      <c r="FJ976" s="372"/>
      <c r="FK976" s="372"/>
      <c r="FL976" s="372"/>
      <c r="FM976" s="372"/>
      <c r="FN976" s="372"/>
      <c r="FO976" s="372"/>
      <c r="FP976" s="372"/>
      <c r="FQ976" s="372"/>
      <c r="FR976" s="372"/>
      <c r="FS976" s="372"/>
      <c r="FT976" s="372"/>
      <c r="FU976" s="372"/>
      <c r="FV976" s="372"/>
      <c r="FW976" s="372"/>
      <c r="FX976" s="372"/>
      <c r="FY976" s="372"/>
      <c r="FZ976" s="372"/>
      <c r="GA976" s="372"/>
      <c r="GB976" s="372"/>
      <c r="GC976" s="372"/>
      <c r="GD976" s="372"/>
      <c r="GE976" s="372"/>
      <c r="GF976" s="372"/>
      <c r="GG976" s="372"/>
      <c r="GH976" s="372"/>
      <c r="GI976" s="372"/>
      <c r="GJ976" s="372"/>
      <c r="GK976" s="372"/>
      <c r="GL976" s="372"/>
      <c r="GM976" s="372"/>
      <c r="GN976" s="372"/>
      <c r="GO976" s="372"/>
      <c r="GP976" s="372"/>
      <c r="GQ976" s="372"/>
      <c r="GR976" s="372"/>
      <c r="GS976" s="372"/>
      <c r="GT976" s="372"/>
      <c r="GU976" s="372"/>
      <c r="GV976" s="372"/>
      <c r="GW976" s="372"/>
      <c r="GX976" s="372"/>
      <c r="GY976" s="372"/>
      <c r="GZ976" s="372"/>
      <c r="HA976" s="372"/>
      <c r="HB976" s="372"/>
      <c r="HC976" s="372"/>
      <c r="HD976" s="372"/>
      <c r="HE976" s="372"/>
      <c r="HF976" s="372"/>
      <c r="HG976" s="372"/>
      <c r="HH976" s="372"/>
      <c r="HI976" s="372"/>
      <c r="HJ976" s="372"/>
      <c r="HK976" s="372"/>
      <c r="HL976" s="372"/>
      <c r="HM976" s="372"/>
      <c r="HN976" s="372"/>
      <c r="HO976" s="372"/>
      <c r="HP976" s="372"/>
      <c r="HQ976" s="372"/>
      <c r="HR976" s="372"/>
      <c r="HS976" s="372"/>
      <c r="HT976" s="372"/>
      <c r="HU976" s="372"/>
      <c r="HV976" s="372"/>
      <c r="HW976" s="372"/>
      <c r="HX976" s="372"/>
    </row>
    <row r="978" spans="1:232" s="481" customFormat="1">
      <c r="A978" s="363"/>
      <c r="B978" s="378"/>
      <c r="C978" s="365"/>
      <c r="D978" s="366"/>
      <c r="E978" s="367"/>
      <c r="F978" s="368"/>
      <c r="G978" s="379"/>
      <c r="H978" s="382"/>
      <c r="I978" s="466"/>
      <c r="J978" s="467"/>
      <c r="K978" s="468"/>
      <c r="L978" s="465"/>
      <c r="N978" s="458"/>
      <c r="O978" s="458"/>
      <c r="P978" s="372"/>
      <c r="Q978" s="372"/>
      <c r="R978" s="372"/>
      <c r="S978" s="372"/>
      <c r="T978" s="372"/>
      <c r="U978" s="372"/>
      <c r="V978" s="372"/>
      <c r="W978" s="372"/>
      <c r="X978" s="372"/>
      <c r="Y978" s="372"/>
      <c r="Z978" s="372"/>
      <c r="AA978" s="372"/>
      <c r="AB978" s="372"/>
      <c r="AC978" s="372"/>
      <c r="AD978" s="372"/>
      <c r="AE978" s="372"/>
      <c r="AF978" s="372"/>
      <c r="AG978" s="372"/>
      <c r="AH978" s="372"/>
      <c r="AI978" s="372"/>
      <c r="AJ978" s="372"/>
      <c r="AK978" s="372"/>
      <c r="AL978" s="372"/>
      <c r="AM978" s="372"/>
      <c r="AN978" s="372"/>
      <c r="AO978" s="372"/>
      <c r="AP978" s="372"/>
      <c r="AQ978" s="372"/>
      <c r="AR978" s="372"/>
      <c r="AS978" s="372"/>
      <c r="AT978" s="372"/>
      <c r="AU978" s="372"/>
      <c r="AV978" s="372"/>
      <c r="AW978" s="372"/>
      <c r="AX978" s="372"/>
      <c r="AY978" s="372"/>
      <c r="AZ978" s="372"/>
      <c r="BA978" s="372"/>
      <c r="BB978" s="372"/>
      <c r="BC978" s="372"/>
      <c r="BD978" s="372"/>
      <c r="BE978" s="372"/>
      <c r="BF978" s="372"/>
      <c r="BG978" s="372"/>
      <c r="BH978" s="372"/>
      <c r="BI978" s="372"/>
      <c r="BJ978" s="372"/>
      <c r="BK978" s="372"/>
      <c r="BL978" s="372"/>
      <c r="BM978" s="372"/>
      <c r="BN978" s="372"/>
      <c r="BO978" s="372"/>
      <c r="BP978" s="372"/>
      <c r="BQ978" s="372"/>
      <c r="BR978" s="372"/>
      <c r="BS978" s="372"/>
      <c r="BT978" s="372"/>
      <c r="BU978" s="372"/>
      <c r="BV978" s="372"/>
      <c r="BW978" s="372"/>
      <c r="BX978" s="372"/>
      <c r="BY978" s="372"/>
      <c r="BZ978" s="372"/>
      <c r="CA978" s="372"/>
      <c r="CB978" s="372"/>
      <c r="CC978" s="372"/>
      <c r="CD978" s="372"/>
      <c r="CE978" s="372"/>
      <c r="CF978" s="372"/>
      <c r="CG978" s="372"/>
      <c r="CH978" s="372"/>
      <c r="CI978" s="372"/>
      <c r="CJ978" s="372"/>
      <c r="CK978" s="372"/>
      <c r="CL978" s="372"/>
      <c r="CM978" s="372"/>
      <c r="CN978" s="372"/>
      <c r="CO978" s="372"/>
      <c r="CP978" s="372"/>
      <c r="CQ978" s="372"/>
      <c r="CR978" s="372"/>
      <c r="CS978" s="372"/>
      <c r="CT978" s="372"/>
      <c r="CU978" s="372"/>
      <c r="CV978" s="372"/>
      <c r="CW978" s="372"/>
      <c r="CX978" s="372"/>
      <c r="CY978" s="372"/>
      <c r="CZ978" s="372"/>
      <c r="DA978" s="372"/>
      <c r="DB978" s="372"/>
      <c r="DC978" s="372"/>
      <c r="DD978" s="372"/>
      <c r="DE978" s="372"/>
      <c r="DF978" s="372"/>
      <c r="DG978" s="372"/>
      <c r="DH978" s="372"/>
      <c r="DI978" s="372"/>
      <c r="DJ978" s="372"/>
      <c r="DK978" s="372"/>
      <c r="DL978" s="372"/>
      <c r="DM978" s="372"/>
      <c r="DN978" s="372"/>
      <c r="DO978" s="372"/>
      <c r="DP978" s="372"/>
      <c r="DQ978" s="372"/>
      <c r="DR978" s="372"/>
      <c r="DS978" s="372"/>
      <c r="DT978" s="372"/>
      <c r="DU978" s="372"/>
      <c r="DV978" s="372"/>
      <c r="DW978" s="372"/>
      <c r="DX978" s="372"/>
      <c r="DY978" s="372"/>
      <c r="DZ978" s="372"/>
      <c r="EA978" s="372"/>
      <c r="EB978" s="372"/>
      <c r="EC978" s="372"/>
      <c r="ED978" s="372"/>
      <c r="EE978" s="372"/>
      <c r="EF978" s="372"/>
      <c r="EG978" s="372"/>
      <c r="EH978" s="372"/>
      <c r="EI978" s="372"/>
      <c r="EJ978" s="372"/>
      <c r="EK978" s="372"/>
      <c r="EL978" s="372"/>
      <c r="EM978" s="372"/>
      <c r="EN978" s="372"/>
      <c r="EO978" s="372"/>
      <c r="EP978" s="372"/>
      <c r="EQ978" s="372"/>
      <c r="ER978" s="372"/>
      <c r="ES978" s="372"/>
      <c r="ET978" s="372"/>
      <c r="EU978" s="372"/>
      <c r="EV978" s="372"/>
      <c r="EW978" s="372"/>
      <c r="EX978" s="372"/>
      <c r="EY978" s="372"/>
      <c r="EZ978" s="372"/>
      <c r="FA978" s="372"/>
      <c r="FB978" s="372"/>
      <c r="FC978" s="372"/>
      <c r="FD978" s="372"/>
      <c r="FE978" s="372"/>
      <c r="FF978" s="372"/>
      <c r="FG978" s="372"/>
      <c r="FH978" s="372"/>
      <c r="FI978" s="372"/>
      <c r="FJ978" s="372"/>
      <c r="FK978" s="372"/>
      <c r="FL978" s="372"/>
      <c r="FM978" s="372"/>
      <c r="FN978" s="372"/>
      <c r="FO978" s="372"/>
      <c r="FP978" s="372"/>
      <c r="FQ978" s="372"/>
      <c r="FR978" s="372"/>
      <c r="FS978" s="372"/>
      <c r="FT978" s="372"/>
      <c r="FU978" s="372"/>
      <c r="FV978" s="372"/>
      <c r="FW978" s="372"/>
      <c r="FX978" s="372"/>
      <c r="FY978" s="372"/>
      <c r="FZ978" s="372"/>
      <c r="GA978" s="372"/>
      <c r="GB978" s="372"/>
      <c r="GC978" s="372"/>
      <c r="GD978" s="372"/>
      <c r="GE978" s="372"/>
      <c r="GF978" s="372"/>
      <c r="GG978" s="372"/>
      <c r="GH978" s="372"/>
      <c r="GI978" s="372"/>
      <c r="GJ978" s="372"/>
      <c r="GK978" s="372"/>
      <c r="GL978" s="372"/>
      <c r="GM978" s="372"/>
      <c r="GN978" s="372"/>
      <c r="GO978" s="372"/>
      <c r="GP978" s="372"/>
      <c r="GQ978" s="372"/>
      <c r="GR978" s="372"/>
      <c r="GS978" s="372"/>
      <c r="GT978" s="372"/>
      <c r="GU978" s="372"/>
      <c r="GV978" s="372"/>
      <c r="GW978" s="372"/>
      <c r="GX978" s="372"/>
      <c r="GY978" s="372"/>
      <c r="GZ978" s="372"/>
      <c r="HA978" s="372"/>
      <c r="HB978" s="372"/>
      <c r="HC978" s="372"/>
      <c r="HD978" s="372"/>
      <c r="HE978" s="372"/>
      <c r="HF978" s="372"/>
      <c r="HG978" s="372"/>
      <c r="HH978" s="372"/>
      <c r="HI978" s="372"/>
      <c r="HJ978" s="372"/>
      <c r="HK978" s="372"/>
      <c r="HL978" s="372"/>
      <c r="HM978" s="372"/>
      <c r="HN978" s="372"/>
      <c r="HO978" s="372"/>
      <c r="HP978" s="372"/>
      <c r="HQ978" s="372"/>
      <c r="HR978" s="372"/>
      <c r="HS978" s="372"/>
      <c r="HT978" s="372"/>
      <c r="HU978" s="372"/>
      <c r="HV978" s="372"/>
      <c r="HW978" s="372"/>
      <c r="HX978" s="372"/>
    </row>
    <row r="979" spans="1:232" s="481" customFormat="1">
      <c r="A979" s="363"/>
      <c r="B979" s="378"/>
      <c r="C979" s="365"/>
      <c r="D979" s="366"/>
      <c r="E979" s="367"/>
      <c r="F979" s="368"/>
      <c r="G979" s="379"/>
      <c r="H979" s="382"/>
      <c r="I979" s="466"/>
      <c r="J979" s="467"/>
      <c r="K979" s="468"/>
      <c r="L979" s="465"/>
      <c r="N979" s="458"/>
      <c r="O979" s="458"/>
      <c r="P979" s="372"/>
      <c r="Q979" s="372"/>
      <c r="R979" s="372"/>
      <c r="S979" s="372"/>
      <c r="T979" s="372"/>
      <c r="U979" s="372"/>
      <c r="V979" s="372"/>
      <c r="W979" s="372"/>
      <c r="X979" s="372"/>
      <c r="Y979" s="372"/>
      <c r="Z979" s="372"/>
      <c r="AA979" s="372"/>
      <c r="AB979" s="372"/>
      <c r="AC979" s="372"/>
      <c r="AD979" s="372"/>
      <c r="AE979" s="372"/>
      <c r="AF979" s="372"/>
      <c r="AG979" s="372"/>
      <c r="AH979" s="372"/>
      <c r="AI979" s="372"/>
      <c r="AJ979" s="372"/>
      <c r="AK979" s="372"/>
      <c r="AL979" s="372"/>
      <c r="AM979" s="372"/>
      <c r="AN979" s="372"/>
      <c r="AO979" s="372"/>
      <c r="AP979" s="372"/>
      <c r="AQ979" s="372"/>
      <c r="AR979" s="372"/>
      <c r="AS979" s="372"/>
      <c r="AT979" s="372"/>
      <c r="AU979" s="372"/>
      <c r="AV979" s="372"/>
      <c r="AW979" s="372"/>
      <c r="AX979" s="372"/>
      <c r="AY979" s="372"/>
      <c r="AZ979" s="372"/>
      <c r="BA979" s="372"/>
      <c r="BB979" s="372"/>
      <c r="BC979" s="372"/>
      <c r="BD979" s="372"/>
      <c r="BE979" s="372"/>
      <c r="BF979" s="372"/>
      <c r="BG979" s="372"/>
      <c r="BH979" s="372"/>
      <c r="BI979" s="372"/>
      <c r="BJ979" s="372"/>
      <c r="BK979" s="372"/>
      <c r="BL979" s="372"/>
      <c r="BM979" s="372"/>
      <c r="BN979" s="372"/>
      <c r="BO979" s="372"/>
      <c r="BP979" s="372"/>
      <c r="BQ979" s="372"/>
      <c r="BR979" s="372"/>
      <c r="BS979" s="372"/>
      <c r="BT979" s="372"/>
      <c r="BU979" s="372"/>
      <c r="BV979" s="372"/>
      <c r="BW979" s="372"/>
      <c r="BX979" s="372"/>
      <c r="BY979" s="372"/>
      <c r="BZ979" s="372"/>
      <c r="CA979" s="372"/>
      <c r="CB979" s="372"/>
      <c r="CC979" s="372"/>
      <c r="CD979" s="372"/>
      <c r="CE979" s="372"/>
      <c r="CF979" s="372"/>
      <c r="CG979" s="372"/>
      <c r="CH979" s="372"/>
      <c r="CI979" s="372"/>
      <c r="CJ979" s="372"/>
      <c r="CK979" s="372"/>
      <c r="CL979" s="372"/>
      <c r="CM979" s="372"/>
      <c r="CN979" s="372"/>
      <c r="CO979" s="372"/>
      <c r="CP979" s="372"/>
      <c r="CQ979" s="372"/>
      <c r="CR979" s="372"/>
      <c r="CS979" s="372"/>
      <c r="CT979" s="372"/>
      <c r="CU979" s="372"/>
      <c r="CV979" s="372"/>
      <c r="CW979" s="372"/>
      <c r="CX979" s="372"/>
      <c r="CY979" s="372"/>
      <c r="CZ979" s="372"/>
      <c r="DA979" s="372"/>
      <c r="DB979" s="372"/>
      <c r="DC979" s="372"/>
      <c r="DD979" s="372"/>
      <c r="DE979" s="372"/>
      <c r="DF979" s="372"/>
      <c r="DG979" s="372"/>
      <c r="DH979" s="372"/>
      <c r="DI979" s="372"/>
      <c r="DJ979" s="372"/>
      <c r="DK979" s="372"/>
      <c r="DL979" s="372"/>
      <c r="DM979" s="372"/>
      <c r="DN979" s="372"/>
      <c r="DO979" s="372"/>
      <c r="DP979" s="372"/>
      <c r="DQ979" s="372"/>
      <c r="DR979" s="372"/>
      <c r="DS979" s="372"/>
      <c r="DT979" s="372"/>
      <c r="DU979" s="372"/>
      <c r="DV979" s="372"/>
      <c r="DW979" s="372"/>
      <c r="DX979" s="372"/>
      <c r="DY979" s="372"/>
      <c r="DZ979" s="372"/>
      <c r="EA979" s="372"/>
      <c r="EB979" s="372"/>
      <c r="EC979" s="372"/>
      <c r="ED979" s="372"/>
      <c r="EE979" s="372"/>
      <c r="EF979" s="372"/>
      <c r="EG979" s="372"/>
      <c r="EH979" s="372"/>
      <c r="EI979" s="372"/>
      <c r="EJ979" s="372"/>
      <c r="EK979" s="372"/>
      <c r="EL979" s="372"/>
      <c r="EM979" s="372"/>
      <c r="EN979" s="372"/>
      <c r="EO979" s="372"/>
      <c r="EP979" s="372"/>
      <c r="EQ979" s="372"/>
      <c r="ER979" s="372"/>
      <c r="ES979" s="372"/>
      <c r="ET979" s="372"/>
      <c r="EU979" s="372"/>
      <c r="EV979" s="372"/>
      <c r="EW979" s="372"/>
      <c r="EX979" s="372"/>
      <c r="EY979" s="372"/>
      <c r="EZ979" s="372"/>
      <c r="FA979" s="372"/>
      <c r="FB979" s="372"/>
      <c r="FC979" s="372"/>
      <c r="FD979" s="372"/>
      <c r="FE979" s="372"/>
      <c r="FF979" s="372"/>
      <c r="FG979" s="372"/>
      <c r="FH979" s="372"/>
      <c r="FI979" s="372"/>
      <c r="FJ979" s="372"/>
      <c r="FK979" s="372"/>
      <c r="FL979" s="372"/>
      <c r="FM979" s="372"/>
      <c r="FN979" s="372"/>
      <c r="FO979" s="372"/>
      <c r="FP979" s="372"/>
      <c r="FQ979" s="372"/>
      <c r="FR979" s="372"/>
      <c r="FS979" s="372"/>
      <c r="FT979" s="372"/>
      <c r="FU979" s="372"/>
      <c r="FV979" s="372"/>
      <c r="FW979" s="372"/>
      <c r="FX979" s="372"/>
      <c r="FY979" s="372"/>
      <c r="FZ979" s="372"/>
      <c r="GA979" s="372"/>
      <c r="GB979" s="372"/>
      <c r="GC979" s="372"/>
      <c r="GD979" s="372"/>
      <c r="GE979" s="372"/>
      <c r="GF979" s="372"/>
      <c r="GG979" s="372"/>
      <c r="GH979" s="372"/>
      <c r="GI979" s="372"/>
      <c r="GJ979" s="372"/>
      <c r="GK979" s="372"/>
      <c r="GL979" s="372"/>
      <c r="GM979" s="372"/>
      <c r="GN979" s="372"/>
      <c r="GO979" s="372"/>
      <c r="GP979" s="372"/>
      <c r="GQ979" s="372"/>
      <c r="GR979" s="372"/>
      <c r="GS979" s="372"/>
      <c r="GT979" s="372"/>
      <c r="GU979" s="372"/>
      <c r="GV979" s="372"/>
      <c r="GW979" s="372"/>
      <c r="GX979" s="372"/>
      <c r="GY979" s="372"/>
      <c r="GZ979" s="372"/>
      <c r="HA979" s="372"/>
      <c r="HB979" s="372"/>
      <c r="HC979" s="372"/>
      <c r="HD979" s="372"/>
      <c r="HE979" s="372"/>
      <c r="HF979" s="372"/>
      <c r="HG979" s="372"/>
      <c r="HH979" s="372"/>
      <c r="HI979" s="372"/>
      <c r="HJ979" s="372"/>
      <c r="HK979" s="372"/>
      <c r="HL979" s="372"/>
      <c r="HM979" s="372"/>
      <c r="HN979" s="372"/>
      <c r="HO979" s="372"/>
      <c r="HP979" s="372"/>
      <c r="HQ979" s="372"/>
      <c r="HR979" s="372"/>
      <c r="HS979" s="372"/>
      <c r="HT979" s="372"/>
      <c r="HU979" s="372"/>
      <c r="HV979" s="372"/>
      <c r="HW979" s="372"/>
      <c r="HX979" s="372"/>
    </row>
    <row r="980" spans="1:232" s="481" customFormat="1">
      <c r="A980" s="363"/>
      <c r="B980" s="378"/>
      <c r="C980" s="365"/>
      <c r="D980" s="366"/>
      <c r="E980" s="367"/>
      <c r="F980" s="368"/>
      <c r="G980" s="379"/>
      <c r="H980" s="382"/>
      <c r="I980" s="466"/>
      <c r="J980" s="467"/>
      <c r="K980" s="468"/>
      <c r="L980" s="465"/>
      <c r="N980" s="458"/>
      <c r="O980" s="458"/>
      <c r="P980" s="372"/>
      <c r="Q980" s="372"/>
      <c r="R980" s="372"/>
      <c r="S980" s="372"/>
      <c r="T980" s="372"/>
      <c r="U980" s="372"/>
      <c r="V980" s="372"/>
      <c r="W980" s="372"/>
      <c r="X980" s="372"/>
      <c r="Y980" s="372"/>
      <c r="Z980" s="372"/>
      <c r="AA980" s="372"/>
      <c r="AB980" s="372"/>
      <c r="AC980" s="372"/>
      <c r="AD980" s="372"/>
      <c r="AE980" s="372"/>
      <c r="AF980" s="372"/>
      <c r="AG980" s="372"/>
      <c r="AH980" s="372"/>
      <c r="AI980" s="372"/>
      <c r="AJ980" s="372"/>
      <c r="AK980" s="372"/>
      <c r="AL980" s="372"/>
      <c r="AM980" s="372"/>
      <c r="AN980" s="372"/>
      <c r="AO980" s="372"/>
      <c r="AP980" s="372"/>
      <c r="AQ980" s="372"/>
      <c r="AR980" s="372"/>
      <c r="AS980" s="372"/>
      <c r="AT980" s="372"/>
      <c r="AU980" s="372"/>
      <c r="AV980" s="372"/>
      <c r="AW980" s="372"/>
      <c r="AX980" s="372"/>
      <c r="AY980" s="372"/>
      <c r="AZ980" s="372"/>
      <c r="BA980" s="372"/>
      <c r="BB980" s="372"/>
      <c r="BC980" s="372"/>
      <c r="BD980" s="372"/>
      <c r="BE980" s="372"/>
      <c r="BF980" s="372"/>
      <c r="BG980" s="372"/>
      <c r="BH980" s="372"/>
      <c r="BI980" s="372"/>
      <c r="BJ980" s="372"/>
      <c r="BK980" s="372"/>
      <c r="BL980" s="372"/>
      <c r="BM980" s="372"/>
      <c r="BN980" s="372"/>
      <c r="BO980" s="372"/>
      <c r="BP980" s="372"/>
      <c r="BQ980" s="372"/>
      <c r="BR980" s="372"/>
      <c r="BS980" s="372"/>
      <c r="BT980" s="372"/>
      <c r="BU980" s="372"/>
      <c r="BV980" s="372"/>
      <c r="BW980" s="372"/>
      <c r="BX980" s="372"/>
      <c r="BY980" s="372"/>
      <c r="BZ980" s="372"/>
      <c r="CA980" s="372"/>
      <c r="CB980" s="372"/>
      <c r="CC980" s="372"/>
      <c r="CD980" s="372"/>
      <c r="CE980" s="372"/>
      <c r="CF980" s="372"/>
      <c r="CG980" s="372"/>
      <c r="CH980" s="372"/>
      <c r="CI980" s="372"/>
      <c r="CJ980" s="372"/>
      <c r="CK980" s="372"/>
      <c r="CL980" s="372"/>
      <c r="CM980" s="372"/>
      <c r="CN980" s="372"/>
      <c r="CO980" s="372"/>
      <c r="CP980" s="372"/>
      <c r="CQ980" s="372"/>
      <c r="CR980" s="372"/>
      <c r="CS980" s="372"/>
      <c r="CT980" s="372"/>
      <c r="CU980" s="372"/>
      <c r="CV980" s="372"/>
      <c r="CW980" s="372"/>
      <c r="CX980" s="372"/>
      <c r="CY980" s="372"/>
      <c r="CZ980" s="372"/>
      <c r="DA980" s="372"/>
      <c r="DB980" s="372"/>
      <c r="DC980" s="372"/>
      <c r="DD980" s="372"/>
      <c r="DE980" s="372"/>
      <c r="DF980" s="372"/>
      <c r="DG980" s="372"/>
      <c r="DH980" s="372"/>
      <c r="DI980" s="372"/>
      <c r="DJ980" s="372"/>
      <c r="DK980" s="372"/>
      <c r="DL980" s="372"/>
      <c r="DM980" s="372"/>
      <c r="DN980" s="372"/>
      <c r="DO980" s="372"/>
      <c r="DP980" s="372"/>
      <c r="DQ980" s="372"/>
      <c r="DR980" s="372"/>
      <c r="DS980" s="372"/>
      <c r="DT980" s="372"/>
      <c r="DU980" s="372"/>
      <c r="DV980" s="372"/>
      <c r="DW980" s="372"/>
      <c r="DX980" s="372"/>
      <c r="DY980" s="372"/>
      <c r="DZ980" s="372"/>
      <c r="EA980" s="372"/>
      <c r="EB980" s="372"/>
      <c r="EC980" s="372"/>
      <c r="ED980" s="372"/>
      <c r="EE980" s="372"/>
      <c r="EF980" s="372"/>
      <c r="EG980" s="372"/>
      <c r="EH980" s="372"/>
      <c r="EI980" s="372"/>
      <c r="EJ980" s="372"/>
      <c r="EK980" s="372"/>
      <c r="EL980" s="372"/>
      <c r="EM980" s="372"/>
      <c r="EN980" s="372"/>
      <c r="EO980" s="372"/>
      <c r="EP980" s="372"/>
      <c r="EQ980" s="372"/>
      <c r="ER980" s="372"/>
      <c r="ES980" s="372"/>
      <c r="ET980" s="372"/>
      <c r="EU980" s="372"/>
      <c r="EV980" s="372"/>
      <c r="EW980" s="372"/>
      <c r="EX980" s="372"/>
      <c r="EY980" s="372"/>
      <c r="EZ980" s="372"/>
      <c r="FA980" s="372"/>
      <c r="FB980" s="372"/>
      <c r="FC980" s="372"/>
      <c r="FD980" s="372"/>
      <c r="FE980" s="372"/>
      <c r="FF980" s="372"/>
      <c r="FG980" s="372"/>
      <c r="FH980" s="372"/>
      <c r="FI980" s="372"/>
      <c r="FJ980" s="372"/>
      <c r="FK980" s="372"/>
      <c r="FL980" s="372"/>
      <c r="FM980" s="372"/>
      <c r="FN980" s="372"/>
      <c r="FO980" s="372"/>
      <c r="FP980" s="372"/>
      <c r="FQ980" s="372"/>
      <c r="FR980" s="372"/>
      <c r="FS980" s="372"/>
      <c r="FT980" s="372"/>
      <c r="FU980" s="372"/>
      <c r="FV980" s="372"/>
      <c r="FW980" s="372"/>
      <c r="FX980" s="372"/>
      <c r="FY980" s="372"/>
      <c r="FZ980" s="372"/>
      <c r="GA980" s="372"/>
      <c r="GB980" s="372"/>
      <c r="GC980" s="372"/>
      <c r="GD980" s="372"/>
      <c r="GE980" s="372"/>
      <c r="GF980" s="372"/>
      <c r="GG980" s="372"/>
      <c r="GH980" s="372"/>
      <c r="GI980" s="372"/>
      <c r="GJ980" s="372"/>
      <c r="GK980" s="372"/>
      <c r="GL980" s="372"/>
      <c r="GM980" s="372"/>
      <c r="GN980" s="372"/>
      <c r="GO980" s="372"/>
      <c r="GP980" s="372"/>
      <c r="GQ980" s="372"/>
      <c r="GR980" s="372"/>
      <c r="GS980" s="372"/>
      <c r="GT980" s="372"/>
      <c r="GU980" s="372"/>
      <c r="GV980" s="372"/>
      <c r="GW980" s="372"/>
      <c r="GX980" s="372"/>
      <c r="GY980" s="372"/>
      <c r="GZ980" s="372"/>
      <c r="HA980" s="372"/>
      <c r="HB980" s="372"/>
      <c r="HC980" s="372"/>
      <c r="HD980" s="372"/>
      <c r="HE980" s="372"/>
      <c r="HF980" s="372"/>
      <c r="HG980" s="372"/>
      <c r="HH980" s="372"/>
      <c r="HI980" s="372"/>
      <c r="HJ980" s="372"/>
      <c r="HK980" s="372"/>
      <c r="HL980" s="372"/>
      <c r="HM980" s="372"/>
      <c r="HN980" s="372"/>
      <c r="HO980" s="372"/>
      <c r="HP980" s="372"/>
      <c r="HQ980" s="372"/>
      <c r="HR980" s="372"/>
      <c r="HS980" s="372"/>
      <c r="HT980" s="372"/>
      <c r="HU980" s="372"/>
      <c r="HV980" s="372"/>
      <c r="HW980" s="372"/>
      <c r="HX980" s="372"/>
    </row>
    <row r="982" spans="1:232" s="481" customFormat="1">
      <c r="A982" s="363"/>
      <c r="B982" s="378"/>
      <c r="C982" s="365"/>
      <c r="D982" s="366"/>
      <c r="E982" s="367"/>
      <c r="F982" s="368"/>
      <c r="G982" s="379"/>
      <c r="H982" s="382"/>
      <c r="I982" s="466"/>
      <c r="J982" s="467"/>
      <c r="K982" s="468"/>
      <c r="L982" s="465"/>
      <c r="N982" s="458"/>
      <c r="O982" s="458"/>
      <c r="P982" s="372"/>
      <c r="Q982" s="372"/>
      <c r="R982" s="372"/>
      <c r="S982" s="372"/>
      <c r="T982" s="372"/>
      <c r="U982" s="372"/>
      <c r="V982" s="372"/>
      <c r="W982" s="372"/>
      <c r="X982" s="372"/>
      <c r="Y982" s="372"/>
      <c r="Z982" s="372"/>
      <c r="AA982" s="372"/>
      <c r="AB982" s="372"/>
      <c r="AC982" s="372"/>
      <c r="AD982" s="372"/>
      <c r="AE982" s="372"/>
      <c r="AF982" s="372"/>
      <c r="AG982" s="372"/>
      <c r="AH982" s="372"/>
      <c r="AI982" s="372"/>
      <c r="AJ982" s="372"/>
      <c r="AK982" s="372"/>
      <c r="AL982" s="372"/>
      <c r="AM982" s="372"/>
      <c r="AN982" s="372"/>
      <c r="AO982" s="372"/>
      <c r="AP982" s="372"/>
      <c r="AQ982" s="372"/>
      <c r="AR982" s="372"/>
      <c r="AS982" s="372"/>
      <c r="AT982" s="372"/>
      <c r="AU982" s="372"/>
      <c r="AV982" s="372"/>
      <c r="AW982" s="372"/>
      <c r="AX982" s="372"/>
      <c r="AY982" s="372"/>
      <c r="AZ982" s="372"/>
      <c r="BA982" s="372"/>
      <c r="BB982" s="372"/>
      <c r="BC982" s="372"/>
      <c r="BD982" s="372"/>
      <c r="BE982" s="372"/>
      <c r="BF982" s="372"/>
      <c r="BG982" s="372"/>
      <c r="BH982" s="372"/>
      <c r="BI982" s="372"/>
      <c r="BJ982" s="372"/>
      <c r="BK982" s="372"/>
      <c r="BL982" s="372"/>
      <c r="BM982" s="372"/>
      <c r="BN982" s="372"/>
      <c r="BO982" s="372"/>
      <c r="BP982" s="372"/>
      <c r="BQ982" s="372"/>
      <c r="BR982" s="372"/>
      <c r="BS982" s="372"/>
      <c r="BT982" s="372"/>
      <c r="BU982" s="372"/>
      <c r="BV982" s="372"/>
      <c r="BW982" s="372"/>
      <c r="BX982" s="372"/>
      <c r="BY982" s="372"/>
      <c r="BZ982" s="372"/>
      <c r="CA982" s="372"/>
      <c r="CB982" s="372"/>
      <c r="CC982" s="372"/>
      <c r="CD982" s="372"/>
      <c r="CE982" s="372"/>
      <c r="CF982" s="372"/>
      <c r="CG982" s="372"/>
      <c r="CH982" s="372"/>
      <c r="CI982" s="372"/>
      <c r="CJ982" s="372"/>
      <c r="CK982" s="372"/>
      <c r="CL982" s="372"/>
      <c r="CM982" s="372"/>
      <c r="CN982" s="372"/>
      <c r="CO982" s="372"/>
      <c r="CP982" s="372"/>
      <c r="CQ982" s="372"/>
      <c r="CR982" s="372"/>
      <c r="CS982" s="372"/>
      <c r="CT982" s="372"/>
      <c r="CU982" s="372"/>
      <c r="CV982" s="372"/>
      <c r="CW982" s="372"/>
      <c r="CX982" s="372"/>
      <c r="CY982" s="372"/>
      <c r="CZ982" s="372"/>
      <c r="DA982" s="372"/>
      <c r="DB982" s="372"/>
      <c r="DC982" s="372"/>
      <c r="DD982" s="372"/>
      <c r="DE982" s="372"/>
      <c r="DF982" s="372"/>
      <c r="DG982" s="372"/>
      <c r="DH982" s="372"/>
      <c r="DI982" s="372"/>
      <c r="DJ982" s="372"/>
      <c r="DK982" s="372"/>
      <c r="DL982" s="372"/>
      <c r="DM982" s="372"/>
      <c r="DN982" s="372"/>
      <c r="DO982" s="372"/>
      <c r="DP982" s="372"/>
      <c r="DQ982" s="372"/>
      <c r="DR982" s="372"/>
      <c r="DS982" s="372"/>
      <c r="DT982" s="372"/>
      <c r="DU982" s="372"/>
      <c r="DV982" s="372"/>
      <c r="DW982" s="372"/>
      <c r="DX982" s="372"/>
      <c r="DY982" s="372"/>
      <c r="DZ982" s="372"/>
      <c r="EA982" s="372"/>
      <c r="EB982" s="372"/>
      <c r="EC982" s="372"/>
      <c r="ED982" s="372"/>
      <c r="EE982" s="372"/>
      <c r="EF982" s="372"/>
      <c r="EG982" s="372"/>
      <c r="EH982" s="372"/>
      <c r="EI982" s="372"/>
      <c r="EJ982" s="372"/>
      <c r="EK982" s="372"/>
      <c r="EL982" s="372"/>
      <c r="EM982" s="372"/>
      <c r="EN982" s="372"/>
      <c r="EO982" s="372"/>
      <c r="EP982" s="372"/>
      <c r="EQ982" s="372"/>
      <c r="ER982" s="372"/>
      <c r="ES982" s="372"/>
      <c r="ET982" s="372"/>
      <c r="EU982" s="372"/>
      <c r="EV982" s="372"/>
      <c r="EW982" s="372"/>
      <c r="EX982" s="372"/>
      <c r="EY982" s="372"/>
      <c r="EZ982" s="372"/>
      <c r="FA982" s="372"/>
      <c r="FB982" s="372"/>
      <c r="FC982" s="372"/>
      <c r="FD982" s="372"/>
      <c r="FE982" s="372"/>
      <c r="FF982" s="372"/>
      <c r="FG982" s="372"/>
      <c r="FH982" s="372"/>
      <c r="FI982" s="372"/>
      <c r="FJ982" s="372"/>
      <c r="FK982" s="372"/>
      <c r="FL982" s="372"/>
      <c r="FM982" s="372"/>
      <c r="FN982" s="372"/>
      <c r="FO982" s="372"/>
      <c r="FP982" s="372"/>
      <c r="FQ982" s="372"/>
      <c r="FR982" s="372"/>
      <c r="FS982" s="372"/>
      <c r="FT982" s="372"/>
      <c r="FU982" s="372"/>
      <c r="FV982" s="372"/>
      <c r="FW982" s="372"/>
      <c r="FX982" s="372"/>
      <c r="FY982" s="372"/>
      <c r="FZ982" s="372"/>
      <c r="GA982" s="372"/>
      <c r="GB982" s="372"/>
      <c r="GC982" s="372"/>
      <c r="GD982" s="372"/>
      <c r="GE982" s="372"/>
      <c r="GF982" s="372"/>
      <c r="GG982" s="372"/>
      <c r="GH982" s="372"/>
      <c r="GI982" s="372"/>
      <c r="GJ982" s="372"/>
      <c r="GK982" s="372"/>
      <c r="GL982" s="372"/>
      <c r="GM982" s="372"/>
      <c r="GN982" s="372"/>
      <c r="GO982" s="372"/>
      <c r="GP982" s="372"/>
      <c r="GQ982" s="372"/>
      <c r="GR982" s="372"/>
      <c r="GS982" s="372"/>
      <c r="GT982" s="372"/>
      <c r="GU982" s="372"/>
      <c r="GV982" s="372"/>
      <c r="GW982" s="372"/>
      <c r="GX982" s="372"/>
      <c r="GY982" s="372"/>
      <c r="GZ982" s="372"/>
      <c r="HA982" s="372"/>
      <c r="HB982" s="372"/>
      <c r="HC982" s="372"/>
      <c r="HD982" s="372"/>
      <c r="HE982" s="372"/>
      <c r="HF982" s="372"/>
      <c r="HG982" s="372"/>
      <c r="HH982" s="372"/>
      <c r="HI982" s="372"/>
      <c r="HJ982" s="372"/>
      <c r="HK982" s="372"/>
      <c r="HL982" s="372"/>
      <c r="HM982" s="372"/>
      <c r="HN982" s="372"/>
      <c r="HO982" s="372"/>
      <c r="HP982" s="372"/>
      <c r="HQ982" s="372"/>
      <c r="HR982" s="372"/>
      <c r="HS982" s="372"/>
      <c r="HT982" s="372"/>
      <c r="HU982" s="372"/>
      <c r="HV982" s="372"/>
      <c r="HW982" s="372"/>
      <c r="HX982" s="372"/>
    </row>
    <row r="983" spans="1:232" s="481" customFormat="1" ht="9" customHeight="1">
      <c r="A983" s="363"/>
      <c r="B983" s="378"/>
      <c r="C983" s="365"/>
      <c r="D983" s="366"/>
      <c r="E983" s="367"/>
      <c r="F983" s="368"/>
      <c r="G983" s="379"/>
      <c r="H983" s="382"/>
      <c r="I983" s="466"/>
      <c r="J983" s="467"/>
      <c r="K983" s="468"/>
      <c r="L983" s="465"/>
      <c r="N983" s="458"/>
      <c r="O983" s="458"/>
      <c r="P983" s="372"/>
      <c r="Q983" s="372"/>
      <c r="R983" s="372"/>
      <c r="S983" s="372"/>
      <c r="T983" s="372"/>
      <c r="U983" s="372"/>
      <c r="V983" s="372"/>
      <c r="W983" s="372"/>
      <c r="X983" s="372"/>
      <c r="Y983" s="372"/>
      <c r="Z983" s="372"/>
      <c r="AA983" s="372"/>
      <c r="AB983" s="372"/>
      <c r="AC983" s="372"/>
      <c r="AD983" s="372"/>
      <c r="AE983" s="372"/>
      <c r="AF983" s="372"/>
      <c r="AG983" s="372"/>
      <c r="AH983" s="372"/>
      <c r="AI983" s="372"/>
      <c r="AJ983" s="372"/>
      <c r="AK983" s="372"/>
      <c r="AL983" s="372"/>
      <c r="AM983" s="372"/>
      <c r="AN983" s="372"/>
      <c r="AO983" s="372"/>
      <c r="AP983" s="372"/>
      <c r="AQ983" s="372"/>
      <c r="AR983" s="372"/>
      <c r="AS983" s="372"/>
      <c r="AT983" s="372"/>
      <c r="AU983" s="372"/>
      <c r="AV983" s="372"/>
      <c r="AW983" s="372"/>
      <c r="AX983" s="372"/>
      <c r="AY983" s="372"/>
      <c r="AZ983" s="372"/>
      <c r="BA983" s="372"/>
      <c r="BB983" s="372"/>
      <c r="BC983" s="372"/>
      <c r="BD983" s="372"/>
      <c r="BE983" s="372"/>
      <c r="BF983" s="372"/>
      <c r="BG983" s="372"/>
      <c r="BH983" s="372"/>
      <c r="BI983" s="372"/>
      <c r="BJ983" s="372"/>
      <c r="BK983" s="372"/>
      <c r="BL983" s="372"/>
      <c r="BM983" s="372"/>
      <c r="BN983" s="372"/>
      <c r="BO983" s="372"/>
      <c r="BP983" s="372"/>
      <c r="BQ983" s="372"/>
      <c r="BR983" s="372"/>
      <c r="BS983" s="372"/>
      <c r="BT983" s="372"/>
      <c r="BU983" s="372"/>
      <c r="BV983" s="372"/>
      <c r="BW983" s="372"/>
      <c r="BX983" s="372"/>
      <c r="BY983" s="372"/>
      <c r="BZ983" s="372"/>
      <c r="CA983" s="372"/>
      <c r="CB983" s="372"/>
      <c r="CC983" s="372"/>
      <c r="CD983" s="372"/>
      <c r="CE983" s="372"/>
      <c r="CF983" s="372"/>
      <c r="CG983" s="372"/>
      <c r="CH983" s="372"/>
      <c r="CI983" s="372"/>
      <c r="CJ983" s="372"/>
      <c r="CK983" s="372"/>
      <c r="CL983" s="372"/>
      <c r="CM983" s="372"/>
      <c r="CN983" s="372"/>
      <c r="CO983" s="372"/>
      <c r="CP983" s="372"/>
      <c r="CQ983" s="372"/>
      <c r="CR983" s="372"/>
      <c r="CS983" s="372"/>
      <c r="CT983" s="372"/>
      <c r="CU983" s="372"/>
      <c r="CV983" s="372"/>
      <c r="CW983" s="372"/>
      <c r="CX983" s="372"/>
      <c r="CY983" s="372"/>
      <c r="CZ983" s="372"/>
      <c r="DA983" s="372"/>
      <c r="DB983" s="372"/>
      <c r="DC983" s="372"/>
      <c r="DD983" s="372"/>
      <c r="DE983" s="372"/>
      <c r="DF983" s="372"/>
      <c r="DG983" s="372"/>
      <c r="DH983" s="372"/>
      <c r="DI983" s="372"/>
      <c r="DJ983" s="372"/>
      <c r="DK983" s="372"/>
      <c r="DL983" s="372"/>
      <c r="DM983" s="372"/>
      <c r="DN983" s="372"/>
      <c r="DO983" s="372"/>
      <c r="DP983" s="372"/>
      <c r="DQ983" s="372"/>
      <c r="DR983" s="372"/>
      <c r="DS983" s="372"/>
      <c r="DT983" s="372"/>
      <c r="DU983" s="372"/>
      <c r="DV983" s="372"/>
      <c r="DW983" s="372"/>
      <c r="DX983" s="372"/>
      <c r="DY983" s="372"/>
      <c r="DZ983" s="372"/>
      <c r="EA983" s="372"/>
      <c r="EB983" s="372"/>
      <c r="EC983" s="372"/>
      <c r="ED983" s="372"/>
      <c r="EE983" s="372"/>
      <c r="EF983" s="372"/>
      <c r="EG983" s="372"/>
      <c r="EH983" s="372"/>
      <c r="EI983" s="372"/>
      <c r="EJ983" s="372"/>
      <c r="EK983" s="372"/>
      <c r="EL983" s="372"/>
      <c r="EM983" s="372"/>
      <c r="EN983" s="372"/>
      <c r="EO983" s="372"/>
      <c r="EP983" s="372"/>
      <c r="EQ983" s="372"/>
      <c r="ER983" s="372"/>
      <c r="ES983" s="372"/>
      <c r="ET983" s="372"/>
      <c r="EU983" s="372"/>
      <c r="EV983" s="372"/>
      <c r="EW983" s="372"/>
      <c r="EX983" s="372"/>
      <c r="EY983" s="372"/>
      <c r="EZ983" s="372"/>
      <c r="FA983" s="372"/>
      <c r="FB983" s="372"/>
      <c r="FC983" s="372"/>
      <c r="FD983" s="372"/>
      <c r="FE983" s="372"/>
      <c r="FF983" s="372"/>
      <c r="FG983" s="372"/>
      <c r="FH983" s="372"/>
      <c r="FI983" s="372"/>
      <c r="FJ983" s="372"/>
      <c r="FK983" s="372"/>
      <c r="FL983" s="372"/>
      <c r="FM983" s="372"/>
      <c r="FN983" s="372"/>
      <c r="FO983" s="372"/>
      <c r="FP983" s="372"/>
      <c r="FQ983" s="372"/>
      <c r="FR983" s="372"/>
      <c r="FS983" s="372"/>
      <c r="FT983" s="372"/>
      <c r="FU983" s="372"/>
      <c r="FV983" s="372"/>
      <c r="FW983" s="372"/>
      <c r="FX983" s="372"/>
      <c r="FY983" s="372"/>
      <c r="FZ983" s="372"/>
      <c r="GA983" s="372"/>
      <c r="GB983" s="372"/>
      <c r="GC983" s="372"/>
      <c r="GD983" s="372"/>
      <c r="GE983" s="372"/>
      <c r="GF983" s="372"/>
      <c r="GG983" s="372"/>
      <c r="GH983" s="372"/>
      <c r="GI983" s="372"/>
      <c r="GJ983" s="372"/>
      <c r="GK983" s="372"/>
      <c r="GL983" s="372"/>
      <c r="GM983" s="372"/>
      <c r="GN983" s="372"/>
      <c r="GO983" s="372"/>
      <c r="GP983" s="372"/>
      <c r="GQ983" s="372"/>
      <c r="GR983" s="372"/>
      <c r="GS983" s="372"/>
      <c r="GT983" s="372"/>
      <c r="GU983" s="372"/>
      <c r="GV983" s="372"/>
      <c r="GW983" s="372"/>
      <c r="GX983" s="372"/>
      <c r="GY983" s="372"/>
      <c r="GZ983" s="372"/>
      <c r="HA983" s="372"/>
      <c r="HB983" s="372"/>
      <c r="HC983" s="372"/>
      <c r="HD983" s="372"/>
      <c r="HE983" s="372"/>
      <c r="HF983" s="372"/>
      <c r="HG983" s="372"/>
      <c r="HH983" s="372"/>
      <c r="HI983" s="372"/>
      <c r="HJ983" s="372"/>
      <c r="HK983" s="372"/>
      <c r="HL983" s="372"/>
      <c r="HM983" s="372"/>
      <c r="HN983" s="372"/>
      <c r="HO983" s="372"/>
      <c r="HP983" s="372"/>
      <c r="HQ983" s="372"/>
      <c r="HR983" s="372"/>
      <c r="HS983" s="372"/>
      <c r="HT983" s="372"/>
      <c r="HU983" s="372"/>
      <c r="HV983" s="372"/>
      <c r="HW983" s="372"/>
      <c r="HX983" s="372"/>
    </row>
    <row r="984" spans="1:232" s="481" customFormat="1">
      <c r="A984" s="363"/>
      <c r="B984" s="378"/>
      <c r="C984" s="365"/>
      <c r="D984" s="366"/>
      <c r="E984" s="367"/>
      <c r="F984" s="368"/>
      <c r="G984" s="379"/>
      <c r="H984" s="382"/>
      <c r="I984" s="466"/>
      <c r="J984" s="467"/>
      <c r="K984" s="468"/>
      <c r="L984" s="465"/>
      <c r="N984" s="458"/>
      <c r="O984" s="458"/>
      <c r="P984" s="372"/>
      <c r="Q984" s="372"/>
      <c r="R984" s="372"/>
      <c r="S984" s="372"/>
      <c r="T984" s="372"/>
      <c r="U984" s="372"/>
      <c r="V984" s="372"/>
      <c r="W984" s="372"/>
      <c r="X984" s="372"/>
      <c r="Y984" s="372"/>
      <c r="Z984" s="372"/>
      <c r="AA984" s="372"/>
      <c r="AB984" s="372"/>
      <c r="AC984" s="372"/>
      <c r="AD984" s="372"/>
      <c r="AE984" s="372"/>
      <c r="AF984" s="372"/>
      <c r="AG984" s="372"/>
      <c r="AH984" s="372"/>
      <c r="AI984" s="372"/>
      <c r="AJ984" s="372"/>
      <c r="AK984" s="372"/>
      <c r="AL984" s="372"/>
      <c r="AM984" s="372"/>
      <c r="AN984" s="372"/>
      <c r="AO984" s="372"/>
      <c r="AP984" s="372"/>
      <c r="AQ984" s="372"/>
      <c r="AR984" s="372"/>
      <c r="AS984" s="372"/>
      <c r="AT984" s="372"/>
      <c r="AU984" s="372"/>
      <c r="AV984" s="372"/>
      <c r="AW984" s="372"/>
      <c r="AX984" s="372"/>
      <c r="AY984" s="372"/>
      <c r="AZ984" s="372"/>
      <c r="BA984" s="372"/>
      <c r="BB984" s="372"/>
      <c r="BC984" s="372"/>
      <c r="BD984" s="372"/>
      <c r="BE984" s="372"/>
      <c r="BF984" s="372"/>
      <c r="BG984" s="372"/>
      <c r="BH984" s="372"/>
      <c r="BI984" s="372"/>
      <c r="BJ984" s="372"/>
      <c r="BK984" s="372"/>
      <c r="BL984" s="372"/>
      <c r="BM984" s="372"/>
      <c r="BN984" s="372"/>
      <c r="BO984" s="372"/>
      <c r="BP984" s="372"/>
      <c r="BQ984" s="372"/>
      <c r="BR984" s="372"/>
      <c r="BS984" s="372"/>
      <c r="BT984" s="372"/>
      <c r="BU984" s="372"/>
      <c r="BV984" s="372"/>
      <c r="BW984" s="372"/>
      <c r="BX984" s="372"/>
      <c r="BY984" s="372"/>
      <c r="BZ984" s="372"/>
      <c r="CA984" s="372"/>
      <c r="CB984" s="372"/>
      <c r="CC984" s="372"/>
      <c r="CD984" s="372"/>
      <c r="CE984" s="372"/>
      <c r="CF984" s="372"/>
      <c r="CG984" s="372"/>
      <c r="CH984" s="372"/>
      <c r="CI984" s="372"/>
      <c r="CJ984" s="372"/>
      <c r="CK984" s="372"/>
      <c r="CL984" s="372"/>
      <c r="CM984" s="372"/>
      <c r="CN984" s="372"/>
      <c r="CO984" s="372"/>
      <c r="CP984" s="372"/>
      <c r="CQ984" s="372"/>
      <c r="CR984" s="372"/>
      <c r="CS984" s="372"/>
      <c r="CT984" s="372"/>
      <c r="CU984" s="372"/>
      <c r="CV984" s="372"/>
      <c r="CW984" s="372"/>
      <c r="CX984" s="372"/>
      <c r="CY984" s="372"/>
      <c r="CZ984" s="372"/>
      <c r="DA984" s="372"/>
      <c r="DB984" s="372"/>
      <c r="DC984" s="372"/>
      <c r="DD984" s="372"/>
      <c r="DE984" s="372"/>
      <c r="DF984" s="372"/>
      <c r="DG984" s="372"/>
      <c r="DH984" s="372"/>
      <c r="DI984" s="372"/>
      <c r="DJ984" s="372"/>
      <c r="DK984" s="372"/>
      <c r="DL984" s="372"/>
      <c r="DM984" s="372"/>
      <c r="DN984" s="372"/>
      <c r="DO984" s="372"/>
      <c r="DP984" s="372"/>
      <c r="DQ984" s="372"/>
      <c r="DR984" s="372"/>
      <c r="DS984" s="372"/>
      <c r="DT984" s="372"/>
      <c r="DU984" s="372"/>
      <c r="DV984" s="372"/>
      <c r="DW984" s="372"/>
      <c r="DX984" s="372"/>
      <c r="DY984" s="372"/>
      <c r="DZ984" s="372"/>
      <c r="EA984" s="372"/>
      <c r="EB984" s="372"/>
      <c r="EC984" s="372"/>
      <c r="ED984" s="372"/>
      <c r="EE984" s="372"/>
      <c r="EF984" s="372"/>
      <c r="EG984" s="372"/>
      <c r="EH984" s="372"/>
      <c r="EI984" s="372"/>
      <c r="EJ984" s="372"/>
      <c r="EK984" s="372"/>
      <c r="EL984" s="372"/>
      <c r="EM984" s="372"/>
      <c r="EN984" s="372"/>
      <c r="EO984" s="372"/>
      <c r="EP984" s="372"/>
      <c r="EQ984" s="372"/>
      <c r="ER984" s="372"/>
      <c r="ES984" s="372"/>
      <c r="ET984" s="372"/>
      <c r="EU984" s="372"/>
      <c r="EV984" s="372"/>
      <c r="EW984" s="372"/>
      <c r="EX984" s="372"/>
      <c r="EY984" s="372"/>
      <c r="EZ984" s="372"/>
      <c r="FA984" s="372"/>
      <c r="FB984" s="372"/>
      <c r="FC984" s="372"/>
      <c r="FD984" s="372"/>
      <c r="FE984" s="372"/>
      <c r="FF984" s="372"/>
      <c r="FG984" s="372"/>
      <c r="FH984" s="372"/>
      <c r="FI984" s="372"/>
      <c r="FJ984" s="372"/>
      <c r="FK984" s="372"/>
      <c r="FL984" s="372"/>
      <c r="FM984" s="372"/>
      <c r="FN984" s="372"/>
      <c r="FO984" s="372"/>
      <c r="FP984" s="372"/>
      <c r="FQ984" s="372"/>
      <c r="FR984" s="372"/>
      <c r="FS984" s="372"/>
      <c r="FT984" s="372"/>
      <c r="FU984" s="372"/>
      <c r="FV984" s="372"/>
      <c r="FW984" s="372"/>
      <c r="FX984" s="372"/>
      <c r="FY984" s="372"/>
      <c r="FZ984" s="372"/>
      <c r="GA984" s="372"/>
      <c r="GB984" s="372"/>
      <c r="GC984" s="372"/>
      <c r="GD984" s="372"/>
      <c r="GE984" s="372"/>
      <c r="GF984" s="372"/>
      <c r="GG984" s="372"/>
      <c r="GH984" s="372"/>
      <c r="GI984" s="372"/>
      <c r="GJ984" s="372"/>
      <c r="GK984" s="372"/>
      <c r="GL984" s="372"/>
      <c r="GM984" s="372"/>
      <c r="GN984" s="372"/>
      <c r="GO984" s="372"/>
      <c r="GP984" s="372"/>
      <c r="GQ984" s="372"/>
      <c r="GR984" s="372"/>
      <c r="GS984" s="372"/>
      <c r="GT984" s="372"/>
      <c r="GU984" s="372"/>
      <c r="GV984" s="372"/>
      <c r="GW984" s="372"/>
      <c r="GX984" s="372"/>
      <c r="GY984" s="372"/>
      <c r="GZ984" s="372"/>
      <c r="HA984" s="372"/>
      <c r="HB984" s="372"/>
      <c r="HC984" s="372"/>
      <c r="HD984" s="372"/>
      <c r="HE984" s="372"/>
      <c r="HF984" s="372"/>
      <c r="HG984" s="372"/>
      <c r="HH984" s="372"/>
      <c r="HI984" s="372"/>
      <c r="HJ984" s="372"/>
      <c r="HK984" s="372"/>
      <c r="HL984" s="372"/>
      <c r="HM984" s="372"/>
      <c r="HN984" s="372"/>
      <c r="HO984" s="372"/>
      <c r="HP984" s="372"/>
      <c r="HQ984" s="372"/>
      <c r="HR984" s="372"/>
      <c r="HS984" s="372"/>
      <c r="HT984" s="372"/>
      <c r="HU984" s="372"/>
      <c r="HV984" s="372"/>
      <c r="HW984" s="372"/>
      <c r="HX984" s="372"/>
    </row>
    <row r="986" spans="1:232" s="481" customFormat="1">
      <c r="A986" s="363"/>
      <c r="B986" s="378"/>
      <c r="C986" s="365"/>
      <c r="D986" s="366"/>
      <c r="E986" s="367"/>
      <c r="F986" s="368"/>
      <c r="G986" s="379"/>
      <c r="H986" s="382"/>
      <c r="I986" s="466"/>
      <c r="J986" s="467"/>
      <c r="K986" s="468"/>
      <c r="L986" s="465"/>
      <c r="N986" s="458"/>
      <c r="O986" s="458"/>
      <c r="P986" s="372"/>
      <c r="Q986" s="372"/>
      <c r="R986" s="372"/>
      <c r="S986" s="372"/>
      <c r="T986" s="372"/>
      <c r="U986" s="372"/>
      <c r="V986" s="372"/>
      <c r="W986" s="372"/>
      <c r="X986" s="372"/>
      <c r="Y986" s="372"/>
      <c r="Z986" s="372"/>
      <c r="AA986" s="372"/>
      <c r="AB986" s="372"/>
      <c r="AC986" s="372"/>
      <c r="AD986" s="372"/>
      <c r="AE986" s="372"/>
      <c r="AF986" s="372"/>
      <c r="AG986" s="372"/>
      <c r="AH986" s="372"/>
      <c r="AI986" s="372"/>
      <c r="AJ986" s="372"/>
      <c r="AK986" s="372"/>
      <c r="AL986" s="372"/>
      <c r="AM986" s="372"/>
      <c r="AN986" s="372"/>
      <c r="AO986" s="372"/>
      <c r="AP986" s="372"/>
      <c r="AQ986" s="372"/>
      <c r="AR986" s="372"/>
      <c r="AS986" s="372"/>
      <c r="AT986" s="372"/>
      <c r="AU986" s="372"/>
      <c r="AV986" s="372"/>
      <c r="AW986" s="372"/>
      <c r="AX986" s="372"/>
      <c r="AY986" s="372"/>
      <c r="AZ986" s="372"/>
      <c r="BA986" s="372"/>
      <c r="BB986" s="372"/>
      <c r="BC986" s="372"/>
      <c r="BD986" s="372"/>
      <c r="BE986" s="372"/>
      <c r="BF986" s="372"/>
      <c r="BG986" s="372"/>
      <c r="BH986" s="372"/>
      <c r="BI986" s="372"/>
      <c r="BJ986" s="372"/>
      <c r="BK986" s="372"/>
      <c r="BL986" s="372"/>
      <c r="BM986" s="372"/>
      <c r="BN986" s="372"/>
      <c r="BO986" s="372"/>
      <c r="BP986" s="372"/>
      <c r="BQ986" s="372"/>
      <c r="BR986" s="372"/>
      <c r="BS986" s="372"/>
      <c r="BT986" s="372"/>
      <c r="BU986" s="372"/>
      <c r="BV986" s="372"/>
      <c r="BW986" s="372"/>
      <c r="BX986" s="372"/>
      <c r="BY986" s="372"/>
      <c r="BZ986" s="372"/>
      <c r="CA986" s="372"/>
      <c r="CB986" s="372"/>
      <c r="CC986" s="372"/>
      <c r="CD986" s="372"/>
      <c r="CE986" s="372"/>
      <c r="CF986" s="372"/>
      <c r="CG986" s="372"/>
      <c r="CH986" s="372"/>
      <c r="CI986" s="372"/>
      <c r="CJ986" s="372"/>
      <c r="CK986" s="372"/>
      <c r="CL986" s="372"/>
      <c r="CM986" s="372"/>
      <c r="CN986" s="372"/>
      <c r="CO986" s="372"/>
      <c r="CP986" s="372"/>
      <c r="CQ986" s="372"/>
      <c r="CR986" s="372"/>
      <c r="CS986" s="372"/>
      <c r="CT986" s="372"/>
      <c r="CU986" s="372"/>
      <c r="CV986" s="372"/>
      <c r="CW986" s="372"/>
      <c r="CX986" s="372"/>
      <c r="CY986" s="372"/>
      <c r="CZ986" s="372"/>
      <c r="DA986" s="372"/>
      <c r="DB986" s="372"/>
      <c r="DC986" s="372"/>
      <c r="DD986" s="372"/>
      <c r="DE986" s="372"/>
      <c r="DF986" s="372"/>
      <c r="DG986" s="372"/>
      <c r="DH986" s="372"/>
      <c r="DI986" s="372"/>
      <c r="DJ986" s="372"/>
      <c r="DK986" s="372"/>
      <c r="DL986" s="372"/>
      <c r="DM986" s="372"/>
      <c r="DN986" s="372"/>
      <c r="DO986" s="372"/>
      <c r="DP986" s="372"/>
      <c r="DQ986" s="372"/>
      <c r="DR986" s="372"/>
      <c r="DS986" s="372"/>
      <c r="DT986" s="372"/>
      <c r="DU986" s="372"/>
      <c r="DV986" s="372"/>
      <c r="DW986" s="372"/>
      <c r="DX986" s="372"/>
      <c r="DY986" s="372"/>
      <c r="DZ986" s="372"/>
      <c r="EA986" s="372"/>
      <c r="EB986" s="372"/>
      <c r="EC986" s="372"/>
      <c r="ED986" s="372"/>
      <c r="EE986" s="372"/>
      <c r="EF986" s="372"/>
      <c r="EG986" s="372"/>
      <c r="EH986" s="372"/>
      <c r="EI986" s="372"/>
      <c r="EJ986" s="372"/>
      <c r="EK986" s="372"/>
      <c r="EL986" s="372"/>
      <c r="EM986" s="372"/>
      <c r="EN986" s="372"/>
      <c r="EO986" s="372"/>
      <c r="EP986" s="372"/>
      <c r="EQ986" s="372"/>
      <c r="ER986" s="372"/>
      <c r="ES986" s="372"/>
      <c r="ET986" s="372"/>
      <c r="EU986" s="372"/>
      <c r="EV986" s="372"/>
      <c r="EW986" s="372"/>
      <c r="EX986" s="372"/>
      <c r="EY986" s="372"/>
      <c r="EZ986" s="372"/>
      <c r="FA986" s="372"/>
      <c r="FB986" s="372"/>
      <c r="FC986" s="372"/>
      <c r="FD986" s="372"/>
      <c r="FE986" s="372"/>
      <c r="FF986" s="372"/>
      <c r="FG986" s="372"/>
      <c r="FH986" s="372"/>
      <c r="FI986" s="372"/>
      <c r="FJ986" s="372"/>
      <c r="FK986" s="372"/>
      <c r="FL986" s="372"/>
      <c r="FM986" s="372"/>
      <c r="FN986" s="372"/>
      <c r="FO986" s="372"/>
      <c r="FP986" s="372"/>
      <c r="FQ986" s="372"/>
      <c r="FR986" s="372"/>
      <c r="FS986" s="372"/>
      <c r="FT986" s="372"/>
      <c r="FU986" s="372"/>
      <c r="FV986" s="372"/>
      <c r="FW986" s="372"/>
      <c r="FX986" s="372"/>
      <c r="FY986" s="372"/>
      <c r="FZ986" s="372"/>
      <c r="GA986" s="372"/>
      <c r="GB986" s="372"/>
      <c r="GC986" s="372"/>
      <c r="GD986" s="372"/>
      <c r="GE986" s="372"/>
      <c r="GF986" s="372"/>
      <c r="GG986" s="372"/>
      <c r="GH986" s="372"/>
      <c r="GI986" s="372"/>
      <c r="GJ986" s="372"/>
      <c r="GK986" s="372"/>
      <c r="GL986" s="372"/>
      <c r="GM986" s="372"/>
      <c r="GN986" s="372"/>
      <c r="GO986" s="372"/>
      <c r="GP986" s="372"/>
      <c r="GQ986" s="372"/>
      <c r="GR986" s="372"/>
      <c r="GS986" s="372"/>
      <c r="GT986" s="372"/>
      <c r="GU986" s="372"/>
      <c r="GV986" s="372"/>
      <c r="GW986" s="372"/>
      <c r="GX986" s="372"/>
      <c r="GY986" s="372"/>
      <c r="GZ986" s="372"/>
      <c r="HA986" s="372"/>
      <c r="HB986" s="372"/>
      <c r="HC986" s="372"/>
      <c r="HD986" s="372"/>
      <c r="HE986" s="372"/>
      <c r="HF986" s="372"/>
      <c r="HG986" s="372"/>
      <c r="HH986" s="372"/>
      <c r="HI986" s="372"/>
      <c r="HJ986" s="372"/>
      <c r="HK986" s="372"/>
      <c r="HL986" s="372"/>
      <c r="HM986" s="372"/>
      <c r="HN986" s="372"/>
      <c r="HO986" s="372"/>
      <c r="HP986" s="372"/>
      <c r="HQ986" s="372"/>
      <c r="HR986" s="372"/>
      <c r="HS986" s="372"/>
      <c r="HT986" s="372"/>
      <c r="HU986" s="372"/>
      <c r="HV986" s="372"/>
      <c r="HW986" s="372"/>
      <c r="HX986" s="372"/>
    </row>
    <row r="987" spans="1:232" s="481" customFormat="1">
      <c r="A987" s="363"/>
      <c r="B987" s="378"/>
      <c r="C987" s="365"/>
      <c r="D987" s="366"/>
      <c r="E987" s="367"/>
      <c r="F987" s="368"/>
      <c r="G987" s="379"/>
      <c r="H987" s="382"/>
      <c r="I987" s="466"/>
      <c r="J987" s="467"/>
      <c r="K987" s="468"/>
      <c r="L987" s="465"/>
      <c r="N987" s="458"/>
      <c r="O987" s="458"/>
      <c r="P987" s="372"/>
      <c r="Q987" s="372"/>
      <c r="R987" s="372"/>
      <c r="S987" s="372"/>
      <c r="T987" s="372"/>
      <c r="U987" s="372"/>
      <c r="V987" s="372"/>
      <c r="W987" s="372"/>
      <c r="X987" s="372"/>
      <c r="Y987" s="372"/>
      <c r="Z987" s="372"/>
      <c r="AA987" s="372"/>
      <c r="AB987" s="372"/>
      <c r="AC987" s="372"/>
      <c r="AD987" s="372"/>
      <c r="AE987" s="372"/>
      <c r="AF987" s="372"/>
      <c r="AG987" s="372"/>
      <c r="AH987" s="372"/>
      <c r="AI987" s="372"/>
      <c r="AJ987" s="372"/>
      <c r="AK987" s="372"/>
      <c r="AL987" s="372"/>
      <c r="AM987" s="372"/>
      <c r="AN987" s="372"/>
      <c r="AO987" s="372"/>
      <c r="AP987" s="372"/>
      <c r="AQ987" s="372"/>
      <c r="AR987" s="372"/>
      <c r="AS987" s="372"/>
      <c r="AT987" s="372"/>
      <c r="AU987" s="372"/>
      <c r="AV987" s="372"/>
      <c r="AW987" s="372"/>
      <c r="AX987" s="372"/>
      <c r="AY987" s="372"/>
      <c r="AZ987" s="372"/>
      <c r="BA987" s="372"/>
      <c r="BB987" s="372"/>
      <c r="BC987" s="372"/>
      <c r="BD987" s="372"/>
      <c r="BE987" s="372"/>
      <c r="BF987" s="372"/>
      <c r="BG987" s="372"/>
      <c r="BH987" s="372"/>
      <c r="BI987" s="372"/>
      <c r="BJ987" s="372"/>
      <c r="BK987" s="372"/>
      <c r="BL987" s="372"/>
      <c r="BM987" s="372"/>
      <c r="BN987" s="372"/>
      <c r="BO987" s="372"/>
      <c r="BP987" s="372"/>
      <c r="BQ987" s="372"/>
      <c r="BR987" s="372"/>
      <c r="BS987" s="372"/>
      <c r="BT987" s="372"/>
      <c r="BU987" s="372"/>
      <c r="BV987" s="372"/>
      <c r="BW987" s="372"/>
      <c r="BX987" s="372"/>
      <c r="BY987" s="372"/>
      <c r="BZ987" s="372"/>
      <c r="CA987" s="372"/>
      <c r="CB987" s="372"/>
      <c r="CC987" s="372"/>
      <c r="CD987" s="372"/>
      <c r="CE987" s="372"/>
      <c r="CF987" s="372"/>
      <c r="CG987" s="372"/>
      <c r="CH987" s="372"/>
      <c r="CI987" s="372"/>
      <c r="CJ987" s="372"/>
      <c r="CK987" s="372"/>
      <c r="CL987" s="372"/>
      <c r="CM987" s="372"/>
      <c r="CN987" s="372"/>
      <c r="CO987" s="372"/>
      <c r="CP987" s="372"/>
      <c r="CQ987" s="372"/>
      <c r="CR987" s="372"/>
      <c r="CS987" s="372"/>
      <c r="CT987" s="372"/>
      <c r="CU987" s="372"/>
      <c r="CV987" s="372"/>
      <c r="CW987" s="372"/>
      <c r="CX987" s="372"/>
      <c r="CY987" s="372"/>
      <c r="CZ987" s="372"/>
      <c r="DA987" s="372"/>
      <c r="DB987" s="372"/>
      <c r="DC987" s="372"/>
      <c r="DD987" s="372"/>
      <c r="DE987" s="372"/>
      <c r="DF987" s="372"/>
      <c r="DG987" s="372"/>
      <c r="DH987" s="372"/>
      <c r="DI987" s="372"/>
      <c r="DJ987" s="372"/>
      <c r="DK987" s="372"/>
      <c r="DL987" s="372"/>
      <c r="DM987" s="372"/>
      <c r="DN987" s="372"/>
      <c r="DO987" s="372"/>
      <c r="DP987" s="372"/>
      <c r="DQ987" s="372"/>
      <c r="DR987" s="372"/>
      <c r="DS987" s="372"/>
      <c r="DT987" s="372"/>
      <c r="DU987" s="372"/>
      <c r="DV987" s="372"/>
      <c r="DW987" s="372"/>
      <c r="DX987" s="372"/>
      <c r="DY987" s="372"/>
      <c r="DZ987" s="372"/>
      <c r="EA987" s="372"/>
      <c r="EB987" s="372"/>
      <c r="EC987" s="372"/>
      <c r="ED987" s="372"/>
      <c r="EE987" s="372"/>
      <c r="EF987" s="372"/>
      <c r="EG987" s="372"/>
      <c r="EH987" s="372"/>
      <c r="EI987" s="372"/>
      <c r="EJ987" s="372"/>
      <c r="EK987" s="372"/>
      <c r="EL987" s="372"/>
      <c r="EM987" s="372"/>
      <c r="EN987" s="372"/>
      <c r="EO987" s="372"/>
      <c r="EP987" s="372"/>
      <c r="EQ987" s="372"/>
      <c r="ER987" s="372"/>
      <c r="ES987" s="372"/>
      <c r="ET987" s="372"/>
      <c r="EU987" s="372"/>
      <c r="EV987" s="372"/>
      <c r="EW987" s="372"/>
      <c r="EX987" s="372"/>
      <c r="EY987" s="372"/>
      <c r="EZ987" s="372"/>
      <c r="FA987" s="372"/>
      <c r="FB987" s="372"/>
      <c r="FC987" s="372"/>
      <c r="FD987" s="372"/>
      <c r="FE987" s="372"/>
      <c r="FF987" s="372"/>
      <c r="FG987" s="372"/>
      <c r="FH987" s="372"/>
      <c r="FI987" s="372"/>
      <c r="FJ987" s="372"/>
      <c r="FK987" s="372"/>
      <c r="FL987" s="372"/>
      <c r="FM987" s="372"/>
      <c r="FN987" s="372"/>
      <c r="FO987" s="372"/>
      <c r="FP987" s="372"/>
      <c r="FQ987" s="372"/>
      <c r="FR987" s="372"/>
      <c r="FS987" s="372"/>
      <c r="FT987" s="372"/>
      <c r="FU987" s="372"/>
      <c r="FV987" s="372"/>
      <c r="FW987" s="372"/>
      <c r="FX987" s="372"/>
      <c r="FY987" s="372"/>
      <c r="FZ987" s="372"/>
      <c r="GA987" s="372"/>
      <c r="GB987" s="372"/>
      <c r="GC987" s="372"/>
      <c r="GD987" s="372"/>
      <c r="GE987" s="372"/>
      <c r="GF987" s="372"/>
      <c r="GG987" s="372"/>
      <c r="GH987" s="372"/>
      <c r="GI987" s="372"/>
      <c r="GJ987" s="372"/>
      <c r="GK987" s="372"/>
      <c r="GL987" s="372"/>
      <c r="GM987" s="372"/>
      <c r="GN987" s="372"/>
      <c r="GO987" s="372"/>
      <c r="GP987" s="372"/>
      <c r="GQ987" s="372"/>
      <c r="GR987" s="372"/>
      <c r="GS987" s="372"/>
      <c r="GT987" s="372"/>
      <c r="GU987" s="372"/>
      <c r="GV987" s="372"/>
      <c r="GW987" s="372"/>
      <c r="GX987" s="372"/>
      <c r="GY987" s="372"/>
      <c r="GZ987" s="372"/>
      <c r="HA987" s="372"/>
      <c r="HB987" s="372"/>
      <c r="HC987" s="372"/>
      <c r="HD987" s="372"/>
      <c r="HE987" s="372"/>
      <c r="HF987" s="372"/>
      <c r="HG987" s="372"/>
      <c r="HH987" s="372"/>
      <c r="HI987" s="372"/>
      <c r="HJ987" s="372"/>
      <c r="HK987" s="372"/>
      <c r="HL987" s="372"/>
      <c r="HM987" s="372"/>
      <c r="HN987" s="372"/>
      <c r="HO987" s="372"/>
      <c r="HP987" s="372"/>
      <c r="HQ987" s="372"/>
      <c r="HR987" s="372"/>
      <c r="HS987" s="372"/>
      <c r="HT987" s="372"/>
      <c r="HU987" s="372"/>
      <c r="HV987" s="372"/>
      <c r="HW987" s="372"/>
      <c r="HX987" s="372"/>
    </row>
    <row r="989" spans="1:232" s="481" customFormat="1">
      <c r="A989" s="363"/>
      <c r="B989" s="378"/>
      <c r="C989" s="365"/>
      <c r="D989" s="366"/>
      <c r="E989" s="367"/>
      <c r="F989" s="368"/>
      <c r="G989" s="379"/>
      <c r="H989" s="382"/>
      <c r="I989" s="466"/>
      <c r="J989" s="467"/>
      <c r="K989" s="468"/>
      <c r="L989" s="465"/>
      <c r="N989" s="458"/>
      <c r="O989" s="458"/>
      <c r="P989" s="372"/>
      <c r="Q989" s="372"/>
      <c r="R989" s="372"/>
      <c r="S989" s="372"/>
      <c r="T989" s="372"/>
      <c r="U989" s="372"/>
      <c r="V989" s="372"/>
      <c r="W989" s="372"/>
      <c r="X989" s="372"/>
      <c r="Y989" s="372"/>
      <c r="Z989" s="372"/>
      <c r="AA989" s="372"/>
      <c r="AB989" s="372"/>
      <c r="AC989" s="372"/>
      <c r="AD989" s="372"/>
      <c r="AE989" s="372"/>
      <c r="AF989" s="372"/>
      <c r="AG989" s="372"/>
      <c r="AH989" s="372"/>
      <c r="AI989" s="372"/>
      <c r="AJ989" s="372"/>
      <c r="AK989" s="372"/>
      <c r="AL989" s="372"/>
      <c r="AM989" s="372"/>
      <c r="AN989" s="372"/>
      <c r="AO989" s="372"/>
      <c r="AP989" s="372"/>
      <c r="AQ989" s="372"/>
      <c r="AR989" s="372"/>
      <c r="AS989" s="372"/>
      <c r="AT989" s="372"/>
      <c r="AU989" s="372"/>
      <c r="AV989" s="372"/>
      <c r="AW989" s="372"/>
      <c r="AX989" s="372"/>
      <c r="AY989" s="372"/>
      <c r="AZ989" s="372"/>
      <c r="BA989" s="372"/>
      <c r="BB989" s="372"/>
      <c r="BC989" s="372"/>
      <c r="BD989" s="372"/>
      <c r="BE989" s="372"/>
      <c r="BF989" s="372"/>
      <c r="BG989" s="372"/>
      <c r="BH989" s="372"/>
      <c r="BI989" s="372"/>
      <c r="BJ989" s="372"/>
      <c r="BK989" s="372"/>
      <c r="BL989" s="372"/>
      <c r="BM989" s="372"/>
      <c r="BN989" s="372"/>
      <c r="BO989" s="372"/>
      <c r="BP989" s="372"/>
      <c r="BQ989" s="372"/>
      <c r="BR989" s="372"/>
      <c r="BS989" s="372"/>
      <c r="BT989" s="372"/>
      <c r="BU989" s="372"/>
      <c r="BV989" s="372"/>
      <c r="BW989" s="372"/>
      <c r="BX989" s="372"/>
      <c r="BY989" s="372"/>
      <c r="BZ989" s="372"/>
      <c r="CA989" s="372"/>
      <c r="CB989" s="372"/>
      <c r="CC989" s="372"/>
      <c r="CD989" s="372"/>
      <c r="CE989" s="372"/>
      <c r="CF989" s="372"/>
      <c r="CG989" s="372"/>
      <c r="CH989" s="372"/>
      <c r="CI989" s="372"/>
      <c r="CJ989" s="372"/>
      <c r="CK989" s="372"/>
      <c r="CL989" s="372"/>
      <c r="CM989" s="372"/>
      <c r="CN989" s="372"/>
      <c r="CO989" s="372"/>
      <c r="CP989" s="372"/>
      <c r="CQ989" s="372"/>
      <c r="CR989" s="372"/>
      <c r="CS989" s="372"/>
      <c r="CT989" s="372"/>
      <c r="CU989" s="372"/>
      <c r="CV989" s="372"/>
      <c r="CW989" s="372"/>
      <c r="CX989" s="372"/>
      <c r="CY989" s="372"/>
      <c r="CZ989" s="372"/>
      <c r="DA989" s="372"/>
      <c r="DB989" s="372"/>
      <c r="DC989" s="372"/>
      <c r="DD989" s="372"/>
      <c r="DE989" s="372"/>
      <c r="DF989" s="372"/>
      <c r="DG989" s="372"/>
      <c r="DH989" s="372"/>
      <c r="DI989" s="372"/>
      <c r="DJ989" s="372"/>
      <c r="DK989" s="372"/>
      <c r="DL989" s="372"/>
      <c r="DM989" s="372"/>
      <c r="DN989" s="372"/>
      <c r="DO989" s="372"/>
      <c r="DP989" s="372"/>
      <c r="DQ989" s="372"/>
      <c r="DR989" s="372"/>
      <c r="DS989" s="372"/>
      <c r="DT989" s="372"/>
      <c r="DU989" s="372"/>
      <c r="DV989" s="372"/>
      <c r="DW989" s="372"/>
      <c r="DX989" s="372"/>
      <c r="DY989" s="372"/>
      <c r="DZ989" s="372"/>
      <c r="EA989" s="372"/>
      <c r="EB989" s="372"/>
      <c r="EC989" s="372"/>
      <c r="ED989" s="372"/>
      <c r="EE989" s="372"/>
      <c r="EF989" s="372"/>
      <c r="EG989" s="372"/>
      <c r="EH989" s="372"/>
      <c r="EI989" s="372"/>
      <c r="EJ989" s="372"/>
      <c r="EK989" s="372"/>
      <c r="EL989" s="372"/>
      <c r="EM989" s="372"/>
      <c r="EN989" s="372"/>
      <c r="EO989" s="372"/>
      <c r="EP989" s="372"/>
      <c r="EQ989" s="372"/>
      <c r="ER989" s="372"/>
      <c r="ES989" s="372"/>
      <c r="ET989" s="372"/>
      <c r="EU989" s="372"/>
      <c r="EV989" s="372"/>
      <c r="EW989" s="372"/>
      <c r="EX989" s="372"/>
      <c r="EY989" s="372"/>
      <c r="EZ989" s="372"/>
      <c r="FA989" s="372"/>
      <c r="FB989" s="372"/>
      <c r="FC989" s="372"/>
      <c r="FD989" s="372"/>
      <c r="FE989" s="372"/>
      <c r="FF989" s="372"/>
      <c r="FG989" s="372"/>
      <c r="FH989" s="372"/>
      <c r="FI989" s="372"/>
      <c r="FJ989" s="372"/>
      <c r="FK989" s="372"/>
      <c r="FL989" s="372"/>
      <c r="FM989" s="372"/>
      <c r="FN989" s="372"/>
      <c r="FO989" s="372"/>
      <c r="FP989" s="372"/>
      <c r="FQ989" s="372"/>
      <c r="FR989" s="372"/>
      <c r="FS989" s="372"/>
      <c r="FT989" s="372"/>
      <c r="FU989" s="372"/>
      <c r="FV989" s="372"/>
      <c r="FW989" s="372"/>
      <c r="FX989" s="372"/>
      <c r="FY989" s="372"/>
      <c r="FZ989" s="372"/>
      <c r="GA989" s="372"/>
      <c r="GB989" s="372"/>
      <c r="GC989" s="372"/>
      <c r="GD989" s="372"/>
      <c r="GE989" s="372"/>
      <c r="GF989" s="372"/>
      <c r="GG989" s="372"/>
      <c r="GH989" s="372"/>
      <c r="GI989" s="372"/>
      <c r="GJ989" s="372"/>
      <c r="GK989" s="372"/>
      <c r="GL989" s="372"/>
      <c r="GM989" s="372"/>
      <c r="GN989" s="372"/>
      <c r="GO989" s="372"/>
      <c r="GP989" s="372"/>
      <c r="GQ989" s="372"/>
      <c r="GR989" s="372"/>
      <c r="GS989" s="372"/>
      <c r="GT989" s="372"/>
      <c r="GU989" s="372"/>
      <c r="GV989" s="372"/>
      <c r="GW989" s="372"/>
      <c r="GX989" s="372"/>
      <c r="GY989" s="372"/>
      <c r="GZ989" s="372"/>
      <c r="HA989" s="372"/>
      <c r="HB989" s="372"/>
      <c r="HC989" s="372"/>
      <c r="HD989" s="372"/>
      <c r="HE989" s="372"/>
      <c r="HF989" s="372"/>
      <c r="HG989" s="372"/>
      <c r="HH989" s="372"/>
      <c r="HI989" s="372"/>
      <c r="HJ989" s="372"/>
      <c r="HK989" s="372"/>
      <c r="HL989" s="372"/>
      <c r="HM989" s="372"/>
      <c r="HN989" s="372"/>
      <c r="HO989" s="372"/>
      <c r="HP989" s="372"/>
      <c r="HQ989" s="372"/>
      <c r="HR989" s="372"/>
      <c r="HS989" s="372"/>
      <c r="HT989" s="372"/>
      <c r="HU989" s="372"/>
      <c r="HV989" s="372"/>
      <c r="HW989" s="372"/>
      <c r="HX989" s="372"/>
    </row>
    <row r="991" spans="1:232" s="481" customFormat="1">
      <c r="A991" s="363"/>
      <c r="B991" s="378"/>
      <c r="C991" s="365"/>
      <c r="D991" s="366"/>
      <c r="E991" s="367"/>
      <c r="F991" s="368"/>
      <c r="G991" s="379"/>
      <c r="H991" s="382"/>
      <c r="I991" s="466"/>
      <c r="J991" s="467"/>
      <c r="K991" s="468"/>
      <c r="L991" s="465"/>
      <c r="N991" s="458"/>
      <c r="O991" s="458"/>
      <c r="P991" s="372"/>
      <c r="Q991" s="372"/>
      <c r="R991" s="372"/>
      <c r="S991" s="372"/>
      <c r="T991" s="372"/>
      <c r="U991" s="372"/>
      <c r="V991" s="372"/>
      <c r="W991" s="372"/>
      <c r="X991" s="372"/>
      <c r="Y991" s="372"/>
      <c r="Z991" s="372"/>
      <c r="AA991" s="372"/>
      <c r="AB991" s="372"/>
      <c r="AC991" s="372"/>
      <c r="AD991" s="372"/>
      <c r="AE991" s="372"/>
      <c r="AF991" s="372"/>
      <c r="AG991" s="372"/>
      <c r="AH991" s="372"/>
      <c r="AI991" s="372"/>
      <c r="AJ991" s="372"/>
      <c r="AK991" s="372"/>
      <c r="AL991" s="372"/>
      <c r="AM991" s="372"/>
      <c r="AN991" s="372"/>
      <c r="AO991" s="372"/>
      <c r="AP991" s="372"/>
      <c r="AQ991" s="372"/>
      <c r="AR991" s="372"/>
      <c r="AS991" s="372"/>
      <c r="AT991" s="372"/>
      <c r="AU991" s="372"/>
      <c r="AV991" s="372"/>
      <c r="AW991" s="372"/>
      <c r="AX991" s="372"/>
      <c r="AY991" s="372"/>
      <c r="AZ991" s="372"/>
      <c r="BA991" s="372"/>
      <c r="BB991" s="372"/>
      <c r="BC991" s="372"/>
      <c r="BD991" s="372"/>
      <c r="BE991" s="372"/>
      <c r="BF991" s="372"/>
      <c r="BG991" s="372"/>
      <c r="BH991" s="372"/>
      <c r="BI991" s="372"/>
      <c r="BJ991" s="372"/>
      <c r="BK991" s="372"/>
      <c r="BL991" s="372"/>
      <c r="BM991" s="372"/>
      <c r="BN991" s="372"/>
      <c r="BO991" s="372"/>
      <c r="BP991" s="372"/>
      <c r="BQ991" s="372"/>
      <c r="BR991" s="372"/>
      <c r="BS991" s="372"/>
      <c r="BT991" s="372"/>
      <c r="BU991" s="372"/>
      <c r="BV991" s="372"/>
      <c r="BW991" s="372"/>
      <c r="BX991" s="372"/>
      <c r="BY991" s="372"/>
      <c r="BZ991" s="372"/>
      <c r="CA991" s="372"/>
      <c r="CB991" s="372"/>
      <c r="CC991" s="372"/>
      <c r="CD991" s="372"/>
      <c r="CE991" s="372"/>
      <c r="CF991" s="372"/>
      <c r="CG991" s="372"/>
      <c r="CH991" s="372"/>
      <c r="CI991" s="372"/>
      <c r="CJ991" s="372"/>
      <c r="CK991" s="372"/>
      <c r="CL991" s="372"/>
      <c r="CM991" s="372"/>
      <c r="CN991" s="372"/>
      <c r="CO991" s="372"/>
      <c r="CP991" s="372"/>
      <c r="CQ991" s="372"/>
      <c r="CR991" s="372"/>
      <c r="CS991" s="372"/>
      <c r="CT991" s="372"/>
      <c r="CU991" s="372"/>
      <c r="CV991" s="372"/>
      <c r="CW991" s="372"/>
      <c r="CX991" s="372"/>
      <c r="CY991" s="372"/>
      <c r="CZ991" s="372"/>
      <c r="DA991" s="372"/>
      <c r="DB991" s="372"/>
      <c r="DC991" s="372"/>
      <c r="DD991" s="372"/>
      <c r="DE991" s="372"/>
      <c r="DF991" s="372"/>
      <c r="DG991" s="372"/>
      <c r="DH991" s="372"/>
      <c r="DI991" s="372"/>
      <c r="DJ991" s="372"/>
      <c r="DK991" s="372"/>
      <c r="DL991" s="372"/>
      <c r="DM991" s="372"/>
      <c r="DN991" s="372"/>
      <c r="DO991" s="372"/>
      <c r="DP991" s="372"/>
      <c r="DQ991" s="372"/>
      <c r="DR991" s="372"/>
      <c r="DS991" s="372"/>
      <c r="DT991" s="372"/>
      <c r="DU991" s="372"/>
      <c r="DV991" s="372"/>
      <c r="DW991" s="372"/>
      <c r="DX991" s="372"/>
      <c r="DY991" s="372"/>
      <c r="DZ991" s="372"/>
      <c r="EA991" s="372"/>
      <c r="EB991" s="372"/>
      <c r="EC991" s="372"/>
      <c r="ED991" s="372"/>
      <c r="EE991" s="372"/>
      <c r="EF991" s="372"/>
      <c r="EG991" s="372"/>
      <c r="EH991" s="372"/>
      <c r="EI991" s="372"/>
      <c r="EJ991" s="372"/>
      <c r="EK991" s="372"/>
      <c r="EL991" s="372"/>
      <c r="EM991" s="372"/>
      <c r="EN991" s="372"/>
      <c r="EO991" s="372"/>
      <c r="EP991" s="372"/>
      <c r="EQ991" s="372"/>
      <c r="ER991" s="372"/>
      <c r="ES991" s="372"/>
      <c r="ET991" s="372"/>
      <c r="EU991" s="372"/>
      <c r="EV991" s="372"/>
      <c r="EW991" s="372"/>
      <c r="EX991" s="372"/>
      <c r="EY991" s="372"/>
      <c r="EZ991" s="372"/>
      <c r="FA991" s="372"/>
      <c r="FB991" s="372"/>
      <c r="FC991" s="372"/>
      <c r="FD991" s="372"/>
      <c r="FE991" s="372"/>
      <c r="FF991" s="372"/>
      <c r="FG991" s="372"/>
      <c r="FH991" s="372"/>
      <c r="FI991" s="372"/>
      <c r="FJ991" s="372"/>
      <c r="FK991" s="372"/>
      <c r="FL991" s="372"/>
      <c r="FM991" s="372"/>
      <c r="FN991" s="372"/>
      <c r="FO991" s="372"/>
      <c r="FP991" s="372"/>
      <c r="FQ991" s="372"/>
      <c r="FR991" s="372"/>
      <c r="FS991" s="372"/>
      <c r="FT991" s="372"/>
      <c r="FU991" s="372"/>
      <c r="FV991" s="372"/>
      <c r="FW991" s="372"/>
      <c r="FX991" s="372"/>
      <c r="FY991" s="372"/>
      <c r="FZ991" s="372"/>
      <c r="GA991" s="372"/>
      <c r="GB991" s="372"/>
      <c r="GC991" s="372"/>
      <c r="GD991" s="372"/>
      <c r="GE991" s="372"/>
      <c r="GF991" s="372"/>
      <c r="GG991" s="372"/>
      <c r="GH991" s="372"/>
      <c r="GI991" s="372"/>
      <c r="GJ991" s="372"/>
      <c r="GK991" s="372"/>
      <c r="GL991" s="372"/>
      <c r="GM991" s="372"/>
      <c r="GN991" s="372"/>
      <c r="GO991" s="372"/>
      <c r="GP991" s="372"/>
      <c r="GQ991" s="372"/>
      <c r="GR991" s="372"/>
      <c r="GS991" s="372"/>
      <c r="GT991" s="372"/>
      <c r="GU991" s="372"/>
      <c r="GV991" s="372"/>
      <c r="GW991" s="372"/>
      <c r="GX991" s="372"/>
      <c r="GY991" s="372"/>
      <c r="GZ991" s="372"/>
      <c r="HA991" s="372"/>
      <c r="HB991" s="372"/>
      <c r="HC991" s="372"/>
      <c r="HD991" s="372"/>
      <c r="HE991" s="372"/>
      <c r="HF991" s="372"/>
      <c r="HG991" s="372"/>
      <c r="HH991" s="372"/>
      <c r="HI991" s="372"/>
      <c r="HJ991" s="372"/>
      <c r="HK991" s="372"/>
      <c r="HL991" s="372"/>
      <c r="HM991" s="372"/>
      <c r="HN991" s="372"/>
      <c r="HO991" s="372"/>
      <c r="HP991" s="372"/>
      <c r="HQ991" s="372"/>
      <c r="HR991" s="372"/>
      <c r="HS991" s="372"/>
      <c r="HT991" s="372"/>
      <c r="HU991" s="372"/>
      <c r="HV991" s="372"/>
      <c r="HW991" s="372"/>
      <c r="HX991" s="372"/>
    </row>
    <row r="993" spans="1:232" s="481" customFormat="1">
      <c r="A993" s="363"/>
      <c r="B993" s="378"/>
      <c r="C993" s="365"/>
      <c r="D993" s="366"/>
      <c r="E993" s="367"/>
      <c r="F993" s="368"/>
      <c r="G993" s="379"/>
      <c r="H993" s="382"/>
      <c r="I993" s="466"/>
      <c r="J993" s="467"/>
      <c r="K993" s="468"/>
      <c r="L993" s="465"/>
      <c r="N993" s="458"/>
      <c r="O993" s="458"/>
      <c r="P993" s="372"/>
      <c r="Q993" s="372"/>
      <c r="R993" s="372"/>
      <c r="S993" s="372"/>
      <c r="T993" s="372"/>
      <c r="U993" s="372"/>
      <c r="V993" s="372"/>
      <c r="W993" s="372"/>
      <c r="X993" s="372"/>
      <c r="Y993" s="372"/>
      <c r="Z993" s="372"/>
      <c r="AA993" s="372"/>
      <c r="AB993" s="372"/>
      <c r="AC993" s="372"/>
      <c r="AD993" s="372"/>
      <c r="AE993" s="372"/>
      <c r="AF993" s="372"/>
      <c r="AG993" s="372"/>
      <c r="AH993" s="372"/>
      <c r="AI993" s="372"/>
      <c r="AJ993" s="372"/>
      <c r="AK993" s="372"/>
      <c r="AL993" s="372"/>
      <c r="AM993" s="372"/>
      <c r="AN993" s="372"/>
      <c r="AO993" s="372"/>
      <c r="AP993" s="372"/>
      <c r="AQ993" s="372"/>
      <c r="AR993" s="372"/>
      <c r="AS993" s="372"/>
      <c r="AT993" s="372"/>
      <c r="AU993" s="372"/>
      <c r="AV993" s="372"/>
      <c r="AW993" s="372"/>
      <c r="AX993" s="372"/>
      <c r="AY993" s="372"/>
      <c r="AZ993" s="372"/>
      <c r="BA993" s="372"/>
      <c r="BB993" s="372"/>
      <c r="BC993" s="372"/>
      <c r="BD993" s="372"/>
      <c r="BE993" s="372"/>
      <c r="BF993" s="372"/>
      <c r="BG993" s="372"/>
      <c r="BH993" s="372"/>
      <c r="BI993" s="372"/>
      <c r="BJ993" s="372"/>
      <c r="BK993" s="372"/>
      <c r="BL993" s="372"/>
      <c r="BM993" s="372"/>
      <c r="BN993" s="372"/>
      <c r="BO993" s="372"/>
      <c r="BP993" s="372"/>
      <c r="BQ993" s="372"/>
      <c r="BR993" s="372"/>
      <c r="BS993" s="372"/>
      <c r="BT993" s="372"/>
      <c r="BU993" s="372"/>
      <c r="BV993" s="372"/>
      <c r="BW993" s="372"/>
      <c r="BX993" s="372"/>
      <c r="BY993" s="372"/>
      <c r="BZ993" s="372"/>
      <c r="CA993" s="372"/>
      <c r="CB993" s="372"/>
      <c r="CC993" s="372"/>
      <c r="CD993" s="372"/>
      <c r="CE993" s="372"/>
      <c r="CF993" s="372"/>
      <c r="CG993" s="372"/>
      <c r="CH993" s="372"/>
      <c r="CI993" s="372"/>
      <c r="CJ993" s="372"/>
      <c r="CK993" s="372"/>
      <c r="CL993" s="372"/>
      <c r="CM993" s="372"/>
      <c r="CN993" s="372"/>
      <c r="CO993" s="372"/>
      <c r="CP993" s="372"/>
      <c r="CQ993" s="372"/>
      <c r="CR993" s="372"/>
      <c r="CS993" s="372"/>
      <c r="CT993" s="372"/>
      <c r="CU993" s="372"/>
      <c r="CV993" s="372"/>
      <c r="CW993" s="372"/>
      <c r="CX993" s="372"/>
      <c r="CY993" s="372"/>
      <c r="CZ993" s="372"/>
      <c r="DA993" s="372"/>
      <c r="DB993" s="372"/>
      <c r="DC993" s="372"/>
      <c r="DD993" s="372"/>
      <c r="DE993" s="372"/>
      <c r="DF993" s="372"/>
      <c r="DG993" s="372"/>
      <c r="DH993" s="372"/>
      <c r="DI993" s="372"/>
      <c r="DJ993" s="372"/>
      <c r="DK993" s="372"/>
      <c r="DL993" s="372"/>
      <c r="DM993" s="372"/>
      <c r="DN993" s="372"/>
      <c r="DO993" s="372"/>
      <c r="DP993" s="372"/>
      <c r="DQ993" s="372"/>
      <c r="DR993" s="372"/>
      <c r="DS993" s="372"/>
      <c r="DT993" s="372"/>
      <c r="DU993" s="372"/>
      <c r="DV993" s="372"/>
      <c r="DW993" s="372"/>
      <c r="DX993" s="372"/>
      <c r="DY993" s="372"/>
      <c r="DZ993" s="372"/>
      <c r="EA993" s="372"/>
      <c r="EB993" s="372"/>
      <c r="EC993" s="372"/>
      <c r="ED993" s="372"/>
      <c r="EE993" s="372"/>
      <c r="EF993" s="372"/>
      <c r="EG993" s="372"/>
      <c r="EH993" s="372"/>
      <c r="EI993" s="372"/>
      <c r="EJ993" s="372"/>
      <c r="EK993" s="372"/>
      <c r="EL993" s="372"/>
      <c r="EM993" s="372"/>
      <c r="EN993" s="372"/>
      <c r="EO993" s="372"/>
      <c r="EP993" s="372"/>
      <c r="EQ993" s="372"/>
      <c r="ER993" s="372"/>
      <c r="ES993" s="372"/>
      <c r="ET993" s="372"/>
      <c r="EU993" s="372"/>
      <c r="EV993" s="372"/>
      <c r="EW993" s="372"/>
      <c r="EX993" s="372"/>
      <c r="EY993" s="372"/>
      <c r="EZ993" s="372"/>
      <c r="FA993" s="372"/>
      <c r="FB993" s="372"/>
      <c r="FC993" s="372"/>
      <c r="FD993" s="372"/>
      <c r="FE993" s="372"/>
      <c r="FF993" s="372"/>
      <c r="FG993" s="372"/>
      <c r="FH993" s="372"/>
      <c r="FI993" s="372"/>
      <c r="FJ993" s="372"/>
      <c r="FK993" s="372"/>
      <c r="FL993" s="372"/>
      <c r="FM993" s="372"/>
      <c r="FN993" s="372"/>
      <c r="FO993" s="372"/>
      <c r="FP993" s="372"/>
      <c r="FQ993" s="372"/>
      <c r="FR993" s="372"/>
      <c r="FS993" s="372"/>
      <c r="FT993" s="372"/>
      <c r="FU993" s="372"/>
      <c r="FV993" s="372"/>
      <c r="FW993" s="372"/>
      <c r="FX993" s="372"/>
      <c r="FY993" s="372"/>
      <c r="FZ993" s="372"/>
      <c r="GA993" s="372"/>
      <c r="GB993" s="372"/>
      <c r="GC993" s="372"/>
      <c r="GD993" s="372"/>
      <c r="GE993" s="372"/>
      <c r="GF993" s="372"/>
      <c r="GG993" s="372"/>
      <c r="GH993" s="372"/>
      <c r="GI993" s="372"/>
      <c r="GJ993" s="372"/>
      <c r="GK993" s="372"/>
      <c r="GL993" s="372"/>
      <c r="GM993" s="372"/>
      <c r="GN993" s="372"/>
      <c r="GO993" s="372"/>
      <c r="GP993" s="372"/>
      <c r="GQ993" s="372"/>
      <c r="GR993" s="372"/>
      <c r="GS993" s="372"/>
      <c r="GT993" s="372"/>
      <c r="GU993" s="372"/>
      <c r="GV993" s="372"/>
      <c r="GW993" s="372"/>
      <c r="GX993" s="372"/>
      <c r="GY993" s="372"/>
      <c r="GZ993" s="372"/>
      <c r="HA993" s="372"/>
      <c r="HB993" s="372"/>
      <c r="HC993" s="372"/>
      <c r="HD993" s="372"/>
      <c r="HE993" s="372"/>
      <c r="HF993" s="372"/>
      <c r="HG993" s="372"/>
      <c r="HH993" s="372"/>
      <c r="HI993" s="372"/>
      <c r="HJ993" s="372"/>
      <c r="HK993" s="372"/>
      <c r="HL993" s="372"/>
      <c r="HM993" s="372"/>
      <c r="HN993" s="372"/>
      <c r="HO993" s="372"/>
      <c r="HP993" s="372"/>
      <c r="HQ993" s="372"/>
      <c r="HR993" s="372"/>
      <c r="HS993" s="372"/>
      <c r="HT993" s="372"/>
      <c r="HU993" s="372"/>
      <c r="HV993" s="372"/>
      <c r="HW993" s="372"/>
      <c r="HX993" s="372"/>
    </row>
    <row r="994" spans="1:232" s="481" customFormat="1">
      <c r="A994" s="363"/>
      <c r="B994" s="378"/>
      <c r="C994" s="365"/>
      <c r="D994" s="366"/>
      <c r="E994" s="367"/>
      <c r="F994" s="368"/>
      <c r="G994" s="379"/>
      <c r="H994" s="382"/>
      <c r="I994" s="466"/>
      <c r="J994" s="467"/>
      <c r="K994" s="468"/>
      <c r="L994" s="465"/>
      <c r="N994" s="458"/>
      <c r="O994" s="458"/>
      <c r="P994" s="372"/>
      <c r="Q994" s="372"/>
      <c r="R994" s="372"/>
      <c r="S994" s="372"/>
      <c r="T994" s="372"/>
      <c r="U994" s="372"/>
      <c r="V994" s="372"/>
      <c r="W994" s="372"/>
      <c r="X994" s="372"/>
      <c r="Y994" s="372"/>
      <c r="Z994" s="372"/>
      <c r="AA994" s="372"/>
      <c r="AB994" s="372"/>
      <c r="AC994" s="372"/>
      <c r="AD994" s="372"/>
      <c r="AE994" s="372"/>
      <c r="AF994" s="372"/>
      <c r="AG994" s="372"/>
      <c r="AH994" s="372"/>
      <c r="AI994" s="372"/>
      <c r="AJ994" s="372"/>
      <c r="AK994" s="372"/>
      <c r="AL994" s="372"/>
      <c r="AM994" s="372"/>
      <c r="AN994" s="372"/>
      <c r="AO994" s="372"/>
      <c r="AP994" s="372"/>
      <c r="AQ994" s="372"/>
      <c r="AR994" s="372"/>
      <c r="AS994" s="372"/>
      <c r="AT994" s="372"/>
      <c r="AU994" s="372"/>
      <c r="AV994" s="372"/>
      <c r="AW994" s="372"/>
      <c r="AX994" s="372"/>
      <c r="AY994" s="372"/>
      <c r="AZ994" s="372"/>
      <c r="BA994" s="372"/>
      <c r="BB994" s="372"/>
      <c r="BC994" s="372"/>
      <c r="BD994" s="372"/>
      <c r="BE994" s="372"/>
      <c r="BF994" s="372"/>
      <c r="BG994" s="372"/>
      <c r="BH994" s="372"/>
      <c r="BI994" s="372"/>
      <c r="BJ994" s="372"/>
      <c r="BK994" s="372"/>
      <c r="BL994" s="372"/>
      <c r="BM994" s="372"/>
      <c r="BN994" s="372"/>
      <c r="BO994" s="372"/>
      <c r="BP994" s="372"/>
      <c r="BQ994" s="372"/>
      <c r="BR994" s="372"/>
      <c r="BS994" s="372"/>
      <c r="BT994" s="372"/>
      <c r="BU994" s="372"/>
      <c r="BV994" s="372"/>
      <c r="BW994" s="372"/>
      <c r="BX994" s="372"/>
      <c r="BY994" s="372"/>
      <c r="BZ994" s="372"/>
      <c r="CA994" s="372"/>
      <c r="CB994" s="372"/>
      <c r="CC994" s="372"/>
      <c r="CD994" s="372"/>
      <c r="CE994" s="372"/>
      <c r="CF994" s="372"/>
      <c r="CG994" s="372"/>
      <c r="CH994" s="372"/>
      <c r="CI994" s="372"/>
      <c r="CJ994" s="372"/>
      <c r="CK994" s="372"/>
      <c r="CL994" s="372"/>
      <c r="CM994" s="372"/>
      <c r="CN994" s="372"/>
      <c r="CO994" s="372"/>
      <c r="CP994" s="372"/>
      <c r="CQ994" s="372"/>
      <c r="CR994" s="372"/>
      <c r="CS994" s="372"/>
      <c r="CT994" s="372"/>
      <c r="CU994" s="372"/>
      <c r="CV994" s="372"/>
      <c r="CW994" s="372"/>
      <c r="CX994" s="372"/>
      <c r="CY994" s="372"/>
      <c r="CZ994" s="372"/>
      <c r="DA994" s="372"/>
      <c r="DB994" s="372"/>
      <c r="DC994" s="372"/>
      <c r="DD994" s="372"/>
      <c r="DE994" s="372"/>
      <c r="DF994" s="372"/>
      <c r="DG994" s="372"/>
      <c r="DH994" s="372"/>
      <c r="DI994" s="372"/>
      <c r="DJ994" s="372"/>
      <c r="DK994" s="372"/>
      <c r="DL994" s="372"/>
      <c r="DM994" s="372"/>
      <c r="DN994" s="372"/>
      <c r="DO994" s="372"/>
      <c r="DP994" s="372"/>
      <c r="DQ994" s="372"/>
      <c r="DR994" s="372"/>
      <c r="DS994" s="372"/>
      <c r="DT994" s="372"/>
      <c r="DU994" s="372"/>
      <c r="DV994" s="372"/>
      <c r="DW994" s="372"/>
      <c r="DX994" s="372"/>
      <c r="DY994" s="372"/>
      <c r="DZ994" s="372"/>
      <c r="EA994" s="372"/>
      <c r="EB994" s="372"/>
      <c r="EC994" s="372"/>
      <c r="ED994" s="372"/>
      <c r="EE994" s="372"/>
      <c r="EF994" s="372"/>
      <c r="EG994" s="372"/>
      <c r="EH994" s="372"/>
      <c r="EI994" s="372"/>
      <c r="EJ994" s="372"/>
      <c r="EK994" s="372"/>
      <c r="EL994" s="372"/>
      <c r="EM994" s="372"/>
      <c r="EN994" s="372"/>
      <c r="EO994" s="372"/>
      <c r="EP994" s="372"/>
      <c r="EQ994" s="372"/>
      <c r="ER994" s="372"/>
      <c r="ES994" s="372"/>
      <c r="ET994" s="372"/>
      <c r="EU994" s="372"/>
      <c r="EV994" s="372"/>
      <c r="EW994" s="372"/>
      <c r="EX994" s="372"/>
      <c r="EY994" s="372"/>
      <c r="EZ994" s="372"/>
      <c r="FA994" s="372"/>
      <c r="FB994" s="372"/>
      <c r="FC994" s="372"/>
      <c r="FD994" s="372"/>
      <c r="FE994" s="372"/>
      <c r="FF994" s="372"/>
      <c r="FG994" s="372"/>
      <c r="FH994" s="372"/>
      <c r="FI994" s="372"/>
      <c r="FJ994" s="372"/>
      <c r="FK994" s="372"/>
      <c r="FL994" s="372"/>
      <c r="FM994" s="372"/>
      <c r="FN994" s="372"/>
      <c r="FO994" s="372"/>
      <c r="FP994" s="372"/>
      <c r="FQ994" s="372"/>
      <c r="FR994" s="372"/>
      <c r="FS994" s="372"/>
      <c r="FT994" s="372"/>
      <c r="FU994" s="372"/>
      <c r="FV994" s="372"/>
      <c r="FW994" s="372"/>
      <c r="FX994" s="372"/>
      <c r="FY994" s="372"/>
      <c r="FZ994" s="372"/>
      <c r="GA994" s="372"/>
      <c r="GB994" s="372"/>
      <c r="GC994" s="372"/>
      <c r="GD994" s="372"/>
      <c r="GE994" s="372"/>
      <c r="GF994" s="372"/>
      <c r="GG994" s="372"/>
      <c r="GH994" s="372"/>
      <c r="GI994" s="372"/>
      <c r="GJ994" s="372"/>
      <c r="GK994" s="372"/>
      <c r="GL994" s="372"/>
      <c r="GM994" s="372"/>
      <c r="GN994" s="372"/>
      <c r="GO994" s="372"/>
      <c r="GP994" s="372"/>
      <c r="GQ994" s="372"/>
      <c r="GR994" s="372"/>
      <c r="GS994" s="372"/>
      <c r="GT994" s="372"/>
      <c r="GU994" s="372"/>
      <c r="GV994" s="372"/>
      <c r="GW994" s="372"/>
      <c r="GX994" s="372"/>
      <c r="GY994" s="372"/>
      <c r="GZ994" s="372"/>
      <c r="HA994" s="372"/>
      <c r="HB994" s="372"/>
      <c r="HC994" s="372"/>
      <c r="HD994" s="372"/>
      <c r="HE994" s="372"/>
      <c r="HF994" s="372"/>
      <c r="HG994" s="372"/>
      <c r="HH994" s="372"/>
      <c r="HI994" s="372"/>
      <c r="HJ994" s="372"/>
      <c r="HK994" s="372"/>
      <c r="HL994" s="372"/>
      <c r="HM994" s="372"/>
      <c r="HN994" s="372"/>
      <c r="HO994" s="372"/>
      <c r="HP994" s="372"/>
      <c r="HQ994" s="372"/>
      <c r="HR994" s="372"/>
      <c r="HS994" s="372"/>
      <c r="HT994" s="372"/>
      <c r="HU994" s="372"/>
      <c r="HV994" s="372"/>
      <c r="HW994" s="372"/>
      <c r="HX994" s="372"/>
    </row>
    <row r="996" spans="1:232" s="481" customFormat="1">
      <c r="A996" s="363"/>
      <c r="B996" s="378"/>
      <c r="C996" s="365"/>
      <c r="D996" s="366"/>
      <c r="E996" s="367"/>
      <c r="F996" s="368"/>
      <c r="G996" s="379"/>
      <c r="H996" s="382"/>
      <c r="I996" s="466"/>
      <c r="J996" s="467"/>
      <c r="K996" s="468"/>
      <c r="L996" s="465"/>
      <c r="N996" s="458"/>
      <c r="O996" s="458"/>
      <c r="P996" s="372"/>
      <c r="Q996" s="372"/>
      <c r="R996" s="372"/>
      <c r="S996" s="372"/>
      <c r="T996" s="372"/>
      <c r="U996" s="372"/>
      <c r="V996" s="372"/>
      <c r="W996" s="372"/>
      <c r="X996" s="372"/>
      <c r="Y996" s="372"/>
      <c r="Z996" s="372"/>
      <c r="AA996" s="372"/>
      <c r="AB996" s="372"/>
      <c r="AC996" s="372"/>
      <c r="AD996" s="372"/>
      <c r="AE996" s="372"/>
      <c r="AF996" s="372"/>
      <c r="AG996" s="372"/>
      <c r="AH996" s="372"/>
      <c r="AI996" s="372"/>
      <c r="AJ996" s="372"/>
      <c r="AK996" s="372"/>
      <c r="AL996" s="372"/>
      <c r="AM996" s="372"/>
      <c r="AN996" s="372"/>
      <c r="AO996" s="372"/>
      <c r="AP996" s="372"/>
      <c r="AQ996" s="372"/>
      <c r="AR996" s="372"/>
      <c r="AS996" s="372"/>
      <c r="AT996" s="372"/>
      <c r="AU996" s="372"/>
      <c r="AV996" s="372"/>
      <c r="AW996" s="372"/>
      <c r="AX996" s="372"/>
      <c r="AY996" s="372"/>
      <c r="AZ996" s="372"/>
      <c r="BA996" s="372"/>
      <c r="BB996" s="372"/>
      <c r="BC996" s="372"/>
      <c r="BD996" s="372"/>
      <c r="BE996" s="372"/>
      <c r="BF996" s="372"/>
      <c r="BG996" s="372"/>
      <c r="BH996" s="372"/>
      <c r="BI996" s="372"/>
      <c r="BJ996" s="372"/>
      <c r="BK996" s="372"/>
      <c r="BL996" s="372"/>
      <c r="BM996" s="372"/>
      <c r="BN996" s="372"/>
      <c r="BO996" s="372"/>
      <c r="BP996" s="372"/>
      <c r="BQ996" s="372"/>
      <c r="BR996" s="372"/>
      <c r="BS996" s="372"/>
      <c r="BT996" s="372"/>
      <c r="BU996" s="372"/>
      <c r="BV996" s="372"/>
      <c r="BW996" s="372"/>
      <c r="BX996" s="372"/>
      <c r="BY996" s="372"/>
      <c r="BZ996" s="372"/>
      <c r="CA996" s="372"/>
      <c r="CB996" s="372"/>
      <c r="CC996" s="372"/>
      <c r="CD996" s="372"/>
      <c r="CE996" s="372"/>
      <c r="CF996" s="372"/>
      <c r="CG996" s="372"/>
      <c r="CH996" s="372"/>
      <c r="CI996" s="372"/>
      <c r="CJ996" s="372"/>
      <c r="CK996" s="372"/>
      <c r="CL996" s="372"/>
      <c r="CM996" s="372"/>
      <c r="CN996" s="372"/>
      <c r="CO996" s="372"/>
      <c r="CP996" s="372"/>
      <c r="CQ996" s="372"/>
      <c r="CR996" s="372"/>
      <c r="CS996" s="372"/>
      <c r="CT996" s="372"/>
      <c r="CU996" s="372"/>
      <c r="CV996" s="372"/>
      <c r="CW996" s="372"/>
      <c r="CX996" s="372"/>
      <c r="CY996" s="372"/>
      <c r="CZ996" s="372"/>
      <c r="DA996" s="372"/>
      <c r="DB996" s="372"/>
      <c r="DC996" s="372"/>
      <c r="DD996" s="372"/>
      <c r="DE996" s="372"/>
      <c r="DF996" s="372"/>
      <c r="DG996" s="372"/>
      <c r="DH996" s="372"/>
      <c r="DI996" s="372"/>
      <c r="DJ996" s="372"/>
      <c r="DK996" s="372"/>
      <c r="DL996" s="372"/>
      <c r="DM996" s="372"/>
      <c r="DN996" s="372"/>
      <c r="DO996" s="372"/>
      <c r="DP996" s="372"/>
      <c r="DQ996" s="372"/>
      <c r="DR996" s="372"/>
      <c r="DS996" s="372"/>
      <c r="DT996" s="372"/>
      <c r="DU996" s="372"/>
      <c r="DV996" s="372"/>
      <c r="DW996" s="372"/>
      <c r="DX996" s="372"/>
      <c r="DY996" s="372"/>
      <c r="DZ996" s="372"/>
      <c r="EA996" s="372"/>
      <c r="EB996" s="372"/>
      <c r="EC996" s="372"/>
      <c r="ED996" s="372"/>
      <c r="EE996" s="372"/>
      <c r="EF996" s="372"/>
      <c r="EG996" s="372"/>
      <c r="EH996" s="372"/>
      <c r="EI996" s="372"/>
      <c r="EJ996" s="372"/>
      <c r="EK996" s="372"/>
      <c r="EL996" s="372"/>
      <c r="EM996" s="372"/>
      <c r="EN996" s="372"/>
      <c r="EO996" s="372"/>
      <c r="EP996" s="372"/>
      <c r="EQ996" s="372"/>
      <c r="ER996" s="372"/>
      <c r="ES996" s="372"/>
      <c r="ET996" s="372"/>
      <c r="EU996" s="372"/>
      <c r="EV996" s="372"/>
      <c r="EW996" s="372"/>
      <c r="EX996" s="372"/>
      <c r="EY996" s="372"/>
      <c r="EZ996" s="372"/>
      <c r="FA996" s="372"/>
      <c r="FB996" s="372"/>
      <c r="FC996" s="372"/>
      <c r="FD996" s="372"/>
      <c r="FE996" s="372"/>
      <c r="FF996" s="372"/>
      <c r="FG996" s="372"/>
      <c r="FH996" s="372"/>
      <c r="FI996" s="372"/>
      <c r="FJ996" s="372"/>
      <c r="FK996" s="372"/>
      <c r="FL996" s="372"/>
      <c r="FM996" s="372"/>
      <c r="FN996" s="372"/>
      <c r="FO996" s="372"/>
      <c r="FP996" s="372"/>
      <c r="FQ996" s="372"/>
      <c r="FR996" s="372"/>
      <c r="FS996" s="372"/>
      <c r="FT996" s="372"/>
      <c r="FU996" s="372"/>
      <c r="FV996" s="372"/>
      <c r="FW996" s="372"/>
      <c r="FX996" s="372"/>
      <c r="FY996" s="372"/>
      <c r="FZ996" s="372"/>
      <c r="GA996" s="372"/>
      <c r="GB996" s="372"/>
      <c r="GC996" s="372"/>
      <c r="GD996" s="372"/>
      <c r="GE996" s="372"/>
      <c r="GF996" s="372"/>
      <c r="GG996" s="372"/>
      <c r="GH996" s="372"/>
      <c r="GI996" s="372"/>
      <c r="GJ996" s="372"/>
      <c r="GK996" s="372"/>
      <c r="GL996" s="372"/>
      <c r="GM996" s="372"/>
      <c r="GN996" s="372"/>
      <c r="GO996" s="372"/>
      <c r="GP996" s="372"/>
      <c r="GQ996" s="372"/>
      <c r="GR996" s="372"/>
      <c r="GS996" s="372"/>
      <c r="GT996" s="372"/>
      <c r="GU996" s="372"/>
      <c r="GV996" s="372"/>
      <c r="GW996" s="372"/>
      <c r="GX996" s="372"/>
      <c r="GY996" s="372"/>
      <c r="GZ996" s="372"/>
      <c r="HA996" s="372"/>
      <c r="HB996" s="372"/>
      <c r="HC996" s="372"/>
      <c r="HD996" s="372"/>
      <c r="HE996" s="372"/>
      <c r="HF996" s="372"/>
      <c r="HG996" s="372"/>
      <c r="HH996" s="372"/>
      <c r="HI996" s="372"/>
      <c r="HJ996" s="372"/>
      <c r="HK996" s="372"/>
      <c r="HL996" s="372"/>
      <c r="HM996" s="372"/>
      <c r="HN996" s="372"/>
      <c r="HO996" s="372"/>
      <c r="HP996" s="372"/>
      <c r="HQ996" s="372"/>
      <c r="HR996" s="372"/>
      <c r="HS996" s="372"/>
      <c r="HT996" s="372"/>
      <c r="HU996" s="372"/>
      <c r="HV996" s="372"/>
      <c r="HW996" s="372"/>
      <c r="HX996" s="372"/>
    </row>
    <row r="998" spans="1:232" s="481" customFormat="1">
      <c r="A998" s="363"/>
      <c r="B998" s="378"/>
      <c r="C998" s="365"/>
      <c r="D998" s="366"/>
      <c r="E998" s="367"/>
      <c r="F998" s="368"/>
      <c r="G998" s="379"/>
      <c r="H998" s="382"/>
      <c r="I998" s="466"/>
      <c r="J998" s="467"/>
      <c r="K998" s="468"/>
      <c r="L998" s="465"/>
      <c r="N998" s="458"/>
      <c r="O998" s="458"/>
      <c r="P998" s="372"/>
      <c r="Q998" s="372"/>
      <c r="R998" s="372"/>
      <c r="S998" s="372"/>
      <c r="T998" s="372"/>
      <c r="U998" s="372"/>
      <c r="V998" s="372"/>
      <c r="W998" s="372"/>
      <c r="X998" s="372"/>
      <c r="Y998" s="372"/>
      <c r="Z998" s="372"/>
      <c r="AA998" s="372"/>
      <c r="AB998" s="372"/>
      <c r="AC998" s="372"/>
      <c r="AD998" s="372"/>
      <c r="AE998" s="372"/>
      <c r="AF998" s="372"/>
      <c r="AG998" s="372"/>
      <c r="AH998" s="372"/>
      <c r="AI998" s="372"/>
      <c r="AJ998" s="372"/>
      <c r="AK998" s="372"/>
      <c r="AL998" s="372"/>
      <c r="AM998" s="372"/>
      <c r="AN998" s="372"/>
      <c r="AO998" s="372"/>
      <c r="AP998" s="372"/>
      <c r="AQ998" s="372"/>
      <c r="AR998" s="372"/>
      <c r="AS998" s="372"/>
      <c r="AT998" s="372"/>
      <c r="AU998" s="372"/>
      <c r="AV998" s="372"/>
      <c r="AW998" s="372"/>
      <c r="AX998" s="372"/>
      <c r="AY998" s="372"/>
      <c r="AZ998" s="372"/>
      <c r="BA998" s="372"/>
      <c r="BB998" s="372"/>
      <c r="BC998" s="372"/>
      <c r="BD998" s="372"/>
      <c r="BE998" s="372"/>
      <c r="BF998" s="372"/>
      <c r="BG998" s="372"/>
      <c r="BH998" s="372"/>
      <c r="BI998" s="372"/>
      <c r="BJ998" s="372"/>
      <c r="BK998" s="372"/>
      <c r="BL998" s="372"/>
      <c r="BM998" s="372"/>
      <c r="BN998" s="372"/>
      <c r="BO998" s="372"/>
      <c r="BP998" s="372"/>
      <c r="BQ998" s="372"/>
      <c r="BR998" s="372"/>
      <c r="BS998" s="372"/>
      <c r="BT998" s="372"/>
      <c r="BU998" s="372"/>
      <c r="BV998" s="372"/>
      <c r="BW998" s="372"/>
      <c r="BX998" s="372"/>
      <c r="BY998" s="372"/>
      <c r="BZ998" s="372"/>
      <c r="CA998" s="372"/>
      <c r="CB998" s="372"/>
      <c r="CC998" s="372"/>
      <c r="CD998" s="372"/>
      <c r="CE998" s="372"/>
      <c r="CF998" s="372"/>
      <c r="CG998" s="372"/>
      <c r="CH998" s="372"/>
      <c r="CI998" s="372"/>
      <c r="CJ998" s="372"/>
      <c r="CK998" s="372"/>
      <c r="CL998" s="372"/>
      <c r="CM998" s="372"/>
      <c r="CN998" s="372"/>
      <c r="CO998" s="372"/>
      <c r="CP998" s="372"/>
      <c r="CQ998" s="372"/>
      <c r="CR998" s="372"/>
      <c r="CS998" s="372"/>
      <c r="CT998" s="372"/>
      <c r="CU998" s="372"/>
      <c r="CV998" s="372"/>
      <c r="CW998" s="372"/>
      <c r="CX998" s="372"/>
      <c r="CY998" s="372"/>
      <c r="CZ998" s="372"/>
      <c r="DA998" s="372"/>
      <c r="DB998" s="372"/>
      <c r="DC998" s="372"/>
      <c r="DD998" s="372"/>
      <c r="DE998" s="372"/>
      <c r="DF998" s="372"/>
      <c r="DG998" s="372"/>
      <c r="DH998" s="372"/>
      <c r="DI998" s="372"/>
      <c r="DJ998" s="372"/>
      <c r="DK998" s="372"/>
      <c r="DL998" s="372"/>
      <c r="DM998" s="372"/>
      <c r="DN998" s="372"/>
      <c r="DO998" s="372"/>
      <c r="DP998" s="372"/>
      <c r="DQ998" s="372"/>
      <c r="DR998" s="372"/>
      <c r="DS998" s="372"/>
      <c r="DT998" s="372"/>
      <c r="DU998" s="372"/>
      <c r="DV998" s="372"/>
      <c r="DW998" s="372"/>
      <c r="DX998" s="372"/>
      <c r="DY998" s="372"/>
      <c r="DZ998" s="372"/>
      <c r="EA998" s="372"/>
      <c r="EB998" s="372"/>
      <c r="EC998" s="372"/>
      <c r="ED998" s="372"/>
      <c r="EE998" s="372"/>
      <c r="EF998" s="372"/>
      <c r="EG998" s="372"/>
      <c r="EH998" s="372"/>
      <c r="EI998" s="372"/>
      <c r="EJ998" s="372"/>
      <c r="EK998" s="372"/>
      <c r="EL998" s="372"/>
      <c r="EM998" s="372"/>
      <c r="EN998" s="372"/>
      <c r="EO998" s="372"/>
      <c r="EP998" s="372"/>
      <c r="EQ998" s="372"/>
      <c r="ER998" s="372"/>
      <c r="ES998" s="372"/>
      <c r="ET998" s="372"/>
      <c r="EU998" s="372"/>
      <c r="EV998" s="372"/>
      <c r="EW998" s="372"/>
      <c r="EX998" s="372"/>
      <c r="EY998" s="372"/>
      <c r="EZ998" s="372"/>
      <c r="FA998" s="372"/>
      <c r="FB998" s="372"/>
      <c r="FC998" s="372"/>
      <c r="FD998" s="372"/>
      <c r="FE998" s="372"/>
      <c r="FF998" s="372"/>
      <c r="FG998" s="372"/>
      <c r="FH998" s="372"/>
      <c r="FI998" s="372"/>
      <c r="FJ998" s="372"/>
      <c r="FK998" s="372"/>
      <c r="FL998" s="372"/>
      <c r="FM998" s="372"/>
      <c r="FN998" s="372"/>
      <c r="FO998" s="372"/>
      <c r="FP998" s="372"/>
      <c r="FQ998" s="372"/>
      <c r="FR998" s="372"/>
      <c r="FS998" s="372"/>
      <c r="FT998" s="372"/>
      <c r="FU998" s="372"/>
      <c r="FV998" s="372"/>
      <c r="FW998" s="372"/>
      <c r="FX998" s="372"/>
      <c r="FY998" s="372"/>
      <c r="FZ998" s="372"/>
      <c r="GA998" s="372"/>
      <c r="GB998" s="372"/>
      <c r="GC998" s="372"/>
      <c r="GD998" s="372"/>
      <c r="GE998" s="372"/>
      <c r="GF998" s="372"/>
      <c r="GG998" s="372"/>
      <c r="GH998" s="372"/>
      <c r="GI998" s="372"/>
      <c r="GJ998" s="372"/>
      <c r="GK998" s="372"/>
      <c r="GL998" s="372"/>
      <c r="GM998" s="372"/>
      <c r="GN998" s="372"/>
      <c r="GO998" s="372"/>
      <c r="GP998" s="372"/>
      <c r="GQ998" s="372"/>
      <c r="GR998" s="372"/>
      <c r="GS998" s="372"/>
      <c r="GT998" s="372"/>
      <c r="GU998" s="372"/>
      <c r="GV998" s="372"/>
      <c r="GW998" s="372"/>
      <c r="GX998" s="372"/>
      <c r="GY998" s="372"/>
      <c r="GZ998" s="372"/>
      <c r="HA998" s="372"/>
      <c r="HB998" s="372"/>
      <c r="HC998" s="372"/>
      <c r="HD998" s="372"/>
      <c r="HE998" s="372"/>
      <c r="HF998" s="372"/>
      <c r="HG998" s="372"/>
      <c r="HH998" s="372"/>
      <c r="HI998" s="372"/>
      <c r="HJ998" s="372"/>
      <c r="HK998" s="372"/>
      <c r="HL998" s="372"/>
      <c r="HM998" s="372"/>
      <c r="HN998" s="372"/>
      <c r="HO998" s="372"/>
      <c r="HP998" s="372"/>
      <c r="HQ998" s="372"/>
      <c r="HR998" s="372"/>
      <c r="HS998" s="372"/>
      <c r="HT998" s="372"/>
      <c r="HU998" s="372"/>
      <c r="HV998" s="372"/>
      <c r="HW998" s="372"/>
      <c r="HX998" s="372"/>
    </row>
    <row r="1000" spans="1:232" s="481" customFormat="1">
      <c r="A1000" s="363"/>
      <c r="B1000" s="378"/>
      <c r="C1000" s="365"/>
      <c r="D1000" s="366"/>
      <c r="E1000" s="367"/>
      <c r="F1000" s="368"/>
      <c r="G1000" s="379"/>
      <c r="H1000" s="382"/>
      <c r="I1000" s="466"/>
      <c r="J1000" s="467"/>
      <c r="K1000" s="468"/>
      <c r="L1000" s="465"/>
      <c r="N1000" s="458"/>
      <c r="O1000" s="458"/>
      <c r="P1000" s="372"/>
      <c r="Q1000" s="372"/>
      <c r="R1000" s="372"/>
      <c r="S1000" s="372"/>
      <c r="T1000" s="372"/>
      <c r="U1000" s="372"/>
      <c r="V1000" s="372"/>
      <c r="W1000" s="372"/>
      <c r="X1000" s="372"/>
      <c r="Y1000" s="372"/>
      <c r="Z1000" s="372"/>
      <c r="AA1000" s="372"/>
      <c r="AB1000" s="372"/>
      <c r="AC1000" s="372"/>
      <c r="AD1000" s="372"/>
      <c r="AE1000" s="372"/>
      <c r="AF1000" s="372"/>
      <c r="AG1000" s="372"/>
      <c r="AH1000" s="372"/>
      <c r="AI1000" s="372"/>
      <c r="AJ1000" s="372"/>
      <c r="AK1000" s="372"/>
      <c r="AL1000" s="372"/>
      <c r="AM1000" s="372"/>
      <c r="AN1000" s="372"/>
      <c r="AO1000" s="372"/>
      <c r="AP1000" s="372"/>
      <c r="AQ1000" s="372"/>
      <c r="AR1000" s="372"/>
      <c r="AS1000" s="372"/>
      <c r="AT1000" s="372"/>
      <c r="AU1000" s="372"/>
      <c r="AV1000" s="372"/>
      <c r="AW1000" s="372"/>
      <c r="AX1000" s="372"/>
      <c r="AY1000" s="372"/>
      <c r="AZ1000" s="372"/>
      <c r="BA1000" s="372"/>
      <c r="BB1000" s="372"/>
      <c r="BC1000" s="372"/>
      <c r="BD1000" s="372"/>
      <c r="BE1000" s="372"/>
      <c r="BF1000" s="372"/>
      <c r="BG1000" s="372"/>
      <c r="BH1000" s="372"/>
      <c r="BI1000" s="372"/>
      <c r="BJ1000" s="372"/>
      <c r="BK1000" s="372"/>
      <c r="BL1000" s="372"/>
      <c r="BM1000" s="372"/>
      <c r="BN1000" s="372"/>
      <c r="BO1000" s="372"/>
      <c r="BP1000" s="372"/>
      <c r="BQ1000" s="372"/>
      <c r="BR1000" s="372"/>
      <c r="BS1000" s="372"/>
      <c r="BT1000" s="372"/>
      <c r="BU1000" s="372"/>
      <c r="BV1000" s="372"/>
      <c r="BW1000" s="372"/>
      <c r="BX1000" s="372"/>
      <c r="BY1000" s="372"/>
      <c r="BZ1000" s="372"/>
      <c r="CA1000" s="372"/>
      <c r="CB1000" s="372"/>
      <c r="CC1000" s="372"/>
      <c r="CD1000" s="372"/>
      <c r="CE1000" s="372"/>
      <c r="CF1000" s="372"/>
      <c r="CG1000" s="372"/>
      <c r="CH1000" s="372"/>
      <c r="CI1000" s="372"/>
      <c r="CJ1000" s="372"/>
      <c r="CK1000" s="372"/>
      <c r="CL1000" s="372"/>
      <c r="CM1000" s="372"/>
      <c r="CN1000" s="372"/>
      <c r="CO1000" s="372"/>
      <c r="CP1000" s="372"/>
      <c r="CQ1000" s="372"/>
      <c r="CR1000" s="372"/>
      <c r="CS1000" s="372"/>
      <c r="CT1000" s="372"/>
      <c r="CU1000" s="372"/>
      <c r="CV1000" s="372"/>
      <c r="CW1000" s="372"/>
      <c r="CX1000" s="372"/>
      <c r="CY1000" s="372"/>
      <c r="CZ1000" s="372"/>
      <c r="DA1000" s="372"/>
      <c r="DB1000" s="372"/>
      <c r="DC1000" s="372"/>
      <c r="DD1000" s="372"/>
      <c r="DE1000" s="372"/>
      <c r="DF1000" s="372"/>
      <c r="DG1000" s="372"/>
      <c r="DH1000" s="372"/>
      <c r="DI1000" s="372"/>
      <c r="DJ1000" s="372"/>
      <c r="DK1000" s="372"/>
      <c r="DL1000" s="372"/>
      <c r="DM1000" s="372"/>
      <c r="DN1000" s="372"/>
      <c r="DO1000" s="372"/>
      <c r="DP1000" s="372"/>
      <c r="DQ1000" s="372"/>
      <c r="DR1000" s="372"/>
      <c r="DS1000" s="372"/>
      <c r="DT1000" s="372"/>
      <c r="DU1000" s="372"/>
      <c r="DV1000" s="372"/>
      <c r="DW1000" s="372"/>
      <c r="DX1000" s="372"/>
      <c r="DY1000" s="372"/>
      <c r="DZ1000" s="372"/>
      <c r="EA1000" s="372"/>
      <c r="EB1000" s="372"/>
      <c r="EC1000" s="372"/>
      <c r="ED1000" s="372"/>
      <c r="EE1000" s="372"/>
      <c r="EF1000" s="372"/>
      <c r="EG1000" s="372"/>
      <c r="EH1000" s="372"/>
      <c r="EI1000" s="372"/>
      <c r="EJ1000" s="372"/>
      <c r="EK1000" s="372"/>
      <c r="EL1000" s="372"/>
      <c r="EM1000" s="372"/>
      <c r="EN1000" s="372"/>
      <c r="EO1000" s="372"/>
      <c r="EP1000" s="372"/>
      <c r="EQ1000" s="372"/>
      <c r="ER1000" s="372"/>
      <c r="ES1000" s="372"/>
      <c r="ET1000" s="372"/>
      <c r="EU1000" s="372"/>
      <c r="EV1000" s="372"/>
      <c r="EW1000" s="372"/>
      <c r="EX1000" s="372"/>
      <c r="EY1000" s="372"/>
      <c r="EZ1000" s="372"/>
      <c r="FA1000" s="372"/>
      <c r="FB1000" s="372"/>
      <c r="FC1000" s="372"/>
      <c r="FD1000" s="372"/>
      <c r="FE1000" s="372"/>
      <c r="FF1000" s="372"/>
      <c r="FG1000" s="372"/>
      <c r="FH1000" s="372"/>
      <c r="FI1000" s="372"/>
      <c r="FJ1000" s="372"/>
      <c r="FK1000" s="372"/>
      <c r="FL1000" s="372"/>
      <c r="FM1000" s="372"/>
      <c r="FN1000" s="372"/>
      <c r="FO1000" s="372"/>
      <c r="FP1000" s="372"/>
      <c r="FQ1000" s="372"/>
      <c r="FR1000" s="372"/>
      <c r="FS1000" s="372"/>
      <c r="FT1000" s="372"/>
      <c r="FU1000" s="372"/>
      <c r="FV1000" s="372"/>
      <c r="FW1000" s="372"/>
      <c r="FX1000" s="372"/>
      <c r="FY1000" s="372"/>
      <c r="FZ1000" s="372"/>
      <c r="GA1000" s="372"/>
      <c r="GB1000" s="372"/>
      <c r="GC1000" s="372"/>
      <c r="GD1000" s="372"/>
      <c r="GE1000" s="372"/>
      <c r="GF1000" s="372"/>
      <c r="GG1000" s="372"/>
      <c r="GH1000" s="372"/>
      <c r="GI1000" s="372"/>
      <c r="GJ1000" s="372"/>
      <c r="GK1000" s="372"/>
      <c r="GL1000" s="372"/>
      <c r="GM1000" s="372"/>
      <c r="GN1000" s="372"/>
      <c r="GO1000" s="372"/>
      <c r="GP1000" s="372"/>
      <c r="GQ1000" s="372"/>
      <c r="GR1000" s="372"/>
      <c r="GS1000" s="372"/>
      <c r="GT1000" s="372"/>
      <c r="GU1000" s="372"/>
      <c r="GV1000" s="372"/>
      <c r="GW1000" s="372"/>
      <c r="GX1000" s="372"/>
      <c r="GY1000" s="372"/>
      <c r="GZ1000" s="372"/>
      <c r="HA1000" s="372"/>
      <c r="HB1000" s="372"/>
      <c r="HC1000" s="372"/>
      <c r="HD1000" s="372"/>
      <c r="HE1000" s="372"/>
      <c r="HF1000" s="372"/>
      <c r="HG1000" s="372"/>
      <c r="HH1000" s="372"/>
      <c r="HI1000" s="372"/>
      <c r="HJ1000" s="372"/>
      <c r="HK1000" s="372"/>
      <c r="HL1000" s="372"/>
      <c r="HM1000" s="372"/>
      <c r="HN1000" s="372"/>
      <c r="HO1000" s="372"/>
      <c r="HP1000" s="372"/>
      <c r="HQ1000" s="372"/>
      <c r="HR1000" s="372"/>
      <c r="HS1000" s="372"/>
      <c r="HT1000" s="372"/>
      <c r="HU1000" s="372"/>
      <c r="HV1000" s="372"/>
      <c r="HW1000" s="372"/>
      <c r="HX1000" s="372"/>
    </row>
    <row r="1002" spans="1:232" s="481" customFormat="1">
      <c r="A1002" s="363"/>
      <c r="B1002" s="378"/>
      <c r="C1002" s="365"/>
      <c r="D1002" s="366"/>
      <c r="E1002" s="367"/>
      <c r="F1002" s="368"/>
      <c r="G1002" s="379"/>
      <c r="H1002" s="382"/>
      <c r="I1002" s="466"/>
      <c r="J1002" s="467"/>
      <c r="K1002" s="468"/>
      <c r="L1002" s="465"/>
      <c r="N1002" s="458"/>
      <c r="O1002" s="458"/>
      <c r="P1002" s="372"/>
      <c r="Q1002" s="372"/>
      <c r="R1002" s="372"/>
      <c r="S1002" s="372"/>
      <c r="T1002" s="372"/>
      <c r="U1002" s="372"/>
      <c r="V1002" s="372"/>
      <c r="W1002" s="372"/>
      <c r="X1002" s="372"/>
      <c r="Y1002" s="372"/>
      <c r="Z1002" s="372"/>
      <c r="AA1002" s="372"/>
      <c r="AB1002" s="372"/>
      <c r="AC1002" s="372"/>
      <c r="AD1002" s="372"/>
      <c r="AE1002" s="372"/>
      <c r="AF1002" s="372"/>
      <c r="AG1002" s="372"/>
      <c r="AH1002" s="372"/>
      <c r="AI1002" s="372"/>
      <c r="AJ1002" s="372"/>
      <c r="AK1002" s="372"/>
      <c r="AL1002" s="372"/>
      <c r="AM1002" s="372"/>
      <c r="AN1002" s="372"/>
      <c r="AO1002" s="372"/>
      <c r="AP1002" s="372"/>
      <c r="AQ1002" s="372"/>
      <c r="AR1002" s="372"/>
      <c r="AS1002" s="372"/>
      <c r="AT1002" s="372"/>
      <c r="AU1002" s="372"/>
      <c r="AV1002" s="372"/>
      <c r="AW1002" s="372"/>
      <c r="AX1002" s="372"/>
      <c r="AY1002" s="372"/>
      <c r="AZ1002" s="372"/>
      <c r="BA1002" s="372"/>
      <c r="BB1002" s="372"/>
      <c r="BC1002" s="372"/>
      <c r="BD1002" s="372"/>
      <c r="BE1002" s="372"/>
      <c r="BF1002" s="372"/>
      <c r="BG1002" s="372"/>
      <c r="BH1002" s="372"/>
      <c r="BI1002" s="372"/>
      <c r="BJ1002" s="372"/>
      <c r="BK1002" s="372"/>
      <c r="BL1002" s="372"/>
      <c r="BM1002" s="372"/>
      <c r="BN1002" s="372"/>
      <c r="BO1002" s="372"/>
      <c r="BP1002" s="372"/>
      <c r="BQ1002" s="372"/>
      <c r="BR1002" s="372"/>
      <c r="BS1002" s="372"/>
      <c r="BT1002" s="372"/>
      <c r="BU1002" s="372"/>
      <c r="BV1002" s="372"/>
      <c r="BW1002" s="372"/>
      <c r="BX1002" s="372"/>
      <c r="BY1002" s="372"/>
      <c r="BZ1002" s="372"/>
      <c r="CA1002" s="372"/>
      <c r="CB1002" s="372"/>
      <c r="CC1002" s="372"/>
      <c r="CD1002" s="372"/>
      <c r="CE1002" s="372"/>
      <c r="CF1002" s="372"/>
      <c r="CG1002" s="372"/>
      <c r="CH1002" s="372"/>
      <c r="CI1002" s="372"/>
      <c r="CJ1002" s="372"/>
      <c r="CK1002" s="372"/>
      <c r="CL1002" s="372"/>
      <c r="CM1002" s="372"/>
      <c r="CN1002" s="372"/>
      <c r="CO1002" s="372"/>
      <c r="CP1002" s="372"/>
      <c r="CQ1002" s="372"/>
      <c r="CR1002" s="372"/>
      <c r="CS1002" s="372"/>
      <c r="CT1002" s="372"/>
      <c r="CU1002" s="372"/>
      <c r="CV1002" s="372"/>
      <c r="CW1002" s="372"/>
      <c r="CX1002" s="372"/>
      <c r="CY1002" s="372"/>
      <c r="CZ1002" s="372"/>
      <c r="DA1002" s="372"/>
      <c r="DB1002" s="372"/>
      <c r="DC1002" s="372"/>
      <c r="DD1002" s="372"/>
      <c r="DE1002" s="372"/>
      <c r="DF1002" s="372"/>
      <c r="DG1002" s="372"/>
      <c r="DH1002" s="372"/>
      <c r="DI1002" s="372"/>
      <c r="DJ1002" s="372"/>
      <c r="DK1002" s="372"/>
      <c r="DL1002" s="372"/>
      <c r="DM1002" s="372"/>
      <c r="DN1002" s="372"/>
      <c r="DO1002" s="372"/>
      <c r="DP1002" s="372"/>
      <c r="DQ1002" s="372"/>
      <c r="DR1002" s="372"/>
      <c r="DS1002" s="372"/>
      <c r="DT1002" s="372"/>
      <c r="DU1002" s="372"/>
      <c r="DV1002" s="372"/>
      <c r="DW1002" s="372"/>
      <c r="DX1002" s="372"/>
      <c r="DY1002" s="372"/>
      <c r="DZ1002" s="372"/>
      <c r="EA1002" s="372"/>
      <c r="EB1002" s="372"/>
      <c r="EC1002" s="372"/>
      <c r="ED1002" s="372"/>
      <c r="EE1002" s="372"/>
      <c r="EF1002" s="372"/>
      <c r="EG1002" s="372"/>
      <c r="EH1002" s="372"/>
      <c r="EI1002" s="372"/>
      <c r="EJ1002" s="372"/>
      <c r="EK1002" s="372"/>
      <c r="EL1002" s="372"/>
      <c r="EM1002" s="372"/>
      <c r="EN1002" s="372"/>
      <c r="EO1002" s="372"/>
      <c r="EP1002" s="372"/>
      <c r="EQ1002" s="372"/>
      <c r="ER1002" s="372"/>
      <c r="ES1002" s="372"/>
      <c r="ET1002" s="372"/>
      <c r="EU1002" s="372"/>
      <c r="EV1002" s="372"/>
      <c r="EW1002" s="372"/>
      <c r="EX1002" s="372"/>
      <c r="EY1002" s="372"/>
      <c r="EZ1002" s="372"/>
      <c r="FA1002" s="372"/>
      <c r="FB1002" s="372"/>
      <c r="FC1002" s="372"/>
      <c r="FD1002" s="372"/>
      <c r="FE1002" s="372"/>
      <c r="FF1002" s="372"/>
      <c r="FG1002" s="372"/>
      <c r="FH1002" s="372"/>
      <c r="FI1002" s="372"/>
      <c r="FJ1002" s="372"/>
      <c r="FK1002" s="372"/>
      <c r="FL1002" s="372"/>
      <c r="FM1002" s="372"/>
      <c r="FN1002" s="372"/>
      <c r="FO1002" s="372"/>
      <c r="FP1002" s="372"/>
      <c r="FQ1002" s="372"/>
      <c r="FR1002" s="372"/>
      <c r="FS1002" s="372"/>
      <c r="FT1002" s="372"/>
      <c r="FU1002" s="372"/>
      <c r="FV1002" s="372"/>
      <c r="FW1002" s="372"/>
      <c r="FX1002" s="372"/>
      <c r="FY1002" s="372"/>
      <c r="FZ1002" s="372"/>
      <c r="GA1002" s="372"/>
      <c r="GB1002" s="372"/>
      <c r="GC1002" s="372"/>
      <c r="GD1002" s="372"/>
      <c r="GE1002" s="372"/>
      <c r="GF1002" s="372"/>
      <c r="GG1002" s="372"/>
      <c r="GH1002" s="372"/>
      <c r="GI1002" s="372"/>
      <c r="GJ1002" s="372"/>
      <c r="GK1002" s="372"/>
      <c r="GL1002" s="372"/>
      <c r="GM1002" s="372"/>
      <c r="GN1002" s="372"/>
      <c r="GO1002" s="372"/>
      <c r="GP1002" s="372"/>
      <c r="GQ1002" s="372"/>
      <c r="GR1002" s="372"/>
      <c r="GS1002" s="372"/>
      <c r="GT1002" s="372"/>
      <c r="GU1002" s="372"/>
      <c r="GV1002" s="372"/>
      <c r="GW1002" s="372"/>
      <c r="GX1002" s="372"/>
      <c r="GY1002" s="372"/>
      <c r="GZ1002" s="372"/>
      <c r="HA1002" s="372"/>
      <c r="HB1002" s="372"/>
      <c r="HC1002" s="372"/>
      <c r="HD1002" s="372"/>
      <c r="HE1002" s="372"/>
      <c r="HF1002" s="372"/>
      <c r="HG1002" s="372"/>
      <c r="HH1002" s="372"/>
      <c r="HI1002" s="372"/>
      <c r="HJ1002" s="372"/>
      <c r="HK1002" s="372"/>
      <c r="HL1002" s="372"/>
      <c r="HM1002" s="372"/>
      <c r="HN1002" s="372"/>
      <c r="HO1002" s="372"/>
      <c r="HP1002" s="372"/>
      <c r="HQ1002" s="372"/>
      <c r="HR1002" s="372"/>
      <c r="HS1002" s="372"/>
      <c r="HT1002" s="372"/>
      <c r="HU1002" s="372"/>
      <c r="HV1002" s="372"/>
      <c r="HW1002" s="372"/>
      <c r="HX1002" s="372"/>
    </row>
    <row r="1003" spans="1:232" s="481" customFormat="1">
      <c r="A1003" s="363"/>
      <c r="B1003" s="378"/>
      <c r="C1003" s="365"/>
      <c r="D1003" s="366"/>
      <c r="E1003" s="367"/>
      <c r="F1003" s="368"/>
      <c r="G1003" s="379"/>
      <c r="H1003" s="382"/>
      <c r="I1003" s="466"/>
      <c r="J1003" s="467"/>
      <c r="K1003" s="468"/>
      <c r="L1003" s="465"/>
      <c r="N1003" s="458"/>
      <c r="O1003" s="458"/>
      <c r="P1003" s="372"/>
      <c r="Q1003" s="372"/>
      <c r="R1003" s="372"/>
      <c r="S1003" s="372"/>
      <c r="T1003" s="372"/>
      <c r="U1003" s="372"/>
      <c r="V1003" s="372"/>
      <c r="W1003" s="372"/>
      <c r="X1003" s="372"/>
      <c r="Y1003" s="372"/>
      <c r="Z1003" s="372"/>
      <c r="AA1003" s="372"/>
      <c r="AB1003" s="372"/>
      <c r="AC1003" s="372"/>
      <c r="AD1003" s="372"/>
      <c r="AE1003" s="372"/>
      <c r="AF1003" s="372"/>
      <c r="AG1003" s="372"/>
      <c r="AH1003" s="372"/>
      <c r="AI1003" s="372"/>
      <c r="AJ1003" s="372"/>
      <c r="AK1003" s="372"/>
      <c r="AL1003" s="372"/>
      <c r="AM1003" s="372"/>
      <c r="AN1003" s="372"/>
      <c r="AO1003" s="372"/>
      <c r="AP1003" s="372"/>
      <c r="AQ1003" s="372"/>
      <c r="AR1003" s="372"/>
      <c r="AS1003" s="372"/>
      <c r="AT1003" s="372"/>
      <c r="AU1003" s="372"/>
      <c r="AV1003" s="372"/>
      <c r="AW1003" s="372"/>
      <c r="AX1003" s="372"/>
      <c r="AY1003" s="372"/>
      <c r="AZ1003" s="372"/>
      <c r="BA1003" s="372"/>
      <c r="BB1003" s="372"/>
      <c r="BC1003" s="372"/>
      <c r="BD1003" s="372"/>
      <c r="BE1003" s="372"/>
      <c r="BF1003" s="372"/>
      <c r="BG1003" s="372"/>
      <c r="BH1003" s="372"/>
      <c r="BI1003" s="372"/>
      <c r="BJ1003" s="372"/>
      <c r="BK1003" s="372"/>
      <c r="BL1003" s="372"/>
      <c r="BM1003" s="372"/>
      <c r="BN1003" s="372"/>
      <c r="BO1003" s="372"/>
      <c r="BP1003" s="372"/>
      <c r="BQ1003" s="372"/>
      <c r="BR1003" s="372"/>
      <c r="BS1003" s="372"/>
      <c r="BT1003" s="372"/>
      <c r="BU1003" s="372"/>
      <c r="BV1003" s="372"/>
      <c r="BW1003" s="372"/>
      <c r="BX1003" s="372"/>
      <c r="BY1003" s="372"/>
      <c r="BZ1003" s="372"/>
      <c r="CA1003" s="372"/>
      <c r="CB1003" s="372"/>
      <c r="CC1003" s="372"/>
      <c r="CD1003" s="372"/>
      <c r="CE1003" s="372"/>
      <c r="CF1003" s="372"/>
      <c r="CG1003" s="372"/>
      <c r="CH1003" s="372"/>
      <c r="CI1003" s="372"/>
      <c r="CJ1003" s="372"/>
      <c r="CK1003" s="372"/>
      <c r="CL1003" s="372"/>
      <c r="CM1003" s="372"/>
      <c r="CN1003" s="372"/>
      <c r="CO1003" s="372"/>
      <c r="CP1003" s="372"/>
      <c r="CQ1003" s="372"/>
      <c r="CR1003" s="372"/>
      <c r="CS1003" s="372"/>
      <c r="CT1003" s="372"/>
      <c r="CU1003" s="372"/>
      <c r="CV1003" s="372"/>
      <c r="CW1003" s="372"/>
      <c r="CX1003" s="372"/>
      <c r="CY1003" s="372"/>
      <c r="CZ1003" s="372"/>
      <c r="DA1003" s="372"/>
      <c r="DB1003" s="372"/>
      <c r="DC1003" s="372"/>
      <c r="DD1003" s="372"/>
      <c r="DE1003" s="372"/>
      <c r="DF1003" s="372"/>
      <c r="DG1003" s="372"/>
      <c r="DH1003" s="372"/>
      <c r="DI1003" s="372"/>
      <c r="DJ1003" s="372"/>
      <c r="DK1003" s="372"/>
      <c r="DL1003" s="372"/>
      <c r="DM1003" s="372"/>
      <c r="DN1003" s="372"/>
      <c r="DO1003" s="372"/>
      <c r="DP1003" s="372"/>
      <c r="DQ1003" s="372"/>
      <c r="DR1003" s="372"/>
      <c r="DS1003" s="372"/>
      <c r="DT1003" s="372"/>
      <c r="DU1003" s="372"/>
      <c r="DV1003" s="372"/>
      <c r="DW1003" s="372"/>
      <c r="DX1003" s="372"/>
      <c r="DY1003" s="372"/>
      <c r="DZ1003" s="372"/>
      <c r="EA1003" s="372"/>
      <c r="EB1003" s="372"/>
      <c r="EC1003" s="372"/>
      <c r="ED1003" s="372"/>
      <c r="EE1003" s="372"/>
      <c r="EF1003" s="372"/>
      <c r="EG1003" s="372"/>
      <c r="EH1003" s="372"/>
      <c r="EI1003" s="372"/>
      <c r="EJ1003" s="372"/>
      <c r="EK1003" s="372"/>
      <c r="EL1003" s="372"/>
      <c r="EM1003" s="372"/>
      <c r="EN1003" s="372"/>
      <c r="EO1003" s="372"/>
      <c r="EP1003" s="372"/>
      <c r="EQ1003" s="372"/>
      <c r="ER1003" s="372"/>
      <c r="ES1003" s="372"/>
      <c r="ET1003" s="372"/>
      <c r="EU1003" s="372"/>
      <c r="EV1003" s="372"/>
      <c r="EW1003" s="372"/>
      <c r="EX1003" s="372"/>
      <c r="EY1003" s="372"/>
      <c r="EZ1003" s="372"/>
      <c r="FA1003" s="372"/>
      <c r="FB1003" s="372"/>
      <c r="FC1003" s="372"/>
      <c r="FD1003" s="372"/>
      <c r="FE1003" s="372"/>
      <c r="FF1003" s="372"/>
      <c r="FG1003" s="372"/>
      <c r="FH1003" s="372"/>
      <c r="FI1003" s="372"/>
      <c r="FJ1003" s="372"/>
      <c r="FK1003" s="372"/>
      <c r="FL1003" s="372"/>
      <c r="FM1003" s="372"/>
      <c r="FN1003" s="372"/>
      <c r="FO1003" s="372"/>
      <c r="FP1003" s="372"/>
      <c r="FQ1003" s="372"/>
      <c r="FR1003" s="372"/>
      <c r="FS1003" s="372"/>
      <c r="FT1003" s="372"/>
      <c r="FU1003" s="372"/>
      <c r="FV1003" s="372"/>
      <c r="FW1003" s="372"/>
      <c r="FX1003" s="372"/>
      <c r="FY1003" s="372"/>
      <c r="FZ1003" s="372"/>
      <c r="GA1003" s="372"/>
      <c r="GB1003" s="372"/>
      <c r="GC1003" s="372"/>
      <c r="GD1003" s="372"/>
      <c r="GE1003" s="372"/>
      <c r="GF1003" s="372"/>
      <c r="GG1003" s="372"/>
      <c r="GH1003" s="372"/>
      <c r="GI1003" s="372"/>
      <c r="GJ1003" s="372"/>
      <c r="GK1003" s="372"/>
      <c r="GL1003" s="372"/>
      <c r="GM1003" s="372"/>
      <c r="GN1003" s="372"/>
      <c r="GO1003" s="372"/>
      <c r="GP1003" s="372"/>
      <c r="GQ1003" s="372"/>
      <c r="GR1003" s="372"/>
      <c r="GS1003" s="372"/>
      <c r="GT1003" s="372"/>
      <c r="GU1003" s="372"/>
      <c r="GV1003" s="372"/>
      <c r="GW1003" s="372"/>
      <c r="GX1003" s="372"/>
      <c r="GY1003" s="372"/>
      <c r="GZ1003" s="372"/>
      <c r="HA1003" s="372"/>
      <c r="HB1003" s="372"/>
      <c r="HC1003" s="372"/>
      <c r="HD1003" s="372"/>
      <c r="HE1003" s="372"/>
      <c r="HF1003" s="372"/>
      <c r="HG1003" s="372"/>
      <c r="HH1003" s="372"/>
      <c r="HI1003" s="372"/>
      <c r="HJ1003" s="372"/>
      <c r="HK1003" s="372"/>
      <c r="HL1003" s="372"/>
      <c r="HM1003" s="372"/>
      <c r="HN1003" s="372"/>
      <c r="HO1003" s="372"/>
      <c r="HP1003" s="372"/>
      <c r="HQ1003" s="372"/>
      <c r="HR1003" s="372"/>
      <c r="HS1003" s="372"/>
      <c r="HT1003" s="372"/>
      <c r="HU1003" s="372"/>
      <c r="HV1003" s="372"/>
      <c r="HW1003" s="372"/>
      <c r="HX1003" s="372"/>
    </row>
    <row r="1004" spans="1:232" s="481" customFormat="1">
      <c r="A1004" s="363"/>
      <c r="B1004" s="378"/>
      <c r="C1004" s="365"/>
      <c r="D1004" s="366"/>
      <c r="E1004" s="367"/>
      <c r="F1004" s="368"/>
      <c r="G1004" s="379"/>
      <c r="H1004" s="382"/>
      <c r="I1004" s="466"/>
      <c r="J1004" s="467"/>
      <c r="K1004" s="468"/>
      <c r="L1004" s="465"/>
      <c r="N1004" s="458"/>
      <c r="O1004" s="458"/>
      <c r="P1004" s="372"/>
      <c r="Q1004" s="372"/>
      <c r="R1004" s="372"/>
      <c r="S1004" s="372"/>
      <c r="T1004" s="372"/>
      <c r="U1004" s="372"/>
      <c r="V1004" s="372"/>
      <c r="W1004" s="372"/>
      <c r="X1004" s="372"/>
      <c r="Y1004" s="372"/>
      <c r="Z1004" s="372"/>
      <c r="AA1004" s="372"/>
      <c r="AB1004" s="372"/>
      <c r="AC1004" s="372"/>
      <c r="AD1004" s="372"/>
      <c r="AE1004" s="372"/>
      <c r="AF1004" s="372"/>
      <c r="AG1004" s="372"/>
      <c r="AH1004" s="372"/>
      <c r="AI1004" s="372"/>
      <c r="AJ1004" s="372"/>
      <c r="AK1004" s="372"/>
      <c r="AL1004" s="372"/>
      <c r="AM1004" s="372"/>
      <c r="AN1004" s="372"/>
      <c r="AO1004" s="372"/>
      <c r="AP1004" s="372"/>
      <c r="AQ1004" s="372"/>
      <c r="AR1004" s="372"/>
      <c r="AS1004" s="372"/>
      <c r="AT1004" s="372"/>
      <c r="AU1004" s="372"/>
      <c r="AV1004" s="372"/>
      <c r="AW1004" s="372"/>
      <c r="AX1004" s="372"/>
      <c r="AY1004" s="372"/>
      <c r="AZ1004" s="372"/>
      <c r="BA1004" s="372"/>
      <c r="BB1004" s="372"/>
      <c r="BC1004" s="372"/>
      <c r="BD1004" s="372"/>
      <c r="BE1004" s="372"/>
      <c r="BF1004" s="372"/>
      <c r="BG1004" s="372"/>
      <c r="BH1004" s="372"/>
      <c r="BI1004" s="372"/>
      <c r="BJ1004" s="372"/>
      <c r="BK1004" s="372"/>
      <c r="BL1004" s="372"/>
      <c r="BM1004" s="372"/>
      <c r="BN1004" s="372"/>
      <c r="BO1004" s="372"/>
      <c r="BP1004" s="372"/>
      <c r="BQ1004" s="372"/>
      <c r="BR1004" s="372"/>
      <c r="BS1004" s="372"/>
      <c r="BT1004" s="372"/>
      <c r="BU1004" s="372"/>
      <c r="BV1004" s="372"/>
      <c r="BW1004" s="372"/>
      <c r="BX1004" s="372"/>
      <c r="BY1004" s="372"/>
      <c r="BZ1004" s="372"/>
      <c r="CA1004" s="372"/>
      <c r="CB1004" s="372"/>
      <c r="CC1004" s="372"/>
      <c r="CD1004" s="372"/>
      <c r="CE1004" s="372"/>
      <c r="CF1004" s="372"/>
      <c r="CG1004" s="372"/>
      <c r="CH1004" s="372"/>
      <c r="CI1004" s="372"/>
      <c r="CJ1004" s="372"/>
      <c r="CK1004" s="372"/>
      <c r="CL1004" s="372"/>
      <c r="CM1004" s="372"/>
      <c r="CN1004" s="372"/>
      <c r="CO1004" s="372"/>
      <c r="CP1004" s="372"/>
      <c r="CQ1004" s="372"/>
      <c r="CR1004" s="372"/>
      <c r="CS1004" s="372"/>
      <c r="CT1004" s="372"/>
      <c r="CU1004" s="372"/>
      <c r="CV1004" s="372"/>
      <c r="CW1004" s="372"/>
      <c r="CX1004" s="372"/>
      <c r="CY1004" s="372"/>
      <c r="CZ1004" s="372"/>
      <c r="DA1004" s="372"/>
      <c r="DB1004" s="372"/>
      <c r="DC1004" s="372"/>
      <c r="DD1004" s="372"/>
      <c r="DE1004" s="372"/>
      <c r="DF1004" s="372"/>
      <c r="DG1004" s="372"/>
      <c r="DH1004" s="372"/>
      <c r="DI1004" s="372"/>
      <c r="DJ1004" s="372"/>
      <c r="DK1004" s="372"/>
      <c r="DL1004" s="372"/>
      <c r="DM1004" s="372"/>
      <c r="DN1004" s="372"/>
      <c r="DO1004" s="372"/>
      <c r="DP1004" s="372"/>
      <c r="DQ1004" s="372"/>
      <c r="DR1004" s="372"/>
      <c r="DS1004" s="372"/>
      <c r="DT1004" s="372"/>
      <c r="DU1004" s="372"/>
      <c r="DV1004" s="372"/>
      <c r="DW1004" s="372"/>
      <c r="DX1004" s="372"/>
      <c r="DY1004" s="372"/>
      <c r="DZ1004" s="372"/>
      <c r="EA1004" s="372"/>
      <c r="EB1004" s="372"/>
      <c r="EC1004" s="372"/>
      <c r="ED1004" s="372"/>
      <c r="EE1004" s="372"/>
      <c r="EF1004" s="372"/>
      <c r="EG1004" s="372"/>
      <c r="EH1004" s="372"/>
      <c r="EI1004" s="372"/>
      <c r="EJ1004" s="372"/>
      <c r="EK1004" s="372"/>
      <c r="EL1004" s="372"/>
      <c r="EM1004" s="372"/>
      <c r="EN1004" s="372"/>
      <c r="EO1004" s="372"/>
      <c r="EP1004" s="372"/>
      <c r="EQ1004" s="372"/>
      <c r="ER1004" s="372"/>
      <c r="ES1004" s="372"/>
      <c r="ET1004" s="372"/>
      <c r="EU1004" s="372"/>
      <c r="EV1004" s="372"/>
      <c r="EW1004" s="372"/>
      <c r="EX1004" s="372"/>
      <c r="EY1004" s="372"/>
      <c r="EZ1004" s="372"/>
      <c r="FA1004" s="372"/>
      <c r="FB1004" s="372"/>
      <c r="FC1004" s="372"/>
      <c r="FD1004" s="372"/>
      <c r="FE1004" s="372"/>
      <c r="FF1004" s="372"/>
      <c r="FG1004" s="372"/>
      <c r="FH1004" s="372"/>
      <c r="FI1004" s="372"/>
      <c r="FJ1004" s="372"/>
      <c r="FK1004" s="372"/>
      <c r="FL1004" s="372"/>
      <c r="FM1004" s="372"/>
      <c r="FN1004" s="372"/>
      <c r="FO1004" s="372"/>
      <c r="FP1004" s="372"/>
      <c r="FQ1004" s="372"/>
      <c r="FR1004" s="372"/>
      <c r="FS1004" s="372"/>
      <c r="FT1004" s="372"/>
      <c r="FU1004" s="372"/>
      <c r="FV1004" s="372"/>
      <c r="FW1004" s="372"/>
      <c r="FX1004" s="372"/>
      <c r="FY1004" s="372"/>
      <c r="FZ1004" s="372"/>
      <c r="GA1004" s="372"/>
      <c r="GB1004" s="372"/>
      <c r="GC1004" s="372"/>
      <c r="GD1004" s="372"/>
      <c r="GE1004" s="372"/>
      <c r="GF1004" s="372"/>
      <c r="GG1004" s="372"/>
      <c r="GH1004" s="372"/>
      <c r="GI1004" s="372"/>
      <c r="GJ1004" s="372"/>
      <c r="GK1004" s="372"/>
      <c r="GL1004" s="372"/>
      <c r="GM1004" s="372"/>
      <c r="GN1004" s="372"/>
      <c r="GO1004" s="372"/>
      <c r="GP1004" s="372"/>
      <c r="GQ1004" s="372"/>
      <c r="GR1004" s="372"/>
      <c r="GS1004" s="372"/>
      <c r="GT1004" s="372"/>
      <c r="GU1004" s="372"/>
      <c r="GV1004" s="372"/>
      <c r="GW1004" s="372"/>
      <c r="GX1004" s="372"/>
      <c r="GY1004" s="372"/>
      <c r="GZ1004" s="372"/>
      <c r="HA1004" s="372"/>
      <c r="HB1004" s="372"/>
      <c r="HC1004" s="372"/>
      <c r="HD1004" s="372"/>
      <c r="HE1004" s="372"/>
      <c r="HF1004" s="372"/>
      <c r="HG1004" s="372"/>
      <c r="HH1004" s="372"/>
      <c r="HI1004" s="372"/>
      <c r="HJ1004" s="372"/>
      <c r="HK1004" s="372"/>
      <c r="HL1004" s="372"/>
      <c r="HM1004" s="372"/>
      <c r="HN1004" s="372"/>
      <c r="HO1004" s="372"/>
      <c r="HP1004" s="372"/>
      <c r="HQ1004" s="372"/>
      <c r="HR1004" s="372"/>
      <c r="HS1004" s="372"/>
      <c r="HT1004" s="372"/>
      <c r="HU1004" s="372"/>
      <c r="HV1004" s="372"/>
      <c r="HW1004" s="372"/>
      <c r="HX1004" s="372"/>
    </row>
    <row r="1006" spans="1:232" s="481" customFormat="1">
      <c r="A1006" s="363"/>
      <c r="B1006" s="378"/>
      <c r="C1006" s="365"/>
      <c r="D1006" s="366"/>
      <c r="E1006" s="367"/>
      <c r="F1006" s="368"/>
      <c r="G1006" s="379"/>
      <c r="H1006" s="382"/>
      <c r="I1006" s="466"/>
      <c r="J1006" s="467"/>
      <c r="K1006" s="468"/>
      <c r="L1006" s="465"/>
      <c r="N1006" s="458"/>
      <c r="O1006" s="458"/>
      <c r="P1006" s="372"/>
      <c r="Q1006" s="372"/>
      <c r="R1006" s="372"/>
      <c r="S1006" s="372"/>
      <c r="T1006" s="372"/>
      <c r="U1006" s="372"/>
      <c r="V1006" s="372"/>
      <c r="W1006" s="372"/>
      <c r="X1006" s="372"/>
      <c r="Y1006" s="372"/>
      <c r="Z1006" s="372"/>
      <c r="AA1006" s="372"/>
      <c r="AB1006" s="372"/>
      <c r="AC1006" s="372"/>
      <c r="AD1006" s="372"/>
      <c r="AE1006" s="372"/>
      <c r="AF1006" s="372"/>
      <c r="AG1006" s="372"/>
      <c r="AH1006" s="372"/>
      <c r="AI1006" s="372"/>
      <c r="AJ1006" s="372"/>
      <c r="AK1006" s="372"/>
      <c r="AL1006" s="372"/>
      <c r="AM1006" s="372"/>
      <c r="AN1006" s="372"/>
      <c r="AO1006" s="372"/>
      <c r="AP1006" s="372"/>
      <c r="AQ1006" s="372"/>
      <c r="AR1006" s="372"/>
      <c r="AS1006" s="372"/>
      <c r="AT1006" s="372"/>
      <c r="AU1006" s="372"/>
      <c r="AV1006" s="372"/>
      <c r="AW1006" s="372"/>
      <c r="AX1006" s="372"/>
      <c r="AY1006" s="372"/>
      <c r="AZ1006" s="372"/>
      <c r="BA1006" s="372"/>
      <c r="BB1006" s="372"/>
      <c r="BC1006" s="372"/>
      <c r="BD1006" s="372"/>
      <c r="BE1006" s="372"/>
      <c r="BF1006" s="372"/>
      <c r="BG1006" s="372"/>
      <c r="BH1006" s="372"/>
      <c r="BI1006" s="372"/>
      <c r="BJ1006" s="372"/>
      <c r="BK1006" s="372"/>
      <c r="BL1006" s="372"/>
      <c r="BM1006" s="372"/>
      <c r="BN1006" s="372"/>
      <c r="BO1006" s="372"/>
      <c r="BP1006" s="372"/>
      <c r="BQ1006" s="372"/>
      <c r="BR1006" s="372"/>
      <c r="BS1006" s="372"/>
      <c r="BT1006" s="372"/>
      <c r="BU1006" s="372"/>
      <c r="BV1006" s="372"/>
      <c r="BW1006" s="372"/>
      <c r="BX1006" s="372"/>
      <c r="BY1006" s="372"/>
      <c r="BZ1006" s="372"/>
      <c r="CA1006" s="372"/>
      <c r="CB1006" s="372"/>
      <c r="CC1006" s="372"/>
      <c r="CD1006" s="372"/>
      <c r="CE1006" s="372"/>
      <c r="CF1006" s="372"/>
      <c r="CG1006" s="372"/>
      <c r="CH1006" s="372"/>
      <c r="CI1006" s="372"/>
      <c r="CJ1006" s="372"/>
      <c r="CK1006" s="372"/>
      <c r="CL1006" s="372"/>
      <c r="CM1006" s="372"/>
      <c r="CN1006" s="372"/>
      <c r="CO1006" s="372"/>
      <c r="CP1006" s="372"/>
      <c r="CQ1006" s="372"/>
      <c r="CR1006" s="372"/>
      <c r="CS1006" s="372"/>
      <c r="CT1006" s="372"/>
      <c r="CU1006" s="372"/>
      <c r="CV1006" s="372"/>
      <c r="CW1006" s="372"/>
      <c r="CX1006" s="372"/>
      <c r="CY1006" s="372"/>
      <c r="CZ1006" s="372"/>
      <c r="DA1006" s="372"/>
      <c r="DB1006" s="372"/>
      <c r="DC1006" s="372"/>
      <c r="DD1006" s="372"/>
      <c r="DE1006" s="372"/>
      <c r="DF1006" s="372"/>
      <c r="DG1006" s="372"/>
      <c r="DH1006" s="372"/>
      <c r="DI1006" s="372"/>
      <c r="DJ1006" s="372"/>
      <c r="DK1006" s="372"/>
      <c r="DL1006" s="372"/>
      <c r="DM1006" s="372"/>
      <c r="DN1006" s="372"/>
      <c r="DO1006" s="372"/>
      <c r="DP1006" s="372"/>
      <c r="DQ1006" s="372"/>
      <c r="DR1006" s="372"/>
      <c r="DS1006" s="372"/>
      <c r="DT1006" s="372"/>
      <c r="DU1006" s="372"/>
      <c r="DV1006" s="372"/>
      <c r="DW1006" s="372"/>
      <c r="DX1006" s="372"/>
      <c r="DY1006" s="372"/>
      <c r="DZ1006" s="372"/>
      <c r="EA1006" s="372"/>
      <c r="EB1006" s="372"/>
      <c r="EC1006" s="372"/>
      <c r="ED1006" s="372"/>
      <c r="EE1006" s="372"/>
      <c r="EF1006" s="372"/>
      <c r="EG1006" s="372"/>
      <c r="EH1006" s="372"/>
      <c r="EI1006" s="372"/>
      <c r="EJ1006" s="372"/>
      <c r="EK1006" s="372"/>
      <c r="EL1006" s="372"/>
      <c r="EM1006" s="372"/>
      <c r="EN1006" s="372"/>
      <c r="EO1006" s="372"/>
      <c r="EP1006" s="372"/>
      <c r="EQ1006" s="372"/>
      <c r="ER1006" s="372"/>
      <c r="ES1006" s="372"/>
      <c r="ET1006" s="372"/>
      <c r="EU1006" s="372"/>
      <c r="EV1006" s="372"/>
      <c r="EW1006" s="372"/>
      <c r="EX1006" s="372"/>
      <c r="EY1006" s="372"/>
      <c r="EZ1006" s="372"/>
      <c r="FA1006" s="372"/>
      <c r="FB1006" s="372"/>
      <c r="FC1006" s="372"/>
      <c r="FD1006" s="372"/>
      <c r="FE1006" s="372"/>
      <c r="FF1006" s="372"/>
      <c r="FG1006" s="372"/>
      <c r="FH1006" s="372"/>
      <c r="FI1006" s="372"/>
      <c r="FJ1006" s="372"/>
      <c r="FK1006" s="372"/>
      <c r="FL1006" s="372"/>
      <c r="FM1006" s="372"/>
      <c r="FN1006" s="372"/>
      <c r="FO1006" s="372"/>
      <c r="FP1006" s="372"/>
      <c r="FQ1006" s="372"/>
      <c r="FR1006" s="372"/>
      <c r="FS1006" s="372"/>
      <c r="FT1006" s="372"/>
      <c r="FU1006" s="372"/>
      <c r="FV1006" s="372"/>
      <c r="FW1006" s="372"/>
      <c r="FX1006" s="372"/>
      <c r="FY1006" s="372"/>
      <c r="FZ1006" s="372"/>
      <c r="GA1006" s="372"/>
      <c r="GB1006" s="372"/>
      <c r="GC1006" s="372"/>
      <c r="GD1006" s="372"/>
      <c r="GE1006" s="372"/>
      <c r="GF1006" s="372"/>
      <c r="GG1006" s="372"/>
      <c r="GH1006" s="372"/>
      <c r="GI1006" s="372"/>
      <c r="GJ1006" s="372"/>
      <c r="GK1006" s="372"/>
      <c r="GL1006" s="372"/>
      <c r="GM1006" s="372"/>
      <c r="GN1006" s="372"/>
      <c r="GO1006" s="372"/>
      <c r="GP1006" s="372"/>
      <c r="GQ1006" s="372"/>
      <c r="GR1006" s="372"/>
      <c r="GS1006" s="372"/>
      <c r="GT1006" s="372"/>
      <c r="GU1006" s="372"/>
      <c r="GV1006" s="372"/>
      <c r="GW1006" s="372"/>
      <c r="GX1006" s="372"/>
      <c r="GY1006" s="372"/>
      <c r="GZ1006" s="372"/>
      <c r="HA1006" s="372"/>
      <c r="HB1006" s="372"/>
      <c r="HC1006" s="372"/>
      <c r="HD1006" s="372"/>
      <c r="HE1006" s="372"/>
      <c r="HF1006" s="372"/>
      <c r="HG1006" s="372"/>
      <c r="HH1006" s="372"/>
      <c r="HI1006" s="372"/>
      <c r="HJ1006" s="372"/>
      <c r="HK1006" s="372"/>
      <c r="HL1006" s="372"/>
      <c r="HM1006" s="372"/>
      <c r="HN1006" s="372"/>
      <c r="HO1006" s="372"/>
      <c r="HP1006" s="372"/>
      <c r="HQ1006" s="372"/>
      <c r="HR1006" s="372"/>
      <c r="HS1006" s="372"/>
      <c r="HT1006" s="372"/>
      <c r="HU1006" s="372"/>
      <c r="HV1006" s="372"/>
      <c r="HW1006" s="372"/>
      <c r="HX1006" s="372"/>
    </row>
    <row r="1008" spans="1:232" s="481" customFormat="1">
      <c r="A1008" s="363"/>
      <c r="B1008" s="378"/>
      <c r="C1008" s="365"/>
      <c r="D1008" s="366"/>
      <c r="E1008" s="367"/>
      <c r="F1008" s="368"/>
      <c r="G1008" s="379"/>
      <c r="H1008" s="382"/>
      <c r="I1008" s="466"/>
      <c r="J1008" s="467"/>
      <c r="K1008" s="468"/>
      <c r="L1008" s="465"/>
      <c r="N1008" s="458"/>
      <c r="O1008" s="458"/>
      <c r="P1008" s="372"/>
      <c r="Q1008" s="372"/>
      <c r="R1008" s="372"/>
      <c r="S1008" s="372"/>
      <c r="T1008" s="372"/>
      <c r="U1008" s="372"/>
      <c r="V1008" s="372"/>
      <c r="W1008" s="372"/>
      <c r="X1008" s="372"/>
      <c r="Y1008" s="372"/>
      <c r="Z1008" s="372"/>
      <c r="AA1008" s="372"/>
      <c r="AB1008" s="372"/>
      <c r="AC1008" s="372"/>
      <c r="AD1008" s="372"/>
      <c r="AE1008" s="372"/>
      <c r="AF1008" s="372"/>
      <c r="AG1008" s="372"/>
      <c r="AH1008" s="372"/>
      <c r="AI1008" s="372"/>
      <c r="AJ1008" s="372"/>
      <c r="AK1008" s="372"/>
      <c r="AL1008" s="372"/>
      <c r="AM1008" s="372"/>
      <c r="AN1008" s="372"/>
      <c r="AO1008" s="372"/>
      <c r="AP1008" s="372"/>
      <c r="AQ1008" s="372"/>
      <c r="AR1008" s="372"/>
      <c r="AS1008" s="372"/>
      <c r="AT1008" s="372"/>
      <c r="AU1008" s="372"/>
      <c r="AV1008" s="372"/>
      <c r="AW1008" s="372"/>
      <c r="AX1008" s="372"/>
      <c r="AY1008" s="372"/>
      <c r="AZ1008" s="372"/>
      <c r="BA1008" s="372"/>
      <c r="BB1008" s="372"/>
      <c r="BC1008" s="372"/>
      <c r="BD1008" s="372"/>
      <c r="BE1008" s="372"/>
      <c r="BF1008" s="372"/>
      <c r="BG1008" s="372"/>
      <c r="BH1008" s="372"/>
      <c r="BI1008" s="372"/>
      <c r="BJ1008" s="372"/>
      <c r="BK1008" s="372"/>
      <c r="BL1008" s="372"/>
      <c r="BM1008" s="372"/>
      <c r="BN1008" s="372"/>
      <c r="BO1008" s="372"/>
      <c r="BP1008" s="372"/>
      <c r="BQ1008" s="372"/>
      <c r="BR1008" s="372"/>
      <c r="BS1008" s="372"/>
      <c r="BT1008" s="372"/>
      <c r="BU1008" s="372"/>
      <c r="BV1008" s="372"/>
      <c r="BW1008" s="372"/>
      <c r="BX1008" s="372"/>
      <c r="BY1008" s="372"/>
      <c r="BZ1008" s="372"/>
      <c r="CA1008" s="372"/>
      <c r="CB1008" s="372"/>
      <c r="CC1008" s="372"/>
      <c r="CD1008" s="372"/>
      <c r="CE1008" s="372"/>
      <c r="CF1008" s="372"/>
      <c r="CG1008" s="372"/>
      <c r="CH1008" s="372"/>
      <c r="CI1008" s="372"/>
      <c r="CJ1008" s="372"/>
      <c r="CK1008" s="372"/>
      <c r="CL1008" s="372"/>
      <c r="CM1008" s="372"/>
      <c r="CN1008" s="372"/>
      <c r="CO1008" s="372"/>
      <c r="CP1008" s="372"/>
      <c r="CQ1008" s="372"/>
      <c r="CR1008" s="372"/>
      <c r="CS1008" s="372"/>
      <c r="CT1008" s="372"/>
      <c r="CU1008" s="372"/>
      <c r="CV1008" s="372"/>
      <c r="CW1008" s="372"/>
      <c r="CX1008" s="372"/>
      <c r="CY1008" s="372"/>
      <c r="CZ1008" s="372"/>
      <c r="DA1008" s="372"/>
      <c r="DB1008" s="372"/>
      <c r="DC1008" s="372"/>
      <c r="DD1008" s="372"/>
      <c r="DE1008" s="372"/>
      <c r="DF1008" s="372"/>
      <c r="DG1008" s="372"/>
      <c r="DH1008" s="372"/>
      <c r="DI1008" s="372"/>
      <c r="DJ1008" s="372"/>
      <c r="DK1008" s="372"/>
      <c r="DL1008" s="372"/>
      <c r="DM1008" s="372"/>
      <c r="DN1008" s="372"/>
      <c r="DO1008" s="372"/>
      <c r="DP1008" s="372"/>
      <c r="DQ1008" s="372"/>
      <c r="DR1008" s="372"/>
      <c r="DS1008" s="372"/>
      <c r="DT1008" s="372"/>
      <c r="DU1008" s="372"/>
      <c r="DV1008" s="372"/>
      <c r="DW1008" s="372"/>
      <c r="DX1008" s="372"/>
      <c r="DY1008" s="372"/>
      <c r="DZ1008" s="372"/>
      <c r="EA1008" s="372"/>
      <c r="EB1008" s="372"/>
      <c r="EC1008" s="372"/>
      <c r="ED1008" s="372"/>
      <c r="EE1008" s="372"/>
      <c r="EF1008" s="372"/>
      <c r="EG1008" s="372"/>
      <c r="EH1008" s="372"/>
      <c r="EI1008" s="372"/>
      <c r="EJ1008" s="372"/>
      <c r="EK1008" s="372"/>
      <c r="EL1008" s="372"/>
      <c r="EM1008" s="372"/>
      <c r="EN1008" s="372"/>
      <c r="EO1008" s="372"/>
      <c r="EP1008" s="372"/>
      <c r="EQ1008" s="372"/>
      <c r="ER1008" s="372"/>
      <c r="ES1008" s="372"/>
      <c r="ET1008" s="372"/>
      <c r="EU1008" s="372"/>
      <c r="EV1008" s="372"/>
      <c r="EW1008" s="372"/>
      <c r="EX1008" s="372"/>
      <c r="EY1008" s="372"/>
      <c r="EZ1008" s="372"/>
      <c r="FA1008" s="372"/>
      <c r="FB1008" s="372"/>
      <c r="FC1008" s="372"/>
      <c r="FD1008" s="372"/>
      <c r="FE1008" s="372"/>
      <c r="FF1008" s="372"/>
      <c r="FG1008" s="372"/>
      <c r="FH1008" s="372"/>
      <c r="FI1008" s="372"/>
      <c r="FJ1008" s="372"/>
      <c r="FK1008" s="372"/>
      <c r="FL1008" s="372"/>
      <c r="FM1008" s="372"/>
      <c r="FN1008" s="372"/>
      <c r="FO1008" s="372"/>
      <c r="FP1008" s="372"/>
      <c r="FQ1008" s="372"/>
      <c r="FR1008" s="372"/>
      <c r="FS1008" s="372"/>
      <c r="FT1008" s="372"/>
      <c r="FU1008" s="372"/>
      <c r="FV1008" s="372"/>
      <c r="FW1008" s="372"/>
      <c r="FX1008" s="372"/>
      <c r="FY1008" s="372"/>
      <c r="FZ1008" s="372"/>
      <c r="GA1008" s="372"/>
      <c r="GB1008" s="372"/>
      <c r="GC1008" s="372"/>
      <c r="GD1008" s="372"/>
      <c r="GE1008" s="372"/>
      <c r="GF1008" s="372"/>
      <c r="GG1008" s="372"/>
      <c r="GH1008" s="372"/>
      <c r="GI1008" s="372"/>
      <c r="GJ1008" s="372"/>
      <c r="GK1008" s="372"/>
      <c r="GL1008" s="372"/>
      <c r="GM1008" s="372"/>
      <c r="GN1008" s="372"/>
      <c r="GO1008" s="372"/>
      <c r="GP1008" s="372"/>
      <c r="GQ1008" s="372"/>
      <c r="GR1008" s="372"/>
      <c r="GS1008" s="372"/>
      <c r="GT1008" s="372"/>
      <c r="GU1008" s="372"/>
      <c r="GV1008" s="372"/>
      <c r="GW1008" s="372"/>
      <c r="GX1008" s="372"/>
      <c r="GY1008" s="372"/>
      <c r="GZ1008" s="372"/>
      <c r="HA1008" s="372"/>
      <c r="HB1008" s="372"/>
      <c r="HC1008" s="372"/>
      <c r="HD1008" s="372"/>
      <c r="HE1008" s="372"/>
      <c r="HF1008" s="372"/>
      <c r="HG1008" s="372"/>
      <c r="HH1008" s="372"/>
      <c r="HI1008" s="372"/>
      <c r="HJ1008" s="372"/>
      <c r="HK1008" s="372"/>
      <c r="HL1008" s="372"/>
      <c r="HM1008" s="372"/>
      <c r="HN1008" s="372"/>
      <c r="HO1008" s="372"/>
      <c r="HP1008" s="372"/>
      <c r="HQ1008" s="372"/>
      <c r="HR1008" s="372"/>
      <c r="HS1008" s="372"/>
      <c r="HT1008" s="372"/>
      <c r="HU1008" s="372"/>
      <c r="HV1008" s="372"/>
      <c r="HW1008" s="372"/>
      <c r="HX1008" s="372"/>
    </row>
    <row r="1009" spans="1:232" s="481" customFormat="1">
      <c r="A1009" s="363"/>
      <c r="B1009" s="378"/>
      <c r="C1009" s="365"/>
      <c r="D1009" s="366"/>
      <c r="E1009" s="367"/>
      <c r="F1009" s="368"/>
      <c r="G1009" s="379"/>
      <c r="H1009" s="382"/>
      <c r="I1009" s="466"/>
      <c r="J1009" s="467"/>
      <c r="K1009" s="468"/>
      <c r="L1009" s="465"/>
      <c r="N1009" s="458"/>
      <c r="O1009" s="458"/>
      <c r="P1009" s="372"/>
      <c r="Q1009" s="372"/>
      <c r="R1009" s="372"/>
      <c r="S1009" s="372"/>
      <c r="T1009" s="372"/>
      <c r="U1009" s="372"/>
      <c r="V1009" s="372"/>
      <c r="W1009" s="372"/>
      <c r="X1009" s="372"/>
      <c r="Y1009" s="372"/>
      <c r="Z1009" s="372"/>
      <c r="AA1009" s="372"/>
      <c r="AB1009" s="372"/>
      <c r="AC1009" s="372"/>
      <c r="AD1009" s="372"/>
      <c r="AE1009" s="372"/>
      <c r="AF1009" s="372"/>
      <c r="AG1009" s="372"/>
      <c r="AH1009" s="372"/>
      <c r="AI1009" s="372"/>
      <c r="AJ1009" s="372"/>
      <c r="AK1009" s="372"/>
      <c r="AL1009" s="372"/>
      <c r="AM1009" s="372"/>
      <c r="AN1009" s="372"/>
      <c r="AO1009" s="372"/>
      <c r="AP1009" s="372"/>
      <c r="AQ1009" s="372"/>
      <c r="AR1009" s="372"/>
      <c r="AS1009" s="372"/>
      <c r="AT1009" s="372"/>
      <c r="AU1009" s="372"/>
      <c r="AV1009" s="372"/>
      <c r="AW1009" s="372"/>
      <c r="AX1009" s="372"/>
      <c r="AY1009" s="372"/>
      <c r="AZ1009" s="372"/>
      <c r="BA1009" s="372"/>
      <c r="BB1009" s="372"/>
      <c r="BC1009" s="372"/>
      <c r="BD1009" s="372"/>
      <c r="BE1009" s="372"/>
      <c r="BF1009" s="372"/>
      <c r="BG1009" s="372"/>
      <c r="BH1009" s="372"/>
      <c r="BI1009" s="372"/>
      <c r="BJ1009" s="372"/>
      <c r="BK1009" s="372"/>
      <c r="BL1009" s="372"/>
      <c r="BM1009" s="372"/>
      <c r="BN1009" s="372"/>
      <c r="BO1009" s="372"/>
      <c r="BP1009" s="372"/>
      <c r="BQ1009" s="372"/>
      <c r="BR1009" s="372"/>
      <c r="BS1009" s="372"/>
      <c r="BT1009" s="372"/>
      <c r="BU1009" s="372"/>
      <c r="BV1009" s="372"/>
      <c r="BW1009" s="372"/>
      <c r="BX1009" s="372"/>
      <c r="BY1009" s="372"/>
      <c r="BZ1009" s="372"/>
      <c r="CA1009" s="372"/>
      <c r="CB1009" s="372"/>
      <c r="CC1009" s="372"/>
      <c r="CD1009" s="372"/>
      <c r="CE1009" s="372"/>
      <c r="CF1009" s="372"/>
      <c r="CG1009" s="372"/>
      <c r="CH1009" s="372"/>
      <c r="CI1009" s="372"/>
      <c r="CJ1009" s="372"/>
      <c r="CK1009" s="372"/>
      <c r="CL1009" s="372"/>
      <c r="CM1009" s="372"/>
      <c r="CN1009" s="372"/>
      <c r="CO1009" s="372"/>
      <c r="CP1009" s="372"/>
      <c r="CQ1009" s="372"/>
      <c r="CR1009" s="372"/>
      <c r="CS1009" s="372"/>
      <c r="CT1009" s="372"/>
      <c r="CU1009" s="372"/>
      <c r="CV1009" s="372"/>
      <c r="CW1009" s="372"/>
      <c r="CX1009" s="372"/>
      <c r="CY1009" s="372"/>
      <c r="CZ1009" s="372"/>
      <c r="DA1009" s="372"/>
      <c r="DB1009" s="372"/>
      <c r="DC1009" s="372"/>
      <c r="DD1009" s="372"/>
      <c r="DE1009" s="372"/>
      <c r="DF1009" s="372"/>
      <c r="DG1009" s="372"/>
      <c r="DH1009" s="372"/>
      <c r="DI1009" s="372"/>
      <c r="DJ1009" s="372"/>
      <c r="DK1009" s="372"/>
      <c r="DL1009" s="372"/>
      <c r="DM1009" s="372"/>
      <c r="DN1009" s="372"/>
      <c r="DO1009" s="372"/>
      <c r="DP1009" s="372"/>
      <c r="DQ1009" s="372"/>
      <c r="DR1009" s="372"/>
      <c r="DS1009" s="372"/>
      <c r="DT1009" s="372"/>
      <c r="DU1009" s="372"/>
      <c r="DV1009" s="372"/>
      <c r="DW1009" s="372"/>
      <c r="DX1009" s="372"/>
      <c r="DY1009" s="372"/>
      <c r="DZ1009" s="372"/>
      <c r="EA1009" s="372"/>
      <c r="EB1009" s="372"/>
      <c r="EC1009" s="372"/>
      <c r="ED1009" s="372"/>
      <c r="EE1009" s="372"/>
      <c r="EF1009" s="372"/>
      <c r="EG1009" s="372"/>
      <c r="EH1009" s="372"/>
      <c r="EI1009" s="372"/>
      <c r="EJ1009" s="372"/>
      <c r="EK1009" s="372"/>
      <c r="EL1009" s="372"/>
      <c r="EM1009" s="372"/>
      <c r="EN1009" s="372"/>
      <c r="EO1009" s="372"/>
      <c r="EP1009" s="372"/>
      <c r="EQ1009" s="372"/>
      <c r="ER1009" s="372"/>
      <c r="ES1009" s="372"/>
      <c r="ET1009" s="372"/>
      <c r="EU1009" s="372"/>
      <c r="EV1009" s="372"/>
      <c r="EW1009" s="372"/>
      <c r="EX1009" s="372"/>
      <c r="EY1009" s="372"/>
      <c r="EZ1009" s="372"/>
      <c r="FA1009" s="372"/>
      <c r="FB1009" s="372"/>
      <c r="FC1009" s="372"/>
      <c r="FD1009" s="372"/>
      <c r="FE1009" s="372"/>
      <c r="FF1009" s="372"/>
      <c r="FG1009" s="372"/>
      <c r="FH1009" s="372"/>
      <c r="FI1009" s="372"/>
      <c r="FJ1009" s="372"/>
      <c r="FK1009" s="372"/>
      <c r="FL1009" s="372"/>
      <c r="FM1009" s="372"/>
      <c r="FN1009" s="372"/>
      <c r="FO1009" s="372"/>
      <c r="FP1009" s="372"/>
      <c r="FQ1009" s="372"/>
      <c r="FR1009" s="372"/>
      <c r="FS1009" s="372"/>
      <c r="FT1009" s="372"/>
      <c r="FU1009" s="372"/>
      <c r="FV1009" s="372"/>
      <c r="FW1009" s="372"/>
      <c r="FX1009" s="372"/>
      <c r="FY1009" s="372"/>
      <c r="FZ1009" s="372"/>
      <c r="GA1009" s="372"/>
      <c r="GB1009" s="372"/>
      <c r="GC1009" s="372"/>
      <c r="GD1009" s="372"/>
      <c r="GE1009" s="372"/>
      <c r="GF1009" s="372"/>
      <c r="GG1009" s="372"/>
      <c r="GH1009" s="372"/>
      <c r="GI1009" s="372"/>
      <c r="GJ1009" s="372"/>
      <c r="GK1009" s="372"/>
      <c r="GL1009" s="372"/>
      <c r="GM1009" s="372"/>
      <c r="GN1009" s="372"/>
      <c r="GO1009" s="372"/>
      <c r="GP1009" s="372"/>
      <c r="GQ1009" s="372"/>
      <c r="GR1009" s="372"/>
      <c r="GS1009" s="372"/>
      <c r="GT1009" s="372"/>
      <c r="GU1009" s="372"/>
      <c r="GV1009" s="372"/>
      <c r="GW1009" s="372"/>
      <c r="GX1009" s="372"/>
      <c r="GY1009" s="372"/>
      <c r="GZ1009" s="372"/>
      <c r="HA1009" s="372"/>
      <c r="HB1009" s="372"/>
      <c r="HC1009" s="372"/>
      <c r="HD1009" s="372"/>
      <c r="HE1009" s="372"/>
      <c r="HF1009" s="372"/>
      <c r="HG1009" s="372"/>
      <c r="HH1009" s="372"/>
      <c r="HI1009" s="372"/>
      <c r="HJ1009" s="372"/>
      <c r="HK1009" s="372"/>
      <c r="HL1009" s="372"/>
      <c r="HM1009" s="372"/>
      <c r="HN1009" s="372"/>
      <c r="HO1009" s="372"/>
      <c r="HP1009" s="372"/>
      <c r="HQ1009" s="372"/>
      <c r="HR1009" s="372"/>
      <c r="HS1009" s="372"/>
      <c r="HT1009" s="372"/>
      <c r="HU1009" s="372"/>
      <c r="HV1009" s="372"/>
      <c r="HW1009" s="372"/>
      <c r="HX1009" s="372"/>
    </row>
    <row r="1010" spans="1:232" s="481" customFormat="1">
      <c r="A1010" s="363"/>
      <c r="B1010" s="378"/>
      <c r="C1010" s="365"/>
      <c r="D1010" s="366"/>
      <c r="E1010" s="367"/>
      <c r="F1010" s="368"/>
      <c r="G1010" s="379"/>
      <c r="H1010" s="382"/>
      <c r="I1010" s="466"/>
      <c r="J1010" s="467"/>
      <c r="K1010" s="468"/>
      <c r="L1010" s="465"/>
      <c r="N1010" s="458"/>
      <c r="O1010" s="458"/>
      <c r="P1010" s="372"/>
      <c r="Q1010" s="372"/>
      <c r="R1010" s="372"/>
      <c r="S1010" s="372"/>
      <c r="T1010" s="372"/>
      <c r="U1010" s="372"/>
      <c r="V1010" s="372"/>
      <c r="W1010" s="372"/>
      <c r="X1010" s="372"/>
      <c r="Y1010" s="372"/>
      <c r="Z1010" s="372"/>
      <c r="AA1010" s="372"/>
      <c r="AB1010" s="372"/>
      <c r="AC1010" s="372"/>
      <c r="AD1010" s="372"/>
      <c r="AE1010" s="372"/>
      <c r="AF1010" s="372"/>
      <c r="AG1010" s="372"/>
      <c r="AH1010" s="372"/>
      <c r="AI1010" s="372"/>
      <c r="AJ1010" s="372"/>
      <c r="AK1010" s="372"/>
      <c r="AL1010" s="372"/>
      <c r="AM1010" s="372"/>
      <c r="AN1010" s="372"/>
      <c r="AO1010" s="372"/>
      <c r="AP1010" s="372"/>
      <c r="AQ1010" s="372"/>
      <c r="AR1010" s="372"/>
      <c r="AS1010" s="372"/>
      <c r="AT1010" s="372"/>
      <c r="AU1010" s="372"/>
      <c r="AV1010" s="372"/>
      <c r="AW1010" s="372"/>
      <c r="AX1010" s="372"/>
      <c r="AY1010" s="372"/>
      <c r="AZ1010" s="372"/>
      <c r="BA1010" s="372"/>
      <c r="BB1010" s="372"/>
      <c r="BC1010" s="372"/>
      <c r="BD1010" s="372"/>
      <c r="BE1010" s="372"/>
      <c r="BF1010" s="372"/>
      <c r="BG1010" s="372"/>
      <c r="BH1010" s="372"/>
      <c r="BI1010" s="372"/>
      <c r="BJ1010" s="372"/>
      <c r="BK1010" s="372"/>
      <c r="BL1010" s="372"/>
      <c r="BM1010" s="372"/>
      <c r="BN1010" s="372"/>
      <c r="BO1010" s="372"/>
      <c r="BP1010" s="372"/>
      <c r="BQ1010" s="372"/>
      <c r="BR1010" s="372"/>
      <c r="BS1010" s="372"/>
      <c r="BT1010" s="372"/>
      <c r="BU1010" s="372"/>
      <c r="BV1010" s="372"/>
      <c r="BW1010" s="372"/>
      <c r="BX1010" s="372"/>
      <c r="BY1010" s="372"/>
      <c r="BZ1010" s="372"/>
      <c r="CA1010" s="372"/>
      <c r="CB1010" s="372"/>
      <c r="CC1010" s="372"/>
      <c r="CD1010" s="372"/>
      <c r="CE1010" s="372"/>
      <c r="CF1010" s="372"/>
      <c r="CG1010" s="372"/>
      <c r="CH1010" s="372"/>
      <c r="CI1010" s="372"/>
      <c r="CJ1010" s="372"/>
      <c r="CK1010" s="372"/>
      <c r="CL1010" s="372"/>
      <c r="CM1010" s="372"/>
      <c r="CN1010" s="372"/>
      <c r="CO1010" s="372"/>
      <c r="CP1010" s="372"/>
      <c r="CQ1010" s="372"/>
      <c r="CR1010" s="372"/>
      <c r="CS1010" s="372"/>
      <c r="CT1010" s="372"/>
      <c r="CU1010" s="372"/>
      <c r="CV1010" s="372"/>
      <c r="CW1010" s="372"/>
      <c r="CX1010" s="372"/>
      <c r="CY1010" s="372"/>
      <c r="CZ1010" s="372"/>
      <c r="DA1010" s="372"/>
      <c r="DB1010" s="372"/>
      <c r="DC1010" s="372"/>
      <c r="DD1010" s="372"/>
      <c r="DE1010" s="372"/>
      <c r="DF1010" s="372"/>
      <c r="DG1010" s="372"/>
      <c r="DH1010" s="372"/>
      <c r="DI1010" s="372"/>
      <c r="DJ1010" s="372"/>
      <c r="DK1010" s="372"/>
      <c r="DL1010" s="372"/>
      <c r="DM1010" s="372"/>
      <c r="DN1010" s="372"/>
      <c r="DO1010" s="372"/>
      <c r="DP1010" s="372"/>
      <c r="DQ1010" s="372"/>
      <c r="DR1010" s="372"/>
      <c r="DS1010" s="372"/>
      <c r="DT1010" s="372"/>
      <c r="DU1010" s="372"/>
      <c r="DV1010" s="372"/>
      <c r="DW1010" s="372"/>
      <c r="DX1010" s="372"/>
      <c r="DY1010" s="372"/>
      <c r="DZ1010" s="372"/>
      <c r="EA1010" s="372"/>
      <c r="EB1010" s="372"/>
      <c r="EC1010" s="372"/>
      <c r="ED1010" s="372"/>
      <c r="EE1010" s="372"/>
      <c r="EF1010" s="372"/>
      <c r="EG1010" s="372"/>
      <c r="EH1010" s="372"/>
      <c r="EI1010" s="372"/>
      <c r="EJ1010" s="372"/>
      <c r="EK1010" s="372"/>
      <c r="EL1010" s="372"/>
      <c r="EM1010" s="372"/>
      <c r="EN1010" s="372"/>
      <c r="EO1010" s="372"/>
      <c r="EP1010" s="372"/>
      <c r="EQ1010" s="372"/>
      <c r="ER1010" s="372"/>
      <c r="ES1010" s="372"/>
      <c r="ET1010" s="372"/>
      <c r="EU1010" s="372"/>
      <c r="EV1010" s="372"/>
      <c r="EW1010" s="372"/>
      <c r="EX1010" s="372"/>
      <c r="EY1010" s="372"/>
      <c r="EZ1010" s="372"/>
      <c r="FA1010" s="372"/>
      <c r="FB1010" s="372"/>
      <c r="FC1010" s="372"/>
      <c r="FD1010" s="372"/>
      <c r="FE1010" s="372"/>
      <c r="FF1010" s="372"/>
      <c r="FG1010" s="372"/>
      <c r="FH1010" s="372"/>
      <c r="FI1010" s="372"/>
      <c r="FJ1010" s="372"/>
      <c r="FK1010" s="372"/>
      <c r="FL1010" s="372"/>
      <c r="FM1010" s="372"/>
      <c r="FN1010" s="372"/>
      <c r="FO1010" s="372"/>
      <c r="FP1010" s="372"/>
      <c r="FQ1010" s="372"/>
      <c r="FR1010" s="372"/>
      <c r="FS1010" s="372"/>
      <c r="FT1010" s="372"/>
      <c r="FU1010" s="372"/>
      <c r="FV1010" s="372"/>
      <c r="FW1010" s="372"/>
      <c r="FX1010" s="372"/>
      <c r="FY1010" s="372"/>
      <c r="FZ1010" s="372"/>
      <c r="GA1010" s="372"/>
      <c r="GB1010" s="372"/>
      <c r="GC1010" s="372"/>
      <c r="GD1010" s="372"/>
      <c r="GE1010" s="372"/>
      <c r="GF1010" s="372"/>
      <c r="GG1010" s="372"/>
      <c r="GH1010" s="372"/>
      <c r="GI1010" s="372"/>
      <c r="GJ1010" s="372"/>
      <c r="GK1010" s="372"/>
      <c r="GL1010" s="372"/>
      <c r="GM1010" s="372"/>
      <c r="GN1010" s="372"/>
      <c r="GO1010" s="372"/>
      <c r="GP1010" s="372"/>
      <c r="GQ1010" s="372"/>
      <c r="GR1010" s="372"/>
      <c r="GS1010" s="372"/>
      <c r="GT1010" s="372"/>
      <c r="GU1010" s="372"/>
      <c r="GV1010" s="372"/>
      <c r="GW1010" s="372"/>
      <c r="GX1010" s="372"/>
      <c r="GY1010" s="372"/>
      <c r="GZ1010" s="372"/>
      <c r="HA1010" s="372"/>
      <c r="HB1010" s="372"/>
      <c r="HC1010" s="372"/>
      <c r="HD1010" s="372"/>
      <c r="HE1010" s="372"/>
      <c r="HF1010" s="372"/>
      <c r="HG1010" s="372"/>
      <c r="HH1010" s="372"/>
      <c r="HI1010" s="372"/>
      <c r="HJ1010" s="372"/>
      <c r="HK1010" s="372"/>
      <c r="HL1010" s="372"/>
      <c r="HM1010" s="372"/>
      <c r="HN1010" s="372"/>
      <c r="HO1010" s="372"/>
      <c r="HP1010" s="372"/>
      <c r="HQ1010" s="372"/>
      <c r="HR1010" s="372"/>
      <c r="HS1010" s="372"/>
      <c r="HT1010" s="372"/>
      <c r="HU1010" s="372"/>
      <c r="HV1010" s="372"/>
      <c r="HW1010" s="372"/>
      <c r="HX1010" s="372"/>
    </row>
    <row r="1012" spans="1:232" s="481" customFormat="1">
      <c r="A1012" s="363"/>
      <c r="B1012" s="378"/>
      <c r="C1012" s="365"/>
      <c r="D1012" s="366"/>
      <c r="E1012" s="367"/>
      <c r="F1012" s="368"/>
      <c r="G1012" s="379"/>
      <c r="H1012" s="382"/>
      <c r="I1012" s="466"/>
      <c r="J1012" s="467"/>
      <c r="K1012" s="468"/>
      <c r="L1012" s="465"/>
      <c r="N1012" s="458"/>
      <c r="O1012" s="458"/>
      <c r="P1012" s="372"/>
      <c r="Q1012" s="372"/>
      <c r="R1012" s="372"/>
      <c r="S1012" s="372"/>
      <c r="T1012" s="372"/>
      <c r="U1012" s="372"/>
      <c r="V1012" s="372"/>
      <c r="W1012" s="372"/>
      <c r="X1012" s="372"/>
      <c r="Y1012" s="372"/>
      <c r="Z1012" s="372"/>
      <c r="AA1012" s="372"/>
      <c r="AB1012" s="372"/>
      <c r="AC1012" s="372"/>
      <c r="AD1012" s="372"/>
      <c r="AE1012" s="372"/>
      <c r="AF1012" s="372"/>
      <c r="AG1012" s="372"/>
      <c r="AH1012" s="372"/>
      <c r="AI1012" s="372"/>
      <c r="AJ1012" s="372"/>
      <c r="AK1012" s="372"/>
      <c r="AL1012" s="372"/>
      <c r="AM1012" s="372"/>
      <c r="AN1012" s="372"/>
      <c r="AO1012" s="372"/>
      <c r="AP1012" s="372"/>
      <c r="AQ1012" s="372"/>
      <c r="AR1012" s="372"/>
      <c r="AS1012" s="372"/>
      <c r="AT1012" s="372"/>
      <c r="AU1012" s="372"/>
      <c r="AV1012" s="372"/>
      <c r="AW1012" s="372"/>
      <c r="AX1012" s="372"/>
      <c r="AY1012" s="372"/>
      <c r="AZ1012" s="372"/>
      <c r="BA1012" s="372"/>
      <c r="BB1012" s="372"/>
      <c r="BC1012" s="372"/>
      <c r="BD1012" s="372"/>
      <c r="BE1012" s="372"/>
      <c r="BF1012" s="372"/>
      <c r="BG1012" s="372"/>
      <c r="BH1012" s="372"/>
      <c r="BI1012" s="372"/>
      <c r="BJ1012" s="372"/>
      <c r="BK1012" s="372"/>
      <c r="BL1012" s="372"/>
      <c r="BM1012" s="372"/>
      <c r="BN1012" s="372"/>
      <c r="BO1012" s="372"/>
      <c r="BP1012" s="372"/>
      <c r="BQ1012" s="372"/>
      <c r="BR1012" s="372"/>
      <c r="BS1012" s="372"/>
      <c r="BT1012" s="372"/>
      <c r="BU1012" s="372"/>
      <c r="BV1012" s="372"/>
      <c r="BW1012" s="372"/>
      <c r="BX1012" s="372"/>
      <c r="BY1012" s="372"/>
      <c r="BZ1012" s="372"/>
      <c r="CA1012" s="372"/>
      <c r="CB1012" s="372"/>
      <c r="CC1012" s="372"/>
      <c r="CD1012" s="372"/>
      <c r="CE1012" s="372"/>
      <c r="CF1012" s="372"/>
      <c r="CG1012" s="372"/>
      <c r="CH1012" s="372"/>
      <c r="CI1012" s="372"/>
      <c r="CJ1012" s="372"/>
      <c r="CK1012" s="372"/>
      <c r="CL1012" s="372"/>
      <c r="CM1012" s="372"/>
      <c r="CN1012" s="372"/>
      <c r="CO1012" s="372"/>
      <c r="CP1012" s="372"/>
      <c r="CQ1012" s="372"/>
      <c r="CR1012" s="372"/>
      <c r="CS1012" s="372"/>
      <c r="CT1012" s="372"/>
      <c r="CU1012" s="372"/>
      <c r="CV1012" s="372"/>
      <c r="CW1012" s="372"/>
      <c r="CX1012" s="372"/>
      <c r="CY1012" s="372"/>
      <c r="CZ1012" s="372"/>
      <c r="DA1012" s="372"/>
      <c r="DB1012" s="372"/>
      <c r="DC1012" s="372"/>
      <c r="DD1012" s="372"/>
      <c r="DE1012" s="372"/>
      <c r="DF1012" s="372"/>
      <c r="DG1012" s="372"/>
      <c r="DH1012" s="372"/>
      <c r="DI1012" s="372"/>
      <c r="DJ1012" s="372"/>
      <c r="DK1012" s="372"/>
      <c r="DL1012" s="372"/>
      <c r="DM1012" s="372"/>
      <c r="DN1012" s="372"/>
      <c r="DO1012" s="372"/>
      <c r="DP1012" s="372"/>
      <c r="DQ1012" s="372"/>
      <c r="DR1012" s="372"/>
      <c r="DS1012" s="372"/>
      <c r="DT1012" s="372"/>
      <c r="DU1012" s="372"/>
      <c r="DV1012" s="372"/>
      <c r="DW1012" s="372"/>
      <c r="DX1012" s="372"/>
      <c r="DY1012" s="372"/>
      <c r="DZ1012" s="372"/>
      <c r="EA1012" s="372"/>
      <c r="EB1012" s="372"/>
      <c r="EC1012" s="372"/>
      <c r="ED1012" s="372"/>
      <c r="EE1012" s="372"/>
      <c r="EF1012" s="372"/>
      <c r="EG1012" s="372"/>
      <c r="EH1012" s="372"/>
      <c r="EI1012" s="372"/>
      <c r="EJ1012" s="372"/>
      <c r="EK1012" s="372"/>
      <c r="EL1012" s="372"/>
      <c r="EM1012" s="372"/>
      <c r="EN1012" s="372"/>
      <c r="EO1012" s="372"/>
      <c r="EP1012" s="372"/>
      <c r="EQ1012" s="372"/>
      <c r="ER1012" s="372"/>
      <c r="ES1012" s="372"/>
      <c r="ET1012" s="372"/>
      <c r="EU1012" s="372"/>
      <c r="EV1012" s="372"/>
      <c r="EW1012" s="372"/>
      <c r="EX1012" s="372"/>
      <c r="EY1012" s="372"/>
      <c r="EZ1012" s="372"/>
      <c r="FA1012" s="372"/>
      <c r="FB1012" s="372"/>
      <c r="FC1012" s="372"/>
      <c r="FD1012" s="372"/>
      <c r="FE1012" s="372"/>
      <c r="FF1012" s="372"/>
      <c r="FG1012" s="372"/>
      <c r="FH1012" s="372"/>
      <c r="FI1012" s="372"/>
      <c r="FJ1012" s="372"/>
      <c r="FK1012" s="372"/>
      <c r="FL1012" s="372"/>
      <c r="FM1012" s="372"/>
      <c r="FN1012" s="372"/>
      <c r="FO1012" s="372"/>
      <c r="FP1012" s="372"/>
      <c r="FQ1012" s="372"/>
      <c r="FR1012" s="372"/>
      <c r="FS1012" s="372"/>
      <c r="FT1012" s="372"/>
      <c r="FU1012" s="372"/>
      <c r="FV1012" s="372"/>
      <c r="FW1012" s="372"/>
      <c r="FX1012" s="372"/>
      <c r="FY1012" s="372"/>
      <c r="FZ1012" s="372"/>
      <c r="GA1012" s="372"/>
      <c r="GB1012" s="372"/>
      <c r="GC1012" s="372"/>
      <c r="GD1012" s="372"/>
      <c r="GE1012" s="372"/>
      <c r="GF1012" s="372"/>
      <c r="GG1012" s="372"/>
      <c r="GH1012" s="372"/>
      <c r="GI1012" s="372"/>
      <c r="GJ1012" s="372"/>
      <c r="GK1012" s="372"/>
      <c r="GL1012" s="372"/>
      <c r="GM1012" s="372"/>
      <c r="GN1012" s="372"/>
      <c r="GO1012" s="372"/>
      <c r="GP1012" s="372"/>
      <c r="GQ1012" s="372"/>
      <c r="GR1012" s="372"/>
      <c r="GS1012" s="372"/>
      <c r="GT1012" s="372"/>
      <c r="GU1012" s="372"/>
      <c r="GV1012" s="372"/>
      <c r="GW1012" s="372"/>
      <c r="GX1012" s="372"/>
      <c r="GY1012" s="372"/>
      <c r="GZ1012" s="372"/>
      <c r="HA1012" s="372"/>
      <c r="HB1012" s="372"/>
      <c r="HC1012" s="372"/>
      <c r="HD1012" s="372"/>
      <c r="HE1012" s="372"/>
      <c r="HF1012" s="372"/>
      <c r="HG1012" s="372"/>
      <c r="HH1012" s="372"/>
      <c r="HI1012" s="372"/>
      <c r="HJ1012" s="372"/>
      <c r="HK1012" s="372"/>
      <c r="HL1012" s="372"/>
      <c r="HM1012" s="372"/>
      <c r="HN1012" s="372"/>
      <c r="HO1012" s="372"/>
      <c r="HP1012" s="372"/>
      <c r="HQ1012" s="372"/>
      <c r="HR1012" s="372"/>
      <c r="HS1012" s="372"/>
      <c r="HT1012" s="372"/>
      <c r="HU1012" s="372"/>
      <c r="HV1012" s="372"/>
      <c r="HW1012" s="372"/>
      <c r="HX1012" s="372"/>
    </row>
    <row r="1014" spans="1:232" s="481" customFormat="1">
      <c r="A1014" s="363"/>
      <c r="B1014" s="378"/>
      <c r="C1014" s="365"/>
      <c r="D1014" s="366"/>
      <c r="E1014" s="367"/>
      <c r="F1014" s="368"/>
      <c r="G1014" s="379"/>
      <c r="H1014" s="382"/>
      <c r="I1014" s="466"/>
      <c r="J1014" s="467"/>
      <c r="K1014" s="468"/>
      <c r="L1014" s="465"/>
      <c r="N1014" s="458"/>
      <c r="O1014" s="458"/>
      <c r="P1014" s="372"/>
      <c r="Q1014" s="372"/>
      <c r="R1014" s="372"/>
      <c r="S1014" s="372"/>
      <c r="T1014" s="372"/>
      <c r="U1014" s="372"/>
      <c r="V1014" s="372"/>
      <c r="W1014" s="372"/>
      <c r="X1014" s="372"/>
      <c r="Y1014" s="372"/>
      <c r="Z1014" s="372"/>
      <c r="AA1014" s="372"/>
      <c r="AB1014" s="372"/>
      <c r="AC1014" s="372"/>
      <c r="AD1014" s="372"/>
      <c r="AE1014" s="372"/>
      <c r="AF1014" s="372"/>
      <c r="AG1014" s="372"/>
      <c r="AH1014" s="372"/>
      <c r="AI1014" s="372"/>
      <c r="AJ1014" s="372"/>
      <c r="AK1014" s="372"/>
      <c r="AL1014" s="372"/>
      <c r="AM1014" s="372"/>
      <c r="AN1014" s="372"/>
      <c r="AO1014" s="372"/>
      <c r="AP1014" s="372"/>
      <c r="AQ1014" s="372"/>
      <c r="AR1014" s="372"/>
      <c r="AS1014" s="372"/>
      <c r="AT1014" s="372"/>
      <c r="AU1014" s="372"/>
      <c r="AV1014" s="372"/>
      <c r="AW1014" s="372"/>
      <c r="AX1014" s="372"/>
      <c r="AY1014" s="372"/>
      <c r="AZ1014" s="372"/>
      <c r="BA1014" s="372"/>
      <c r="BB1014" s="372"/>
      <c r="BC1014" s="372"/>
      <c r="BD1014" s="372"/>
      <c r="BE1014" s="372"/>
      <c r="BF1014" s="372"/>
      <c r="BG1014" s="372"/>
      <c r="BH1014" s="372"/>
      <c r="BI1014" s="372"/>
      <c r="BJ1014" s="372"/>
      <c r="BK1014" s="372"/>
      <c r="BL1014" s="372"/>
      <c r="BM1014" s="372"/>
      <c r="BN1014" s="372"/>
      <c r="BO1014" s="372"/>
      <c r="BP1014" s="372"/>
      <c r="BQ1014" s="372"/>
      <c r="BR1014" s="372"/>
      <c r="BS1014" s="372"/>
      <c r="BT1014" s="372"/>
      <c r="BU1014" s="372"/>
      <c r="BV1014" s="372"/>
      <c r="BW1014" s="372"/>
      <c r="BX1014" s="372"/>
      <c r="BY1014" s="372"/>
      <c r="BZ1014" s="372"/>
      <c r="CA1014" s="372"/>
      <c r="CB1014" s="372"/>
      <c r="CC1014" s="372"/>
      <c r="CD1014" s="372"/>
      <c r="CE1014" s="372"/>
      <c r="CF1014" s="372"/>
      <c r="CG1014" s="372"/>
      <c r="CH1014" s="372"/>
      <c r="CI1014" s="372"/>
      <c r="CJ1014" s="372"/>
      <c r="CK1014" s="372"/>
      <c r="CL1014" s="372"/>
      <c r="CM1014" s="372"/>
      <c r="CN1014" s="372"/>
      <c r="CO1014" s="372"/>
      <c r="CP1014" s="372"/>
      <c r="CQ1014" s="372"/>
      <c r="CR1014" s="372"/>
      <c r="CS1014" s="372"/>
      <c r="CT1014" s="372"/>
      <c r="CU1014" s="372"/>
      <c r="CV1014" s="372"/>
      <c r="CW1014" s="372"/>
      <c r="CX1014" s="372"/>
      <c r="CY1014" s="372"/>
      <c r="CZ1014" s="372"/>
      <c r="DA1014" s="372"/>
      <c r="DB1014" s="372"/>
      <c r="DC1014" s="372"/>
      <c r="DD1014" s="372"/>
      <c r="DE1014" s="372"/>
      <c r="DF1014" s="372"/>
      <c r="DG1014" s="372"/>
      <c r="DH1014" s="372"/>
      <c r="DI1014" s="372"/>
      <c r="DJ1014" s="372"/>
      <c r="DK1014" s="372"/>
      <c r="DL1014" s="372"/>
      <c r="DM1014" s="372"/>
      <c r="DN1014" s="372"/>
      <c r="DO1014" s="372"/>
      <c r="DP1014" s="372"/>
      <c r="DQ1014" s="372"/>
      <c r="DR1014" s="372"/>
      <c r="DS1014" s="372"/>
      <c r="DT1014" s="372"/>
      <c r="DU1014" s="372"/>
      <c r="DV1014" s="372"/>
      <c r="DW1014" s="372"/>
      <c r="DX1014" s="372"/>
      <c r="DY1014" s="372"/>
      <c r="DZ1014" s="372"/>
      <c r="EA1014" s="372"/>
      <c r="EB1014" s="372"/>
      <c r="EC1014" s="372"/>
      <c r="ED1014" s="372"/>
      <c r="EE1014" s="372"/>
      <c r="EF1014" s="372"/>
      <c r="EG1014" s="372"/>
      <c r="EH1014" s="372"/>
      <c r="EI1014" s="372"/>
      <c r="EJ1014" s="372"/>
      <c r="EK1014" s="372"/>
      <c r="EL1014" s="372"/>
      <c r="EM1014" s="372"/>
      <c r="EN1014" s="372"/>
      <c r="EO1014" s="372"/>
      <c r="EP1014" s="372"/>
      <c r="EQ1014" s="372"/>
      <c r="ER1014" s="372"/>
      <c r="ES1014" s="372"/>
      <c r="ET1014" s="372"/>
      <c r="EU1014" s="372"/>
      <c r="EV1014" s="372"/>
      <c r="EW1014" s="372"/>
      <c r="EX1014" s="372"/>
      <c r="EY1014" s="372"/>
      <c r="EZ1014" s="372"/>
      <c r="FA1014" s="372"/>
      <c r="FB1014" s="372"/>
      <c r="FC1014" s="372"/>
      <c r="FD1014" s="372"/>
      <c r="FE1014" s="372"/>
      <c r="FF1014" s="372"/>
      <c r="FG1014" s="372"/>
      <c r="FH1014" s="372"/>
      <c r="FI1014" s="372"/>
      <c r="FJ1014" s="372"/>
      <c r="FK1014" s="372"/>
      <c r="FL1014" s="372"/>
      <c r="FM1014" s="372"/>
      <c r="FN1014" s="372"/>
      <c r="FO1014" s="372"/>
      <c r="FP1014" s="372"/>
      <c r="FQ1014" s="372"/>
      <c r="FR1014" s="372"/>
      <c r="FS1014" s="372"/>
      <c r="FT1014" s="372"/>
      <c r="FU1014" s="372"/>
      <c r="FV1014" s="372"/>
      <c r="FW1014" s="372"/>
      <c r="FX1014" s="372"/>
      <c r="FY1014" s="372"/>
      <c r="FZ1014" s="372"/>
      <c r="GA1014" s="372"/>
      <c r="GB1014" s="372"/>
      <c r="GC1014" s="372"/>
      <c r="GD1014" s="372"/>
      <c r="GE1014" s="372"/>
      <c r="GF1014" s="372"/>
      <c r="GG1014" s="372"/>
      <c r="GH1014" s="372"/>
      <c r="GI1014" s="372"/>
      <c r="GJ1014" s="372"/>
      <c r="GK1014" s="372"/>
      <c r="GL1014" s="372"/>
      <c r="GM1014" s="372"/>
      <c r="GN1014" s="372"/>
      <c r="GO1014" s="372"/>
      <c r="GP1014" s="372"/>
      <c r="GQ1014" s="372"/>
      <c r="GR1014" s="372"/>
      <c r="GS1014" s="372"/>
      <c r="GT1014" s="372"/>
      <c r="GU1014" s="372"/>
      <c r="GV1014" s="372"/>
      <c r="GW1014" s="372"/>
      <c r="GX1014" s="372"/>
      <c r="GY1014" s="372"/>
      <c r="GZ1014" s="372"/>
      <c r="HA1014" s="372"/>
      <c r="HB1014" s="372"/>
      <c r="HC1014" s="372"/>
      <c r="HD1014" s="372"/>
      <c r="HE1014" s="372"/>
      <c r="HF1014" s="372"/>
      <c r="HG1014" s="372"/>
      <c r="HH1014" s="372"/>
      <c r="HI1014" s="372"/>
      <c r="HJ1014" s="372"/>
      <c r="HK1014" s="372"/>
      <c r="HL1014" s="372"/>
      <c r="HM1014" s="372"/>
      <c r="HN1014" s="372"/>
      <c r="HO1014" s="372"/>
      <c r="HP1014" s="372"/>
      <c r="HQ1014" s="372"/>
      <c r="HR1014" s="372"/>
      <c r="HS1014" s="372"/>
      <c r="HT1014" s="372"/>
      <c r="HU1014" s="372"/>
      <c r="HV1014" s="372"/>
      <c r="HW1014" s="372"/>
      <c r="HX1014" s="372"/>
    </row>
    <row r="1016" spans="1:232" s="481" customFormat="1">
      <c r="A1016" s="363"/>
      <c r="B1016" s="378"/>
      <c r="C1016" s="365"/>
      <c r="D1016" s="366"/>
      <c r="E1016" s="367"/>
      <c r="F1016" s="368"/>
      <c r="G1016" s="379"/>
      <c r="H1016" s="382"/>
      <c r="I1016" s="466"/>
      <c r="J1016" s="467"/>
      <c r="K1016" s="468"/>
      <c r="L1016" s="465"/>
      <c r="N1016" s="458"/>
      <c r="O1016" s="458"/>
      <c r="P1016" s="372"/>
      <c r="Q1016" s="372"/>
      <c r="R1016" s="372"/>
      <c r="S1016" s="372"/>
      <c r="T1016" s="372"/>
      <c r="U1016" s="372"/>
      <c r="V1016" s="372"/>
      <c r="W1016" s="372"/>
      <c r="X1016" s="372"/>
      <c r="Y1016" s="372"/>
      <c r="Z1016" s="372"/>
      <c r="AA1016" s="372"/>
      <c r="AB1016" s="372"/>
      <c r="AC1016" s="372"/>
      <c r="AD1016" s="372"/>
      <c r="AE1016" s="372"/>
      <c r="AF1016" s="372"/>
      <c r="AG1016" s="372"/>
      <c r="AH1016" s="372"/>
      <c r="AI1016" s="372"/>
      <c r="AJ1016" s="372"/>
      <c r="AK1016" s="372"/>
      <c r="AL1016" s="372"/>
      <c r="AM1016" s="372"/>
      <c r="AN1016" s="372"/>
      <c r="AO1016" s="372"/>
      <c r="AP1016" s="372"/>
      <c r="AQ1016" s="372"/>
      <c r="AR1016" s="372"/>
      <c r="AS1016" s="372"/>
      <c r="AT1016" s="372"/>
      <c r="AU1016" s="372"/>
      <c r="AV1016" s="372"/>
      <c r="AW1016" s="372"/>
      <c r="AX1016" s="372"/>
      <c r="AY1016" s="372"/>
      <c r="AZ1016" s="372"/>
      <c r="BA1016" s="372"/>
      <c r="BB1016" s="372"/>
      <c r="BC1016" s="372"/>
      <c r="BD1016" s="372"/>
      <c r="BE1016" s="372"/>
      <c r="BF1016" s="372"/>
      <c r="BG1016" s="372"/>
      <c r="BH1016" s="372"/>
      <c r="BI1016" s="372"/>
      <c r="BJ1016" s="372"/>
      <c r="BK1016" s="372"/>
      <c r="BL1016" s="372"/>
      <c r="BM1016" s="372"/>
      <c r="BN1016" s="372"/>
      <c r="BO1016" s="372"/>
      <c r="BP1016" s="372"/>
      <c r="BQ1016" s="372"/>
      <c r="BR1016" s="372"/>
      <c r="BS1016" s="372"/>
      <c r="BT1016" s="372"/>
      <c r="BU1016" s="372"/>
      <c r="BV1016" s="372"/>
      <c r="BW1016" s="372"/>
      <c r="BX1016" s="372"/>
      <c r="BY1016" s="372"/>
      <c r="BZ1016" s="372"/>
      <c r="CA1016" s="372"/>
      <c r="CB1016" s="372"/>
      <c r="CC1016" s="372"/>
      <c r="CD1016" s="372"/>
      <c r="CE1016" s="372"/>
      <c r="CF1016" s="372"/>
      <c r="CG1016" s="372"/>
      <c r="CH1016" s="372"/>
      <c r="CI1016" s="372"/>
      <c r="CJ1016" s="372"/>
      <c r="CK1016" s="372"/>
      <c r="CL1016" s="372"/>
      <c r="CM1016" s="372"/>
      <c r="CN1016" s="372"/>
      <c r="CO1016" s="372"/>
      <c r="CP1016" s="372"/>
      <c r="CQ1016" s="372"/>
      <c r="CR1016" s="372"/>
      <c r="CS1016" s="372"/>
      <c r="CT1016" s="372"/>
      <c r="CU1016" s="372"/>
      <c r="CV1016" s="372"/>
      <c r="CW1016" s="372"/>
      <c r="CX1016" s="372"/>
      <c r="CY1016" s="372"/>
      <c r="CZ1016" s="372"/>
      <c r="DA1016" s="372"/>
      <c r="DB1016" s="372"/>
      <c r="DC1016" s="372"/>
      <c r="DD1016" s="372"/>
      <c r="DE1016" s="372"/>
      <c r="DF1016" s="372"/>
      <c r="DG1016" s="372"/>
      <c r="DH1016" s="372"/>
      <c r="DI1016" s="372"/>
      <c r="DJ1016" s="372"/>
      <c r="DK1016" s="372"/>
      <c r="DL1016" s="372"/>
      <c r="DM1016" s="372"/>
      <c r="DN1016" s="372"/>
      <c r="DO1016" s="372"/>
      <c r="DP1016" s="372"/>
      <c r="DQ1016" s="372"/>
      <c r="DR1016" s="372"/>
      <c r="DS1016" s="372"/>
      <c r="DT1016" s="372"/>
      <c r="DU1016" s="372"/>
      <c r="DV1016" s="372"/>
      <c r="DW1016" s="372"/>
      <c r="DX1016" s="372"/>
      <c r="DY1016" s="372"/>
      <c r="DZ1016" s="372"/>
      <c r="EA1016" s="372"/>
      <c r="EB1016" s="372"/>
      <c r="EC1016" s="372"/>
      <c r="ED1016" s="372"/>
      <c r="EE1016" s="372"/>
      <c r="EF1016" s="372"/>
      <c r="EG1016" s="372"/>
      <c r="EH1016" s="372"/>
      <c r="EI1016" s="372"/>
      <c r="EJ1016" s="372"/>
      <c r="EK1016" s="372"/>
      <c r="EL1016" s="372"/>
      <c r="EM1016" s="372"/>
      <c r="EN1016" s="372"/>
      <c r="EO1016" s="372"/>
      <c r="EP1016" s="372"/>
      <c r="EQ1016" s="372"/>
      <c r="ER1016" s="372"/>
      <c r="ES1016" s="372"/>
      <c r="ET1016" s="372"/>
      <c r="EU1016" s="372"/>
      <c r="EV1016" s="372"/>
      <c r="EW1016" s="372"/>
      <c r="EX1016" s="372"/>
      <c r="EY1016" s="372"/>
      <c r="EZ1016" s="372"/>
      <c r="FA1016" s="372"/>
      <c r="FB1016" s="372"/>
      <c r="FC1016" s="372"/>
      <c r="FD1016" s="372"/>
      <c r="FE1016" s="372"/>
      <c r="FF1016" s="372"/>
      <c r="FG1016" s="372"/>
      <c r="FH1016" s="372"/>
      <c r="FI1016" s="372"/>
      <c r="FJ1016" s="372"/>
      <c r="FK1016" s="372"/>
      <c r="FL1016" s="372"/>
      <c r="FM1016" s="372"/>
      <c r="FN1016" s="372"/>
      <c r="FO1016" s="372"/>
      <c r="FP1016" s="372"/>
      <c r="FQ1016" s="372"/>
      <c r="FR1016" s="372"/>
      <c r="FS1016" s="372"/>
      <c r="FT1016" s="372"/>
      <c r="FU1016" s="372"/>
      <c r="FV1016" s="372"/>
      <c r="FW1016" s="372"/>
      <c r="FX1016" s="372"/>
      <c r="FY1016" s="372"/>
      <c r="FZ1016" s="372"/>
      <c r="GA1016" s="372"/>
      <c r="GB1016" s="372"/>
      <c r="GC1016" s="372"/>
      <c r="GD1016" s="372"/>
      <c r="GE1016" s="372"/>
      <c r="GF1016" s="372"/>
      <c r="GG1016" s="372"/>
      <c r="GH1016" s="372"/>
      <c r="GI1016" s="372"/>
      <c r="GJ1016" s="372"/>
      <c r="GK1016" s="372"/>
      <c r="GL1016" s="372"/>
      <c r="GM1016" s="372"/>
      <c r="GN1016" s="372"/>
      <c r="GO1016" s="372"/>
      <c r="GP1016" s="372"/>
      <c r="GQ1016" s="372"/>
      <c r="GR1016" s="372"/>
      <c r="GS1016" s="372"/>
      <c r="GT1016" s="372"/>
      <c r="GU1016" s="372"/>
      <c r="GV1016" s="372"/>
      <c r="GW1016" s="372"/>
      <c r="GX1016" s="372"/>
      <c r="GY1016" s="372"/>
      <c r="GZ1016" s="372"/>
      <c r="HA1016" s="372"/>
      <c r="HB1016" s="372"/>
      <c r="HC1016" s="372"/>
      <c r="HD1016" s="372"/>
      <c r="HE1016" s="372"/>
      <c r="HF1016" s="372"/>
      <c r="HG1016" s="372"/>
      <c r="HH1016" s="372"/>
      <c r="HI1016" s="372"/>
      <c r="HJ1016" s="372"/>
      <c r="HK1016" s="372"/>
      <c r="HL1016" s="372"/>
      <c r="HM1016" s="372"/>
      <c r="HN1016" s="372"/>
      <c r="HO1016" s="372"/>
      <c r="HP1016" s="372"/>
      <c r="HQ1016" s="372"/>
      <c r="HR1016" s="372"/>
      <c r="HS1016" s="372"/>
      <c r="HT1016" s="372"/>
      <c r="HU1016" s="372"/>
      <c r="HV1016" s="372"/>
      <c r="HW1016" s="372"/>
      <c r="HX1016" s="372"/>
    </row>
    <row r="1018" spans="1:232" s="481" customFormat="1">
      <c r="A1018" s="363"/>
      <c r="B1018" s="378"/>
      <c r="C1018" s="365"/>
      <c r="D1018" s="366"/>
      <c r="E1018" s="367"/>
      <c r="F1018" s="368"/>
      <c r="G1018" s="379"/>
      <c r="H1018" s="382"/>
      <c r="I1018" s="466"/>
      <c r="J1018" s="467"/>
      <c r="K1018" s="468"/>
      <c r="L1018" s="465"/>
      <c r="N1018" s="458"/>
      <c r="O1018" s="458"/>
      <c r="P1018" s="372"/>
      <c r="Q1018" s="372"/>
      <c r="R1018" s="372"/>
      <c r="S1018" s="372"/>
      <c r="T1018" s="372"/>
      <c r="U1018" s="372"/>
      <c r="V1018" s="372"/>
      <c r="W1018" s="372"/>
      <c r="X1018" s="372"/>
      <c r="Y1018" s="372"/>
      <c r="Z1018" s="372"/>
      <c r="AA1018" s="372"/>
      <c r="AB1018" s="372"/>
      <c r="AC1018" s="372"/>
      <c r="AD1018" s="372"/>
      <c r="AE1018" s="372"/>
      <c r="AF1018" s="372"/>
      <c r="AG1018" s="372"/>
      <c r="AH1018" s="372"/>
      <c r="AI1018" s="372"/>
      <c r="AJ1018" s="372"/>
      <c r="AK1018" s="372"/>
      <c r="AL1018" s="372"/>
      <c r="AM1018" s="372"/>
      <c r="AN1018" s="372"/>
      <c r="AO1018" s="372"/>
      <c r="AP1018" s="372"/>
      <c r="AQ1018" s="372"/>
      <c r="AR1018" s="372"/>
      <c r="AS1018" s="372"/>
      <c r="AT1018" s="372"/>
      <c r="AU1018" s="372"/>
      <c r="AV1018" s="372"/>
      <c r="AW1018" s="372"/>
      <c r="AX1018" s="372"/>
      <c r="AY1018" s="372"/>
      <c r="AZ1018" s="372"/>
      <c r="BA1018" s="372"/>
      <c r="BB1018" s="372"/>
      <c r="BC1018" s="372"/>
      <c r="BD1018" s="372"/>
      <c r="BE1018" s="372"/>
      <c r="BF1018" s="372"/>
      <c r="BG1018" s="372"/>
      <c r="BH1018" s="372"/>
      <c r="BI1018" s="372"/>
      <c r="BJ1018" s="372"/>
      <c r="BK1018" s="372"/>
      <c r="BL1018" s="372"/>
      <c r="BM1018" s="372"/>
      <c r="BN1018" s="372"/>
      <c r="BO1018" s="372"/>
      <c r="BP1018" s="372"/>
      <c r="BQ1018" s="372"/>
      <c r="BR1018" s="372"/>
      <c r="BS1018" s="372"/>
      <c r="BT1018" s="372"/>
      <c r="BU1018" s="372"/>
      <c r="BV1018" s="372"/>
      <c r="BW1018" s="372"/>
      <c r="BX1018" s="372"/>
      <c r="BY1018" s="372"/>
      <c r="BZ1018" s="372"/>
      <c r="CA1018" s="372"/>
      <c r="CB1018" s="372"/>
      <c r="CC1018" s="372"/>
      <c r="CD1018" s="372"/>
      <c r="CE1018" s="372"/>
      <c r="CF1018" s="372"/>
      <c r="CG1018" s="372"/>
      <c r="CH1018" s="372"/>
      <c r="CI1018" s="372"/>
      <c r="CJ1018" s="372"/>
      <c r="CK1018" s="372"/>
      <c r="CL1018" s="372"/>
      <c r="CM1018" s="372"/>
      <c r="CN1018" s="372"/>
      <c r="CO1018" s="372"/>
      <c r="CP1018" s="372"/>
      <c r="CQ1018" s="372"/>
      <c r="CR1018" s="372"/>
      <c r="CS1018" s="372"/>
      <c r="CT1018" s="372"/>
      <c r="CU1018" s="372"/>
      <c r="CV1018" s="372"/>
      <c r="CW1018" s="372"/>
      <c r="CX1018" s="372"/>
      <c r="CY1018" s="372"/>
      <c r="CZ1018" s="372"/>
      <c r="DA1018" s="372"/>
      <c r="DB1018" s="372"/>
      <c r="DC1018" s="372"/>
      <c r="DD1018" s="372"/>
      <c r="DE1018" s="372"/>
      <c r="DF1018" s="372"/>
      <c r="DG1018" s="372"/>
      <c r="DH1018" s="372"/>
      <c r="DI1018" s="372"/>
      <c r="DJ1018" s="372"/>
      <c r="DK1018" s="372"/>
      <c r="DL1018" s="372"/>
      <c r="DM1018" s="372"/>
      <c r="DN1018" s="372"/>
      <c r="DO1018" s="372"/>
      <c r="DP1018" s="372"/>
      <c r="DQ1018" s="372"/>
      <c r="DR1018" s="372"/>
      <c r="DS1018" s="372"/>
      <c r="DT1018" s="372"/>
      <c r="DU1018" s="372"/>
      <c r="DV1018" s="372"/>
      <c r="DW1018" s="372"/>
      <c r="DX1018" s="372"/>
      <c r="DY1018" s="372"/>
      <c r="DZ1018" s="372"/>
      <c r="EA1018" s="372"/>
      <c r="EB1018" s="372"/>
      <c r="EC1018" s="372"/>
      <c r="ED1018" s="372"/>
      <c r="EE1018" s="372"/>
      <c r="EF1018" s="372"/>
      <c r="EG1018" s="372"/>
      <c r="EH1018" s="372"/>
      <c r="EI1018" s="372"/>
      <c r="EJ1018" s="372"/>
      <c r="EK1018" s="372"/>
      <c r="EL1018" s="372"/>
      <c r="EM1018" s="372"/>
      <c r="EN1018" s="372"/>
      <c r="EO1018" s="372"/>
      <c r="EP1018" s="372"/>
      <c r="EQ1018" s="372"/>
      <c r="ER1018" s="372"/>
      <c r="ES1018" s="372"/>
      <c r="ET1018" s="372"/>
      <c r="EU1018" s="372"/>
      <c r="EV1018" s="372"/>
      <c r="EW1018" s="372"/>
      <c r="EX1018" s="372"/>
      <c r="EY1018" s="372"/>
      <c r="EZ1018" s="372"/>
      <c r="FA1018" s="372"/>
      <c r="FB1018" s="372"/>
      <c r="FC1018" s="372"/>
      <c r="FD1018" s="372"/>
      <c r="FE1018" s="372"/>
      <c r="FF1018" s="372"/>
      <c r="FG1018" s="372"/>
      <c r="FH1018" s="372"/>
      <c r="FI1018" s="372"/>
      <c r="FJ1018" s="372"/>
      <c r="FK1018" s="372"/>
      <c r="FL1018" s="372"/>
      <c r="FM1018" s="372"/>
      <c r="FN1018" s="372"/>
      <c r="FO1018" s="372"/>
      <c r="FP1018" s="372"/>
      <c r="FQ1018" s="372"/>
      <c r="FR1018" s="372"/>
      <c r="FS1018" s="372"/>
      <c r="FT1018" s="372"/>
      <c r="FU1018" s="372"/>
      <c r="FV1018" s="372"/>
      <c r="FW1018" s="372"/>
      <c r="FX1018" s="372"/>
      <c r="FY1018" s="372"/>
      <c r="FZ1018" s="372"/>
      <c r="GA1018" s="372"/>
      <c r="GB1018" s="372"/>
      <c r="GC1018" s="372"/>
      <c r="GD1018" s="372"/>
      <c r="GE1018" s="372"/>
      <c r="GF1018" s="372"/>
      <c r="GG1018" s="372"/>
      <c r="GH1018" s="372"/>
      <c r="GI1018" s="372"/>
      <c r="GJ1018" s="372"/>
      <c r="GK1018" s="372"/>
      <c r="GL1018" s="372"/>
      <c r="GM1018" s="372"/>
      <c r="GN1018" s="372"/>
      <c r="GO1018" s="372"/>
      <c r="GP1018" s="372"/>
      <c r="GQ1018" s="372"/>
      <c r="GR1018" s="372"/>
      <c r="GS1018" s="372"/>
      <c r="GT1018" s="372"/>
      <c r="GU1018" s="372"/>
      <c r="GV1018" s="372"/>
      <c r="GW1018" s="372"/>
      <c r="GX1018" s="372"/>
      <c r="GY1018" s="372"/>
      <c r="GZ1018" s="372"/>
      <c r="HA1018" s="372"/>
      <c r="HB1018" s="372"/>
      <c r="HC1018" s="372"/>
      <c r="HD1018" s="372"/>
      <c r="HE1018" s="372"/>
      <c r="HF1018" s="372"/>
      <c r="HG1018" s="372"/>
      <c r="HH1018" s="372"/>
      <c r="HI1018" s="372"/>
      <c r="HJ1018" s="372"/>
      <c r="HK1018" s="372"/>
      <c r="HL1018" s="372"/>
      <c r="HM1018" s="372"/>
      <c r="HN1018" s="372"/>
      <c r="HO1018" s="372"/>
      <c r="HP1018" s="372"/>
      <c r="HQ1018" s="372"/>
      <c r="HR1018" s="372"/>
      <c r="HS1018" s="372"/>
      <c r="HT1018" s="372"/>
      <c r="HU1018" s="372"/>
      <c r="HV1018" s="372"/>
      <c r="HW1018" s="372"/>
      <c r="HX1018" s="372"/>
    </row>
    <row r="1020" spans="1:232" s="481" customFormat="1">
      <c r="A1020" s="363"/>
      <c r="B1020" s="378"/>
      <c r="C1020" s="365"/>
      <c r="D1020" s="366"/>
      <c r="E1020" s="367"/>
      <c r="F1020" s="368"/>
      <c r="G1020" s="379"/>
      <c r="H1020" s="382"/>
      <c r="I1020" s="466"/>
      <c r="J1020" s="467"/>
      <c r="K1020" s="468"/>
      <c r="L1020" s="465"/>
      <c r="N1020" s="458"/>
      <c r="O1020" s="458"/>
      <c r="P1020" s="372"/>
      <c r="Q1020" s="372"/>
      <c r="R1020" s="372"/>
      <c r="S1020" s="372"/>
      <c r="T1020" s="372"/>
      <c r="U1020" s="372"/>
      <c r="V1020" s="372"/>
      <c r="W1020" s="372"/>
      <c r="X1020" s="372"/>
      <c r="Y1020" s="372"/>
      <c r="Z1020" s="372"/>
      <c r="AA1020" s="372"/>
      <c r="AB1020" s="372"/>
      <c r="AC1020" s="372"/>
      <c r="AD1020" s="372"/>
      <c r="AE1020" s="372"/>
      <c r="AF1020" s="372"/>
      <c r="AG1020" s="372"/>
      <c r="AH1020" s="372"/>
      <c r="AI1020" s="372"/>
      <c r="AJ1020" s="372"/>
      <c r="AK1020" s="372"/>
      <c r="AL1020" s="372"/>
      <c r="AM1020" s="372"/>
      <c r="AN1020" s="372"/>
      <c r="AO1020" s="372"/>
      <c r="AP1020" s="372"/>
      <c r="AQ1020" s="372"/>
      <c r="AR1020" s="372"/>
      <c r="AS1020" s="372"/>
      <c r="AT1020" s="372"/>
      <c r="AU1020" s="372"/>
      <c r="AV1020" s="372"/>
      <c r="AW1020" s="372"/>
      <c r="AX1020" s="372"/>
      <c r="AY1020" s="372"/>
      <c r="AZ1020" s="372"/>
      <c r="BA1020" s="372"/>
      <c r="BB1020" s="372"/>
      <c r="BC1020" s="372"/>
      <c r="BD1020" s="372"/>
      <c r="BE1020" s="372"/>
      <c r="BF1020" s="372"/>
      <c r="BG1020" s="372"/>
      <c r="BH1020" s="372"/>
      <c r="BI1020" s="372"/>
      <c r="BJ1020" s="372"/>
      <c r="BK1020" s="372"/>
      <c r="BL1020" s="372"/>
      <c r="BM1020" s="372"/>
      <c r="BN1020" s="372"/>
      <c r="BO1020" s="372"/>
      <c r="BP1020" s="372"/>
      <c r="BQ1020" s="372"/>
      <c r="BR1020" s="372"/>
      <c r="BS1020" s="372"/>
      <c r="BT1020" s="372"/>
      <c r="BU1020" s="372"/>
      <c r="BV1020" s="372"/>
      <c r="BW1020" s="372"/>
      <c r="BX1020" s="372"/>
      <c r="BY1020" s="372"/>
      <c r="BZ1020" s="372"/>
      <c r="CA1020" s="372"/>
      <c r="CB1020" s="372"/>
      <c r="CC1020" s="372"/>
      <c r="CD1020" s="372"/>
      <c r="CE1020" s="372"/>
      <c r="CF1020" s="372"/>
      <c r="CG1020" s="372"/>
      <c r="CH1020" s="372"/>
      <c r="CI1020" s="372"/>
      <c r="CJ1020" s="372"/>
      <c r="CK1020" s="372"/>
      <c r="CL1020" s="372"/>
      <c r="CM1020" s="372"/>
      <c r="CN1020" s="372"/>
      <c r="CO1020" s="372"/>
      <c r="CP1020" s="372"/>
      <c r="CQ1020" s="372"/>
      <c r="CR1020" s="372"/>
      <c r="CS1020" s="372"/>
      <c r="CT1020" s="372"/>
      <c r="CU1020" s="372"/>
      <c r="CV1020" s="372"/>
      <c r="CW1020" s="372"/>
      <c r="CX1020" s="372"/>
      <c r="CY1020" s="372"/>
      <c r="CZ1020" s="372"/>
      <c r="DA1020" s="372"/>
      <c r="DB1020" s="372"/>
      <c r="DC1020" s="372"/>
      <c r="DD1020" s="372"/>
      <c r="DE1020" s="372"/>
      <c r="DF1020" s="372"/>
      <c r="DG1020" s="372"/>
      <c r="DH1020" s="372"/>
      <c r="DI1020" s="372"/>
      <c r="DJ1020" s="372"/>
      <c r="DK1020" s="372"/>
      <c r="DL1020" s="372"/>
      <c r="DM1020" s="372"/>
      <c r="DN1020" s="372"/>
      <c r="DO1020" s="372"/>
      <c r="DP1020" s="372"/>
      <c r="DQ1020" s="372"/>
      <c r="DR1020" s="372"/>
      <c r="DS1020" s="372"/>
      <c r="DT1020" s="372"/>
      <c r="DU1020" s="372"/>
      <c r="DV1020" s="372"/>
      <c r="DW1020" s="372"/>
      <c r="DX1020" s="372"/>
      <c r="DY1020" s="372"/>
      <c r="DZ1020" s="372"/>
      <c r="EA1020" s="372"/>
      <c r="EB1020" s="372"/>
      <c r="EC1020" s="372"/>
      <c r="ED1020" s="372"/>
      <c r="EE1020" s="372"/>
      <c r="EF1020" s="372"/>
      <c r="EG1020" s="372"/>
      <c r="EH1020" s="372"/>
      <c r="EI1020" s="372"/>
      <c r="EJ1020" s="372"/>
      <c r="EK1020" s="372"/>
      <c r="EL1020" s="372"/>
      <c r="EM1020" s="372"/>
      <c r="EN1020" s="372"/>
      <c r="EO1020" s="372"/>
      <c r="EP1020" s="372"/>
      <c r="EQ1020" s="372"/>
      <c r="ER1020" s="372"/>
      <c r="ES1020" s="372"/>
      <c r="ET1020" s="372"/>
      <c r="EU1020" s="372"/>
      <c r="EV1020" s="372"/>
      <c r="EW1020" s="372"/>
      <c r="EX1020" s="372"/>
      <c r="EY1020" s="372"/>
      <c r="EZ1020" s="372"/>
      <c r="FA1020" s="372"/>
      <c r="FB1020" s="372"/>
      <c r="FC1020" s="372"/>
      <c r="FD1020" s="372"/>
      <c r="FE1020" s="372"/>
      <c r="FF1020" s="372"/>
      <c r="FG1020" s="372"/>
      <c r="FH1020" s="372"/>
      <c r="FI1020" s="372"/>
      <c r="FJ1020" s="372"/>
      <c r="FK1020" s="372"/>
      <c r="FL1020" s="372"/>
      <c r="FM1020" s="372"/>
      <c r="FN1020" s="372"/>
      <c r="FO1020" s="372"/>
      <c r="FP1020" s="372"/>
      <c r="FQ1020" s="372"/>
      <c r="FR1020" s="372"/>
      <c r="FS1020" s="372"/>
      <c r="FT1020" s="372"/>
      <c r="FU1020" s="372"/>
      <c r="FV1020" s="372"/>
      <c r="FW1020" s="372"/>
      <c r="FX1020" s="372"/>
      <c r="FY1020" s="372"/>
      <c r="FZ1020" s="372"/>
      <c r="GA1020" s="372"/>
      <c r="GB1020" s="372"/>
      <c r="GC1020" s="372"/>
      <c r="GD1020" s="372"/>
      <c r="GE1020" s="372"/>
      <c r="GF1020" s="372"/>
      <c r="GG1020" s="372"/>
      <c r="GH1020" s="372"/>
      <c r="GI1020" s="372"/>
      <c r="GJ1020" s="372"/>
      <c r="GK1020" s="372"/>
      <c r="GL1020" s="372"/>
      <c r="GM1020" s="372"/>
      <c r="GN1020" s="372"/>
      <c r="GO1020" s="372"/>
      <c r="GP1020" s="372"/>
      <c r="GQ1020" s="372"/>
      <c r="GR1020" s="372"/>
      <c r="GS1020" s="372"/>
      <c r="GT1020" s="372"/>
      <c r="GU1020" s="372"/>
      <c r="GV1020" s="372"/>
      <c r="GW1020" s="372"/>
      <c r="GX1020" s="372"/>
      <c r="GY1020" s="372"/>
      <c r="GZ1020" s="372"/>
      <c r="HA1020" s="372"/>
      <c r="HB1020" s="372"/>
      <c r="HC1020" s="372"/>
      <c r="HD1020" s="372"/>
      <c r="HE1020" s="372"/>
      <c r="HF1020" s="372"/>
      <c r="HG1020" s="372"/>
      <c r="HH1020" s="372"/>
      <c r="HI1020" s="372"/>
      <c r="HJ1020" s="372"/>
      <c r="HK1020" s="372"/>
      <c r="HL1020" s="372"/>
      <c r="HM1020" s="372"/>
      <c r="HN1020" s="372"/>
      <c r="HO1020" s="372"/>
      <c r="HP1020" s="372"/>
      <c r="HQ1020" s="372"/>
      <c r="HR1020" s="372"/>
      <c r="HS1020" s="372"/>
      <c r="HT1020" s="372"/>
      <c r="HU1020" s="372"/>
      <c r="HV1020" s="372"/>
      <c r="HW1020" s="372"/>
      <c r="HX1020" s="372"/>
    </row>
    <row r="1022" spans="1:232" s="481" customFormat="1">
      <c r="A1022" s="363"/>
      <c r="B1022" s="378"/>
      <c r="C1022" s="365"/>
      <c r="D1022" s="366"/>
      <c r="E1022" s="367"/>
      <c r="F1022" s="368"/>
      <c r="G1022" s="379"/>
      <c r="H1022" s="382"/>
      <c r="I1022" s="466"/>
      <c r="J1022" s="467"/>
      <c r="K1022" s="468"/>
      <c r="L1022" s="465"/>
      <c r="N1022" s="458"/>
      <c r="O1022" s="458"/>
      <c r="P1022" s="372"/>
      <c r="Q1022" s="372"/>
      <c r="R1022" s="372"/>
      <c r="S1022" s="372"/>
      <c r="T1022" s="372"/>
      <c r="U1022" s="372"/>
      <c r="V1022" s="372"/>
      <c r="W1022" s="372"/>
      <c r="X1022" s="372"/>
      <c r="Y1022" s="372"/>
      <c r="Z1022" s="372"/>
      <c r="AA1022" s="372"/>
      <c r="AB1022" s="372"/>
      <c r="AC1022" s="372"/>
      <c r="AD1022" s="372"/>
      <c r="AE1022" s="372"/>
      <c r="AF1022" s="372"/>
      <c r="AG1022" s="372"/>
      <c r="AH1022" s="372"/>
      <c r="AI1022" s="372"/>
      <c r="AJ1022" s="372"/>
      <c r="AK1022" s="372"/>
      <c r="AL1022" s="372"/>
      <c r="AM1022" s="372"/>
      <c r="AN1022" s="372"/>
      <c r="AO1022" s="372"/>
      <c r="AP1022" s="372"/>
      <c r="AQ1022" s="372"/>
      <c r="AR1022" s="372"/>
      <c r="AS1022" s="372"/>
      <c r="AT1022" s="372"/>
      <c r="AU1022" s="372"/>
      <c r="AV1022" s="372"/>
      <c r="AW1022" s="372"/>
      <c r="AX1022" s="372"/>
      <c r="AY1022" s="372"/>
      <c r="AZ1022" s="372"/>
      <c r="BA1022" s="372"/>
      <c r="BB1022" s="372"/>
      <c r="BC1022" s="372"/>
      <c r="BD1022" s="372"/>
      <c r="BE1022" s="372"/>
      <c r="BF1022" s="372"/>
      <c r="BG1022" s="372"/>
      <c r="BH1022" s="372"/>
      <c r="BI1022" s="372"/>
      <c r="BJ1022" s="372"/>
      <c r="BK1022" s="372"/>
      <c r="BL1022" s="372"/>
      <c r="BM1022" s="372"/>
      <c r="BN1022" s="372"/>
      <c r="BO1022" s="372"/>
      <c r="BP1022" s="372"/>
      <c r="BQ1022" s="372"/>
      <c r="BR1022" s="372"/>
      <c r="BS1022" s="372"/>
      <c r="BT1022" s="372"/>
      <c r="BU1022" s="372"/>
      <c r="BV1022" s="372"/>
      <c r="BW1022" s="372"/>
      <c r="BX1022" s="372"/>
      <c r="BY1022" s="372"/>
      <c r="BZ1022" s="372"/>
      <c r="CA1022" s="372"/>
      <c r="CB1022" s="372"/>
      <c r="CC1022" s="372"/>
      <c r="CD1022" s="372"/>
      <c r="CE1022" s="372"/>
      <c r="CF1022" s="372"/>
      <c r="CG1022" s="372"/>
      <c r="CH1022" s="372"/>
      <c r="CI1022" s="372"/>
      <c r="CJ1022" s="372"/>
      <c r="CK1022" s="372"/>
      <c r="CL1022" s="372"/>
      <c r="CM1022" s="372"/>
      <c r="CN1022" s="372"/>
      <c r="CO1022" s="372"/>
      <c r="CP1022" s="372"/>
      <c r="CQ1022" s="372"/>
      <c r="CR1022" s="372"/>
      <c r="CS1022" s="372"/>
      <c r="CT1022" s="372"/>
      <c r="CU1022" s="372"/>
      <c r="CV1022" s="372"/>
      <c r="CW1022" s="372"/>
      <c r="CX1022" s="372"/>
      <c r="CY1022" s="372"/>
      <c r="CZ1022" s="372"/>
      <c r="DA1022" s="372"/>
      <c r="DB1022" s="372"/>
      <c r="DC1022" s="372"/>
      <c r="DD1022" s="372"/>
      <c r="DE1022" s="372"/>
      <c r="DF1022" s="372"/>
      <c r="DG1022" s="372"/>
      <c r="DH1022" s="372"/>
      <c r="DI1022" s="372"/>
      <c r="DJ1022" s="372"/>
      <c r="DK1022" s="372"/>
      <c r="DL1022" s="372"/>
      <c r="DM1022" s="372"/>
      <c r="DN1022" s="372"/>
      <c r="DO1022" s="372"/>
      <c r="DP1022" s="372"/>
      <c r="DQ1022" s="372"/>
      <c r="DR1022" s="372"/>
      <c r="DS1022" s="372"/>
      <c r="DT1022" s="372"/>
      <c r="DU1022" s="372"/>
      <c r="DV1022" s="372"/>
      <c r="DW1022" s="372"/>
      <c r="DX1022" s="372"/>
      <c r="DY1022" s="372"/>
      <c r="DZ1022" s="372"/>
      <c r="EA1022" s="372"/>
      <c r="EB1022" s="372"/>
      <c r="EC1022" s="372"/>
      <c r="ED1022" s="372"/>
      <c r="EE1022" s="372"/>
      <c r="EF1022" s="372"/>
      <c r="EG1022" s="372"/>
      <c r="EH1022" s="372"/>
      <c r="EI1022" s="372"/>
      <c r="EJ1022" s="372"/>
      <c r="EK1022" s="372"/>
      <c r="EL1022" s="372"/>
      <c r="EM1022" s="372"/>
      <c r="EN1022" s="372"/>
      <c r="EO1022" s="372"/>
      <c r="EP1022" s="372"/>
      <c r="EQ1022" s="372"/>
      <c r="ER1022" s="372"/>
      <c r="ES1022" s="372"/>
      <c r="ET1022" s="372"/>
      <c r="EU1022" s="372"/>
      <c r="EV1022" s="372"/>
      <c r="EW1022" s="372"/>
      <c r="EX1022" s="372"/>
      <c r="EY1022" s="372"/>
      <c r="EZ1022" s="372"/>
      <c r="FA1022" s="372"/>
      <c r="FB1022" s="372"/>
      <c r="FC1022" s="372"/>
      <c r="FD1022" s="372"/>
      <c r="FE1022" s="372"/>
      <c r="FF1022" s="372"/>
      <c r="FG1022" s="372"/>
      <c r="FH1022" s="372"/>
      <c r="FI1022" s="372"/>
      <c r="FJ1022" s="372"/>
      <c r="FK1022" s="372"/>
      <c r="FL1022" s="372"/>
      <c r="FM1022" s="372"/>
      <c r="FN1022" s="372"/>
      <c r="FO1022" s="372"/>
      <c r="FP1022" s="372"/>
      <c r="FQ1022" s="372"/>
      <c r="FR1022" s="372"/>
      <c r="FS1022" s="372"/>
      <c r="FT1022" s="372"/>
      <c r="FU1022" s="372"/>
      <c r="FV1022" s="372"/>
      <c r="FW1022" s="372"/>
      <c r="FX1022" s="372"/>
      <c r="FY1022" s="372"/>
      <c r="FZ1022" s="372"/>
      <c r="GA1022" s="372"/>
      <c r="GB1022" s="372"/>
      <c r="GC1022" s="372"/>
      <c r="GD1022" s="372"/>
      <c r="GE1022" s="372"/>
      <c r="GF1022" s="372"/>
      <c r="GG1022" s="372"/>
      <c r="GH1022" s="372"/>
      <c r="GI1022" s="372"/>
      <c r="GJ1022" s="372"/>
      <c r="GK1022" s="372"/>
      <c r="GL1022" s="372"/>
      <c r="GM1022" s="372"/>
      <c r="GN1022" s="372"/>
      <c r="GO1022" s="372"/>
      <c r="GP1022" s="372"/>
      <c r="GQ1022" s="372"/>
      <c r="GR1022" s="372"/>
      <c r="GS1022" s="372"/>
      <c r="GT1022" s="372"/>
      <c r="GU1022" s="372"/>
      <c r="GV1022" s="372"/>
      <c r="GW1022" s="372"/>
      <c r="GX1022" s="372"/>
      <c r="GY1022" s="372"/>
      <c r="GZ1022" s="372"/>
      <c r="HA1022" s="372"/>
      <c r="HB1022" s="372"/>
      <c r="HC1022" s="372"/>
      <c r="HD1022" s="372"/>
      <c r="HE1022" s="372"/>
      <c r="HF1022" s="372"/>
      <c r="HG1022" s="372"/>
      <c r="HH1022" s="372"/>
      <c r="HI1022" s="372"/>
      <c r="HJ1022" s="372"/>
      <c r="HK1022" s="372"/>
      <c r="HL1022" s="372"/>
      <c r="HM1022" s="372"/>
      <c r="HN1022" s="372"/>
      <c r="HO1022" s="372"/>
      <c r="HP1022" s="372"/>
      <c r="HQ1022" s="372"/>
      <c r="HR1022" s="372"/>
      <c r="HS1022" s="372"/>
      <c r="HT1022" s="372"/>
      <c r="HU1022" s="372"/>
      <c r="HV1022" s="372"/>
      <c r="HW1022" s="372"/>
      <c r="HX1022" s="372"/>
    </row>
    <row r="1024" spans="1:232" s="481" customFormat="1">
      <c r="A1024" s="363"/>
      <c r="B1024" s="378"/>
      <c r="C1024" s="365"/>
      <c r="D1024" s="366"/>
      <c r="E1024" s="367"/>
      <c r="F1024" s="368"/>
      <c r="G1024" s="379"/>
      <c r="H1024" s="382"/>
      <c r="I1024" s="466"/>
      <c r="J1024" s="467"/>
      <c r="K1024" s="468"/>
      <c r="L1024" s="465"/>
      <c r="N1024" s="458"/>
      <c r="O1024" s="458"/>
      <c r="P1024" s="372"/>
      <c r="Q1024" s="372"/>
      <c r="R1024" s="372"/>
      <c r="S1024" s="372"/>
      <c r="T1024" s="372"/>
      <c r="U1024" s="372"/>
      <c r="V1024" s="372"/>
      <c r="W1024" s="372"/>
      <c r="X1024" s="372"/>
      <c r="Y1024" s="372"/>
      <c r="Z1024" s="372"/>
      <c r="AA1024" s="372"/>
      <c r="AB1024" s="372"/>
      <c r="AC1024" s="372"/>
      <c r="AD1024" s="372"/>
      <c r="AE1024" s="372"/>
      <c r="AF1024" s="372"/>
      <c r="AG1024" s="372"/>
      <c r="AH1024" s="372"/>
      <c r="AI1024" s="372"/>
      <c r="AJ1024" s="372"/>
      <c r="AK1024" s="372"/>
      <c r="AL1024" s="372"/>
      <c r="AM1024" s="372"/>
      <c r="AN1024" s="372"/>
      <c r="AO1024" s="372"/>
      <c r="AP1024" s="372"/>
      <c r="AQ1024" s="372"/>
      <c r="AR1024" s="372"/>
      <c r="AS1024" s="372"/>
      <c r="AT1024" s="372"/>
      <c r="AU1024" s="372"/>
      <c r="AV1024" s="372"/>
      <c r="AW1024" s="372"/>
      <c r="AX1024" s="372"/>
      <c r="AY1024" s="372"/>
      <c r="AZ1024" s="372"/>
      <c r="BA1024" s="372"/>
      <c r="BB1024" s="372"/>
      <c r="BC1024" s="372"/>
      <c r="BD1024" s="372"/>
      <c r="BE1024" s="372"/>
      <c r="BF1024" s="372"/>
      <c r="BG1024" s="372"/>
      <c r="BH1024" s="372"/>
      <c r="BI1024" s="372"/>
      <c r="BJ1024" s="372"/>
      <c r="BK1024" s="372"/>
      <c r="BL1024" s="372"/>
      <c r="BM1024" s="372"/>
      <c r="BN1024" s="372"/>
      <c r="BO1024" s="372"/>
      <c r="BP1024" s="372"/>
      <c r="BQ1024" s="372"/>
      <c r="BR1024" s="372"/>
      <c r="BS1024" s="372"/>
      <c r="BT1024" s="372"/>
      <c r="BU1024" s="372"/>
      <c r="BV1024" s="372"/>
      <c r="BW1024" s="372"/>
      <c r="BX1024" s="372"/>
      <c r="BY1024" s="372"/>
      <c r="BZ1024" s="372"/>
      <c r="CA1024" s="372"/>
      <c r="CB1024" s="372"/>
      <c r="CC1024" s="372"/>
      <c r="CD1024" s="372"/>
      <c r="CE1024" s="372"/>
      <c r="CF1024" s="372"/>
      <c r="CG1024" s="372"/>
      <c r="CH1024" s="372"/>
      <c r="CI1024" s="372"/>
      <c r="CJ1024" s="372"/>
      <c r="CK1024" s="372"/>
      <c r="CL1024" s="372"/>
      <c r="CM1024" s="372"/>
      <c r="CN1024" s="372"/>
      <c r="CO1024" s="372"/>
      <c r="CP1024" s="372"/>
      <c r="CQ1024" s="372"/>
      <c r="CR1024" s="372"/>
      <c r="CS1024" s="372"/>
      <c r="CT1024" s="372"/>
      <c r="CU1024" s="372"/>
      <c r="CV1024" s="372"/>
      <c r="CW1024" s="372"/>
      <c r="CX1024" s="372"/>
      <c r="CY1024" s="372"/>
      <c r="CZ1024" s="372"/>
      <c r="DA1024" s="372"/>
      <c r="DB1024" s="372"/>
      <c r="DC1024" s="372"/>
      <c r="DD1024" s="372"/>
      <c r="DE1024" s="372"/>
      <c r="DF1024" s="372"/>
      <c r="DG1024" s="372"/>
      <c r="DH1024" s="372"/>
      <c r="DI1024" s="372"/>
      <c r="DJ1024" s="372"/>
      <c r="DK1024" s="372"/>
      <c r="DL1024" s="372"/>
      <c r="DM1024" s="372"/>
      <c r="DN1024" s="372"/>
      <c r="DO1024" s="372"/>
      <c r="DP1024" s="372"/>
      <c r="DQ1024" s="372"/>
      <c r="DR1024" s="372"/>
      <c r="DS1024" s="372"/>
      <c r="DT1024" s="372"/>
      <c r="DU1024" s="372"/>
      <c r="DV1024" s="372"/>
      <c r="DW1024" s="372"/>
      <c r="DX1024" s="372"/>
      <c r="DY1024" s="372"/>
      <c r="DZ1024" s="372"/>
      <c r="EA1024" s="372"/>
      <c r="EB1024" s="372"/>
      <c r="EC1024" s="372"/>
      <c r="ED1024" s="372"/>
      <c r="EE1024" s="372"/>
      <c r="EF1024" s="372"/>
      <c r="EG1024" s="372"/>
      <c r="EH1024" s="372"/>
      <c r="EI1024" s="372"/>
      <c r="EJ1024" s="372"/>
      <c r="EK1024" s="372"/>
      <c r="EL1024" s="372"/>
      <c r="EM1024" s="372"/>
      <c r="EN1024" s="372"/>
      <c r="EO1024" s="372"/>
      <c r="EP1024" s="372"/>
      <c r="EQ1024" s="372"/>
      <c r="ER1024" s="372"/>
      <c r="ES1024" s="372"/>
      <c r="ET1024" s="372"/>
      <c r="EU1024" s="372"/>
      <c r="EV1024" s="372"/>
      <c r="EW1024" s="372"/>
      <c r="EX1024" s="372"/>
      <c r="EY1024" s="372"/>
      <c r="EZ1024" s="372"/>
      <c r="FA1024" s="372"/>
      <c r="FB1024" s="372"/>
      <c r="FC1024" s="372"/>
      <c r="FD1024" s="372"/>
      <c r="FE1024" s="372"/>
      <c r="FF1024" s="372"/>
      <c r="FG1024" s="372"/>
      <c r="FH1024" s="372"/>
      <c r="FI1024" s="372"/>
      <c r="FJ1024" s="372"/>
      <c r="FK1024" s="372"/>
      <c r="FL1024" s="372"/>
      <c r="FM1024" s="372"/>
      <c r="FN1024" s="372"/>
      <c r="FO1024" s="372"/>
      <c r="FP1024" s="372"/>
      <c r="FQ1024" s="372"/>
      <c r="FR1024" s="372"/>
      <c r="FS1024" s="372"/>
      <c r="FT1024" s="372"/>
      <c r="FU1024" s="372"/>
      <c r="FV1024" s="372"/>
      <c r="FW1024" s="372"/>
      <c r="FX1024" s="372"/>
      <c r="FY1024" s="372"/>
      <c r="FZ1024" s="372"/>
      <c r="GA1024" s="372"/>
      <c r="GB1024" s="372"/>
      <c r="GC1024" s="372"/>
      <c r="GD1024" s="372"/>
      <c r="GE1024" s="372"/>
      <c r="GF1024" s="372"/>
      <c r="GG1024" s="372"/>
      <c r="GH1024" s="372"/>
      <c r="GI1024" s="372"/>
      <c r="GJ1024" s="372"/>
      <c r="GK1024" s="372"/>
      <c r="GL1024" s="372"/>
      <c r="GM1024" s="372"/>
      <c r="GN1024" s="372"/>
      <c r="GO1024" s="372"/>
      <c r="GP1024" s="372"/>
      <c r="GQ1024" s="372"/>
      <c r="GR1024" s="372"/>
      <c r="GS1024" s="372"/>
      <c r="GT1024" s="372"/>
      <c r="GU1024" s="372"/>
      <c r="GV1024" s="372"/>
      <c r="GW1024" s="372"/>
      <c r="GX1024" s="372"/>
      <c r="GY1024" s="372"/>
      <c r="GZ1024" s="372"/>
      <c r="HA1024" s="372"/>
      <c r="HB1024" s="372"/>
      <c r="HC1024" s="372"/>
      <c r="HD1024" s="372"/>
      <c r="HE1024" s="372"/>
      <c r="HF1024" s="372"/>
      <c r="HG1024" s="372"/>
      <c r="HH1024" s="372"/>
      <c r="HI1024" s="372"/>
      <c r="HJ1024" s="372"/>
      <c r="HK1024" s="372"/>
      <c r="HL1024" s="372"/>
      <c r="HM1024" s="372"/>
      <c r="HN1024" s="372"/>
      <c r="HO1024" s="372"/>
      <c r="HP1024" s="372"/>
      <c r="HQ1024" s="372"/>
      <c r="HR1024" s="372"/>
      <c r="HS1024" s="372"/>
      <c r="HT1024" s="372"/>
      <c r="HU1024" s="372"/>
      <c r="HV1024" s="372"/>
      <c r="HW1024" s="372"/>
      <c r="HX1024" s="372"/>
    </row>
    <row r="1026" spans="1:232" s="481" customFormat="1">
      <c r="A1026" s="363"/>
      <c r="B1026" s="378"/>
      <c r="C1026" s="365"/>
      <c r="D1026" s="366"/>
      <c r="E1026" s="367"/>
      <c r="F1026" s="368"/>
      <c r="G1026" s="379"/>
      <c r="H1026" s="382"/>
      <c r="I1026" s="466"/>
      <c r="J1026" s="467"/>
      <c r="K1026" s="468"/>
      <c r="L1026" s="465"/>
      <c r="N1026" s="458"/>
      <c r="O1026" s="458"/>
      <c r="P1026" s="372"/>
      <c r="Q1026" s="372"/>
      <c r="R1026" s="372"/>
      <c r="S1026" s="372"/>
      <c r="T1026" s="372"/>
      <c r="U1026" s="372"/>
      <c r="V1026" s="372"/>
      <c r="W1026" s="372"/>
      <c r="X1026" s="372"/>
      <c r="Y1026" s="372"/>
      <c r="Z1026" s="372"/>
      <c r="AA1026" s="372"/>
      <c r="AB1026" s="372"/>
      <c r="AC1026" s="372"/>
      <c r="AD1026" s="372"/>
      <c r="AE1026" s="372"/>
      <c r="AF1026" s="372"/>
      <c r="AG1026" s="372"/>
      <c r="AH1026" s="372"/>
      <c r="AI1026" s="372"/>
      <c r="AJ1026" s="372"/>
      <c r="AK1026" s="372"/>
      <c r="AL1026" s="372"/>
      <c r="AM1026" s="372"/>
      <c r="AN1026" s="372"/>
      <c r="AO1026" s="372"/>
      <c r="AP1026" s="372"/>
      <c r="AQ1026" s="372"/>
      <c r="AR1026" s="372"/>
      <c r="AS1026" s="372"/>
      <c r="AT1026" s="372"/>
      <c r="AU1026" s="372"/>
      <c r="AV1026" s="372"/>
      <c r="AW1026" s="372"/>
      <c r="AX1026" s="372"/>
      <c r="AY1026" s="372"/>
      <c r="AZ1026" s="372"/>
      <c r="BA1026" s="372"/>
      <c r="BB1026" s="372"/>
      <c r="BC1026" s="372"/>
      <c r="BD1026" s="372"/>
      <c r="BE1026" s="372"/>
      <c r="BF1026" s="372"/>
      <c r="BG1026" s="372"/>
      <c r="BH1026" s="372"/>
      <c r="BI1026" s="372"/>
      <c r="BJ1026" s="372"/>
      <c r="BK1026" s="372"/>
      <c r="BL1026" s="372"/>
      <c r="BM1026" s="372"/>
      <c r="BN1026" s="372"/>
      <c r="BO1026" s="372"/>
      <c r="BP1026" s="372"/>
      <c r="BQ1026" s="372"/>
      <c r="BR1026" s="372"/>
      <c r="BS1026" s="372"/>
      <c r="BT1026" s="372"/>
      <c r="BU1026" s="372"/>
      <c r="BV1026" s="372"/>
      <c r="BW1026" s="372"/>
      <c r="BX1026" s="372"/>
      <c r="BY1026" s="372"/>
      <c r="BZ1026" s="372"/>
      <c r="CA1026" s="372"/>
      <c r="CB1026" s="372"/>
      <c r="CC1026" s="372"/>
      <c r="CD1026" s="372"/>
      <c r="CE1026" s="372"/>
      <c r="CF1026" s="372"/>
      <c r="CG1026" s="372"/>
      <c r="CH1026" s="372"/>
      <c r="CI1026" s="372"/>
      <c r="CJ1026" s="372"/>
      <c r="CK1026" s="372"/>
      <c r="CL1026" s="372"/>
      <c r="CM1026" s="372"/>
      <c r="CN1026" s="372"/>
      <c r="CO1026" s="372"/>
      <c r="CP1026" s="372"/>
      <c r="CQ1026" s="372"/>
      <c r="CR1026" s="372"/>
      <c r="CS1026" s="372"/>
      <c r="CT1026" s="372"/>
      <c r="CU1026" s="372"/>
      <c r="CV1026" s="372"/>
      <c r="CW1026" s="372"/>
      <c r="CX1026" s="372"/>
      <c r="CY1026" s="372"/>
      <c r="CZ1026" s="372"/>
      <c r="DA1026" s="372"/>
      <c r="DB1026" s="372"/>
      <c r="DC1026" s="372"/>
      <c r="DD1026" s="372"/>
      <c r="DE1026" s="372"/>
      <c r="DF1026" s="372"/>
      <c r="DG1026" s="372"/>
      <c r="DH1026" s="372"/>
      <c r="DI1026" s="372"/>
      <c r="DJ1026" s="372"/>
      <c r="DK1026" s="372"/>
      <c r="DL1026" s="372"/>
      <c r="DM1026" s="372"/>
      <c r="DN1026" s="372"/>
      <c r="DO1026" s="372"/>
      <c r="DP1026" s="372"/>
      <c r="DQ1026" s="372"/>
      <c r="DR1026" s="372"/>
      <c r="DS1026" s="372"/>
      <c r="DT1026" s="372"/>
      <c r="DU1026" s="372"/>
      <c r="DV1026" s="372"/>
      <c r="DW1026" s="372"/>
      <c r="DX1026" s="372"/>
      <c r="DY1026" s="372"/>
      <c r="DZ1026" s="372"/>
      <c r="EA1026" s="372"/>
      <c r="EB1026" s="372"/>
      <c r="EC1026" s="372"/>
      <c r="ED1026" s="372"/>
      <c r="EE1026" s="372"/>
      <c r="EF1026" s="372"/>
      <c r="EG1026" s="372"/>
      <c r="EH1026" s="372"/>
      <c r="EI1026" s="372"/>
      <c r="EJ1026" s="372"/>
      <c r="EK1026" s="372"/>
      <c r="EL1026" s="372"/>
      <c r="EM1026" s="372"/>
      <c r="EN1026" s="372"/>
      <c r="EO1026" s="372"/>
      <c r="EP1026" s="372"/>
      <c r="EQ1026" s="372"/>
      <c r="ER1026" s="372"/>
      <c r="ES1026" s="372"/>
      <c r="ET1026" s="372"/>
      <c r="EU1026" s="372"/>
      <c r="EV1026" s="372"/>
      <c r="EW1026" s="372"/>
      <c r="EX1026" s="372"/>
      <c r="EY1026" s="372"/>
      <c r="EZ1026" s="372"/>
      <c r="FA1026" s="372"/>
      <c r="FB1026" s="372"/>
      <c r="FC1026" s="372"/>
      <c r="FD1026" s="372"/>
      <c r="FE1026" s="372"/>
      <c r="FF1026" s="372"/>
      <c r="FG1026" s="372"/>
      <c r="FH1026" s="372"/>
      <c r="FI1026" s="372"/>
      <c r="FJ1026" s="372"/>
      <c r="FK1026" s="372"/>
      <c r="FL1026" s="372"/>
      <c r="FM1026" s="372"/>
      <c r="FN1026" s="372"/>
      <c r="FO1026" s="372"/>
      <c r="FP1026" s="372"/>
      <c r="FQ1026" s="372"/>
      <c r="FR1026" s="372"/>
      <c r="FS1026" s="372"/>
      <c r="FT1026" s="372"/>
      <c r="FU1026" s="372"/>
      <c r="FV1026" s="372"/>
      <c r="FW1026" s="372"/>
      <c r="FX1026" s="372"/>
      <c r="FY1026" s="372"/>
      <c r="FZ1026" s="372"/>
      <c r="GA1026" s="372"/>
      <c r="GB1026" s="372"/>
      <c r="GC1026" s="372"/>
      <c r="GD1026" s="372"/>
      <c r="GE1026" s="372"/>
      <c r="GF1026" s="372"/>
      <c r="GG1026" s="372"/>
      <c r="GH1026" s="372"/>
      <c r="GI1026" s="372"/>
      <c r="GJ1026" s="372"/>
      <c r="GK1026" s="372"/>
      <c r="GL1026" s="372"/>
      <c r="GM1026" s="372"/>
      <c r="GN1026" s="372"/>
      <c r="GO1026" s="372"/>
      <c r="GP1026" s="372"/>
      <c r="GQ1026" s="372"/>
      <c r="GR1026" s="372"/>
      <c r="GS1026" s="372"/>
      <c r="GT1026" s="372"/>
      <c r="GU1026" s="372"/>
      <c r="GV1026" s="372"/>
      <c r="GW1026" s="372"/>
      <c r="GX1026" s="372"/>
      <c r="GY1026" s="372"/>
      <c r="GZ1026" s="372"/>
      <c r="HA1026" s="372"/>
      <c r="HB1026" s="372"/>
      <c r="HC1026" s="372"/>
      <c r="HD1026" s="372"/>
      <c r="HE1026" s="372"/>
      <c r="HF1026" s="372"/>
      <c r="HG1026" s="372"/>
      <c r="HH1026" s="372"/>
      <c r="HI1026" s="372"/>
      <c r="HJ1026" s="372"/>
      <c r="HK1026" s="372"/>
      <c r="HL1026" s="372"/>
      <c r="HM1026" s="372"/>
      <c r="HN1026" s="372"/>
      <c r="HO1026" s="372"/>
      <c r="HP1026" s="372"/>
      <c r="HQ1026" s="372"/>
      <c r="HR1026" s="372"/>
      <c r="HS1026" s="372"/>
      <c r="HT1026" s="372"/>
      <c r="HU1026" s="372"/>
      <c r="HV1026" s="372"/>
      <c r="HW1026" s="372"/>
      <c r="HX1026" s="372"/>
    </row>
    <row r="1028" spans="1:232" s="481" customFormat="1">
      <c r="A1028" s="363"/>
      <c r="B1028" s="378"/>
      <c r="C1028" s="365"/>
      <c r="D1028" s="366"/>
      <c r="E1028" s="367"/>
      <c r="F1028" s="368"/>
      <c r="G1028" s="379"/>
      <c r="H1028" s="382"/>
      <c r="I1028" s="466"/>
      <c r="J1028" s="467"/>
      <c r="K1028" s="468"/>
      <c r="L1028" s="465"/>
      <c r="N1028" s="458"/>
      <c r="O1028" s="458"/>
      <c r="P1028" s="372"/>
      <c r="Q1028" s="372"/>
      <c r="R1028" s="372"/>
      <c r="S1028" s="372"/>
      <c r="T1028" s="372"/>
      <c r="U1028" s="372"/>
      <c r="V1028" s="372"/>
      <c r="W1028" s="372"/>
      <c r="X1028" s="372"/>
      <c r="Y1028" s="372"/>
      <c r="Z1028" s="372"/>
      <c r="AA1028" s="372"/>
      <c r="AB1028" s="372"/>
      <c r="AC1028" s="372"/>
      <c r="AD1028" s="372"/>
      <c r="AE1028" s="372"/>
      <c r="AF1028" s="372"/>
      <c r="AG1028" s="372"/>
      <c r="AH1028" s="372"/>
      <c r="AI1028" s="372"/>
      <c r="AJ1028" s="372"/>
      <c r="AK1028" s="372"/>
      <c r="AL1028" s="372"/>
      <c r="AM1028" s="372"/>
      <c r="AN1028" s="372"/>
      <c r="AO1028" s="372"/>
      <c r="AP1028" s="372"/>
      <c r="AQ1028" s="372"/>
      <c r="AR1028" s="372"/>
      <c r="AS1028" s="372"/>
      <c r="AT1028" s="372"/>
      <c r="AU1028" s="372"/>
      <c r="AV1028" s="372"/>
      <c r="AW1028" s="372"/>
      <c r="AX1028" s="372"/>
      <c r="AY1028" s="372"/>
      <c r="AZ1028" s="372"/>
      <c r="BA1028" s="372"/>
      <c r="BB1028" s="372"/>
      <c r="BC1028" s="372"/>
      <c r="BD1028" s="372"/>
      <c r="BE1028" s="372"/>
      <c r="BF1028" s="372"/>
      <c r="BG1028" s="372"/>
      <c r="BH1028" s="372"/>
      <c r="BI1028" s="372"/>
      <c r="BJ1028" s="372"/>
      <c r="BK1028" s="372"/>
      <c r="BL1028" s="372"/>
      <c r="BM1028" s="372"/>
      <c r="BN1028" s="372"/>
      <c r="BO1028" s="372"/>
      <c r="BP1028" s="372"/>
      <c r="BQ1028" s="372"/>
      <c r="BR1028" s="372"/>
      <c r="BS1028" s="372"/>
      <c r="BT1028" s="372"/>
      <c r="BU1028" s="372"/>
      <c r="BV1028" s="372"/>
      <c r="BW1028" s="372"/>
      <c r="BX1028" s="372"/>
      <c r="BY1028" s="372"/>
      <c r="BZ1028" s="372"/>
      <c r="CA1028" s="372"/>
      <c r="CB1028" s="372"/>
      <c r="CC1028" s="372"/>
      <c r="CD1028" s="372"/>
      <c r="CE1028" s="372"/>
      <c r="CF1028" s="372"/>
      <c r="CG1028" s="372"/>
      <c r="CH1028" s="372"/>
      <c r="CI1028" s="372"/>
      <c r="CJ1028" s="372"/>
      <c r="CK1028" s="372"/>
      <c r="CL1028" s="372"/>
      <c r="CM1028" s="372"/>
      <c r="CN1028" s="372"/>
      <c r="CO1028" s="372"/>
      <c r="CP1028" s="372"/>
      <c r="CQ1028" s="372"/>
      <c r="CR1028" s="372"/>
      <c r="CS1028" s="372"/>
      <c r="CT1028" s="372"/>
      <c r="CU1028" s="372"/>
      <c r="CV1028" s="372"/>
      <c r="CW1028" s="372"/>
      <c r="CX1028" s="372"/>
      <c r="CY1028" s="372"/>
      <c r="CZ1028" s="372"/>
      <c r="DA1028" s="372"/>
      <c r="DB1028" s="372"/>
      <c r="DC1028" s="372"/>
      <c r="DD1028" s="372"/>
      <c r="DE1028" s="372"/>
      <c r="DF1028" s="372"/>
      <c r="DG1028" s="372"/>
      <c r="DH1028" s="372"/>
      <c r="DI1028" s="372"/>
      <c r="DJ1028" s="372"/>
      <c r="DK1028" s="372"/>
      <c r="DL1028" s="372"/>
      <c r="DM1028" s="372"/>
      <c r="DN1028" s="372"/>
      <c r="DO1028" s="372"/>
      <c r="DP1028" s="372"/>
      <c r="DQ1028" s="372"/>
      <c r="DR1028" s="372"/>
      <c r="DS1028" s="372"/>
      <c r="DT1028" s="372"/>
      <c r="DU1028" s="372"/>
      <c r="DV1028" s="372"/>
      <c r="DW1028" s="372"/>
      <c r="DX1028" s="372"/>
      <c r="DY1028" s="372"/>
      <c r="DZ1028" s="372"/>
      <c r="EA1028" s="372"/>
      <c r="EB1028" s="372"/>
      <c r="EC1028" s="372"/>
      <c r="ED1028" s="372"/>
      <c r="EE1028" s="372"/>
      <c r="EF1028" s="372"/>
      <c r="EG1028" s="372"/>
      <c r="EH1028" s="372"/>
      <c r="EI1028" s="372"/>
      <c r="EJ1028" s="372"/>
      <c r="EK1028" s="372"/>
      <c r="EL1028" s="372"/>
      <c r="EM1028" s="372"/>
      <c r="EN1028" s="372"/>
      <c r="EO1028" s="372"/>
      <c r="EP1028" s="372"/>
      <c r="EQ1028" s="372"/>
      <c r="ER1028" s="372"/>
      <c r="ES1028" s="372"/>
      <c r="ET1028" s="372"/>
      <c r="EU1028" s="372"/>
      <c r="EV1028" s="372"/>
      <c r="EW1028" s="372"/>
      <c r="EX1028" s="372"/>
      <c r="EY1028" s="372"/>
      <c r="EZ1028" s="372"/>
      <c r="FA1028" s="372"/>
      <c r="FB1028" s="372"/>
      <c r="FC1028" s="372"/>
      <c r="FD1028" s="372"/>
      <c r="FE1028" s="372"/>
      <c r="FF1028" s="372"/>
      <c r="FG1028" s="372"/>
      <c r="FH1028" s="372"/>
      <c r="FI1028" s="372"/>
      <c r="FJ1028" s="372"/>
      <c r="FK1028" s="372"/>
      <c r="FL1028" s="372"/>
      <c r="FM1028" s="372"/>
      <c r="FN1028" s="372"/>
      <c r="FO1028" s="372"/>
      <c r="FP1028" s="372"/>
      <c r="FQ1028" s="372"/>
      <c r="FR1028" s="372"/>
      <c r="FS1028" s="372"/>
      <c r="FT1028" s="372"/>
      <c r="FU1028" s="372"/>
      <c r="FV1028" s="372"/>
      <c r="FW1028" s="372"/>
      <c r="FX1028" s="372"/>
      <c r="FY1028" s="372"/>
      <c r="FZ1028" s="372"/>
      <c r="GA1028" s="372"/>
      <c r="GB1028" s="372"/>
      <c r="GC1028" s="372"/>
      <c r="GD1028" s="372"/>
      <c r="GE1028" s="372"/>
      <c r="GF1028" s="372"/>
      <c r="GG1028" s="372"/>
      <c r="GH1028" s="372"/>
      <c r="GI1028" s="372"/>
      <c r="GJ1028" s="372"/>
      <c r="GK1028" s="372"/>
      <c r="GL1028" s="372"/>
      <c r="GM1028" s="372"/>
      <c r="GN1028" s="372"/>
      <c r="GO1028" s="372"/>
      <c r="GP1028" s="372"/>
      <c r="GQ1028" s="372"/>
      <c r="GR1028" s="372"/>
      <c r="GS1028" s="372"/>
      <c r="GT1028" s="372"/>
      <c r="GU1028" s="372"/>
      <c r="GV1028" s="372"/>
      <c r="GW1028" s="372"/>
      <c r="GX1028" s="372"/>
      <c r="GY1028" s="372"/>
      <c r="GZ1028" s="372"/>
      <c r="HA1028" s="372"/>
      <c r="HB1028" s="372"/>
      <c r="HC1028" s="372"/>
      <c r="HD1028" s="372"/>
      <c r="HE1028" s="372"/>
      <c r="HF1028" s="372"/>
      <c r="HG1028" s="372"/>
      <c r="HH1028" s="372"/>
      <c r="HI1028" s="372"/>
      <c r="HJ1028" s="372"/>
      <c r="HK1028" s="372"/>
      <c r="HL1028" s="372"/>
      <c r="HM1028" s="372"/>
      <c r="HN1028" s="372"/>
      <c r="HO1028" s="372"/>
      <c r="HP1028" s="372"/>
      <c r="HQ1028" s="372"/>
      <c r="HR1028" s="372"/>
      <c r="HS1028" s="372"/>
      <c r="HT1028" s="372"/>
      <c r="HU1028" s="372"/>
      <c r="HV1028" s="372"/>
      <c r="HW1028" s="372"/>
      <c r="HX1028" s="372"/>
    </row>
    <row r="1030" spans="1:232" s="481" customFormat="1">
      <c r="A1030" s="363"/>
      <c r="B1030" s="378"/>
      <c r="C1030" s="365"/>
      <c r="D1030" s="366"/>
      <c r="E1030" s="367"/>
      <c r="F1030" s="368"/>
      <c r="G1030" s="379"/>
      <c r="H1030" s="382"/>
      <c r="I1030" s="466"/>
      <c r="J1030" s="467"/>
      <c r="K1030" s="468"/>
      <c r="L1030" s="465"/>
      <c r="N1030" s="458"/>
      <c r="O1030" s="458"/>
      <c r="P1030" s="372"/>
      <c r="Q1030" s="372"/>
      <c r="R1030" s="372"/>
      <c r="S1030" s="372"/>
      <c r="T1030" s="372"/>
      <c r="U1030" s="372"/>
      <c r="V1030" s="372"/>
      <c r="W1030" s="372"/>
      <c r="X1030" s="372"/>
      <c r="Y1030" s="372"/>
      <c r="Z1030" s="372"/>
      <c r="AA1030" s="372"/>
      <c r="AB1030" s="372"/>
      <c r="AC1030" s="372"/>
      <c r="AD1030" s="372"/>
      <c r="AE1030" s="372"/>
      <c r="AF1030" s="372"/>
      <c r="AG1030" s="372"/>
      <c r="AH1030" s="372"/>
      <c r="AI1030" s="372"/>
      <c r="AJ1030" s="372"/>
      <c r="AK1030" s="372"/>
      <c r="AL1030" s="372"/>
      <c r="AM1030" s="372"/>
      <c r="AN1030" s="372"/>
      <c r="AO1030" s="372"/>
      <c r="AP1030" s="372"/>
      <c r="AQ1030" s="372"/>
      <c r="AR1030" s="372"/>
      <c r="AS1030" s="372"/>
      <c r="AT1030" s="372"/>
      <c r="AU1030" s="372"/>
      <c r="AV1030" s="372"/>
      <c r="AW1030" s="372"/>
      <c r="AX1030" s="372"/>
      <c r="AY1030" s="372"/>
      <c r="AZ1030" s="372"/>
      <c r="BA1030" s="372"/>
      <c r="BB1030" s="372"/>
      <c r="BC1030" s="372"/>
      <c r="BD1030" s="372"/>
      <c r="BE1030" s="372"/>
      <c r="BF1030" s="372"/>
      <c r="BG1030" s="372"/>
      <c r="BH1030" s="372"/>
      <c r="BI1030" s="372"/>
      <c r="BJ1030" s="372"/>
      <c r="BK1030" s="372"/>
      <c r="BL1030" s="372"/>
      <c r="BM1030" s="372"/>
      <c r="BN1030" s="372"/>
      <c r="BO1030" s="372"/>
      <c r="BP1030" s="372"/>
      <c r="BQ1030" s="372"/>
      <c r="BR1030" s="372"/>
      <c r="BS1030" s="372"/>
      <c r="BT1030" s="372"/>
      <c r="BU1030" s="372"/>
      <c r="BV1030" s="372"/>
      <c r="BW1030" s="372"/>
      <c r="BX1030" s="372"/>
      <c r="BY1030" s="372"/>
      <c r="BZ1030" s="372"/>
      <c r="CA1030" s="372"/>
      <c r="CB1030" s="372"/>
      <c r="CC1030" s="372"/>
      <c r="CD1030" s="372"/>
      <c r="CE1030" s="372"/>
      <c r="CF1030" s="372"/>
      <c r="CG1030" s="372"/>
      <c r="CH1030" s="372"/>
      <c r="CI1030" s="372"/>
      <c r="CJ1030" s="372"/>
      <c r="CK1030" s="372"/>
      <c r="CL1030" s="372"/>
      <c r="CM1030" s="372"/>
      <c r="CN1030" s="372"/>
      <c r="CO1030" s="372"/>
      <c r="CP1030" s="372"/>
      <c r="CQ1030" s="372"/>
      <c r="CR1030" s="372"/>
      <c r="CS1030" s="372"/>
      <c r="CT1030" s="372"/>
      <c r="CU1030" s="372"/>
      <c r="CV1030" s="372"/>
      <c r="CW1030" s="372"/>
      <c r="CX1030" s="372"/>
      <c r="CY1030" s="372"/>
      <c r="CZ1030" s="372"/>
      <c r="DA1030" s="372"/>
      <c r="DB1030" s="372"/>
      <c r="DC1030" s="372"/>
      <c r="DD1030" s="372"/>
      <c r="DE1030" s="372"/>
      <c r="DF1030" s="372"/>
      <c r="DG1030" s="372"/>
      <c r="DH1030" s="372"/>
      <c r="DI1030" s="372"/>
      <c r="DJ1030" s="372"/>
      <c r="DK1030" s="372"/>
      <c r="DL1030" s="372"/>
      <c r="DM1030" s="372"/>
      <c r="DN1030" s="372"/>
      <c r="DO1030" s="372"/>
      <c r="DP1030" s="372"/>
      <c r="DQ1030" s="372"/>
      <c r="DR1030" s="372"/>
      <c r="DS1030" s="372"/>
      <c r="DT1030" s="372"/>
      <c r="DU1030" s="372"/>
      <c r="DV1030" s="372"/>
      <c r="DW1030" s="372"/>
      <c r="DX1030" s="372"/>
      <c r="DY1030" s="372"/>
      <c r="DZ1030" s="372"/>
      <c r="EA1030" s="372"/>
      <c r="EB1030" s="372"/>
      <c r="EC1030" s="372"/>
      <c r="ED1030" s="372"/>
      <c r="EE1030" s="372"/>
      <c r="EF1030" s="372"/>
      <c r="EG1030" s="372"/>
      <c r="EH1030" s="372"/>
      <c r="EI1030" s="372"/>
      <c r="EJ1030" s="372"/>
      <c r="EK1030" s="372"/>
      <c r="EL1030" s="372"/>
      <c r="EM1030" s="372"/>
      <c r="EN1030" s="372"/>
      <c r="EO1030" s="372"/>
      <c r="EP1030" s="372"/>
      <c r="EQ1030" s="372"/>
      <c r="ER1030" s="372"/>
      <c r="ES1030" s="372"/>
      <c r="ET1030" s="372"/>
      <c r="EU1030" s="372"/>
      <c r="EV1030" s="372"/>
      <c r="EW1030" s="372"/>
      <c r="EX1030" s="372"/>
      <c r="EY1030" s="372"/>
      <c r="EZ1030" s="372"/>
      <c r="FA1030" s="372"/>
      <c r="FB1030" s="372"/>
      <c r="FC1030" s="372"/>
      <c r="FD1030" s="372"/>
      <c r="FE1030" s="372"/>
      <c r="FF1030" s="372"/>
      <c r="FG1030" s="372"/>
      <c r="FH1030" s="372"/>
      <c r="FI1030" s="372"/>
      <c r="FJ1030" s="372"/>
      <c r="FK1030" s="372"/>
      <c r="FL1030" s="372"/>
      <c r="FM1030" s="372"/>
      <c r="FN1030" s="372"/>
      <c r="FO1030" s="372"/>
      <c r="FP1030" s="372"/>
      <c r="FQ1030" s="372"/>
      <c r="FR1030" s="372"/>
      <c r="FS1030" s="372"/>
      <c r="FT1030" s="372"/>
      <c r="FU1030" s="372"/>
      <c r="FV1030" s="372"/>
      <c r="FW1030" s="372"/>
      <c r="FX1030" s="372"/>
      <c r="FY1030" s="372"/>
      <c r="FZ1030" s="372"/>
      <c r="GA1030" s="372"/>
      <c r="GB1030" s="372"/>
      <c r="GC1030" s="372"/>
      <c r="GD1030" s="372"/>
      <c r="GE1030" s="372"/>
      <c r="GF1030" s="372"/>
      <c r="GG1030" s="372"/>
      <c r="GH1030" s="372"/>
      <c r="GI1030" s="372"/>
      <c r="GJ1030" s="372"/>
      <c r="GK1030" s="372"/>
      <c r="GL1030" s="372"/>
      <c r="GM1030" s="372"/>
      <c r="GN1030" s="372"/>
      <c r="GO1030" s="372"/>
      <c r="GP1030" s="372"/>
      <c r="GQ1030" s="372"/>
      <c r="GR1030" s="372"/>
      <c r="GS1030" s="372"/>
      <c r="GT1030" s="372"/>
      <c r="GU1030" s="372"/>
      <c r="GV1030" s="372"/>
      <c r="GW1030" s="372"/>
      <c r="GX1030" s="372"/>
      <c r="GY1030" s="372"/>
      <c r="GZ1030" s="372"/>
      <c r="HA1030" s="372"/>
      <c r="HB1030" s="372"/>
      <c r="HC1030" s="372"/>
      <c r="HD1030" s="372"/>
      <c r="HE1030" s="372"/>
      <c r="HF1030" s="372"/>
      <c r="HG1030" s="372"/>
      <c r="HH1030" s="372"/>
      <c r="HI1030" s="372"/>
      <c r="HJ1030" s="372"/>
      <c r="HK1030" s="372"/>
      <c r="HL1030" s="372"/>
      <c r="HM1030" s="372"/>
      <c r="HN1030" s="372"/>
      <c r="HO1030" s="372"/>
      <c r="HP1030" s="372"/>
      <c r="HQ1030" s="372"/>
      <c r="HR1030" s="372"/>
      <c r="HS1030" s="372"/>
      <c r="HT1030" s="372"/>
      <c r="HU1030" s="372"/>
      <c r="HV1030" s="372"/>
      <c r="HW1030" s="372"/>
      <c r="HX1030" s="372"/>
    </row>
    <row r="1031" spans="1:232" s="481" customFormat="1">
      <c r="A1031" s="363"/>
      <c r="B1031" s="378"/>
      <c r="C1031" s="365"/>
      <c r="D1031" s="366"/>
      <c r="E1031" s="367"/>
      <c r="F1031" s="368"/>
      <c r="G1031" s="379"/>
      <c r="H1031" s="382"/>
      <c r="I1031" s="466"/>
      <c r="J1031" s="467"/>
      <c r="K1031" s="468"/>
      <c r="L1031" s="465"/>
      <c r="N1031" s="458"/>
      <c r="O1031" s="458"/>
      <c r="P1031" s="372"/>
      <c r="Q1031" s="372"/>
      <c r="R1031" s="372"/>
      <c r="S1031" s="372"/>
      <c r="T1031" s="372"/>
      <c r="U1031" s="372"/>
      <c r="V1031" s="372"/>
      <c r="W1031" s="372"/>
      <c r="X1031" s="372"/>
      <c r="Y1031" s="372"/>
      <c r="Z1031" s="372"/>
      <c r="AA1031" s="372"/>
      <c r="AB1031" s="372"/>
      <c r="AC1031" s="372"/>
      <c r="AD1031" s="372"/>
      <c r="AE1031" s="372"/>
      <c r="AF1031" s="372"/>
      <c r="AG1031" s="372"/>
      <c r="AH1031" s="372"/>
      <c r="AI1031" s="372"/>
      <c r="AJ1031" s="372"/>
      <c r="AK1031" s="372"/>
      <c r="AL1031" s="372"/>
      <c r="AM1031" s="372"/>
      <c r="AN1031" s="372"/>
      <c r="AO1031" s="372"/>
      <c r="AP1031" s="372"/>
      <c r="AQ1031" s="372"/>
      <c r="AR1031" s="372"/>
      <c r="AS1031" s="372"/>
      <c r="AT1031" s="372"/>
      <c r="AU1031" s="372"/>
      <c r="AV1031" s="372"/>
      <c r="AW1031" s="372"/>
      <c r="AX1031" s="372"/>
      <c r="AY1031" s="372"/>
      <c r="AZ1031" s="372"/>
      <c r="BA1031" s="372"/>
      <c r="BB1031" s="372"/>
      <c r="BC1031" s="372"/>
      <c r="BD1031" s="372"/>
      <c r="BE1031" s="372"/>
      <c r="BF1031" s="372"/>
      <c r="BG1031" s="372"/>
      <c r="BH1031" s="372"/>
      <c r="BI1031" s="372"/>
      <c r="BJ1031" s="372"/>
      <c r="BK1031" s="372"/>
      <c r="BL1031" s="372"/>
      <c r="BM1031" s="372"/>
      <c r="BN1031" s="372"/>
      <c r="BO1031" s="372"/>
      <c r="BP1031" s="372"/>
      <c r="BQ1031" s="372"/>
      <c r="BR1031" s="372"/>
      <c r="BS1031" s="372"/>
      <c r="BT1031" s="372"/>
      <c r="BU1031" s="372"/>
      <c r="BV1031" s="372"/>
      <c r="BW1031" s="372"/>
      <c r="BX1031" s="372"/>
      <c r="BY1031" s="372"/>
      <c r="BZ1031" s="372"/>
      <c r="CA1031" s="372"/>
      <c r="CB1031" s="372"/>
      <c r="CC1031" s="372"/>
      <c r="CD1031" s="372"/>
      <c r="CE1031" s="372"/>
      <c r="CF1031" s="372"/>
      <c r="CG1031" s="372"/>
      <c r="CH1031" s="372"/>
      <c r="CI1031" s="372"/>
      <c r="CJ1031" s="372"/>
      <c r="CK1031" s="372"/>
      <c r="CL1031" s="372"/>
      <c r="CM1031" s="372"/>
      <c r="CN1031" s="372"/>
      <c r="CO1031" s="372"/>
      <c r="CP1031" s="372"/>
      <c r="CQ1031" s="372"/>
      <c r="CR1031" s="372"/>
      <c r="CS1031" s="372"/>
      <c r="CT1031" s="372"/>
      <c r="CU1031" s="372"/>
      <c r="CV1031" s="372"/>
      <c r="CW1031" s="372"/>
      <c r="CX1031" s="372"/>
      <c r="CY1031" s="372"/>
      <c r="CZ1031" s="372"/>
      <c r="DA1031" s="372"/>
      <c r="DB1031" s="372"/>
      <c r="DC1031" s="372"/>
      <c r="DD1031" s="372"/>
      <c r="DE1031" s="372"/>
      <c r="DF1031" s="372"/>
      <c r="DG1031" s="372"/>
      <c r="DH1031" s="372"/>
      <c r="DI1031" s="372"/>
      <c r="DJ1031" s="372"/>
      <c r="DK1031" s="372"/>
      <c r="DL1031" s="372"/>
      <c r="DM1031" s="372"/>
      <c r="DN1031" s="372"/>
      <c r="DO1031" s="372"/>
      <c r="DP1031" s="372"/>
      <c r="DQ1031" s="372"/>
      <c r="DR1031" s="372"/>
      <c r="DS1031" s="372"/>
      <c r="DT1031" s="372"/>
      <c r="DU1031" s="372"/>
      <c r="DV1031" s="372"/>
      <c r="DW1031" s="372"/>
      <c r="DX1031" s="372"/>
      <c r="DY1031" s="372"/>
      <c r="DZ1031" s="372"/>
      <c r="EA1031" s="372"/>
      <c r="EB1031" s="372"/>
      <c r="EC1031" s="372"/>
      <c r="ED1031" s="372"/>
      <c r="EE1031" s="372"/>
      <c r="EF1031" s="372"/>
      <c r="EG1031" s="372"/>
      <c r="EH1031" s="372"/>
      <c r="EI1031" s="372"/>
      <c r="EJ1031" s="372"/>
      <c r="EK1031" s="372"/>
      <c r="EL1031" s="372"/>
      <c r="EM1031" s="372"/>
      <c r="EN1031" s="372"/>
      <c r="EO1031" s="372"/>
      <c r="EP1031" s="372"/>
      <c r="EQ1031" s="372"/>
      <c r="ER1031" s="372"/>
      <c r="ES1031" s="372"/>
      <c r="ET1031" s="372"/>
      <c r="EU1031" s="372"/>
      <c r="EV1031" s="372"/>
      <c r="EW1031" s="372"/>
      <c r="EX1031" s="372"/>
      <c r="EY1031" s="372"/>
      <c r="EZ1031" s="372"/>
      <c r="FA1031" s="372"/>
      <c r="FB1031" s="372"/>
      <c r="FC1031" s="372"/>
      <c r="FD1031" s="372"/>
      <c r="FE1031" s="372"/>
      <c r="FF1031" s="372"/>
      <c r="FG1031" s="372"/>
      <c r="FH1031" s="372"/>
      <c r="FI1031" s="372"/>
      <c r="FJ1031" s="372"/>
      <c r="FK1031" s="372"/>
      <c r="FL1031" s="372"/>
      <c r="FM1031" s="372"/>
      <c r="FN1031" s="372"/>
      <c r="FO1031" s="372"/>
      <c r="FP1031" s="372"/>
      <c r="FQ1031" s="372"/>
      <c r="FR1031" s="372"/>
      <c r="FS1031" s="372"/>
      <c r="FT1031" s="372"/>
      <c r="FU1031" s="372"/>
      <c r="FV1031" s="372"/>
      <c r="FW1031" s="372"/>
      <c r="FX1031" s="372"/>
      <c r="FY1031" s="372"/>
      <c r="FZ1031" s="372"/>
      <c r="GA1031" s="372"/>
      <c r="GB1031" s="372"/>
      <c r="GC1031" s="372"/>
      <c r="GD1031" s="372"/>
      <c r="GE1031" s="372"/>
      <c r="GF1031" s="372"/>
      <c r="GG1031" s="372"/>
      <c r="GH1031" s="372"/>
      <c r="GI1031" s="372"/>
      <c r="GJ1031" s="372"/>
      <c r="GK1031" s="372"/>
      <c r="GL1031" s="372"/>
      <c r="GM1031" s="372"/>
      <c r="GN1031" s="372"/>
      <c r="GO1031" s="372"/>
      <c r="GP1031" s="372"/>
      <c r="GQ1031" s="372"/>
      <c r="GR1031" s="372"/>
      <c r="GS1031" s="372"/>
      <c r="GT1031" s="372"/>
      <c r="GU1031" s="372"/>
      <c r="GV1031" s="372"/>
      <c r="GW1031" s="372"/>
      <c r="GX1031" s="372"/>
      <c r="GY1031" s="372"/>
      <c r="GZ1031" s="372"/>
      <c r="HA1031" s="372"/>
      <c r="HB1031" s="372"/>
      <c r="HC1031" s="372"/>
      <c r="HD1031" s="372"/>
      <c r="HE1031" s="372"/>
      <c r="HF1031" s="372"/>
      <c r="HG1031" s="372"/>
      <c r="HH1031" s="372"/>
      <c r="HI1031" s="372"/>
      <c r="HJ1031" s="372"/>
      <c r="HK1031" s="372"/>
      <c r="HL1031" s="372"/>
      <c r="HM1031" s="372"/>
      <c r="HN1031" s="372"/>
      <c r="HO1031" s="372"/>
      <c r="HP1031" s="372"/>
      <c r="HQ1031" s="372"/>
      <c r="HR1031" s="372"/>
      <c r="HS1031" s="372"/>
      <c r="HT1031" s="372"/>
      <c r="HU1031" s="372"/>
      <c r="HV1031" s="372"/>
      <c r="HW1031" s="372"/>
      <c r="HX1031" s="372"/>
    </row>
    <row r="1033" spans="1:232" s="481" customFormat="1">
      <c r="A1033" s="363"/>
      <c r="B1033" s="378"/>
      <c r="C1033" s="365"/>
      <c r="D1033" s="366"/>
      <c r="E1033" s="367"/>
      <c r="F1033" s="368"/>
      <c r="G1033" s="379"/>
      <c r="H1033" s="382"/>
      <c r="I1033" s="466"/>
      <c r="J1033" s="467"/>
      <c r="K1033" s="468"/>
      <c r="L1033" s="465"/>
      <c r="N1033" s="458"/>
      <c r="O1033" s="458"/>
      <c r="P1033" s="372"/>
      <c r="Q1033" s="372"/>
      <c r="R1033" s="372"/>
      <c r="S1033" s="372"/>
      <c r="T1033" s="372"/>
      <c r="U1033" s="372"/>
      <c r="V1033" s="372"/>
      <c r="W1033" s="372"/>
      <c r="X1033" s="372"/>
      <c r="Y1033" s="372"/>
      <c r="Z1033" s="372"/>
      <c r="AA1033" s="372"/>
      <c r="AB1033" s="372"/>
      <c r="AC1033" s="372"/>
      <c r="AD1033" s="372"/>
      <c r="AE1033" s="372"/>
      <c r="AF1033" s="372"/>
      <c r="AG1033" s="372"/>
      <c r="AH1033" s="372"/>
      <c r="AI1033" s="372"/>
      <c r="AJ1033" s="372"/>
      <c r="AK1033" s="372"/>
      <c r="AL1033" s="372"/>
      <c r="AM1033" s="372"/>
      <c r="AN1033" s="372"/>
      <c r="AO1033" s="372"/>
      <c r="AP1033" s="372"/>
      <c r="AQ1033" s="372"/>
      <c r="AR1033" s="372"/>
      <c r="AS1033" s="372"/>
      <c r="AT1033" s="372"/>
      <c r="AU1033" s="372"/>
      <c r="AV1033" s="372"/>
      <c r="AW1033" s="372"/>
      <c r="AX1033" s="372"/>
      <c r="AY1033" s="372"/>
      <c r="AZ1033" s="372"/>
      <c r="BA1033" s="372"/>
      <c r="BB1033" s="372"/>
      <c r="BC1033" s="372"/>
      <c r="BD1033" s="372"/>
      <c r="BE1033" s="372"/>
      <c r="BF1033" s="372"/>
      <c r="BG1033" s="372"/>
      <c r="BH1033" s="372"/>
      <c r="BI1033" s="372"/>
      <c r="BJ1033" s="372"/>
      <c r="BK1033" s="372"/>
      <c r="BL1033" s="372"/>
      <c r="BM1033" s="372"/>
      <c r="BN1033" s="372"/>
      <c r="BO1033" s="372"/>
      <c r="BP1033" s="372"/>
      <c r="BQ1033" s="372"/>
      <c r="BR1033" s="372"/>
      <c r="BS1033" s="372"/>
      <c r="BT1033" s="372"/>
      <c r="BU1033" s="372"/>
      <c r="BV1033" s="372"/>
      <c r="BW1033" s="372"/>
      <c r="BX1033" s="372"/>
      <c r="BY1033" s="372"/>
      <c r="BZ1033" s="372"/>
      <c r="CA1033" s="372"/>
      <c r="CB1033" s="372"/>
      <c r="CC1033" s="372"/>
      <c r="CD1033" s="372"/>
      <c r="CE1033" s="372"/>
      <c r="CF1033" s="372"/>
      <c r="CG1033" s="372"/>
      <c r="CH1033" s="372"/>
      <c r="CI1033" s="372"/>
      <c r="CJ1033" s="372"/>
      <c r="CK1033" s="372"/>
      <c r="CL1033" s="372"/>
      <c r="CM1033" s="372"/>
      <c r="CN1033" s="372"/>
      <c r="CO1033" s="372"/>
      <c r="CP1033" s="372"/>
      <c r="CQ1033" s="372"/>
      <c r="CR1033" s="372"/>
      <c r="CS1033" s="372"/>
      <c r="CT1033" s="372"/>
      <c r="CU1033" s="372"/>
      <c r="CV1033" s="372"/>
      <c r="CW1033" s="372"/>
      <c r="CX1033" s="372"/>
      <c r="CY1033" s="372"/>
      <c r="CZ1033" s="372"/>
      <c r="DA1033" s="372"/>
      <c r="DB1033" s="372"/>
      <c r="DC1033" s="372"/>
      <c r="DD1033" s="372"/>
      <c r="DE1033" s="372"/>
      <c r="DF1033" s="372"/>
      <c r="DG1033" s="372"/>
      <c r="DH1033" s="372"/>
      <c r="DI1033" s="372"/>
      <c r="DJ1033" s="372"/>
      <c r="DK1033" s="372"/>
      <c r="DL1033" s="372"/>
      <c r="DM1033" s="372"/>
      <c r="DN1033" s="372"/>
      <c r="DO1033" s="372"/>
      <c r="DP1033" s="372"/>
      <c r="DQ1033" s="372"/>
      <c r="DR1033" s="372"/>
      <c r="DS1033" s="372"/>
      <c r="DT1033" s="372"/>
      <c r="DU1033" s="372"/>
      <c r="DV1033" s="372"/>
      <c r="DW1033" s="372"/>
      <c r="DX1033" s="372"/>
      <c r="DY1033" s="372"/>
      <c r="DZ1033" s="372"/>
      <c r="EA1033" s="372"/>
      <c r="EB1033" s="372"/>
      <c r="EC1033" s="372"/>
      <c r="ED1033" s="372"/>
      <c r="EE1033" s="372"/>
      <c r="EF1033" s="372"/>
      <c r="EG1033" s="372"/>
      <c r="EH1033" s="372"/>
      <c r="EI1033" s="372"/>
      <c r="EJ1033" s="372"/>
      <c r="EK1033" s="372"/>
      <c r="EL1033" s="372"/>
      <c r="EM1033" s="372"/>
      <c r="EN1033" s="372"/>
      <c r="EO1033" s="372"/>
      <c r="EP1033" s="372"/>
      <c r="EQ1033" s="372"/>
      <c r="ER1033" s="372"/>
      <c r="ES1033" s="372"/>
      <c r="ET1033" s="372"/>
      <c r="EU1033" s="372"/>
      <c r="EV1033" s="372"/>
      <c r="EW1033" s="372"/>
      <c r="EX1033" s="372"/>
      <c r="EY1033" s="372"/>
      <c r="EZ1033" s="372"/>
      <c r="FA1033" s="372"/>
      <c r="FB1033" s="372"/>
      <c r="FC1033" s="372"/>
      <c r="FD1033" s="372"/>
      <c r="FE1033" s="372"/>
      <c r="FF1033" s="372"/>
      <c r="FG1033" s="372"/>
      <c r="FH1033" s="372"/>
      <c r="FI1033" s="372"/>
      <c r="FJ1033" s="372"/>
      <c r="FK1033" s="372"/>
      <c r="FL1033" s="372"/>
      <c r="FM1033" s="372"/>
      <c r="FN1033" s="372"/>
      <c r="FO1033" s="372"/>
      <c r="FP1033" s="372"/>
      <c r="FQ1033" s="372"/>
      <c r="FR1033" s="372"/>
      <c r="FS1033" s="372"/>
      <c r="FT1033" s="372"/>
      <c r="FU1033" s="372"/>
      <c r="FV1033" s="372"/>
      <c r="FW1033" s="372"/>
      <c r="FX1033" s="372"/>
      <c r="FY1033" s="372"/>
      <c r="FZ1033" s="372"/>
      <c r="GA1033" s="372"/>
      <c r="GB1033" s="372"/>
      <c r="GC1033" s="372"/>
      <c r="GD1033" s="372"/>
      <c r="GE1033" s="372"/>
      <c r="GF1033" s="372"/>
      <c r="GG1033" s="372"/>
      <c r="GH1033" s="372"/>
      <c r="GI1033" s="372"/>
      <c r="GJ1033" s="372"/>
      <c r="GK1033" s="372"/>
      <c r="GL1033" s="372"/>
      <c r="GM1033" s="372"/>
      <c r="GN1033" s="372"/>
      <c r="GO1033" s="372"/>
      <c r="GP1033" s="372"/>
      <c r="GQ1033" s="372"/>
      <c r="GR1033" s="372"/>
      <c r="GS1033" s="372"/>
      <c r="GT1033" s="372"/>
      <c r="GU1033" s="372"/>
      <c r="GV1033" s="372"/>
      <c r="GW1033" s="372"/>
      <c r="GX1033" s="372"/>
      <c r="GY1033" s="372"/>
      <c r="GZ1033" s="372"/>
      <c r="HA1033" s="372"/>
      <c r="HB1033" s="372"/>
      <c r="HC1033" s="372"/>
      <c r="HD1033" s="372"/>
      <c r="HE1033" s="372"/>
      <c r="HF1033" s="372"/>
      <c r="HG1033" s="372"/>
      <c r="HH1033" s="372"/>
      <c r="HI1033" s="372"/>
      <c r="HJ1033" s="372"/>
      <c r="HK1033" s="372"/>
      <c r="HL1033" s="372"/>
      <c r="HM1033" s="372"/>
      <c r="HN1033" s="372"/>
      <c r="HO1033" s="372"/>
      <c r="HP1033" s="372"/>
      <c r="HQ1033" s="372"/>
      <c r="HR1033" s="372"/>
      <c r="HS1033" s="372"/>
      <c r="HT1033" s="372"/>
      <c r="HU1033" s="372"/>
      <c r="HV1033" s="372"/>
      <c r="HW1033" s="372"/>
      <c r="HX1033" s="372"/>
    </row>
    <row r="1035" spans="1:232" s="481" customFormat="1">
      <c r="A1035" s="363"/>
      <c r="B1035" s="378"/>
      <c r="C1035" s="365"/>
      <c r="D1035" s="366"/>
      <c r="E1035" s="367"/>
      <c r="F1035" s="368"/>
      <c r="G1035" s="379"/>
      <c r="H1035" s="382"/>
      <c r="I1035" s="466"/>
      <c r="J1035" s="467"/>
      <c r="K1035" s="468"/>
      <c r="L1035" s="465"/>
      <c r="N1035" s="458"/>
      <c r="O1035" s="458"/>
      <c r="P1035" s="372"/>
      <c r="Q1035" s="372"/>
      <c r="R1035" s="372"/>
      <c r="S1035" s="372"/>
      <c r="T1035" s="372"/>
      <c r="U1035" s="372"/>
      <c r="V1035" s="372"/>
      <c r="W1035" s="372"/>
      <c r="X1035" s="372"/>
      <c r="Y1035" s="372"/>
      <c r="Z1035" s="372"/>
      <c r="AA1035" s="372"/>
      <c r="AB1035" s="372"/>
      <c r="AC1035" s="372"/>
      <c r="AD1035" s="372"/>
      <c r="AE1035" s="372"/>
      <c r="AF1035" s="372"/>
      <c r="AG1035" s="372"/>
      <c r="AH1035" s="372"/>
      <c r="AI1035" s="372"/>
      <c r="AJ1035" s="372"/>
      <c r="AK1035" s="372"/>
      <c r="AL1035" s="372"/>
      <c r="AM1035" s="372"/>
      <c r="AN1035" s="372"/>
      <c r="AO1035" s="372"/>
      <c r="AP1035" s="372"/>
      <c r="AQ1035" s="372"/>
      <c r="AR1035" s="372"/>
      <c r="AS1035" s="372"/>
      <c r="AT1035" s="372"/>
      <c r="AU1035" s="372"/>
      <c r="AV1035" s="372"/>
      <c r="AW1035" s="372"/>
      <c r="AX1035" s="372"/>
      <c r="AY1035" s="372"/>
      <c r="AZ1035" s="372"/>
      <c r="BA1035" s="372"/>
      <c r="BB1035" s="372"/>
      <c r="BC1035" s="372"/>
      <c r="BD1035" s="372"/>
      <c r="BE1035" s="372"/>
      <c r="BF1035" s="372"/>
      <c r="BG1035" s="372"/>
      <c r="BH1035" s="372"/>
      <c r="BI1035" s="372"/>
      <c r="BJ1035" s="372"/>
      <c r="BK1035" s="372"/>
      <c r="BL1035" s="372"/>
      <c r="BM1035" s="372"/>
      <c r="BN1035" s="372"/>
      <c r="BO1035" s="372"/>
      <c r="BP1035" s="372"/>
      <c r="BQ1035" s="372"/>
      <c r="BR1035" s="372"/>
      <c r="BS1035" s="372"/>
      <c r="BT1035" s="372"/>
      <c r="BU1035" s="372"/>
      <c r="BV1035" s="372"/>
      <c r="BW1035" s="372"/>
      <c r="BX1035" s="372"/>
      <c r="BY1035" s="372"/>
      <c r="BZ1035" s="372"/>
      <c r="CA1035" s="372"/>
      <c r="CB1035" s="372"/>
      <c r="CC1035" s="372"/>
      <c r="CD1035" s="372"/>
      <c r="CE1035" s="372"/>
      <c r="CF1035" s="372"/>
      <c r="CG1035" s="372"/>
      <c r="CH1035" s="372"/>
      <c r="CI1035" s="372"/>
      <c r="CJ1035" s="372"/>
      <c r="CK1035" s="372"/>
      <c r="CL1035" s="372"/>
      <c r="CM1035" s="372"/>
      <c r="CN1035" s="372"/>
      <c r="CO1035" s="372"/>
      <c r="CP1035" s="372"/>
      <c r="CQ1035" s="372"/>
      <c r="CR1035" s="372"/>
      <c r="CS1035" s="372"/>
      <c r="CT1035" s="372"/>
      <c r="CU1035" s="372"/>
      <c r="CV1035" s="372"/>
      <c r="CW1035" s="372"/>
      <c r="CX1035" s="372"/>
      <c r="CY1035" s="372"/>
      <c r="CZ1035" s="372"/>
      <c r="DA1035" s="372"/>
      <c r="DB1035" s="372"/>
      <c r="DC1035" s="372"/>
      <c r="DD1035" s="372"/>
      <c r="DE1035" s="372"/>
      <c r="DF1035" s="372"/>
      <c r="DG1035" s="372"/>
      <c r="DH1035" s="372"/>
      <c r="DI1035" s="372"/>
      <c r="DJ1035" s="372"/>
      <c r="DK1035" s="372"/>
      <c r="DL1035" s="372"/>
      <c r="DM1035" s="372"/>
      <c r="DN1035" s="372"/>
      <c r="DO1035" s="372"/>
      <c r="DP1035" s="372"/>
      <c r="DQ1035" s="372"/>
      <c r="DR1035" s="372"/>
      <c r="DS1035" s="372"/>
      <c r="DT1035" s="372"/>
      <c r="DU1035" s="372"/>
      <c r="DV1035" s="372"/>
      <c r="DW1035" s="372"/>
      <c r="DX1035" s="372"/>
      <c r="DY1035" s="372"/>
      <c r="DZ1035" s="372"/>
      <c r="EA1035" s="372"/>
      <c r="EB1035" s="372"/>
      <c r="EC1035" s="372"/>
      <c r="ED1035" s="372"/>
      <c r="EE1035" s="372"/>
      <c r="EF1035" s="372"/>
      <c r="EG1035" s="372"/>
      <c r="EH1035" s="372"/>
      <c r="EI1035" s="372"/>
      <c r="EJ1035" s="372"/>
      <c r="EK1035" s="372"/>
      <c r="EL1035" s="372"/>
      <c r="EM1035" s="372"/>
      <c r="EN1035" s="372"/>
      <c r="EO1035" s="372"/>
      <c r="EP1035" s="372"/>
      <c r="EQ1035" s="372"/>
      <c r="ER1035" s="372"/>
      <c r="ES1035" s="372"/>
      <c r="ET1035" s="372"/>
      <c r="EU1035" s="372"/>
      <c r="EV1035" s="372"/>
      <c r="EW1035" s="372"/>
      <c r="EX1035" s="372"/>
      <c r="EY1035" s="372"/>
      <c r="EZ1035" s="372"/>
      <c r="FA1035" s="372"/>
      <c r="FB1035" s="372"/>
      <c r="FC1035" s="372"/>
      <c r="FD1035" s="372"/>
      <c r="FE1035" s="372"/>
      <c r="FF1035" s="372"/>
      <c r="FG1035" s="372"/>
      <c r="FH1035" s="372"/>
      <c r="FI1035" s="372"/>
      <c r="FJ1035" s="372"/>
      <c r="FK1035" s="372"/>
      <c r="FL1035" s="372"/>
      <c r="FM1035" s="372"/>
      <c r="FN1035" s="372"/>
      <c r="FO1035" s="372"/>
      <c r="FP1035" s="372"/>
      <c r="FQ1035" s="372"/>
      <c r="FR1035" s="372"/>
      <c r="FS1035" s="372"/>
      <c r="FT1035" s="372"/>
      <c r="FU1035" s="372"/>
      <c r="FV1035" s="372"/>
      <c r="FW1035" s="372"/>
      <c r="FX1035" s="372"/>
      <c r="FY1035" s="372"/>
      <c r="FZ1035" s="372"/>
      <c r="GA1035" s="372"/>
      <c r="GB1035" s="372"/>
      <c r="GC1035" s="372"/>
      <c r="GD1035" s="372"/>
      <c r="GE1035" s="372"/>
      <c r="GF1035" s="372"/>
      <c r="GG1035" s="372"/>
      <c r="GH1035" s="372"/>
      <c r="GI1035" s="372"/>
      <c r="GJ1035" s="372"/>
      <c r="GK1035" s="372"/>
      <c r="GL1035" s="372"/>
      <c r="GM1035" s="372"/>
      <c r="GN1035" s="372"/>
      <c r="GO1035" s="372"/>
      <c r="GP1035" s="372"/>
      <c r="GQ1035" s="372"/>
      <c r="GR1035" s="372"/>
      <c r="GS1035" s="372"/>
      <c r="GT1035" s="372"/>
      <c r="GU1035" s="372"/>
      <c r="GV1035" s="372"/>
      <c r="GW1035" s="372"/>
      <c r="GX1035" s="372"/>
      <c r="GY1035" s="372"/>
      <c r="GZ1035" s="372"/>
      <c r="HA1035" s="372"/>
      <c r="HB1035" s="372"/>
      <c r="HC1035" s="372"/>
      <c r="HD1035" s="372"/>
      <c r="HE1035" s="372"/>
      <c r="HF1035" s="372"/>
      <c r="HG1035" s="372"/>
      <c r="HH1035" s="372"/>
      <c r="HI1035" s="372"/>
      <c r="HJ1035" s="372"/>
      <c r="HK1035" s="372"/>
      <c r="HL1035" s="372"/>
      <c r="HM1035" s="372"/>
      <c r="HN1035" s="372"/>
      <c r="HO1035" s="372"/>
      <c r="HP1035" s="372"/>
      <c r="HQ1035" s="372"/>
      <c r="HR1035" s="372"/>
      <c r="HS1035" s="372"/>
      <c r="HT1035" s="372"/>
      <c r="HU1035" s="372"/>
      <c r="HV1035" s="372"/>
      <c r="HW1035" s="372"/>
      <c r="HX1035" s="372"/>
    </row>
    <row r="1037" spans="1:232" s="481" customFormat="1">
      <c r="A1037" s="363"/>
      <c r="B1037" s="378"/>
      <c r="C1037" s="365"/>
      <c r="D1037" s="366"/>
      <c r="E1037" s="367"/>
      <c r="F1037" s="368"/>
      <c r="G1037" s="379"/>
      <c r="H1037" s="382"/>
      <c r="I1037" s="466"/>
      <c r="J1037" s="467"/>
      <c r="K1037" s="468"/>
      <c r="L1037" s="465"/>
      <c r="N1037" s="458"/>
      <c r="O1037" s="458"/>
      <c r="P1037" s="372"/>
      <c r="Q1037" s="372"/>
      <c r="R1037" s="372"/>
      <c r="S1037" s="372"/>
      <c r="T1037" s="372"/>
      <c r="U1037" s="372"/>
      <c r="V1037" s="372"/>
      <c r="W1037" s="372"/>
      <c r="X1037" s="372"/>
      <c r="Y1037" s="372"/>
      <c r="Z1037" s="372"/>
      <c r="AA1037" s="372"/>
      <c r="AB1037" s="372"/>
      <c r="AC1037" s="372"/>
      <c r="AD1037" s="372"/>
      <c r="AE1037" s="372"/>
      <c r="AF1037" s="372"/>
      <c r="AG1037" s="372"/>
      <c r="AH1037" s="372"/>
      <c r="AI1037" s="372"/>
      <c r="AJ1037" s="372"/>
      <c r="AK1037" s="372"/>
      <c r="AL1037" s="372"/>
      <c r="AM1037" s="372"/>
      <c r="AN1037" s="372"/>
      <c r="AO1037" s="372"/>
      <c r="AP1037" s="372"/>
      <c r="AQ1037" s="372"/>
      <c r="AR1037" s="372"/>
      <c r="AS1037" s="372"/>
      <c r="AT1037" s="372"/>
      <c r="AU1037" s="372"/>
      <c r="AV1037" s="372"/>
      <c r="AW1037" s="372"/>
      <c r="AX1037" s="372"/>
      <c r="AY1037" s="372"/>
      <c r="AZ1037" s="372"/>
      <c r="BA1037" s="372"/>
      <c r="BB1037" s="372"/>
      <c r="BC1037" s="372"/>
      <c r="BD1037" s="372"/>
      <c r="BE1037" s="372"/>
      <c r="BF1037" s="372"/>
      <c r="BG1037" s="372"/>
      <c r="BH1037" s="372"/>
      <c r="BI1037" s="372"/>
      <c r="BJ1037" s="372"/>
      <c r="BK1037" s="372"/>
      <c r="BL1037" s="372"/>
      <c r="BM1037" s="372"/>
      <c r="BN1037" s="372"/>
      <c r="BO1037" s="372"/>
      <c r="BP1037" s="372"/>
      <c r="BQ1037" s="372"/>
      <c r="BR1037" s="372"/>
      <c r="BS1037" s="372"/>
      <c r="BT1037" s="372"/>
      <c r="BU1037" s="372"/>
      <c r="BV1037" s="372"/>
      <c r="BW1037" s="372"/>
      <c r="BX1037" s="372"/>
      <c r="BY1037" s="372"/>
      <c r="BZ1037" s="372"/>
      <c r="CA1037" s="372"/>
      <c r="CB1037" s="372"/>
      <c r="CC1037" s="372"/>
      <c r="CD1037" s="372"/>
      <c r="CE1037" s="372"/>
      <c r="CF1037" s="372"/>
      <c r="CG1037" s="372"/>
      <c r="CH1037" s="372"/>
      <c r="CI1037" s="372"/>
      <c r="CJ1037" s="372"/>
      <c r="CK1037" s="372"/>
      <c r="CL1037" s="372"/>
      <c r="CM1037" s="372"/>
      <c r="CN1037" s="372"/>
      <c r="CO1037" s="372"/>
      <c r="CP1037" s="372"/>
      <c r="CQ1037" s="372"/>
      <c r="CR1037" s="372"/>
      <c r="CS1037" s="372"/>
      <c r="CT1037" s="372"/>
      <c r="CU1037" s="372"/>
      <c r="CV1037" s="372"/>
      <c r="CW1037" s="372"/>
      <c r="CX1037" s="372"/>
      <c r="CY1037" s="372"/>
      <c r="CZ1037" s="372"/>
      <c r="DA1037" s="372"/>
      <c r="DB1037" s="372"/>
      <c r="DC1037" s="372"/>
      <c r="DD1037" s="372"/>
      <c r="DE1037" s="372"/>
      <c r="DF1037" s="372"/>
      <c r="DG1037" s="372"/>
      <c r="DH1037" s="372"/>
      <c r="DI1037" s="372"/>
      <c r="DJ1037" s="372"/>
      <c r="DK1037" s="372"/>
      <c r="DL1037" s="372"/>
      <c r="DM1037" s="372"/>
      <c r="DN1037" s="372"/>
      <c r="DO1037" s="372"/>
      <c r="DP1037" s="372"/>
      <c r="DQ1037" s="372"/>
      <c r="DR1037" s="372"/>
      <c r="DS1037" s="372"/>
      <c r="DT1037" s="372"/>
      <c r="DU1037" s="372"/>
      <c r="DV1037" s="372"/>
      <c r="DW1037" s="372"/>
      <c r="DX1037" s="372"/>
      <c r="DY1037" s="372"/>
      <c r="DZ1037" s="372"/>
      <c r="EA1037" s="372"/>
      <c r="EB1037" s="372"/>
      <c r="EC1037" s="372"/>
      <c r="ED1037" s="372"/>
      <c r="EE1037" s="372"/>
      <c r="EF1037" s="372"/>
      <c r="EG1037" s="372"/>
      <c r="EH1037" s="372"/>
      <c r="EI1037" s="372"/>
      <c r="EJ1037" s="372"/>
      <c r="EK1037" s="372"/>
      <c r="EL1037" s="372"/>
      <c r="EM1037" s="372"/>
      <c r="EN1037" s="372"/>
      <c r="EO1037" s="372"/>
      <c r="EP1037" s="372"/>
      <c r="EQ1037" s="372"/>
      <c r="ER1037" s="372"/>
      <c r="ES1037" s="372"/>
      <c r="ET1037" s="372"/>
      <c r="EU1037" s="372"/>
      <c r="EV1037" s="372"/>
      <c r="EW1037" s="372"/>
      <c r="EX1037" s="372"/>
      <c r="EY1037" s="372"/>
      <c r="EZ1037" s="372"/>
      <c r="FA1037" s="372"/>
      <c r="FB1037" s="372"/>
      <c r="FC1037" s="372"/>
      <c r="FD1037" s="372"/>
      <c r="FE1037" s="372"/>
      <c r="FF1037" s="372"/>
      <c r="FG1037" s="372"/>
      <c r="FH1037" s="372"/>
      <c r="FI1037" s="372"/>
      <c r="FJ1037" s="372"/>
      <c r="FK1037" s="372"/>
      <c r="FL1037" s="372"/>
      <c r="FM1037" s="372"/>
      <c r="FN1037" s="372"/>
      <c r="FO1037" s="372"/>
      <c r="FP1037" s="372"/>
      <c r="FQ1037" s="372"/>
      <c r="FR1037" s="372"/>
      <c r="FS1037" s="372"/>
      <c r="FT1037" s="372"/>
      <c r="FU1037" s="372"/>
      <c r="FV1037" s="372"/>
      <c r="FW1037" s="372"/>
      <c r="FX1037" s="372"/>
      <c r="FY1037" s="372"/>
      <c r="FZ1037" s="372"/>
      <c r="GA1037" s="372"/>
      <c r="GB1037" s="372"/>
      <c r="GC1037" s="372"/>
      <c r="GD1037" s="372"/>
      <c r="GE1037" s="372"/>
      <c r="GF1037" s="372"/>
      <c r="GG1037" s="372"/>
      <c r="GH1037" s="372"/>
      <c r="GI1037" s="372"/>
      <c r="GJ1037" s="372"/>
      <c r="GK1037" s="372"/>
      <c r="GL1037" s="372"/>
      <c r="GM1037" s="372"/>
      <c r="GN1037" s="372"/>
      <c r="GO1037" s="372"/>
      <c r="GP1037" s="372"/>
      <c r="GQ1037" s="372"/>
      <c r="GR1037" s="372"/>
      <c r="GS1037" s="372"/>
      <c r="GT1037" s="372"/>
      <c r="GU1037" s="372"/>
      <c r="GV1037" s="372"/>
      <c r="GW1037" s="372"/>
      <c r="GX1037" s="372"/>
      <c r="GY1037" s="372"/>
      <c r="GZ1037" s="372"/>
      <c r="HA1037" s="372"/>
      <c r="HB1037" s="372"/>
      <c r="HC1037" s="372"/>
      <c r="HD1037" s="372"/>
      <c r="HE1037" s="372"/>
      <c r="HF1037" s="372"/>
      <c r="HG1037" s="372"/>
      <c r="HH1037" s="372"/>
      <c r="HI1037" s="372"/>
      <c r="HJ1037" s="372"/>
      <c r="HK1037" s="372"/>
      <c r="HL1037" s="372"/>
      <c r="HM1037" s="372"/>
      <c r="HN1037" s="372"/>
      <c r="HO1037" s="372"/>
      <c r="HP1037" s="372"/>
      <c r="HQ1037" s="372"/>
      <c r="HR1037" s="372"/>
      <c r="HS1037" s="372"/>
      <c r="HT1037" s="372"/>
      <c r="HU1037" s="372"/>
      <c r="HV1037" s="372"/>
      <c r="HW1037" s="372"/>
      <c r="HX1037" s="372"/>
    </row>
    <row r="1038" spans="1:232" s="481" customFormat="1">
      <c r="A1038" s="363"/>
      <c r="B1038" s="378"/>
      <c r="C1038" s="365"/>
      <c r="D1038" s="366"/>
      <c r="E1038" s="367"/>
      <c r="F1038" s="368"/>
      <c r="G1038" s="379"/>
      <c r="H1038" s="382"/>
      <c r="I1038" s="466"/>
      <c r="J1038" s="467"/>
      <c r="K1038" s="468"/>
      <c r="L1038" s="465"/>
      <c r="N1038" s="458"/>
      <c r="O1038" s="458"/>
      <c r="P1038" s="372"/>
      <c r="Q1038" s="372"/>
      <c r="R1038" s="372"/>
      <c r="S1038" s="372"/>
      <c r="T1038" s="372"/>
      <c r="U1038" s="372"/>
      <c r="V1038" s="372"/>
      <c r="W1038" s="372"/>
      <c r="X1038" s="372"/>
      <c r="Y1038" s="372"/>
      <c r="Z1038" s="372"/>
      <c r="AA1038" s="372"/>
      <c r="AB1038" s="372"/>
      <c r="AC1038" s="372"/>
      <c r="AD1038" s="372"/>
      <c r="AE1038" s="372"/>
      <c r="AF1038" s="372"/>
      <c r="AG1038" s="372"/>
      <c r="AH1038" s="372"/>
      <c r="AI1038" s="372"/>
      <c r="AJ1038" s="372"/>
      <c r="AK1038" s="372"/>
      <c r="AL1038" s="372"/>
      <c r="AM1038" s="372"/>
      <c r="AN1038" s="372"/>
      <c r="AO1038" s="372"/>
      <c r="AP1038" s="372"/>
      <c r="AQ1038" s="372"/>
      <c r="AR1038" s="372"/>
      <c r="AS1038" s="372"/>
      <c r="AT1038" s="372"/>
      <c r="AU1038" s="372"/>
      <c r="AV1038" s="372"/>
      <c r="AW1038" s="372"/>
      <c r="AX1038" s="372"/>
      <c r="AY1038" s="372"/>
      <c r="AZ1038" s="372"/>
      <c r="BA1038" s="372"/>
      <c r="BB1038" s="372"/>
      <c r="BC1038" s="372"/>
      <c r="BD1038" s="372"/>
      <c r="BE1038" s="372"/>
      <c r="BF1038" s="372"/>
      <c r="BG1038" s="372"/>
      <c r="BH1038" s="372"/>
      <c r="BI1038" s="372"/>
      <c r="BJ1038" s="372"/>
      <c r="BK1038" s="372"/>
      <c r="BL1038" s="372"/>
      <c r="BM1038" s="372"/>
      <c r="BN1038" s="372"/>
      <c r="BO1038" s="372"/>
      <c r="BP1038" s="372"/>
      <c r="BQ1038" s="372"/>
      <c r="BR1038" s="372"/>
      <c r="BS1038" s="372"/>
      <c r="BT1038" s="372"/>
      <c r="BU1038" s="372"/>
      <c r="BV1038" s="372"/>
      <c r="BW1038" s="372"/>
      <c r="BX1038" s="372"/>
      <c r="BY1038" s="372"/>
      <c r="BZ1038" s="372"/>
      <c r="CA1038" s="372"/>
      <c r="CB1038" s="372"/>
      <c r="CC1038" s="372"/>
      <c r="CD1038" s="372"/>
      <c r="CE1038" s="372"/>
      <c r="CF1038" s="372"/>
      <c r="CG1038" s="372"/>
      <c r="CH1038" s="372"/>
      <c r="CI1038" s="372"/>
      <c r="CJ1038" s="372"/>
      <c r="CK1038" s="372"/>
      <c r="CL1038" s="372"/>
      <c r="CM1038" s="372"/>
      <c r="CN1038" s="372"/>
      <c r="CO1038" s="372"/>
      <c r="CP1038" s="372"/>
      <c r="CQ1038" s="372"/>
      <c r="CR1038" s="372"/>
      <c r="CS1038" s="372"/>
      <c r="CT1038" s="372"/>
      <c r="CU1038" s="372"/>
      <c r="CV1038" s="372"/>
      <c r="CW1038" s="372"/>
      <c r="CX1038" s="372"/>
      <c r="CY1038" s="372"/>
      <c r="CZ1038" s="372"/>
      <c r="DA1038" s="372"/>
      <c r="DB1038" s="372"/>
      <c r="DC1038" s="372"/>
      <c r="DD1038" s="372"/>
      <c r="DE1038" s="372"/>
      <c r="DF1038" s="372"/>
      <c r="DG1038" s="372"/>
      <c r="DH1038" s="372"/>
      <c r="DI1038" s="372"/>
      <c r="DJ1038" s="372"/>
      <c r="DK1038" s="372"/>
      <c r="DL1038" s="372"/>
      <c r="DM1038" s="372"/>
      <c r="DN1038" s="372"/>
      <c r="DO1038" s="372"/>
      <c r="DP1038" s="372"/>
      <c r="DQ1038" s="372"/>
      <c r="DR1038" s="372"/>
      <c r="DS1038" s="372"/>
      <c r="DT1038" s="372"/>
      <c r="DU1038" s="372"/>
      <c r="DV1038" s="372"/>
      <c r="DW1038" s="372"/>
      <c r="DX1038" s="372"/>
      <c r="DY1038" s="372"/>
      <c r="DZ1038" s="372"/>
      <c r="EA1038" s="372"/>
      <c r="EB1038" s="372"/>
      <c r="EC1038" s="372"/>
      <c r="ED1038" s="372"/>
      <c r="EE1038" s="372"/>
      <c r="EF1038" s="372"/>
      <c r="EG1038" s="372"/>
      <c r="EH1038" s="372"/>
      <c r="EI1038" s="372"/>
      <c r="EJ1038" s="372"/>
      <c r="EK1038" s="372"/>
      <c r="EL1038" s="372"/>
      <c r="EM1038" s="372"/>
      <c r="EN1038" s="372"/>
      <c r="EO1038" s="372"/>
      <c r="EP1038" s="372"/>
      <c r="EQ1038" s="372"/>
      <c r="ER1038" s="372"/>
      <c r="ES1038" s="372"/>
      <c r="ET1038" s="372"/>
      <c r="EU1038" s="372"/>
      <c r="EV1038" s="372"/>
      <c r="EW1038" s="372"/>
      <c r="EX1038" s="372"/>
      <c r="EY1038" s="372"/>
      <c r="EZ1038" s="372"/>
      <c r="FA1038" s="372"/>
      <c r="FB1038" s="372"/>
      <c r="FC1038" s="372"/>
      <c r="FD1038" s="372"/>
      <c r="FE1038" s="372"/>
      <c r="FF1038" s="372"/>
      <c r="FG1038" s="372"/>
      <c r="FH1038" s="372"/>
      <c r="FI1038" s="372"/>
      <c r="FJ1038" s="372"/>
      <c r="FK1038" s="372"/>
      <c r="FL1038" s="372"/>
      <c r="FM1038" s="372"/>
      <c r="FN1038" s="372"/>
      <c r="FO1038" s="372"/>
      <c r="FP1038" s="372"/>
      <c r="FQ1038" s="372"/>
      <c r="FR1038" s="372"/>
      <c r="FS1038" s="372"/>
      <c r="FT1038" s="372"/>
      <c r="FU1038" s="372"/>
      <c r="FV1038" s="372"/>
      <c r="FW1038" s="372"/>
      <c r="FX1038" s="372"/>
      <c r="FY1038" s="372"/>
      <c r="FZ1038" s="372"/>
      <c r="GA1038" s="372"/>
      <c r="GB1038" s="372"/>
      <c r="GC1038" s="372"/>
      <c r="GD1038" s="372"/>
      <c r="GE1038" s="372"/>
      <c r="GF1038" s="372"/>
      <c r="GG1038" s="372"/>
      <c r="GH1038" s="372"/>
      <c r="GI1038" s="372"/>
      <c r="GJ1038" s="372"/>
      <c r="GK1038" s="372"/>
      <c r="GL1038" s="372"/>
      <c r="GM1038" s="372"/>
      <c r="GN1038" s="372"/>
      <c r="GO1038" s="372"/>
      <c r="GP1038" s="372"/>
      <c r="GQ1038" s="372"/>
      <c r="GR1038" s="372"/>
      <c r="GS1038" s="372"/>
      <c r="GT1038" s="372"/>
      <c r="GU1038" s="372"/>
      <c r="GV1038" s="372"/>
      <c r="GW1038" s="372"/>
      <c r="GX1038" s="372"/>
      <c r="GY1038" s="372"/>
      <c r="GZ1038" s="372"/>
      <c r="HA1038" s="372"/>
      <c r="HB1038" s="372"/>
      <c r="HC1038" s="372"/>
      <c r="HD1038" s="372"/>
      <c r="HE1038" s="372"/>
      <c r="HF1038" s="372"/>
      <c r="HG1038" s="372"/>
      <c r="HH1038" s="372"/>
      <c r="HI1038" s="372"/>
      <c r="HJ1038" s="372"/>
      <c r="HK1038" s="372"/>
      <c r="HL1038" s="372"/>
      <c r="HM1038" s="372"/>
      <c r="HN1038" s="372"/>
      <c r="HO1038" s="372"/>
      <c r="HP1038" s="372"/>
      <c r="HQ1038" s="372"/>
      <c r="HR1038" s="372"/>
      <c r="HS1038" s="372"/>
      <c r="HT1038" s="372"/>
      <c r="HU1038" s="372"/>
      <c r="HV1038" s="372"/>
      <c r="HW1038" s="372"/>
      <c r="HX1038" s="372"/>
    </row>
    <row r="1040" spans="1:232" s="481" customFormat="1">
      <c r="A1040" s="363"/>
      <c r="B1040" s="378"/>
      <c r="C1040" s="365"/>
      <c r="D1040" s="366"/>
      <c r="E1040" s="367"/>
      <c r="F1040" s="368"/>
      <c r="G1040" s="379"/>
      <c r="H1040" s="382"/>
      <c r="I1040" s="466"/>
      <c r="J1040" s="467"/>
      <c r="K1040" s="468"/>
      <c r="L1040" s="465"/>
      <c r="N1040" s="458"/>
      <c r="O1040" s="458"/>
      <c r="P1040" s="372"/>
      <c r="Q1040" s="372"/>
      <c r="R1040" s="372"/>
      <c r="S1040" s="372"/>
      <c r="T1040" s="372"/>
      <c r="U1040" s="372"/>
      <c r="V1040" s="372"/>
      <c r="W1040" s="372"/>
      <c r="X1040" s="372"/>
      <c r="Y1040" s="372"/>
      <c r="Z1040" s="372"/>
      <c r="AA1040" s="372"/>
      <c r="AB1040" s="372"/>
      <c r="AC1040" s="372"/>
      <c r="AD1040" s="372"/>
      <c r="AE1040" s="372"/>
      <c r="AF1040" s="372"/>
      <c r="AG1040" s="372"/>
      <c r="AH1040" s="372"/>
      <c r="AI1040" s="372"/>
      <c r="AJ1040" s="372"/>
      <c r="AK1040" s="372"/>
      <c r="AL1040" s="372"/>
      <c r="AM1040" s="372"/>
      <c r="AN1040" s="372"/>
      <c r="AO1040" s="372"/>
      <c r="AP1040" s="372"/>
      <c r="AQ1040" s="372"/>
      <c r="AR1040" s="372"/>
      <c r="AS1040" s="372"/>
      <c r="AT1040" s="372"/>
      <c r="AU1040" s="372"/>
      <c r="AV1040" s="372"/>
      <c r="AW1040" s="372"/>
      <c r="AX1040" s="372"/>
      <c r="AY1040" s="372"/>
      <c r="AZ1040" s="372"/>
      <c r="BA1040" s="372"/>
      <c r="BB1040" s="372"/>
      <c r="BC1040" s="372"/>
      <c r="BD1040" s="372"/>
      <c r="BE1040" s="372"/>
      <c r="BF1040" s="372"/>
      <c r="BG1040" s="372"/>
      <c r="BH1040" s="372"/>
      <c r="BI1040" s="372"/>
      <c r="BJ1040" s="372"/>
      <c r="BK1040" s="372"/>
      <c r="BL1040" s="372"/>
      <c r="BM1040" s="372"/>
      <c r="BN1040" s="372"/>
      <c r="BO1040" s="372"/>
      <c r="BP1040" s="372"/>
      <c r="BQ1040" s="372"/>
      <c r="BR1040" s="372"/>
      <c r="BS1040" s="372"/>
      <c r="BT1040" s="372"/>
      <c r="BU1040" s="372"/>
      <c r="BV1040" s="372"/>
      <c r="BW1040" s="372"/>
      <c r="BX1040" s="372"/>
      <c r="BY1040" s="372"/>
      <c r="BZ1040" s="372"/>
      <c r="CA1040" s="372"/>
      <c r="CB1040" s="372"/>
      <c r="CC1040" s="372"/>
      <c r="CD1040" s="372"/>
      <c r="CE1040" s="372"/>
      <c r="CF1040" s="372"/>
      <c r="CG1040" s="372"/>
      <c r="CH1040" s="372"/>
      <c r="CI1040" s="372"/>
      <c r="CJ1040" s="372"/>
      <c r="CK1040" s="372"/>
      <c r="CL1040" s="372"/>
      <c r="CM1040" s="372"/>
      <c r="CN1040" s="372"/>
      <c r="CO1040" s="372"/>
      <c r="CP1040" s="372"/>
      <c r="CQ1040" s="372"/>
      <c r="CR1040" s="372"/>
      <c r="CS1040" s="372"/>
      <c r="CT1040" s="372"/>
      <c r="CU1040" s="372"/>
      <c r="CV1040" s="372"/>
      <c r="CW1040" s="372"/>
      <c r="CX1040" s="372"/>
      <c r="CY1040" s="372"/>
      <c r="CZ1040" s="372"/>
      <c r="DA1040" s="372"/>
      <c r="DB1040" s="372"/>
      <c r="DC1040" s="372"/>
      <c r="DD1040" s="372"/>
      <c r="DE1040" s="372"/>
      <c r="DF1040" s="372"/>
      <c r="DG1040" s="372"/>
      <c r="DH1040" s="372"/>
      <c r="DI1040" s="372"/>
      <c r="DJ1040" s="372"/>
      <c r="DK1040" s="372"/>
      <c r="DL1040" s="372"/>
      <c r="DM1040" s="372"/>
      <c r="DN1040" s="372"/>
      <c r="DO1040" s="372"/>
      <c r="DP1040" s="372"/>
      <c r="DQ1040" s="372"/>
      <c r="DR1040" s="372"/>
      <c r="DS1040" s="372"/>
      <c r="DT1040" s="372"/>
      <c r="DU1040" s="372"/>
      <c r="DV1040" s="372"/>
      <c r="DW1040" s="372"/>
      <c r="DX1040" s="372"/>
      <c r="DY1040" s="372"/>
      <c r="DZ1040" s="372"/>
      <c r="EA1040" s="372"/>
      <c r="EB1040" s="372"/>
      <c r="EC1040" s="372"/>
      <c r="ED1040" s="372"/>
      <c r="EE1040" s="372"/>
      <c r="EF1040" s="372"/>
      <c r="EG1040" s="372"/>
      <c r="EH1040" s="372"/>
      <c r="EI1040" s="372"/>
      <c r="EJ1040" s="372"/>
      <c r="EK1040" s="372"/>
      <c r="EL1040" s="372"/>
      <c r="EM1040" s="372"/>
      <c r="EN1040" s="372"/>
      <c r="EO1040" s="372"/>
      <c r="EP1040" s="372"/>
      <c r="EQ1040" s="372"/>
      <c r="ER1040" s="372"/>
      <c r="ES1040" s="372"/>
      <c r="ET1040" s="372"/>
      <c r="EU1040" s="372"/>
      <c r="EV1040" s="372"/>
      <c r="EW1040" s="372"/>
      <c r="EX1040" s="372"/>
      <c r="EY1040" s="372"/>
      <c r="EZ1040" s="372"/>
      <c r="FA1040" s="372"/>
      <c r="FB1040" s="372"/>
      <c r="FC1040" s="372"/>
      <c r="FD1040" s="372"/>
      <c r="FE1040" s="372"/>
      <c r="FF1040" s="372"/>
      <c r="FG1040" s="372"/>
      <c r="FH1040" s="372"/>
      <c r="FI1040" s="372"/>
      <c r="FJ1040" s="372"/>
      <c r="FK1040" s="372"/>
      <c r="FL1040" s="372"/>
      <c r="FM1040" s="372"/>
      <c r="FN1040" s="372"/>
      <c r="FO1040" s="372"/>
      <c r="FP1040" s="372"/>
      <c r="FQ1040" s="372"/>
      <c r="FR1040" s="372"/>
      <c r="FS1040" s="372"/>
      <c r="FT1040" s="372"/>
      <c r="FU1040" s="372"/>
      <c r="FV1040" s="372"/>
      <c r="FW1040" s="372"/>
      <c r="FX1040" s="372"/>
      <c r="FY1040" s="372"/>
      <c r="FZ1040" s="372"/>
      <c r="GA1040" s="372"/>
      <c r="GB1040" s="372"/>
      <c r="GC1040" s="372"/>
      <c r="GD1040" s="372"/>
      <c r="GE1040" s="372"/>
      <c r="GF1040" s="372"/>
      <c r="GG1040" s="372"/>
      <c r="GH1040" s="372"/>
      <c r="GI1040" s="372"/>
      <c r="GJ1040" s="372"/>
      <c r="GK1040" s="372"/>
      <c r="GL1040" s="372"/>
      <c r="GM1040" s="372"/>
      <c r="GN1040" s="372"/>
      <c r="GO1040" s="372"/>
      <c r="GP1040" s="372"/>
      <c r="GQ1040" s="372"/>
      <c r="GR1040" s="372"/>
      <c r="GS1040" s="372"/>
      <c r="GT1040" s="372"/>
      <c r="GU1040" s="372"/>
      <c r="GV1040" s="372"/>
      <c r="GW1040" s="372"/>
      <c r="GX1040" s="372"/>
      <c r="GY1040" s="372"/>
      <c r="GZ1040" s="372"/>
      <c r="HA1040" s="372"/>
      <c r="HB1040" s="372"/>
      <c r="HC1040" s="372"/>
      <c r="HD1040" s="372"/>
      <c r="HE1040" s="372"/>
      <c r="HF1040" s="372"/>
      <c r="HG1040" s="372"/>
      <c r="HH1040" s="372"/>
      <c r="HI1040" s="372"/>
      <c r="HJ1040" s="372"/>
      <c r="HK1040" s="372"/>
      <c r="HL1040" s="372"/>
      <c r="HM1040" s="372"/>
      <c r="HN1040" s="372"/>
      <c r="HO1040" s="372"/>
      <c r="HP1040" s="372"/>
      <c r="HQ1040" s="372"/>
      <c r="HR1040" s="372"/>
      <c r="HS1040" s="372"/>
      <c r="HT1040" s="372"/>
      <c r="HU1040" s="372"/>
      <c r="HV1040" s="372"/>
      <c r="HW1040" s="372"/>
      <c r="HX1040" s="372"/>
    </row>
    <row r="1041" spans="1:232" s="481" customFormat="1">
      <c r="A1041" s="363"/>
      <c r="B1041" s="378"/>
      <c r="C1041" s="365"/>
      <c r="D1041" s="366"/>
      <c r="E1041" s="367"/>
      <c r="F1041" s="368"/>
      <c r="G1041" s="379"/>
      <c r="H1041" s="382"/>
      <c r="I1041" s="466"/>
      <c r="J1041" s="467"/>
      <c r="K1041" s="468"/>
      <c r="L1041" s="465"/>
      <c r="N1041" s="458"/>
      <c r="O1041" s="458"/>
      <c r="P1041" s="372"/>
      <c r="Q1041" s="372"/>
      <c r="R1041" s="372"/>
      <c r="S1041" s="372"/>
      <c r="T1041" s="372"/>
      <c r="U1041" s="372"/>
      <c r="V1041" s="372"/>
      <c r="W1041" s="372"/>
      <c r="X1041" s="372"/>
      <c r="Y1041" s="372"/>
      <c r="Z1041" s="372"/>
      <c r="AA1041" s="372"/>
      <c r="AB1041" s="372"/>
      <c r="AC1041" s="372"/>
      <c r="AD1041" s="372"/>
      <c r="AE1041" s="372"/>
      <c r="AF1041" s="372"/>
      <c r="AG1041" s="372"/>
      <c r="AH1041" s="372"/>
      <c r="AI1041" s="372"/>
      <c r="AJ1041" s="372"/>
      <c r="AK1041" s="372"/>
      <c r="AL1041" s="372"/>
      <c r="AM1041" s="372"/>
      <c r="AN1041" s="372"/>
      <c r="AO1041" s="372"/>
      <c r="AP1041" s="372"/>
      <c r="AQ1041" s="372"/>
      <c r="AR1041" s="372"/>
      <c r="AS1041" s="372"/>
      <c r="AT1041" s="372"/>
      <c r="AU1041" s="372"/>
      <c r="AV1041" s="372"/>
      <c r="AW1041" s="372"/>
      <c r="AX1041" s="372"/>
      <c r="AY1041" s="372"/>
      <c r="AZ1041" s="372"/>
      <c r="BA1041" s="372"/>
      <c r="BB1041" s="372"/>
      <c r="BC1041" s="372"/>
      <c r="BD1041" s="372"/>
      <c r="BE1041" s="372"/>
      <c r="BF1041" s="372"/>
      <c r="BG1041" s="372"/>
      <c r="BH1041" s="372"/>
      <c r="BI1041" s="372"/>
      <c r="BJ1041" s="372"/>
      <c r="BK1041" s="372"/>
      <c r="BL1041" s="372"/>
      <c r="BM1041" s="372"/>
      <c r="BN1041" s="372"/>
      <c r="BO1041" s="372"/>
      <c r="BP1041" s="372"/>
      <c r="BQ1041" s="372"/>
      <c r="BR1041" s="372"/>
      <c r="BS1041" s="372"/>
      <c r="BT1041" s="372"/>
      <c r="BU1041" s="372"/>
      <c r="BV1041" s="372"/>
      <c r="BW1041" s="372"/>
      <c r="BX1041" s="372"/>
      <c r="BY1041" s="372"/>
      <c r="BZ1041" s="372"/>
      <c r="CA1041" s="372"/>
      <c r="CB1041" s="372"/>
      <c r="CC1041" s="372"/>
      <c r="CD1041" s="372"/>
      <c r="CE1041" s="372"/>
      <c r="CF1041" s="372"/>
      <c r="CG1041" s="372"/>
      <c r="CH1041" s="372"/>
      <c r="CI1041" s="372"/>
      <c r="CJ1041" s="372"/>
      <c r="CK1041" s="372"/>
      <c r="CL1041" s="372"/>
      <c r="CM1041" s="372"/>
      <c r="CN1041" s="372"/>
      <c r="CO1041" s="372"/>
      <c r="CP1041" s="372"/>
      <c r="CQ1041" s="372"/>
      <c r="CR1041" s="372"/>
      <c r="CS1041" s="372"/>
      <c r="CT1041" s="372"/>
      <c r="CU1041" s="372"/>
      <c r="CV1041" s="372"/>
      <c r="CW1041" s="372"/>
      <c r="CX1041" s="372"/>
      <c r="CY1041" s="372"/>
      <c r="CZ1041" s="372"/>
      <c r="DA1041" s="372"/>
      <c r="DB1041" s="372"/>
      <c r="DC1041" s="372"/>
      <c r="DD1041" s="372"/>
      <c r="DE1041" s="372"/>
      <c r="DF1041" s="372"/>
      <c r="DG1041" s="372"/>
      <c r="DH1041" s="372"/>
      <c r="DI1041" s="372"/>
      <c r="DJ1041" s="372"/>
      <c r="DK1041" s="372"/>
      <c r="DL1041" s="372"/>
      <c r="DM1041" s="372"/>
      <c r="DN1041" s="372"/>
      <c r="DO1041" s="372"/>
      <c r="DP1041" s="372"/>
      <c r="DQ1041" s="372"/>
      <c r="DR1041" s="372"/>
      <c r="DS1041" s="372"/>
      <c r="DT1041" s="372"/>
      <c r="DU1041" s="372"/>
      <c r="DV1041" s="372"/>
      <c r="DW1041" s="372"/>
      <c r="DX1041" s="372"/>
      <c r="DY1041" s="372"/>
      <c r="DZ1041" s="372"/>
      <c r="EA1041" s="372"/>
      <c r="EB1041" s="372"/>
      <c r="EC1041" s="372"/>
      <c r="ED1041" s="372"/>
      <c r="EE1041" s="372"/>
      <c r="EF1041" s="372"/>
      <c r="EG1041" s="372"/>
      <c r="EH1041" s="372"/>
      <c r="EI1041" s="372"/>
      <c r="EJ1041" s="372"/>
      <c r="EK1041" s="372"/>
      <c r="EL1041" s="372"/>
      <c r="EM1041" s="372"/>
      <c r="EN1041" s="372"/>
      <c r="EO1041" s="372"/>
      <c r="EP1041" s="372"/>
      <c r="EQ1041" s="372"/>
      <c r="ER1041" s="372"/>
      <c r="ES1041" s="372"/>
      <c r="ET1041" s="372"/>
      <c r="EU1041" s="372"/>
      <c r="EV1041" s="372"/>
      <c r="EW1041" s="372"/>
      <c r="EX1041" s="372"/>
      <c r="EY1041" s="372"/>
      <c r="EZ1041" s="372"/>
      <c r="FA1041" s="372"/>
      <c r="FB1041" s="372"/>
      <c r="FC1041" s="372"/>
      <c r="FD1041" s="372"/>
      <c r="FE1041" s="372"/>
      <c r="FF1041" s="372"/>
      <c r="FG1041" s="372"/>
      <c r="FH1041" s="372"/>
      <c r="FI1041" s="372"/>
      <c r="FJ1041" s="372"/>
      <c r="FK1041" s="372"/>
      <c r="FL1041" s="372"/>
      <c r="FM1041" s="372"/>
      <c r="FN1041" s="372"/>
      <c r="FO1041" s="372"/>
      <c r="FP1041" s="372"/>
      <c r="FQ1041" s="372"/>
      <c r="FR1041" s="372"/>
      <c r="FS1041" s="372"/>
      <c r="FT1041" s="372"/>
      <c r="FU1041" s="372"/>
      <c r="FV1041" s="372"/>
      <c r="FW1041" s="372"/>
      <c r="FX1041" s="372"/>
      <c r="FY1041" s="372"/>
      <c r="FZ1041" s="372"/>
      <c r="GA1041" s="372"/>
      <c r="GB1041" s="372"/>
      <c r="GC1041" s="372"/>
      <c r="GD1041" s="372"/>
      <c r="GE1041" s="372"/>
      <c r="GF1041" s="372"/>
      <c r="GG1041" s="372"/>
      <c r="GH1041" s="372"/>
      <c r="GI1041" s="372"/>
      <c r="GJ1041" s="372"/>
      <c r="GK1041" s="372"/>
      <c r="GL1041" s="372"/>
      <c r="GM1041" s="372"/>
      <c r="GN1041" s="372"/>
      <c r="GO1041" s="372"/>
      <c r="GP1041" s="372"/>
      <c r="GQ1041" s="372"/>
      <c r="GR1041" s="372"/>
      <c r="GS1041" s="372"/>
      <c r="GT1041" s="372"/>
      <c r="GU1041" s="372"/>
      <c r="GV1041" s="372"/>
      <c r="GW1041" s="372"/>
      <c r="GX1041" s="372"/>
      <c r="GY1041" s="372"/>
      <c r="GZ1041" s="372"/>
      <c r="HA1041" s="372"/>
      <c r="HB1041" s="372"/>
      <c r="HC1041" s="372"/>
      <c r="HD1041" s="372"/>
      <c r="HE1041" s="372"/>
      <c r="HF1041" s="372"/>
      <c r="HG1041" s="372"/>
      <c r="HH1041" s="372"/>
      <c r="HI1041" s="372"/>
      <c r="HJ1041" s="372"/>
      <c r="HK1041" s="372"/>
      <c r="HL1041" s="372"/>
      <c r="HM1041" s="372"/>
      <c r="HN1041" s="372"/>
      <c r="HO1041" s="372"/>
      <c r="HP1041" s="372"/>
      <c r="HQ1041" s="372"/>
      <c r="HR1041" s="372"/>
      <c r="HS1041" s="372"/>
      <c r="HT1041" s="372"/>
      <c r="HU1041" s="372"/>
      <c r="HV1041" s="372"/>
      <c r="HW1041" s="372"/>
      <c r="HX1041" s="372"/>
    </row>
    <row r="1043" spans="1:232" s="481" customFormat="1">
      <c r="A1043" s="363"/>
      <c r="B1043" s="378"/>
      <c r="C1043" s="365"/>
      <c r="D1043" s="366"/>
      <c r="E1043" s="367"/>
      <c r="F1043" s="368"/>
      <c r="G1043" s="379"/>
      <c r="H1043" s="382"/>
      <c r="I1043" s="466"/>
      <c r="J1043" s="467"/>
      <c r="K1043" s="468"/>
      <c r="L1043" s="465"/>
      <c r="N1043" s="458"/>
      <c r="O1043" s="458"/>
      <c r="P1043" s="372"/>
      <c r="Q1043" s="372"/>
      <c r="R1043" s="372"/>
      <c r="S1043" s="372"/>
      <c r="T1043" s="372"/>
      <c r="U1043" s="372"/>
      <c r="V1043" s="372"/>
      <c r="W1043" s="372"/>
      <c r="X1043" s="372"/>
      <c r="Y1043" s="372"/>
      <c r="Z1043" s="372"/>
      <c r="AA1043" s="372"/>
      <c r="AB1043" s="372"/>
      <c r="AC1043" s="372"/>
      <c r="AD1043" s="372"/>
      <c r="AE1043" s="372"/>
      <c r="AF1043" s="372"/>
      <c r="AG1043" s="372"/>
      <c r="AH1043" s="372"/>
      <c r="AI1043" s="372"/>
      <c r="AJ1043" s="372"/>
      <c r="AK1043" s="372"/>
      <c r="AL1043" s="372"/>
      <c r="AM1043" s="372"/>
      <c r="AN1043" s="372"/>
      <c r="AO1043" s="372"/>
      <c r="AP1043" s="372"/>
      <c r="AQ1043" s="372"/>
      <c r="AR1043" s="372"/>
      <c r="AS1043" s="372"/>
      <c r="AT1043" s="372"/>
      <c r="AU1043" s="372"/>
      <c r="AV1043" s="372"/>
      <c r="AW1043" s="372"/>
      <c r="AX1043" s="372"/>
      <c r="AY1043" s="372"/>
      <c r="AZ1043" s="372"/>
      <c r="BA1043" s="372"/>
      <c r="BB1043" s="372"/>
      <c r="BC1043" s="372"/>
      <c r="BD1043" s="372"/>
      <c r="BE1043" s="372"/>
      <c r="BF1043" s="372"/>
      <c r="BG1043" s="372"/>
      <c r="BH1043" s="372"/>
      <c r="BI1043" s="372"/>
      <c r="BJ1043" s="372"/>
      <c r="BK1043" s="372"/>
      <c r="BL1043" s="372"/>
      <c r="BM1043" s="372"/>
      <c r="BN1043" s="372"/>
      <c r="BO1043" s="372"/>
      <c r="BP1043" s="372"/>
      <c r="BQ1043" s="372"/>
      <c r="BR1043" s="372"/>
      <c r="BS1043" s="372"/>
      <c r="BT1043" s="372"/>
      <c r="BU1043" s="372"/>
      <c r="BV1043" s="372"/>
      <c r="BW1043" s="372"/>
      <c r="BX1043" s="372"/>
      <c r="BY1043" s="372"/>
      <c r="BZ1043" s="372"/>
      <c r="CA1043" s="372"/>
      <c r="CB1043" s="372"/>
      <c r="CC1043" s="372"/>
      <c r="CD1043" s="372"/>
      <c r="CE1043" s="372"/>
      <c r="CF1043" s="372"/>
      <c r="CG1043" s="372"/>
      <c r="CH1043" s="372"/>
      <c r="CI1043" s="372"/>
      <c r="CJ1043" s="372"/>
      <c r="CK1043" s="372"/>
      <c r="CL1043" s="372"/>
      <c r="CM1043" s="372"/>
      <c r="CN1043" s="372"/>
      <c r="CO1043" s="372"/>
      <c r="CP1043" s="372"/>
      <c r="CQ1043" s="372"/>
      <c r="CR1043" s="372"/>
      <c r="CS1043" s="372"/>
      <c r="CT1043" s="372"/>
      <c r="CU1043" s="372"/>
      <c r="CV1043" s="372"/>
      <c r="CW1043" s="372"/>
      <c r="CX1043" s="372"/>
      <c r="CY1043" s="372"/>
      <c r="CZ1043" s="372"/>
      <c r="DA1043" s="372"/>
      <c r="DB1043" s="372"/>
      <c r="DC1043" s="372"/>
      <c r="DD1043" s="372"/>
      <c r="DE1043" s="372"/>
      <c r="DF1043" s="372"/>
      <c r="DG1043" s="372"/>
      <c r="DH1043" s="372"/>
      <c r="DI1043" s="372"/>
      <c r="DJ1043" s="372"/>
      <c r="DK1043" s="372"/>
      <c r="DL1043" s="372"/>
      <c r="DM1043" s="372"/>
      <c r="DN1043" s="372"/>
      <c r="DO1043" s="372"/>
      <c r="DP1043" s="372"/>
      <c r="DQ1043" s="372"/>
      <c r="DR1043" s="372"/>
      <c r="DS1043" s="372"/>
      <c r="DT1043" s="372"/>
      <c r="DU1043" s="372"/>
      <c r="DV1043" s="372"/>
      <c r="DW1043" s="372"/>
      <c r="DX1043" s="372"/>
      <c r="DY1043" s="372"/>
      <c r="DZ1043" s="372"/>
      <c r="EA1043" s="372"/>
      <c r="EB1043" s="372"/>
      <c r="EC1043" s="372"/>
      <c r="ED1043" s="372"/>
      <c r="EE1043" s="372"/>
      <c r="EF1043" s="372"/>
      <c r="EG1043" s="372"/>
      <c r="EH1043" s="372"/>
      <c r="EI1043" s="372"/>
      <c r="EJ1043" s="372"/>
      <c r="EK1043" s="372"/>
      <c r="EL1043" s="372"/>
      <c r="EM1043" s="372"/>
      <c r="EN1043" s="372"/>
      <c r="EO1043" s="372"/>
      <c r="EP1043" s="372"/>
      <c r="EQ1043" s="372"/>
      <c r="ER1043" s="372"/>
      <c r="ES1043" s="372"/>
      <c r="ET1043" s="372"/>
      <c r="EU1043" s="372"/>
      <c r="EV1043" s="372"/>
      <c r="EW1043" s="372"/>
      <c r="EX1043" s="372"/>
      <c r="EY1043" s="372"/>
      <c r="EZ1043" s="372"/>
      <c r="FA1043" s="372"/>
      <c r="FB1043" s="372"/>
      <c r="FC1043" s="372"/>
      <c r="FD1043" s="372"/>
      <c r="FE1043" s="372"/>
      <c r="FF1043" s="372"/>
      <c r="FG1043" s="372"/>
      <c r="FH1043" s="372"/>
      <c r="FI1043" s="372"/>
      <c r="FJ1043" s="372"/>
      <c r="FK1043" s="372"/>
      <c r="FL1043" s="372"/>
      <c r="FM1043" s="372"/>
      <c r="FN1043" s="372"/>
      <c r="FO1043" s="372"/>
      <c r="FP1043" s="372"/>
      <c r="FQ1043" s="372"/>
      <c r="FR1043" s="372"/>
      <c r="FS1043" s="372"/>
      <c r="FT1043" s="372"/>
      <c r="FU1043" s="372"/>
      <c r="FV1043" s="372"/>
      <c r="FW1043" s="372"/>
      <c r="FX1043" s="372"/>
      <c r="FY1043" s="372"/>
      <c r="FZ1043" s="372"/>
      <c r="GA1043" s="372"/>
      <c r="GB1043" s="372"/>
      <c r="GC1043" s="372"/>
      <c r="GD1043" s="372"/>
      <c r="GE1043" s="372"/>
      <c r="GF1043" s="372"/>
      <c r="GG1043" s="372"/>
      <c r="GH1043" s="372"/>
      <c r="GI1043" s="372"/>
      <c r="GJ1043" s="372"/>
      <c r="GK1043" s="372"/>
      <c r="GL1043" s="372"/>
      <c r="GM1043" s="372"/>
      <c r="GN1043" s="372"/>
      <c r="GO1043" s="372"/>
      <c r="GP1043" s="372"/>
      <c r="GQ1043" s="372"/>
      <c r="GR1043" s="372"/>
      <c r="GS1043" s="372"/>
      <c r="GT1043" s="372"/>
      <c r="GU1043" s="372"/>
      <c r="GV1043" s="372"/>
      <c r="GW1043" s="372"/>
      <c r="GX1043" s="372"/>
      <c r="GY1043" s="372"/>
      <c r="GZ1043" s="372"/>
      <c r="HA1043" s="372"/>
      <c r="HB1043" s="372"/>
      <c r="HC1043" s="372"/>
      <c r="HD1043" s="372"/>
      <c r="HE1043" s="372"/>
      <c r="HF1043" s="372"/>
      <c r="HG1043" s="372"/>
      <c r="HH1043" s="372"/>
      <c r="HI1043" s="372"/>
      <c r="HJ1043" s="372"/>
      <c r="HK1043" s="372"/>
      <c r="HL1043" s="372"/>
      <c r="HM1043" s="372"/>
      <c r="HN1043" s="372"/>
      <c r="HO1043" s="372"/>
      <c r="HP1043" s="372"/>
      <c r="HQ1043" s="372"/>
      <c r="HR1043" s="372"/>
      <c r="HS1043" s="372"/>
      <c r="HT1043" s="372"/>
      <c r="HU1043" s="372"/>
      <c r="HV1043" s="372"/>
      <c r="HW1043" s="372"/>
      <c r="HX1043" s="372"/>
    </row>
    <row r="1045" spans="1:232" s="481" customFormat="1">
      <c r="A1045" s="363"/>
      <c r="B1045" s="378"/>
      <c r="C1045" s="365"/>
      <c r="D1045" s="366"/>
      <c r="E1045" s="367"/>
      <c r="F1045" s="368"/>
      <c r="G1045" s="379"/>
      <c r="H1045" s="382"/>
      <c r="I1045" s="466"/>
      <c r="J1045" s="467"/>
      <c r="K1045" s="468"/>
      <c r="L1045" s="465"/>
      <c r="N1045" s="458"/>
      <c r="O1045" s="458"/>
      <c r="P1045" s="372"/>
      <c r="Q1045" s="372"/>
      <c r="R1045" s="372"/>
      <c r="S1045" s="372"/>
      <c r="T1045" s="372"/>
      <c r="U1045" s="372"/>
      <c r="V1045" s="372"/>
      <c r="W1045" s="372"/>
      <c r="X1045" s="372"/>
      <c r="Y1045" s="372"/>
      <c r="Z1045" s="372"/>
      <c r="AA1045" s="372"/>
      <c r="AB1045" s="372"/>
      <c r="AC1045" s="372"/>
      <c r="AD1045" s="372"/>
      <c r="AE1045" s="372"/>
      <c r="AF1045" s="372"/>
      <c r="AG1045" s="372"/>
      <c r="AH1045" s="372"/>
      <c r="AI1045" s="372"/>
      <c r="AJ1045" s="372"/>
      <c r="AK1045" s="372"/>
      <c r="AL1045" s="372"/>
      <c r="AM1045" s="372"/>
      <c r="AN1045" s="372"/>
      <c r="AO1045" s="372"/>
      <c r="AP1045" s="372"/>
      <c r="AQ1045" s="372"/>
      <c r="AR1045" s="372"/>
      <c r="AS1045" s="372"/>
      <c r="AT1045" s="372"/>
      <c r="AU1045" s="372"/>
      <c r="AV1045" s="372"/>
      <c r="AW1045" s="372"/>
      <c r="AX1045" s="372"/>
      <c r="AY1045" s="372"/>
      <c r="AZ1045" s="372"/>
      <c r="BA1045" s="372"/>
      <c r="BB1045" s="372"/>
      <c r="BC1045" s="372"/>
      <c r="BD1045" s="372"/>
      <c r="BE1045" s="372"/>
      <c r="BF1045" s="372"/>
      <c r="BG1045" s="372"/>
      <c r="BH1045" s="372"/>
      <c r="BI1045" s="372"/>
      <c r="BJ1045" s="372"/>
      <c r="BK1045" s="372"/>
      <c r="BL1045" s="372"/>
      <c r="BM1045" s="372"/>
      <c r="BN1045" s="372"/>
      <c r="BO1045" s="372"/>
      <c r="BP1045" s="372"/>
      <c r="BQ1045" s="372"/>
      <c r="BR1045" s="372"/>
      <c r="BS1045" s="372"/>
      <c r="BT1045" s="372"/>
      <c r="BU1045" s="372"/>
      <c r="BV1045" s="372"/>
      <c r="BW1045" s="372"/>
      <c r="BX1045" s="372"/>
      <c r="BY1045" s="372"/>
      <c r="BZ1045" s="372"/>
      <c r="CA1045" s="372"/>
      <c r="CB1045" s="372"/>
      <c r="CC1045" s="372"/>
      <c r="CD1045" s="372"/>
      <c r="CE1045" s="372"/>
      <c r="CF1045" s="372"/>
      <c r="CG1045" s="372"/>
      <c r="CH1045" s="372"/>
      <c r="CI1045" s="372"/>
      <c r="CJ1045" s="372"/>
      <c r="CK1045" s="372"/>
      <c r="CL1045" s="372"/>
      <c r="CM1045" s="372"/>
      <c r="CN1045" s="372"/>
      <c r="CO1045" s="372"/>
      <c r="CP1045" s="372"/>
      <c r="CQ1045" s="372"/>
      <c r="CR1045" s="372"/>
      <c r="CS1045" s="372"/>
      <c r="CT1045" s="372"/>
      <c r="CU1045" s="372"/>
      <c r="CV1045" s="372"/>
      <c r="CW1045" s="372"/>
      <c r="CX1045" s="372"/>
      <c r="CY1045" s="372"/>
      <c r="CZ1045" s="372"/>
      <c r="DA1045" s="372"/>
      <c r="DB1045" s="372"/>
      <c r="DC1045" s="372"/>
      <c r="DD1045" s="372"/>
      <c r="DE1045" s="372"/>
      <c r="DF1045" s="372"/>
      <c r="DG1045" s="372"/>
      <c r="DH1045" s="372"/>
      <c r="DI1045" s="372"/>
      <c r="DJ1045" s="372"/>
      <c r="DK1045" s="372"/>
      <c r="DL1045" s="372"/>
      <c r="DM1045" s="372"/>
      <c r="DN1045" s="372"/>
      <c r="DO1045" s="372"/>
      <c r="DP1045" s="372"/>
      <c r="DQ1045" s="372"/>
      <c r="DR1045" s="372"/>
      <c r="DS1045" s="372"/>
      <c r="DT1045" s="372"/>
      <c r="DU1045" s="372"/>
      <c r="DV1045" s="372"/>
      <c r="DW1045" s="372"/>
      <c r="DX1045" s="372"/>
      <c r="DY1045" s="372"/>
      <c r="DZ1045" s="372"/>
      <c r="EA1045" s="372"/>
      <c r="EB1045" s="372"/>
      <c r="EC1045" s="372"/>
      <c r="ED1045" s="372"/>
      <c r="EE1045" s="372"/>
      <c r="EF1045" s="372"/>
      <c r="EG1045" s="372"/>
      <c r="EH1045" s="372"/>
      <c r="EI1045" s="372"/>
      <c r="EJ1045" s="372"/>
      <c r="EK1045" s="372"/>
      <c r="EL1045" s="372"/>
      <c r="EM1045" s="372"/>
      <c r="EN1045" s="372"/>
      <c r="EO1045" s="372"/>
      <c r="EP1045" s="372"/>
      <c r="EQ1045" s="372"/>
      <c r="ER1045" s="372"/>
      <c r="ES1045" s="372"/>
      <c r="ET1045" s="372"/>
      <c r="EU1045" s="372"/>
      <c r="EV1045" s="372"/>
      <c r="EW1045" s="372"/>
      <c r="EX1045" s="372"/>
      <c r="EY1045" s="372"/>
      <c r="EZ1045" s="372"/>
      <c r="FA1045" s="372"/>
      <c r="FB1045" s="372"/>
      <c r="FC1045" s="372"/>
      <c r="FD1045" s="372"/>
      <c r="FE1045" s="372"/>
      <c r="FF1045" s="372"/>
      <c r="FG1045" s="372"/>
      <c r="FH1045" s="372"/>
      <c r="FI1045" s="372"/>
      <c r="FJ1045" s="372"/>
      <c r="FK1045" s="372"/>
      <c r="FL1045" s="372"/>
      <c r="FM1045" s="372"/>
      <c r="FN1045" s="372"/>
      <c r="FO1045" s="372"/>
      <c r="FP1045" s="372"/>
      <c r="FQ1045" s="372"/>
      <c r="FR1045" s="372"/>
      <c r="FS1045" s="372"/>
      <c r="FT1045" s="372"/>
      <c r="FU1045" s="372"/>
      <c r="FV1045" s="372"/>
      <c r="FW1045" s="372"/>
      <c r="FX1045" s="372"/>
      <c r="FY1045" s="372"/>
      <c r="FZ1045" s="372"/>
      <c r="GA1045" s="372"/>
      <c r="GB1045" s="372"/>
      <c r="GC1045" s="372"/>
      <c r="GD1045" s="372"/>
      <c r="GE1045" s="372"/>
      <c r="GF1045" s="372"/>
      <c r="GG1045" s="372"/>
      <c r="GH1045" s="372"/>
      <c r="GI1045" s="372"/>
      <c r="GJ1045" s="372"/>
      <c r="GK1045" s="372"/>
      <c r="GL1045" s="372"/>
      <c r="GM1045" s="372"/>
      <c r="GN1045" s="372"/>
      <c r="GO1045" s="372"/>
      <c r="GP1045" s="372"/>
      <c r="GQ1045" s="372"/>
      <c r="GR1045" s="372"/>
      <c r="GS1045" s="372"/>
      <c r="GT1045" s="372"/>
      <c r="GU1045" s="372"/>
      <c r="GV1045" s="372"/>
      <c r="GW1045" s="372"/>
      <c r="GX1045" s="372"/>
      <c r="GY1045" s="372"/>
      <c r="GZ1045" s="372"/>
      <c r="HA1045" s="372"/>
      <c r="HB1045" s="372"/>
      <c r="HC1045" s="372"/>
      <c r="HD1045" s="372"/>
      <c r="HE1045" s="372"/>
      <c r="HF1045" s="372"/>
      <c r="HG1045" s="372"/>
      <c r="HH1045" s="372"/>
      <c r="HI1045" s="372"/>
      <c r="HJ1045" s="372"/>
      <c r="HK1045" s="372"/>
      <c r="HL1045" s="372"/>
      <c r="HM1045" s="372"/>
      <c r="HN1045" s="372"/>
      <c r="HO1045" s="372"/>
      <c r="HP1045" s="372"/>
      <c r="HQ1045" s="372"/>
      <c r="HR1045" s="372"/>
      <c r="HS1045" s="372"/>
      <c r="HT1045" s="372"/>
      <c r="HU1045" s="372"/>
      <c r="HV1045" s="372"/>
      <c r="HW1045" s="372"/>
      <c r="HX1045" s="372"/>
    </row>
    <row r="1047" spans="1:232" s="481" customFormat="1">
      <c r="A1047" s="363"/>
      <c r="B1047" s="378"/>
      <c r="C1047" s="365"/>
      <c r="D1047" s="366"/>
      <c r="E1047" s="367"/>
      <c r="F1047" s="368"/>
      <c r="G1047" s="379"/>
      <c r="H1047" s="382"/>
      <c r="I1047" s="466"/>
      <c r="J1047" s="467"/>
      <c r="K1047" s="468"/>
      <c r="L1047" s="465"/>
      <c r="N1047" s="458"/>
      <c r="O1047" s="458"/>
      <c r="P1047" s="372"/>
      <c r="Q1047" s="372"/>
      <c r="R1047" s="372"/>
      <c r="S1047" s="372"/>
      <c r="T1047" s="372"/>
      <c r="U1047" s="372"/>
      <c r="V1047" s="372"/>
      <c r="W1047" s="372"/>
      <c r="X1047" s="372"/>
      <c r="Y1047" s="372"/>
      <c r="Z1047" s="372"/>
      <c r="AA1047" s="372"/>
      <c r="AB1047" s="372"/>
      <c r="AC1047" s="372"/>
      <c r="AD1047" s="372"/>
      <c r="AE1047" s="372"/>
      <c r="AF1047" s="372"/>
      <c r="AG1047" s="372"/>
      <c r="AH1047" s="372"/>
      <c r="AI1047" s="372"/>
      <c r="AJ1047" s="372"/>
      <c r="AK1047" s="372"/>
      <c r="AL1047" s="372"/>
      <c r="AM1047" s="372"/>
      <c r="AN1047" s="372"/>
      <c r="AO1047" s="372"/>
      <c r="AP1047" s="372"/>
      <c r="AQ1047" s="372"/>
      <c r="AR1047" s="372"/>
      <c r="AS1047" s="372"/>
      <c r="AT1047" s="372"/>
      <c r="AU1047" s="372"/>
      <c r="AV1047" s="372"/>
      <c r="AW1047" s="372"/>
      <c r="AX1047" s="372"/>
      <c r="AY1047" s="372"/>
      <c r="AZ1047" s="372"/>
      <c r="BA1047" s="372"/>
      <c r="BB1047" s="372"/>
      <c r="BC1047" s="372"/>
      <c r="BD1047" s="372"/>
      <c r="BE1047" s="372"/>
      <c r="BF1047" s="372"/>
      <c r="BG1047" s="372"/>
      <c r="BH1047" s="372"/>
      <c r="BI1047" s="372"/>
      <c r="BJ1047" s="372"/>
      <c r="BK1047" s="372"/>
      <c r="BL1047" s="372"/>
      <c r="BM1047" s="372"/>
      <c r="BN1047" s="372"/>
      <c r="BO1047" s="372"/>
      <c r="BP1047" s="372"/>
      <c r="BQ1047" s="372"/>
      <c r="BR1047" s="372"/>
      <c r="BS1047" s="372"/>
      <c r="BT1047" s="372"/>
      <c r="BU1047" s="372"/>
      <c r="BV1047" s="372"/>
      <c r="BW1047" s="372"/>
      <c r="BX1047" s="372"/>
      <c r="BY1047" s="372"/>
      <c r="BZ1047" s="372"/>
      <c r="CA1047" s="372"/>
      <c r="CB1047" s="372"/>
      <c r="CC1047" s="372"/>
      <c r="CD1047" s="372"/>
      <c r="CE1047" s="372"/>
      <c r="CF1047" s="372"/>
      <c r="CG1047" s="372"/>
      <c r="CH1047" s="372"/>
      <c r="CI1047" s="372"/>
      <c r="CJ1047" s="372"/>
      <c r="CK1047" s="372"/>
      <c r="CL1047" s="372"/>
      <c r="CM1047" s="372"/>
      <c r="CN1047" s="372"/>
      <c r="CO1047" s="372"/>
      <c r="CP1047" s="372"/>
      <c r="CQ1047" s="372"/>
      <c r="CR1047" s="372"/>
      <c r="CS1047" s="372"/>
      <c r="CT1047" s="372"/>
      <c r="CU1047" s="372"/>
      <c r="CV1047" s="372"/>
      <c r="CW1047" s="372"/>
      <c r="CX1047" s="372"/>
      <c r="CY1047" s="372"/>
      <c r="CZ1047" s="372"/>
      <c r="DA1047" s="372"/>
      <c r="DB1047" s="372"/>
      <c r="DC1047" s="372"/>
      <c r="DD1047" s="372"/>
      <c r="DE1047" s="372"/>
      <c r="DF1047" s="372"/>
      <c r="DG1047" s="372"/>
      <c r="DH1047" s="372"/>
      <c r="DI1047" s="372"/>
      <c r="DJ1047" s="372"/>
      <c r="DK1047" s="372"/>
      <c r="DL1047" s="372"/>
      <c r="DM1047" s="372"/>
      <c r="DN1047" s="372"/>
      <c r="DO1047" s="372"/>
      <c r="DP1047" s="372"/>
      <c r="DQ1047" s="372"/>
      <c r="DR1047" s="372"/>
      <c r="DS1047" s="372"/>
      <c r="DT1047" s="372"/>
      <c r="DU1047" s="372"/>
      <c r="DV1047" s="372"/>
      <c r="DW1047" s="372"/>
      <c r="DX1047" s="372"/>
      <c r="DY1047" s="372"/>
      <c r="DZ1047" s="372"/>
      <c r="EA1047" s="372"/>
      <c r="EB1047" s="372"/>
      <c r="EC1047" s="372"/>
      <c r="ED1047" s="372"/>
      <c r="EE1047" s="372"/>
      <c r="EF1047" s="372"/>
      <c r="EG1047" s="372"/>
      <c r="EH1047" s="372"/>
      <c r="EI1047" s="372"/>
      <c r="EJ1047" s="372"/>
      <c r="EK1047" s="372"/>
      <c r="EL1047" s="372"/>
      <c r="EM1047" s="372"/>
      <c r="EN1047" s="372"/>
      <c r="EO1047" s="372"/>
      <c r="EP1047" s="372"/>
      <c r="EQ1047" s="372"/>
      <c r="ER1047" s="372"/>
      <c r="ES1047" s="372"/>
      <c r="ET1047" s="372"/>
      <c r="EU1047" s="372"/>
      <c r="EV1047" s="372"/>
      <c r="EW1047" s="372"/>
      <c r="EX1047" s="372"/>
      <c r="EY1047" s="372"/>
      <c r="EZ1047" s="372"/>
      <c r="FA1047" s="372"/>
      <c r="FB1047" s="372"/>
      <c r="FC1047" s="372"/>
      <c r="FD1047" s="372"/>
      <c r="FE1047" s="372"/>
      <c r="FF1047" s="372"/>
      <c r="FG1047" s="372"/>
      <c r="FH1047" s="372"/>
      <c r="FI1047" s="372"/>
      <c r="FJ1047" s="372"/>
      <c r="FK1047" s="372"/>
      <c r="FL1047" s="372"/>
      <c r="FM1047" s="372"/>
      <c r="FN1047" s="372"/>
      <c r="FO1047" s="372"/>
      <c r="FP1047" s="372"/>
      <c r="FQ1047" s="372"/>
      <c r="FR1047" s="372"/>
      <c r="FS1047" s="372"/>
      <c r="FT1047" s="372"/>
      <c r="FU1047" s="372"/>
      <c r="FV1047" s="372"/>
      <c r="FW1047" s="372"/>
      <c r="FX1047" s="372"/>
      <c r="FY1047" s="372"/>
      <c r="FZ1047" s="372"/>
      <c r="GA1047" s="372"/>
      <c r="GB1047" s="372"/>
      <c r="GC1047" s="372"/>
      <c r="GD1047" s="372"/>
      <c r="GE1047" s="372"/>
      <c r="GF1047" s="372"/>
      <c r="GG1047" s="372"/>
      <c r="GH1047" s="372"/>
      <c r="GI1047" s="372"/>
      <c r="GJ1047" s="372"/>
      <c r="GK1047" s="372"/>
      <c r="GL1047" s="372"/>
      <c r="GM1047" s="372"/>
      <c r="GN1047" s="372"/>
      <c r="GO1047" s="372"/>
      <c r="GP1047" s="372"/>
      <c r="GQ1047" s="372"/>
      <c r="GR1047" s="372"/>
      <c r="GS1047" s="372"/>
      <c r="GT1047" s="372"/>
      <c r="GU1047" s="372"/>
      <c r="GV1047" s="372"/>
      <c r="GW1047" s="372"/>
      <c r="GX1047" s="372"/>
      <c r="GY1047" s="372"/>
      <c r="GZ1047" s="372"/>
      <c r="HA1047" s="372"/>
      <c r="HB1047" s="372"/>
      <c r="HC1047" s="372"/>
      <c r="HD1047" s="372"/>
      <c r="HE1047" s="372"/>
      <c r="HF1047" s="372"/>
      <c r="HG1047" s="372"/>
      <c r="HH1047" s="372"/>
      <c r="HI1047" s="372"/>
      <c r="HJ1047" s="372"/>
      <c r="HK1047" s="372"/>
      <c r="HL1047" s="372"/>
      <c r="HM1047" s="372"/>
      <c r="HN1047" s="372"/>
      <c r="HO1047" s="372"/>
      <c r="HP1047" s="372"/>
      <c r="HQ1047" s="372"/>
      <c r="HR1047" s="372"/>
      <c r="HS1047" s="372"/>
      <c r="HT1047" s="372"/>
      <c r="HU1047" s="372"/>
      <c r="HV1047" s="372"/>
      <c r="HW1047" s="372"/>
      <c r="HX1047" s="372"/>
    </row>
    <row r="1048" spans="1:232" s="481" customFormat="1">
      <c r="A1048" s="363"/>
      <c r="B1048" s="378"/>
      <c r="C1048" s="365"/>
      <c r="D1048" s="366"/>
      <c r="E1048" s="367"/>
      <c r="F1048" s="368"/>
      <c r="G1048" s="379"/>
      <c r="H1048" s="382"/>
      <c r="I1048" s="466"/>
      <c r="J1048" s="467"/>
      <c r="K1048" s="468"/>
      <c r="L1048" s="465"/>
      <c r="N1048" s="458"/>
      <c r="O1048" s="458"/>
      <c r="P1048" s="372"/>
      <c r="Q1048" s="372"/>
      <c r="R1048" s="372"/>
      <c r="S1048" s="372"/>
      <c r="T1048" s="372"/>
      <c r="U1048" s="372"/>
      <c r="V1048" s="372"/>
      <c r="W1048" s="372"/>
      <c r="X1048" s="372"/>
      <c r="Y1048" s="372"/>
      <c r="Z1048" s="372"/>
      <c r="AA1048" s="372"/>
      <c r="AB1048" s="372"/>
      <c r="AC1048" s="372"/>
      <c r="AD1048" s="372"/>
      <c r="AE1048" s="372"/>
      <c r="AF1048" s="372"/>
      <c r="AG1048" s="372"/>
      <c r="AH1048" s="372"/>
      <c r="AI1048" s="372"/>
      <c r="AJ1048" s="372"/>
      <c r="AK1048" s="372"/>
      <c r="AL1048" s="372"/>
      <c r="AM1048" s="372"/>
      <c r="AN1048" s="372"/>
      <c r="AO1048" s="372"/>
      <c r="AP1048" s="372"/>
      <c r="AQ1048" s="372"/>
      <c r="AR1048" s="372"/>
      <c r="AS1048" s="372"/>
      <c r="AT1048" s="372"/>
      <c r="AU1048" s="372"/>
      <c r="AV1048" s="372"/>
      <c r="AW1048" s="372"/>
      <c r="AX1048" s="372"/>
      <c r="AY1048" s="372"/>
      <c r="AZ1048" s="372"/>
      <c r="BA1048" s="372"/>
      <c r="BB1048" s="372"/>
      <c r="BC1048" s="372"/>
      <c r="BD1048" s="372"/>
      <c r="BE1048" s="372"/>
      <c r="BF1048" s="372"/>
      <c r="BG1048" s="372"/>
      <c r="BH1048" s="372"/>
      <c r="BI1048" s="372"/>
      <c r="BJ1048" s="372"/>
      <c r="BK1048" s="372"/>
      <c r="BL1048" s="372"/>
      <c r="BM1048" s="372"/>
      <c r="BN1048" s="372"/>
      <c r="BO1048" s="372"/>
      <c r="BP1048" s="372"/>
      <c r="BQ1048" s="372"/>
      <c r="BR1048" s="372"/>
      <c r="BS1048" s="372"/>
      <c r="BT1048" s="372"/>
      <c r="BU1048" s="372"/>
      <c r="BV1048" s="372"/>
      <c r="BW1048" s="372"/>
      <c r="BX1048" s="372"/>
      <c r="BY1048" s="372"/>
      <c r="BZ1048" s="372"/>
      <c r="CA1048" s="372"/>
      <c r="CB1048" s="372"/>
      <c r="CC1048" s="372"/>
      <c r="CD1048" s="372"/>
      <c r="CE1048" s="372"/>
      <c r="CF1048" s="372"/>
      <c r="CG1048" s="372"/>
      <c r="CH1048" s="372"/>
      <c r="CI1048" s="372"/>
      <c r="CJ1048" s="372"/>
      <c r="CK1048" s="372"/>
      <c r="CL1048" s="372"/>
      <c r="CM1048" s="372"/>
      <c r="CN1048" s="372"/>
      <c r="CO1048" s="372"/>
      <c r="CP1048" s="372"/>
      <c r="CQ1048" s="372"/>
      <c r="CR1048" s="372"/>
      <c r="CS1048" s="372"/>
      <c r="CT1048" s="372"/>
      <c r="CU1048" s="372"/>
      <c r="CV1048" s="372"/>
      <c r="CW1048" s="372"/>
      <c r="CX1048" s="372"/>
      <c r="CY1048" s="372"/>
      <c r="CZ1048" s="372"/>
      <c r="DA1048" s="372"/>
      <c r="DB1048" s="372"/>
      <c r="DC1048" s="372"/>
      <c r="DD1048" s="372"/>
      <c r="DE1048" s="372"/>
      <c r="DF1048" s="372"/>
      <c r="DG1048" s="372"/>
      <c r="DH1048" s="372"/>
      <c r="DI1048" s="372"/>
      <c r="DJ1048" s="372"/>
      <c r="DK1048" s="372"/>
      <c r="DL1048" s="372"/>
      <c r="DM1048" s="372"/>
      <c r="DN1048" s="372"/>
      <c r="DO1048" s="372"/>
      <c r="DP1048" s="372"/>
      <c r="DQ1048" s="372"/>
      <c r="DR1048" s="372"/>
      <c r="DS1048" s="372"/>
      <c r="DT1048" s="372"/>
      <c r="DU1048" s="372"/>
      <c r="DV1048" s="372"/>
      <c r="DW1048" s="372"/>
      <c r="DX1048" s="372"/>
      <c r="DY1048" s="372"/>
      <c r="DZ1048" s="372"/>
      <c r="EA1048" s="372"/>
      <c r="EB1048" s="372"/>
      <c r="EC1048" s="372"/>
      <c r="ED1048" s="372"/>
      <c r="EE1048" s="372"/>
      <c r="EF1048" s="372"/>
      <c r="EG1048" s="372"/>
      <c r="EH1048" s="372"/>
      <c r="EI1048" s="372"/>
      <c r="EJ1048" s="372"/>
      <c r="EK1048" s="372"/>
      <c r="EL1048" s="372"/>
      <c r="EM1048" s="372"/>
      <c r="EN1048" s="372"/>
      <c r="EO1048" s="372"/>
      <c r="EP1048" s="372"/>
      <c r="EQ1048" s="372"/>
      <c r="ER1048" s="372"/>
      <c r="ES1048" s="372"/>
      <c r="ET1048" s="372"/>
      <c r="EU1048" s="372"/>
      <c r="EV1048" s="372"/>
      <c r="EW1048" s="372"/>
      <c r="EX1048" s="372"/>
      <c r="EY1048" s="372"/>
      <c r="EZ1048" s="372"/>
      <c r="FA1048" s="372"/>
      <c r="FB1048" s="372"/>
      <c r="FC1048" s="372"/>
      <c r="FD1048" s="372"/>
      <c r="FE1048" s="372"/>
      <c r="FF1048" s="372"/>
      <c r="FG1048" s="372"/>
      <c r="FH1048" s="372"/>
      <c r="FI1048" s="372"/>
      <c r="FJ1048" s="372"/>
      <c r="FK1048" s="372"/>
      <c r="FL1048" s="372"/>
      <c r="FM1048" s="372"/>
      <c r="FN1048" s="372"/>
      <c r="FO1048" s="372"/>
      <c r="FP1048" s="372"/>
      <c r="FQ1048" s="372"/>
      <c r="FR1048" s="372"/>
      <c r="FS1048" s="372"/>
      <c r="FT1048" s="372"/>
      <c r="FU1048" s="372"/>
      <c r="FV1048" s="372"/>
      <c r="FW1048" s="372"/>
      <c r="FX1048" s="372"/>
      <c r="FY1048" s="372"/>
      <c r="FZ1048" s="372"/>
      <c r="GA1048" s="372"/>
      <c r="GB1048" s="372"/>
      <c r="GC1048" s="372"/>
      <c r="GD1048" s="372"/>
      <c r="GE1048" s="372"/>
      <c r="GF1048" s="372"/>
      <c r="GG1048" s="372"/>
      <c r="GH1048" s="372"/>
      <c r="GI1048" s="372"/>
      <c r="GJ1048" s="372"/>
      <c r="GK1048" s="372"/>
      <c r="GL1048" s="372"/>
      <c r="GM1048" s="372"/>
      <c r="GN1048" s="372"/>
      <c r="GO1048" s="372"/>
      <c r="GP1048" s="372"/>
      <c r="GQ1048" s="372"/>
      <c r="GR1048" s="372"/>
      <c r="GS1048" s="372"/>
      <c r="GT1048" s="372"/>
      <c r="GU1048" s="372"/>
      <c r="GV1048" s="372"/>
      <c r="GW1048" s="372"/>
      <c r="GX1048" s="372"/>
      <c r="GY1048" s="372"/>
      <c r="GZ1048" s="372"/>
      <c r="HA1048" s="372"/>
      <c r="HB1048" s="372"/>
      <c r="HC1048" s="372"/>
      <c r="HD1048" s="372"/>
      <c r="HE1048" s="372"/>
      <c r="HF1048" s="372"/>
      <c r="HG1048" s="372"/>
      <c r="HH1048" s="372"/>
      <c r="HI1048" s="372"/>
      <c r="HJ1048" s="372"/>
      <c r="HK1048" s="372"/>
      <c r="HL1048" s="372"/>
      <c r="HM1048" s="372"/>
      <c r="HN1048" s="372"/>
      <c r="HO1048" s="372"/>
      <c r="HP1048" s="372"/>
      <c r="HQ1048" s="372"/>
      <c r="HR1048" s="372"/>
      <c r="HS1048" s="372"/>
      <c r="HT1048" s="372"/>
      <c r="HU1048" s="372"/>
      <c r="HV1048" s="372"/>
      <c r="HW1048" s="372"/>
      <c r="HX1048" s="372"/>
    </row>
    <row r="1049" spans="1:232" s="481" customFormat="1">
      <c r="A1049" s="363"/>
      <c r="B1049" s="378"/>
      <c r="C1049" s="365"/>
      <c r="D1049" s="366"/>
      <c r="E1049" s="367"/>
      <c r="F1049" s="368"/>
      <c r="G1049" s="379"/>
      <c r="H1049" s="382"/>
      <c r="I1049" s="466"/>
      <c r="J1049" s="467"/>
      <c r="K1049" s="468"/>
      <c r="L1049" s="465"/>
      <c r="N1049" s="458"/>
      <c r="O1049" s="458"/>
      <c r="P1049" s="372"/>
      <c r="Q1049" s="372"/>
      <c r="R1049" s="372"/>
      <c r="S1049" s="372"/>
      <c r="T1049" s="372"/>
      <c r="U1049" s="372"/>
      <c r="V1049" s="372"/>
      <c r="W1049" s="372"/>
      <c r="X1049" s="372"/>
      <c r="Y1049" s="372"/>
      <c r="Z1049" s="372"/>
      <c r="AA1049" s="372"/>
      <c r="AB1049" s="372"/>
      <c r="AC1049" s="372"/>
      <c r="AD1049" s="372"/>
      <c r="AE1049" s="372"/>
      <c r="AF1049" s="372"/>
      <c r="AG1049" s="372"/>
      <c r="AH1049" s="372"/>
      <c r="AI1049" s="372"/>
      <c r="AJ1049" s="372"/>
      <c r="AK1049" s="372"/>
      <c r="AL1049" s="372"/>
      <c r="AM1049" s="372"/>
      <c r="AN1049" s="372"/>
      <c r="AO1049" s="372"/>
      <c r="AP1049" s="372"/>
      <c r="AQ1049" s="372"/>
      <c r="AR1049" s="372"/>
      <c r="AS1049" s="372"/>
      <c r="AT1049" s="372"/>
      <c r="AU1049" s="372"/>
      <c r="AV1049" s="372"/>
      <c r="AW1049" s="372"/>
      <c r="AX1049" s="372"/>
      <c r="AY1049" s="372"/>
      <c r="AZ1049" s="372"/>
      <c r="BA1049" s="372"/>
      <c r="BB1049" s="372"/>
      <c r="BC1049" s="372"/>
      <c r="BD1049" s="372"/>
      <c r="BE1049" s="372"/>
      <c r="BF1049" s="372"/>
      <c r="BG1049" s="372"/>
      <c r="BH1049" s="372"/>
      <c r="BI1049" s="372"/>
      <c r="BJ1049" s="372"/>
      <c r="BK1049" s="372"/>
      <c r="BL1049" s="372"/>
      <c r="BM1049" s="372"/>
      <c r="BN1049" s="372"/>
      <c r="BO1049" s="372"/>
      <c r="BP1049" s="372"/>
      <c r="BQ1049" s="372"/>
      <c r="BR1049" s="372"/>
      <c r="BS1049" s="372"/>
      <c r="BT1049" s="372"/>
      <c r="BU1049" s="372"/>
      <c r="BV1049" s="372"/>
      <c r="BW1049" s="372"/>
      <c r="BX1049" s="372"/>
      <c r="BY1049" s="372"/>
      <c r="BZ1049" s="372"/>
      <c r="CA1049" s="372"/>
      <c r="CB1049" s="372"/>
      <c r="CC1049" s="372"/>
      <c r="CD1049" s="372"/>
      <c r="CE1049" s="372"/>
      <c r="CF1049" s="372"/>
      <c r="CG1049" s="372"/>
      <c r="CH1049" s="372"/>
      <c r="CI1049" s="372"/>
      <c r="CJ1049" s="372"/>
      <c r="CK1049" s="372"/>
      <c r="CL1049" s="372"/>
      <c r="CM1049" s="372"/>
      <c r="CN1049" s="372"/>
      <c r="CO1049" s="372"/>
      <c r="CP1049" s="372"/>
      <c r="CQ1049" s="372"/>
      <c r="CR1049" s="372"/>
      <c r="CS1049" s="372"/>
      <c r="CT1049" s="372"/>
      <c r="CU1049" s="372"/>
      <c r="CV1049" s="372"/>
      <c r="CW1049" s="372"/>
      <c r="CX1049" s="372"/>
      <c r="CY1049" s="372"/>
      <c r="CZ1049" s="372"/>
      <c r="DA1049" s="372"/>
      <c r="DB1049" s="372"/>
      <c r="DC1049" s="372"/>
      <c r="DD1049" s="372"/>
      <c r="DE1049" s="372"/>
      <c r="DF1049" s="372"/>
      <c r="DG1049" s="372"/>
      <c r="DH1049" s="372"/>
      <c r="DI1049" s="372"/>
      <c r="DJ1049" s="372"/>
      <c r="DK1049" s="372"/>
      <c r="DL1049" s="372"/>
      <c r="DM1049" s="372"/>
      <c r="DN1049" s="372"/>
      <c r="DO1049" s="372"/>
      <c r="DP1049" s="372"/>
      <c r="DQ1049" s="372"/>
      <c r="DR1049" s="372"/>
      <c r="DS1049" s="372"/>
      <c r="DT1049" s="372"/>
      <c r="DU1049" s="372"/>
      <c r="DV1049" s="372"/>
      <c r="DW1049" s="372"/>
      <c r="DX1049" s="372"/>
      <c r="DY1049" s="372"/>
      <c r="DZ1049" s="372"/>
      <c r="EA1049" s="372"/>
      <c r="EB1049" s="372"/>
      <c r="EC1049" s="372"/>
      <c r="ED1049" s="372"/>
      <c r="EE1049" s="372"/>
      <c r="EF1049" s="372"/>
      <c r="EG1049" s="372"/>
      <c r="EH1049" s="372"/>
      <c r="EI1049" s="372"/>
      <c r="EJ1049" s="372"/>
      <c r="EK1049" s="372"/>
      <c r="EL1049" s="372"/>
      <c r="EM1049" s="372"/>
      <c r="EN1049" s="372"/>
      <c r="EO1049" s="372"/>
      <c r="EP1049" s="372"/>
      <c r="EQ1049" s="372"/>
      <c r="ER1049" s="372"/>
      <c r="ES1049" s="372"/>
      <c r="ET1049" s="372"/>
      <c r="EU1049" s="372"/>
      <c r="EV1049" s="372"/>
      <c r="EW1049" s="372"/>
      <c r="EX1049" s="372"/>
      <c r="EY1049" s="372"/>
      <c r="EZ1049" s="372"/>
      <c r="FA1049" s="372"/>
      <c r="FB1049" s="372"/>
      <c r="FC1049" s="372"/>
      <c r="FD1049" s="372"/>
      <c r="FE1049" s="372"/>
      <c r="FF1049" s="372"/>
      <c r="FG1049" s="372"/>
      <c r="FH1049" s="372"/>
      <c r="FI1049" s="372"/>
      <c r="FJ1049" s="372"/>
      <c r="FK1049" s="372"/>
      <c r="FL1049" s="372"/>
      <c r="FM1049" s="372"/>
      <c r="FN1049" s="372"/>
      <c r="FO1049" s="372"/>
      <c r="FP1049" s="372"/>
      <c r="FQ1049" s="372"/>
      <c r="FR1049" s="372"/>
      <c r="FS1049" s="372"/>
      <c r="FT1049" s="372"/>
      <c r="FU1049" s="372"/>
      <c r="FV1049" s="372"/>
      <c r="FW1049" s="372"/>
      <c r="FX1049" s="372"/>
      <c r="FY1049" s="372"/>
      <c r="FZ1049" s="372"/>
      <c r="GA1049" s="372"/>
      <c r="GB1049" s="372"/>
      <c r="GC1049" s="372"/>
      <c r="GD1049" s="372"/>
      <c r="GE1049" s="372"/>
      <c r="GF1049" s="372"/>
      <c r="GG1049" s="372"/>
      <c r="GH1049" s="372"/>
      <c r="GI1049" s="372"/>
      <c r="GJ1049" s="372"/>
      <c r="GK1049" s="372"/>
      <c r="GL1049" s="372"/>
      <c r="GM1049" s="372"/>
      <c r="GN1049" s="372"/>
      <c r="GO1049" s="372"/>
      <c r="GP1049" s="372"/>
      <c r="GQ1049" s="372"/>
      <c r="GR1049" s="372"/>
      <c r="GS1049" s="372"/>
      <c r="GT1049" s="372"/>
      <c r="GU1049" s="372"/>
      <c r="GV1049" s="372"/>
      <c r="GW1049" s="372"/>
      <c r="GX1049" s="372"/>
      <c r="GY1049" s="372"/>
      <c r="GZ1049" s="372"/>
      <c r="HA1049" s="372"/>
      <c r="HB1049" s="372"/>
      <c r="HC1049" s="372"/>
      <c r="HD1049" s="372"/>
      <c r="HE1049" s="372"/>
      <c r="HF1049" s="372"/>
      <c r="HG1049" s="372"/>
      <c r="HH1049" s="372"/>
      <c r="HI1049" s="372"/>
      <c r="HJ1049" s="372"/>
      <c r="HK1049" s="372"/>
      <c r="HL1049" s="372"/>
      <c r="HM1049" s="372"/>
      <c r="HN1049" s="372"/>
      <c r="HO1049" s="372"/>
      <c r="HP1049" s="372"/>
      <c r="HQ1049" s="372"/>
      <c r="HR1049" s="372"/>
      <c r="HS1049" s="372"/>
      <c r="HT1049" s="372"/>
      <c r="HU1049" s="372"/>
      <c r="HV1049" s="372"/>
      <c r="HW1049" s="372"/>
      <c r="HX1049" s="372"/>
    </row>
    <row r="1051" spans="1:232" s="481" customFormat="1">
      <c r="A1051" s="363"/>
      <c r="B1051" s="378"/>
      <c r="C1051" s="365"/>
      <c r="D1051" s="366"/>
      <c r="E1051" s="367"/>
      <c r="F1051" s="368"/>
      <c r="G1051" s="379"/>
      <c r="H1051" s="382"/>
      <c r="I1051" s="466"/>
      <c r="J1051" s="467"/>
      <c r="K1051" s="468"/>
      <c r="L1051" s="465"/>
      <c r="N1051" s="458"/>
      <c r="O1051" s="458"/>
      <c r="P1051" s="372"/>
      <c r="Q1051" s="372"/>
      <c r="R1051" s="372"/>
      <c r="S1051" s="372"/>
      <c r="T1051" s="372"/>
      <c r="U1051" s="372"/>
      <c r="V1051" s="372"/>
      <c r="W1051" s="372"/>
      <c r="X1051" s="372"/>
      <c r="Y1051" s="372"/>
      <c r="Z1051" s="372"/>
      <c r="AA1051" s="372"/>
      <c r="AB1051" s="372"/>
      <c r="AC1051" s="372"/>
      <c r="AD1051" s="372"/>
      <c r="AE1051" s="372"/>
      <c r="AF1051" s="372"/>
      <c r="AG1051" s="372"/>
      <c r="AH1051" s="372"/>
      <c r="AI1051" s="372"/>
      <c r="AJ1051" s="372"/>
      <c r="AK1051" s="372"/>
      <c r="AL1051" s="372"/>
      <c r="AM1051" s="372"/>
      <c r="AN1051" s="372"/>
      <c r="AO1051" s="372"/>
      <c r="AP1051" s="372"/>
      <c r="AQ1051" s="372"/>
      <c r="AR1051" s="372"/>
      <c r="AS1051" s="372"/>
      <c r="AT1051" s="372"/>
      <c r="AU1051" s="372"/>
      <c r="AV1051" s="372"/>
      <c r="AW1051" s="372"/>
      <c r="AX1051" s="372"/>
      <c r="AY1051" s="372"/>
      <c r="AZ1051" s="372"/>
      <c r="BA1051" s="372"/>
      <c r="BB1051" s="372"/>
      <c r="BC1051" s="372"/>
      <c r="BD1051" s="372"/>
      <c r="BE1051" s="372"/>
      <c r="BF1051" s="372"/>
      <c r="BG1051" s="372"/>
      <c r="BH1051" s="372"/>
      <c r="BI1051" s="372"/>
      <c r="BJ1051" s="372"/>
      <c r="BK1051" s="372"/>
      <c r="BL1051" s="372"/>
      <c r="BM1051" s="372"/>
      <c r="BN1051" s="372"/>
      <c r="BO1051" s="372"/>
      <c r="BP1051" s="372"/>
      <c r="BQ1051" s="372"/>
      <c r="BR1051" s="372"/>
      <c r="BS1051" s="372"/>
      <c r="BT1051" s="372"/>
      <c r="BU1051" s="372"/>
      <c r="BV1051" s="372"/>
      <c r="BW1051" s="372"/>
      <c r="BX1051" s="372"/>
      <c r="BY1051" s="372"/>
      <c r="BZ1051" s="372"/>
      <c r="CA1051" s="372"/>
      <c r="CB1051" s="372"/>
      <c r="CC1051" s="372"/>
      <c r="CD1051" s="372"/>
      <c r="CE1051" s="372"/>
      <c r="CF1051" s="372"/>
      <c r="CG1051" s="372"/>
      <c r="CH1051" s="372"/>
      <c r="CI1051" s="372"/>
      <c r="CJ1051" s="372"/>
      <c r="CK1051" s="372"/>
      <c r="CL1051" s="372"/>
      <c r="CM1051" s="372"/>
      <c r="CN1051" s="372"/>
      <c r="CO1051" s="372"/>
      <c r="CP1051" s="372"/>
      <c r="CQ1051" s="372"/>
      <c r="CR1051" s="372"/>
      <c r="CS1051" s="372"/>
      <c r="CT1051" s="372"/>
      <c r="CU1051" s="372"/>
      <c r="CV1051" s="372"/>
      <c r="CW1051" s="372"/>
      <c r="CX1051" s="372"/>
      <c r="CY1051" s="372"/>
      <c r="CZ1051" s="372"/>
      <c r="DA1051" s="372"/>
      <c r="DB1051" s="372"/>
      <c r="DC1051" s="372"/>
      <c r="DD1051" s="372"/>
      <c r="DE1051" s="372"/>
      <c r="DF1051" s="372"/>
      <c r="DG1051" s="372"/>
      <c r="DH1051" s="372"/>
      <c r="DI1051" s="372"/>
      <c r="DJ1051" s="372"/>
      <c r="DK1051" s="372"/>
      <c r="DL1051" s="372"/>
      <c r="DM1051" s="372"/>
      <c r="DN1051" s="372"/>
      <c r="DO1051" s="372"/>
      <c r="DP1051" s="372"/>
      <c r="DQ1051" s="372"/>
      <c r="DR1051" s="372"/>
      <c r="DS1051" s="372"/>
      <c r="DT1051" s="372"/>
      <c r="DU1051" s="372"/>
      <c r="DV1051" s="372"/>
      <c r="DW1051" s="372"/>
      <c r="DX1051" s="372"/>
      <c r="DY1051" s="372"/>
      <c r="DZ1051" s="372"/>
      <c r="EA1051" s="372"/>
      <c r="EB1051" s="372"/>
      <c r="EC1051" s="372"/>
      <c r="ED1051" s="372"/>
      <c r="EE1051" s="372"/>
      <c r="EF1051" s="372"/>
      <c r="EG1051" s="372"/>
      <c r="EH1051" s="372"/>
      <c r="EI1051" s="372"/>
      <c r="EJ1051" s="372"/>
      <c r="EK1051" s="372"/>
      <c r="EL1051" s="372"/>
      <c r="EM1051" s="372"/>
      <c r="EN1051" s="372"/>
      <c r="EO1051" s="372"/>
      <c r="EP1051" s="372"/>
      <c r="EQ1051" s="372"/>
      <c r="ER1051" s="372"/>
      <c r="ES1051" s="372"/>
      <c r="ET1051" s="372"/>
      <c r="EU1051" s="372"/>
      <c r="EV1051" s="372"/>
      <c r="EW1051" s="372"/>
      <c r="EX1051" s="372"/>
      <c r="EY1051" s="372"/>
      <c r="EZ1051" s="372"/>
      <c r="FA1051" s="372"/>
      <c r="FB1051" s="372"/>
      <c r="FC1051" s="372"/>
      <c r="FD1051" s="372"/>
      <c r="FE1051" s="372"/>
      <c r="FF1051" s="372"/>
      <c r="FG1051" s="372"/>
      <c r="FH1051" s="372"/>
      <c r="FI1051" s="372"/>
      <c r="FJ1051" s="372"/>
      <c r="FK1051" s="372"/>
      <c r="FL1051" s="372"/>
      <c r="FM1051" s="372"/>
      <c r="FN1051" s="372"/>
      <c r="FO1051" s="372"/>
      <c r="FP1051" s="372"/>
      <c r="FQ1051" s="372"/>
      <c r="FR1051" s="372"/>
      <c r="FS1051" s="372"/>
      <c r="FT1051" s="372"/>
      <c r="FU1051" s="372"/>
      <c r="FV1051" s="372"/>
      <c r="FW1051" s="372"/>
      <c r="FX1051" s="372"/>
      <c r="FY1051" s="372"/>
      <c r="FZ1051" s="372"/>
      <c r="GA1051" s="372"/>
      <c r="GB1051" s="372"/>
      <c r="GC1051" s="372"/>
      <c r="GD1051" s="372"/>
      <c r="GE1051" s="372"/>
      <c r="GF1051" s="372"/>
      <c r="GG1051" s="372"/>
      <c r="GH1051" s="372"/>
      <c r="GI1051" s="372"/>
      <c r="GJ1051" s="372"/>
      <c r="GK1051" s="372"/>
      <c r="GL1051" s="372"/>
      <c r="GM1051" s="372"/>
      <c r="GN1051" s="372"/>
      <c r="GO1051" s="372"/>
      <c r="GP1051" s="372"/>
      <c r="GQ1051" s="372"/>
      <c r="GR1051" s="372"/>
      <c r="GS1051" s="372"/>
      <c r="GT1051" s="372"/>
      <c r="GU1051" s="372"/>
      <c r="GV1051" s="372"/>
      <c r="GW1051" s="372"/>
      <c r="GX1051" s="372"/>
      <c r="GY1051" s="372"/>
      <c r="GZ1051" s="372"/>
      <c r="HA1051" s="372"/>
      <c r="HB1051" s="372"/>
      <c r="HC1051" s="372"/>
      <c r="HD1051" s="372"/>
      <c r="HE1051" s="372"/>
      <c r="HF1051" s="372"/>
      <c r="HG1051" s="372"/>
      <c r="HH1051" s="372"/>
      <c r="HI1051" s="372"/>
      <c r="HJ1051" s="372"/>
      <c r="HK1051" s="372"/>
      <c r="HL1051" s="372"/>
      <c r="HM1051" s="372"/>
      <c r="HN1051" s="372"/>
      <c r="HO1051" s="372"/>
      <c r="HP1051" s="372"/>
      <c r="HQ1051" s="372"/>
      <c r="HR1051" s="372"/>
      <c r="HS1051" s="372"/>
      <c r="HT1051" s="372"/>
      <c r="HU1051" s="372"/>
      <c r="HV1051" s="372"/>
      <c r="HW1051" s="372"/>
      <c r="HX1051" s="372"/>
    </row>
    <row r="1052" spans="1:232" s="481" customFormat="1">
      <c r="A1052" s="363"/>
      <c r="B1052" s="378"/>
      <c r="C1052" s="365"/>
      <c r="D1052" s="366"/>
      <c r="E1052" s="367"/>
      <c r="F1052" s="368"/>
      <c r="G1052" s="379"/>
      <c r="H1052" s="382"/>
      <c r="I1052" s="466"/>
      <c r="J1052" s="467"/>
      <c r="K1052" s="468"/>
      <c r="L1052" s="465"/>
      <c r="N1052" s="458"/>
      <c r="O1052" s="458"/>
      <c r="P1052" s="372"/>
      <c r="Q1052" s="372"/>
      <c r="R1052" s="372"/>
      <c r="S1052" s="372"/>
      <c r="T1052" s="372"/>
      <c r="U1052" s="372"/>
      <c r="V1052" s="372"/>
      <c r="W1052" s="372"/>
      <c r="X1052" s="372"/>
      <c r="Y1052" s="372"/>
      <c r="Z1052" s="372"/>
      <c r="AA1052" s="372"/>
      <c r="AB1052" s="372"/>
      <c r="AC1052" s="372"/>
      <c r="AD1052" s="372"/>
      <c r="AE1052" s="372"/>
      <c r="AF1052" s="372"/>
      <c r="AG1052" s="372"/>
      <c r="AH1052" s="372"/>
      <c r="AI1052" s="372"/>
      <c r="AJ1052" s="372"/>
      <c r="AK1052" s="372"/>
      <c r="AL1052" s="372"/>
      <c r="AM1052" s="372"/>
      <c r="AN1052" s="372"/>
      <c r="AO1052" s="372"/>
      <c r="AP1052" s="372"/>
      <c r="AQ1052" s="372"/>
      <c r="AR1052" s="372"/>
      <c r="AS1052" s="372"/>
      <c r="AT1052" s="372"/>
      <c r="AU1052" s="372"/>
      <c r="AV1052" s="372"/>
      <c r="AW1052" s="372"/>
      <c r="AX1052" s="372"/>
      <c r="AY1052" s="372"/>
      <c r="AZ1052" s="372"/>
      <c r="BA1052" s="372"/>
      <c r="BB1052" s="372"/>
      <c r="BC1052" s="372"/>
      <c r="BD1052" s="372"/>
      <c r="BE1052" s="372"/>
      <c r="BF1052" s="372"/>
      <c r="BG1052" s="372"/>
      <c r="BH1052" s="372"/>
      <c r="BI1052" s="372"/>
      <c r="BJ1052" s="372"/>
      <c r="BK1052" s="372"/>
      <c r="BL1052" s="372"/>
      <c r="BM1052" s="372"/>
      <c r="BN1052" s="372"/>
      <c r="BO1052" s="372"/>
      <c r="BP1052" s="372"/>
      <c r="BQ1052" s="372"/>
      <c r="BR1052" s="372"/>
      <c r="BS1052" s="372"/>
      <c r="BT1052" s="372"/>
      <c r="BU1052" s="372"/>
      <c r="BV1052" s="372"/>
      <c r="BW1052" s="372"/>
      <c r="BX1052" s="372"/>
      <c r="BY1052" s="372"/>
      <c r="BZ1052" s="372"/>
      <c r="CA1052" s="372"/>
      <c r="CB1052" s="372"/>
      <c r="CC1052" s="372"/>
      <c r="CD1052" s="372"/>
      <c r="CE1052" s="372"/>
      <c r="CF1052" s="372"/>
      <c r="CG1052" s="372"/>
      <c r="CH1052" s="372"/>
      <c r="CI1052" s="372"/>
      <c r="CJ1052" s="372"/>
      <c r="CK1052" s="372"/>
      <c r="CL1052" s="372"/>
      <c r="CM1052" s="372"/>
      <c r="CN1052" s="372"/>
      <c r="CO1052" s="372"/>
      <c r="CP1052" s="372"/>
      <c r="CQ1052" s="372"/>
      <c r="CR1052" s="372"/>
      <c r="CS1052" s="372"/>
      <c r="CT1052" s="372"/>
      <c r="CU1052" s="372"/>
      <c r="CV1052" s="372"/>
      <c r="CW1052" s="372"/>
      <c r="CX1052" s="372"/>
      <c r="CY1052" s="372"/>
      <c r="CZ1052" s="372"/>
      <c r="DA1052" s="372"/>
      <c r="DB1052" s="372"/>
      <c r="DC1052" s="372"/>
      <c r="DD1052" s="372"/>
      <c r="DE1052" s="372"/>
      <c r="DF1052" s="372"/>
      <c r="DG1052" s="372"/>
      <c r="DH1052" s="372"/>
      <c r="DI1052" s="372"/>
      <c r="DJ1052" s="372"/>
      <c r="DK1052" s="372"/>
      <c r="DL1052" s="372"/>
      <c r="DM1052" s="372"/>
      <c r="DN1052" s="372"/>
      <c r="DO1052" s="372"/>
      <c r="DP1052" s="372"/>
      <c r="DQ1052" s="372"/>
      <c r="DR1052" s="372"/>
      <c r="DS1052" s="372"/>
      <c r="DT1052" s="372"/>
      <c r="DU1052" s="372"/>
      <c r="DV1052" s="372"/>
      <c r="DW1052" s="372"/>
      <c r="DX1052" s="372"/>
      <c r="DY1052" s="372"/>
      <c r="DZ1052" s="372"/>
      <c r="EA1052" s="372"/>
      <c r="EB1052" s="372"/>
      <c r="EC1052" s="372"/>
      <c r="ED1052" s="372"/>
      <c r="EE1052" s="372"/>
      <c r="EF1052" s="372"/>
      <c r="EG1052" s="372"/>
      <c r="EH1052" s="372"/>
      <c r="EI1052" s="372"/>
      <c r="EJ1052" s="372"/>
      <c r="EK1052" s="372"/>
      <c r="EL1052" s="372"/>
      <c r="EM1052" s="372"/>
      <c r="EN1052" s="372"/>
      <c r="EO1052" s="372"/>
      <c r="EP1052" s="372"/>
      <c r="EQ1052" s="372"/>
      <c r="ER1052" s="372"/>
      <c r="ES1052" s="372"/>
      <c r="ET1052" s="372"/>
      <c r="EU1052" s="372"/>
      <c r="EV1052" s="372"/>
      <c r="EW1052" s="372"/>
      <c r="EX1052" s="372"/>
      <c r="EY1052" s="372"/>
      <c r="EZ1052" s="372"/>
      <c r="FA1052" s="372"/>
      <c r="FB1052" s="372"/>
      <c r="FC1052" s="372"/>
      <c r="FD1052" s="372"/>
      <c r="FE1052" s="372"/>
      <c r="FF1052" s="372"/>
      <c r="FG1052" s="372"/>
      <c r="FH1052" s="372"/>
      <c r="FI1052" s="372"/>
      <c r="FJ1052" s="372"/>
      <c r="FK1052" s="372"/>
      <c r="FL1052" s="372"/>
      <c r="FM1052" s="372"/>
      <c r="FN1052" s="372"/>
      <c r="FO1052" s="372"/>
      <c r="FP1052" s="372"/>
      <c r="FQ1052" s="372"/>
      <c r="FR1052" s="372"/>
      <c r="FS1052" s="372"/>
      <c r="FT1052" s="372"/>
      <c r="FU1052" s="372"/>
      <c r="FV1052" s="372"/>
      <c r="FW1052" s="372"/>
      <c r="FX1052" s="372"/>
      <c r="FY1052" s="372"/>
      <c r="FZ1052" s="372"/>
      <c r="GA1052" s="372"/>
      <c r="GB1052" s="372"/>
      <c r="GC1052" s="372"/>
      <c r="GD1052" s="372"/>
      <c r="GE1052" s="372"/>
      <c r="GF1052" s="372"/>
      <c r="GG1052" s="372"/>
      <c r="GH1052" s="372"/>
      <c r="GI1052" s="372"/>
      <c r="GJ1052" s="372"/>
      <c r="GK1052" s="372"/>
      <c r="GL1052" s="372"/>
      <c r="GM1052" s="372"/>
      <c r="GN1052" s="372"/>
      <c r="GO1052" s="372"/>
      <c r="GP1052" s="372"/>
      <c r="GQ1052" s="372"/>
      <c r="GR1052" s="372"/>
      <c r="GS1052" s="372"/>
      <c r="GT1052" s="372"/>
      <c r="GU1052" s="372"/>
      <c r="GV1052" s="372"/>
      <c r="GW1052" s="372"/>
      <c r="GX1052" s="372"/>
      <c r="GY1052" s="372"/>
      <c r="GZ1052" s="372"/>
      <c r="HA1052" s="372"/>
      <c r="HB1052" s="372"/>
      <c r="HC1052" s="372"/>
      <c r="HD1052" s="372"/>
      <c r="HE1052" s="372"/>
      <c r="HF1052" s="372"/>
      <c r="HG1052" s="372"/>
      <c r="HH1052" s="372"/>
      <c r="HI1052" s="372"/>
      <c r="HJ1052" s="372"/>
      <c r="HK1052" s="372"/>
      <c r="HL1052" s="372"/>
      <c r="HM1052" s="372"/>
      <c r="HN1052" s="372"/>
      <c r="HO1052" s="372"/>
      <c r="HP1052" s="372"/>
      <c r="HQ1052" s="372"/>
      <c r="HR1052" s="372"/>
      <c r="HS1052" s="372"/>
      <c r="HT1052" s="372"/>
      <c r="HU1052" s="372"/>
      <c r="HV1052" s="372"/>
      <c r="HW1052" s="372"/>
      <c r="HX1052" s="372"/>
    </row>
    <row r="1054" spans="1:232" s="481" customFormat="1">
      <c r="A1054" s="363"/>
      <c r="B1054" s="378"/>
      <c r="C1054" s="365"/>
      <c r="D1054" s="366"/>
      <c r="E1054" s="367"/>
      <c r="F1054" s="368"/>
      <c r="G1054" s="379"/>
      <c r="H1054" s="382"/>
      <c r="I1054" s="466"/>
      <c r="J1054" s="467"/>
      <c r="K1054" s="468"/>
      <c r="L1054" s="465"/>
      <c r="N1054" s="458"/>
      <c r="O1054" s="458"/>
      <c r="P1054" s="372"/>
      <c r="Q1054" s="372"/>
      <c r="R1054" s="372"/>
      <c r="S1054" s="372"/>
      <c r="T1054" s="372"/>
      <c r="U1054" s="372"/>
      <c r="V1054" s="372"/>
      <c r="W1054" s="372"/>
      <c r="X1054" s="372"/>
      <c r="Y1054" s="372"/>
      <c r="Z1054" s="372"/>
      <c r="AA1054" s="372"/>
      <c r="AB1054" s="372"/>
      <c r="AC1054" s="372"/>
      <c r="AD1054" s="372"/>
      <c r="AE1054" s="372"/>
      <c r="AF1054" s="372"/>
      <c r="AG1054" s="372"/>
      <c r="AH1054" s="372"/>
      <c r="AI1054" s="372"/>
      <c r="AJ1054" s="372"/>
      <c r="AK1054" s="372"/>
      <c r="AL1054" s="372"/>
      <c r="AM1054" s="372"/>
      <c r="AN1054" s="372"/>
      <c r="AO1054" s="372"/>
      <c r="AP1054" s="372"/>
      <c r="AQ1054" s="372"/>
      <c r="AR1054" s="372"/>
      <c r="AS1054" s="372"/>
      <c r="AT1054" s="372"/>
      <c r="AU1054" s="372"/>
      <c r="AV1054" s="372"/>
      <c r="AW1054" s="372"/>
      <c r="AX1054" s="372"/>
      <c r="AY1054" s="372"/>
      <c r="AZ1054" s="372"/>
      <c r="BA1054" s="372"/>
      <c r="BB1054" s="372"/>
      <c r="BC1054" s="372"/>
      <c r="BD1054" s="372"/>
      <c r="BE1054" s="372"/>
      <c r="BF1054" s="372"/>
      <c r="BG1054" s="372"/>
      <c r="BH1054" s="372"/>
      <c r="BI1054" s="372"/>
      <c r="BJ1054" s="372"/>
      <c r="BK1054" s="372"/>
      <c r="BL1054" s="372"/>
      <c r="BM1054" s="372"/>
      <c r="BN1054" s="372"/>
      <c r="BO1054" s="372"/>
      <c r="BP1054" s="372"/>
      <c r="BQ1054" s="372"/>
      <c r="BR1054" s="372"/>
      <c r="BS1054" s="372"/>
      <c r="BT1054" s="372"/>
      <c r="BU1054" s="372"/>
      <c r="BV1054" s="372"/>
      <c r="BW1054" s="372"/>
      <c r="BX1054" s="372"/>
      <c r="BY1054" s="372"/>
      <c r="BZ1054" s="372"/>
      <c r="CA1054" s="372"/>
      <c r="CB1054" s="372"/>
      <c r="CC1054" s="372"/>
      <c r="CD1054" s="372"/>
      <c r="CE1054" s="372"/>
      <c r="CF1054" s="372"/>
      <c r="CG1054" s="372"/>
      <c r="CH1054" s="372"/>
      <c r="CI1054" s="372"/>
      <c r="CJ1054" s="372"/>
      <c r="CK1054" s="372"/>
      <c r="CL1054" s="372"/>
      <c r="CM1054" s="372"/>
      <c r="CN1054" s="372"/>
      <c r="CO1054" s="372"/>
      <c r="CP1054" s="372"/>
      <c r="CQ1054" s="372"/>
      <c r="CR1054" s="372"/>
      <c r="CS1054" s="372"/>
      <c r="CT1054" s="372"/>
      <c r="CU1054" s="372"/>
      <c r="CV1054" s="372"/>
      <c r="CW1054" s="372"/>
      <c r="CX1054" s="372"/>
      <c r="CY1054" s="372"/>
      <c r="CZ1054" s="372"/>
      <c r="DA1054" s="372"/>
      <c r="DB1054" s="372"/>
      <c r="DC1054" s="372"/>
      <c r="DD1054" s="372"/>
      <c r="DE1054" s="372"/>
      <c r="DF1054" s="372"/>
      <c r="DG1054" s="372"/>
      <c r="DH1054" s="372"/>
      <c r="DI1054" s="372"/>
      <c r="DJ1054" s="372"/>
      <c r="DK1054" s="372"/>
      <c r="DL1054" s="372"/>
      <c r="DM1054" s="372"/>
      <c r="DN1054" s="372"/>
      <c r="DO1054" s="372"/>
      <c r="DP1054" s="372"/>
      <c r="DQ1054" s="372"/>
      <c r="DR1054" s="372"/>
      <c r="DS1054" s="372"/>
      <c r="DT1054" s="372"/>
      <c r="DU1054" s="372"/>
      <c r="DV1054" s="372"/>
      <c r="DW1054" s="372"/>
      <c r="DX1054" s="372"/>
      <c r="DY1054" s="372"/>
      <c r="DZ1054" s="372"/>
      <c r="EA1054" s="372"/>
      <c r="EB1054" s="372"/>
      <c r="EC1054" s="372"/>
      <c r="ED1054" s="372"/>
      <c r="EE1054" s="372"/>
      <c r="EF1054" s="372"/>
      <c r="EG1054" s="372"/>
      <c r="EH1054" s="372"/>
      <c r="EI1054" s="372"/>
      <c r="EJ1054" s="372"/>
      <c r="EK1054" s="372"/>
      <c r="EL1054" s="372"/>
      <c r="EM1054" s="372"/>
      <c r="EN1054" s="372"/>
      <c r="EO1054" s="372"/>
      <c r="EP1054" s="372"/>
      <c r="EQ1054" s="372"/>
      <c r="ER1054" s="372"/>
      <c r="ES1054" s="372"/>
      <c r="ET1054" s="372"/>
      <c r="EU1054" s="372"/>
      <c r="EV1054" s="372"/>
      <c r="EW1054" s="372"/>
      <c r="EX1054" s="372"/>
      <c r="EY1054" s="372"/>
      <c r="EZ1054" s="372"/>
      <c r="FA1054" s="372"/>
      <c r="FB1054" s="372"/>
      <c r="FC1054" s="372"/>
      <c r="FD1054" s="372"/>
      <c r="FE1054" s="372"/>
      <c r="FF1054" s="372"/>
      <c r="FG1054" s="372"/>
      <c r="FH1054" s="372"/>
      <c r="FI1054" s="372"/>
      <c r="FJ1054" s="372"/>
      <c r="FK1054" s="372"/>
      <c r="FL1054" s="372"/>
      <c r="FM1054" s="372"/>
      <c r="FN1054" s="372"/>
      <c r="FO1054" s="372"/>
      <c r="FP1054" s="372"/>
      <c r="FQ1054" s="372"/>
      <c r="FR1054" s="372"/>
      <c r="FS1054" s="372"/>
      <c r="FT1054" s="372"/>
      <c r="FU1054" s="372"/>
      <c r="FV1054" s="372"/>
      <c r="FW1054" s="372"/>
      <c r="FX1054" s="372"/>
      <c r="FY1054" s="372"/>
      <c r="FZ1054" s="372"/>
      <c r="GA1054" s="372"/>
      <c r="GB1054" s="372"/>
      <c r="GC1054" s="372"/>
      <c r="GD1054" s="372"/>
      <c r="GE1054" s="372"/>
      <c r="GF1054" s="372"/>
      <c r="GG1054" s="372"/>
      <c r="GH1054" s="372"/>
      <c r="GI1054" s="372"/>
      <c r="GJ1054" s="372"/>
      <c r="GK1054" s="372"/>
      <c r="GL1054" s="372"/>
      <c r="GM1054" s="372"/>
      <c r="GN1054" s="372"/>
      <c r="GO1054" s="372"/>
      <c r="GP1054" s="372"/>
      <c r="GQ1054" s="372"/>
      <c r="GR1054" s="372"/>
      <c r="GS1054" s="372"/>
      <c r="GT1054" s="372"/>
      <c r="GU1054" s="372"/>
      <c r="GV1054" s="372"/>
      <c r="GW1054" s="372"/>
      <c r="GX1054" s="372"/>
      <c r="GY1054" s="372"/>
      <c r="GZ1054" s="372"/>
      <c r="HA1054" s="372"/>
      <c r="HB1054" s="372"/>
      <c r="HC1054" s="372"/>
      <c r="HD1054" s="372"/>
      <c r="HE1054" s="372"/>
      <c r="HF1054" s="372"/>
      <c r="HG1054" s="372"/>
      <c r="HH1054" s="372"/>
      <c r="HI1054" s="372"/>
      <c r="HJ1054" s="372"/>
      <c r="HK1054" s="372"/>
      <c r="HL1054" s="372"/>
      <c r="HM1054" s="372"/>
      <c r="HN1054" s="372"/>
      <c r="HO1054" s="372"/>
      <c r="HP1054" s="372"/>
      <c r="HQ1054" s="372"/>
      <c r="HR1054" s="372"/>
      <c r="HS1054" s="372"/>
      <c r="HT1054" s="372"/>
      <c r="HU1054" s="372"/>
      <c r="HV1054" s="372"/>
      <c r="HW1054" s="372"/>
      <c r="HX1054" s="372"/>
    </row>
    <row r="1055" spans="1:232" s="481" customFormat="1">
      <c r="A1055" s="363"/>
      <c r="B1055" s="378"/>
      <c r="C1055" s="365"/>
      <c r="D1055" s="366"/>
      <c r="E1055" s="367"/>
      <c r="F1055" s="368"/>
      <c r="G1055" s="379"/>
      <c r="H1055" s="382"/>
      <c r="I1055" s="466"/>
      <c r="J1055" s="467"/>
      <c r="K1055" s="468"/>
      <c r="L1055" s="465"/>
      <c r="N1055" s="458"/>
      <c r="O1055" s="458"/>
      <c r="P1055" s="372"/>
      <c r="Q1055" s="372"/>
      <c r="R1055" s="372"/>
      <c r="S1055" s="372"/>
      <c r="T1055" s="372"/>
      <c r="U1055" s="372"/>
      <c r="V1055" s="372"/>
      <c r="W1055" s="372"/>
      <c r="X1055" s="372"/>
      <c r="Y1055" s="372"/>
      <c r="Z1055" s="372"/>
      <c r="AA1055" s="372"/>
      <c r="AB1055" s="372"/>
      <c r="AC1055" s="372"/>
      <c r="AD1055" s="372"/>
      <c r="AE1055" s="372"/>
      <c r="AF1055" s="372"/>
      <c r="AG1055" s="372"/>
      <c r="AH1055" s="372"/>
      <c r="AI1055" s="372"/>
      <c r="AJ1055" s="372"/>
      <c r="AK1055" s="372"/>
      <c r="AL1055" s="372"/>
      <c r="AM1055" s="372"/>
      <c r="AN1055" s="372"/>
      <c r="AO1055" s="372"/>
      <c r="AP1055" s="372"/>
      <c r="AQ1055" s="372"/>
      <c r="AR1055" s="372"/>
      <c r="AS1055" s="372"/>
      <c r="AT1055" s="372"/>
      <c r="AU1055" s="372"/>
      <c r="AV1055" s="372"/>
      <c r="AW1055" s="372"/>
      <c r="AX1055" s="372"/>
      <c r="AY1055" s="372"/>
      <c r="AZ1055" s="372"/>
      <c r="BA1055" s="372"/>
      <c r="BB1055" s="372"/>
      <c r="BC1055" s="372"/>
      <c r="BD1055" s="372"/>
      <c r="BE1055" s="372"/>
      <c r="BF1055" s="372"/>
      <c r="BG1055" s="372"/>
      <c r="BH1055" s="372"/>
      <c r="BI1055" s="372"/>
      <c r="BJ1055" s="372"/>
      <c r="BK1055" s="372"/>
      <c r="BL1055" s="372"/>
      <c r="BM1055" s="372"/>
      <c r="BN1055" s="372"/>
      <c r="BO1055" s="372"/>
      <c r="BP1055" s="372"/>
      <c r="BQ1055" s="372"/>
      <c r="BR1055" s="372"/>
      <c r="BS1055" s="372"/>
      <c r="BT1055" s="372"/>
      <c r="BU1055" s="372"/>
      <c r="BV1055" s="372"/>
      <c r="BW1055" s="372"/>
      <c r="BX1055" s="372"/>
      <c r="BY1055" s="372"/>
      <c r="BZ1055" s="372"/>
      <c r="CA1055" s="372"/>
      <c r="CB1055" s="372"/>
      <c r="CC1055" s="372"/>
      <c r="CD1055" s="372"/>
      <c r="CE1055" s="372"/>
      <c r="CF1055" s="372"/>
      <c r="CG1055" s="372"/>
      <c r="CH1055" s="372"/>
      <c r="CI1055" s="372"/>
      <c r="CJ1055" s="372"/>
      <c r="CK1055" s="372"/>
      <c r="CL1055" s="372"/>
      <c r="CM1055" s="372"/>
      <c r="CN1055" s="372"/>
      <c r="CO1055" s="372"/>
      <c r="CP1055" s="372"/>
      <c r="CQ1055" s="372"/>
      <c r="CR1055" s="372"/>
      <c r="CS1055" s="372"/>
      <c r="CT1055" s="372"/>
      <c r="CU1055" s="372"/>
      <c r="CV1055" s="372"/>
      <c r="CW1055" s="372"/>
      <c r="CX1055" s="372"/>
      <c r="CY1055" s="372"/>
      <c r="CZ1055" s="372"/>
      <c r="DA1055" s="372"/>
      <c r="DB1055" s="372"/>
      <c r="DC1055" s="372"/>
      <c r="DD1055" s="372"/>
      <c r="DE1055" s="372"/>
      <c r="DF1055" s="372"/>
      <c r="DG1055" s="372"/>
      <c r="DH1055" s="372"/>
      <c r="DI1055" s="372"/>
      <c r="DJ1055" s="372"/>
      <c r="DK1055" s="372"/>
      <c r="DL1055" s="372"/>
      <c r="DM1055" s="372"/>
      <c r="DN1055" s="372"/>
      <c r="DO1055" s="372"/>
      <c r="DP1055" s="372"/>
      <c r="DQ1055" s="372"/>
      <c r="DR1055" s="372"/>
      <c r="DS1055" s="372"/>
      <c r="DT1055" s="372"/>
      <c r="DU1055" s="372"/>
      <c r="DV1055" s="372"/>
      <c r="DW1055" s="372"/>
      <c r="DX1055" s="372"/>
      <c r="DY1055" s="372"/>
      <c r="DZ1055" s="372"/>
      <c r="EA1055" s="372"/>
      <c r="EB1055" s="372"/>
      <c r="EC1055" s="372"/>
      <c r="ED1055" s="372"/>
      <c r="EE1055" s="372"/>
      <c r="EF1055" s="372"/>
      <c r="EG1055" s="372"/>
      <c r="EH1055" s="372"/>
      <c r="EI1055" s="372"/>
      <c r="EJ1055" s="372"/>
      <c r="EK1055" s="372"/>
      <c r="EL1055" s="372"/>
      <c r="EM1055" s="372"/>
      <c r="EN1055" s="372"/>
      <c r="EO1055" s="372"/>
      <c r="EP1055" s="372"/>
      <c r="EQ1055" s="372"/>
      <c r="ER1055" s="372"/>
      <c r="ES1055" s="372"/>
      <c r="ET1055" s="372"/>
      <c r="EU1055" s="372"/>
      <c r="EV1055" s="372"/>
      <c r="EW1055" s="372"/>
      <c r="EX1055" s="372"/>
      <c r="EY1055" s="372"/>
      <c r="EZ1055" s="372"/>
      <c r="FA1055" s="372"/>
      <c r="FB1055" s="372"/>
      <c r="FC1055" s="372"/>
      <c r="FD1055" s="372"/>
      <c r="FE1055" s="372"/>
      <c r="FF1055" s="372"/>
      <c r="FG1055" s="372"/>
      <c r="FH1055" s="372"/>
      <c r="FI1055" s="372"/>
      <c r="FJ1055" s="372"/>
      <c r="FK1055" s="372"/>
      <c r="FL1055" s="372"/>
      <c r="FM1055" s="372"/>
      <c r="FN1055" s="372"/>
      <c r="FO1055" s="372"/>
      <c r="FP1055" s="372"/>
      <c r="FQ1055" s="372"/>
      <c r="FR1055" s="372"/>
      <c r="FS1055" s="372"/>
      <c r="FT1055" s="372"/>
      <c r="FU1055" s="372"/>
      <c r="FV1055" s="372"/>
      <c r="FW1055" s="372"/>
      <c r="FX1055" s="372"/>
      <c r="FY1055" s="372"/>
      <c r="FZ1055" s="372"/>
      <c r="GA1055" s="372"/>
      <c r="GB1055" s="372"/>
      <c r="GC1055" s="372"/>
      <c r="GD1055" s="372"/>
      <c r="GE1055" s="372"/>
      <c r="GF1055" s="372"/>
      <c r="GG1055" s="372"/>
      <c r="GH1055" s="372"/>
      <c r="GI1055" s="372"/>
      <c r="GJ1055" s="372"/>
      <c r="GK1055" s="372"/>
      <c r="GL1055" s="372"/>
      <c r="GM1055" s="372"/>
      <c r="GN1055" s="372"/>
      <c r="GO1055" s="372"/>
      <c r="GP1055" s="372"/>
      <c r="GQ1055" s="372"/>
      <c r="GR1055" s="372"/>
      <c r="GS1055" s="372"/>
      <c r="GT1055" s="372"/>
      <c r="GU1055" s="372"/>
      <c r="GV1055" s="372"/>
      <c r="GW1055" s="372"/>
      <c r="GX1055" s="372"/>
      <c r="GY1055" s="372"/>
      <c r="GZ1055" s="372"/>
      <c r="HA1055" s="372"/>
      <c r="HB1055" s="372"/>
      <c r="HC1055" s="372"/>
      <c r="HD1055" s="372"/>
      <c r="HE1055" s="372"/>
      <c r="HF1055" s="372"/>
      <c r="HG1055" s="372"/>
      <c r="HH1055" s="372"/>
      <c r="HI1055" s="372"/>
      <c r="HJ1055" s="372"/>
      <c r="HK1055" s="372"/>
      <c r="HL1055" s="372"/>
      <c r="HM1055" s="372"/>
      <c r="HN1055" s="372"/>
      <c r="HO1055" s="372"/>
      <c r="HP1055" s="372"/>
      <c r="HQ1055" s="372"/>
      <c r="HR1055" s="372"/>
      <c r="HS1055" s="372"/>
      <c r="HT1055" s="372"/>
      <c r="HU1055" s="372"/>
      <c r="HV1055" s="372"/>
      <c r="HW1055" s="372"/>
      <c r="HX1055" s="372"/>
    </row>
    <row r="1056" spans="1:232" s="481" customFormat="1">
      <c r="A1056" s="363"/>
      <c r="B1056" s="378"/>
      <c r="C1056" s="365"/>
      <c r="D1056" s="366"/>
      <c r="E1056" s="367"/>
      <c r="F1056" s="368"/>
      <c r="G1056" s="379"/>
      <c r="H1056" s="382"/>
      <c r="I1056" s="466"/>
      <c r="J1056" s="467"/>
      <c r="K1056" s="468"/>
      <c r="L1056" s="465"/>
      <c r="N1056" s="458"/>
      <c r="O1056" s="458"/>
      <c r="P1056" s="372"/>
      <c r="Q1056" s="372"/>
      <c r="R1056" s="372"/>
      <c r="S1056" s="372"/>
      <c r="T1056" s="372"/>
      <c r="U1056" s="372"/>
      <c r="V1056" s="372"/>
      <c r="W1056" s="372"/>
      <c r="X1056" s="372"/>
      <c r="Y1056" s="372"/>
      <c r="Z1056" s="372"/>
      <c r="AA1056" s="372"/>
      <c r="AB1056" s="372"/>
      <c r="AC1056" s="372"/>
      <c r="AD1056" s="372"/>
      <c r="AE1056" s="372"/>
      <c r="AF1056" s="372"/>
      <c r="AG1056" s="372"/>
      <c r="AH1056" s="372"/>
      <c r="AI1056" s="372"/>
      <c r="AJ1056" s="372"/>
      <c r="AK1056" s="372"/>
      <c r="AL1056" s="372"/>
      <c r="AM1056" s="372"/>
      <c r="AN1056" s="372"/>
      <c r="AO1056" s="372"/>
      <c r="AP1056" s="372"/>
      <c r="AQ1056" s="372"/>
      <c r="AR1056" s="372"/>
      <c r="AS1056" s="372"/>
      <c r="AT1056" s="372"/>
      <c r="AU1056" s="372"/>
      <c r="AV1056" s="372"/>
      <c r="AW1056" s="372"/>
      <c r="AX1056" s="372"/>
      <c r="AY1056" s="372"/>
      <c r="AZ1056" s="372"/>
      <c r="BA1056" s="372"/>
      <c r="BB1056" s="372"/>
      <c r="BC1056" s="372"/>
      <c r="BD1056" s="372"/>
      <c r="BE1056" s="372"/>
      <c r="BF1056" s="372"/>
      <c r="BG1056" s="372"/>
      <c r="BH1056" s="372"/>
      <c r="BI1056" s="372"/>
      <c r="BJ1056" s="372"/>
      <c r="BK1056" s="372"/>
      <c r="BL1056" s="372"/>
      <c r="BM1056" s="372"/>
      <c r="BN1056" s="372"/>
      <c r="BO1056" s="372"/>
      <c r="BP1056" s="372"/>
      <c r="BQ1056" s="372"/>
      <c r="BR1056" s="372"/>
      <c r="BS1056" s="372"/>
      <c r="BT1056" s="372"/>
      <c r="BU1056" s="372"/>
      <c r="BV1056" s="372"/>
      <c r="BW1056" s="372"/>
      <c r="BX1056" s="372"/>
      <c r="BY1056" s="372"/>
      <c r="BZ1056" s="372"/>
      <c r="CA1056" s="372"/>
      <c r="CB1056" s="372"/>
      <c r="CC1056" s="372"/>
      <c r="CD1056" s="372"/>
      <c r="CE1056" s="372"/>
      <c r="CF1056" s="372"/>
      <c r="CG1056" s="372"/>
      <c r="CH1056" s="372"/>
      <c r="CI1056" s="372"/>
      <c r="CJ1056" s="372"/>
      <c r="CK1056" s="372"/>
      <c r="CL1056" s="372"/>
      <c r="CM1056" s="372"/>
      <c r="CN1056" s="372"/>
      <c r="CO1056" s="372"/>
      <c r="CP1056" s="372"/>
      <c r="CQ1056" s="372"/>
      <c r="CR1056" s="372"/>
      <c r="CS1056" s="372"/>
      <c r="CT1056" s="372"/>
      <c r="CU1056" s="372"/>
      <c r="CV1056" s="372"/>
      <c r="CW1056" s="372"/>
      <c r="CX1056" s="372"/>
      <c r="CY1056" s="372"/>
      <c r="CZ1056" s="372"/>
      <c r="DA1056" s="372"/>
      <c r="DB1056" s="372"/>
      <c r="DC1056" s="372"/>
      <c r="DD1056" s="372"/>
      <c r="DE1056" s="372"/>
      <c r="DF1056" s="372"/>
      <c r="DG1056" s="372"/>
      <c r="DH1056" s="372"/>
      <c r="DI1056" s="372"/>
      <c r="DJ1056" s="372"/>
      <c r="DK1056" s="372"/>
      <c r="DL1056" s="372"/>
      <c r="DM1056" s="372"/>
      <c r="DN1056" s="372"/>
      <c r="DO1056" s="372"/>
      <c r="DP1056" s="372"/>
      <c r="DQ1056" s="372"/>
      <c r="DR1056" s="372"/>
      <c r="DS1056" s="372"/>
      <c r="DT1056" s="372"/>
      <c r="DU1056" s="372"/>
      <c r="DV1056" s="372"/>
      <c r="DW1056" s="372"/>
      <c r="DX1056" s="372"/>
      <c r="DY1056" s="372"/>
      <c r="DZ1056" s="372"/>
      <c r="EA1056" s="372"/>
      <c r="EB1056" s="372"/>
      <c r="EC1056" s="372"/>
      <c r="ED1056" s="372"/>
      <c r="EE1056" s="372"/>
      <c r="EF1056" s="372"/>
      <c r="EG1056" s="372"/>
      <c r="EH1056" s="372"/>
      <c r="EI1056" s="372"/>
      <c r="EJ1056" s="372"/>
      <c r="EK1056" s="372"/>
      <c r="EL1056" s="372"/>
      <c r="EM1056" s="372"/>
      <c r="EN1056" s="372"/>
      <c r="EO1056" s="372"/>
      <c r="EP1056" s="372"/>
      <c r="EQ1056" s="372"/>
      <c r="ER1056" s="372"/>
      <c r="ES1056" s="372"/>
      <c r="ET1056" s="372"/>
      <c r="EU1056" s="372"/>
      <c r="EV1056" s="372"/>
      <c r="EW1056" s="372"/>
      <c r="EX1056" s="372"/>
      <c r="EY1056" s="372"/>
      <c r="EZ1056" s="372"/>
      <c r="FA1056" s="372"/>
      <c r="FB1056" s="372"/>
      <c r="FC1056" s="372"/>
      <c r="FD1056" s="372"/>
      <c r="FE1056" s="372"/>
      <c r="FF1056" s="372"/>
      <c r="FG1056" s="372"/>
      <c r="FH1056" s="372"/>
      <c r="FI1056" s="372"/>
      <c r="FJ1056" s="372"/>
      <c r="FK1056" s="372"/>
      <c r="FL1056" s="372"/>
      <c r="FM1056" s="372"/>
      <c r="FN1056" s="372"/>
      <c r="FO1056" s="372"/>
      <c r="FP1056" s="372"/>
      <c r="FQ1056" s="372"/>
      <c r="FR1056" s="372"/>
      <c r="FS1056" s="372"/>
      <c r="FT1056" s="372"/>
      <c r="FU1056" s="372"/>
      <c r="FV1056" s="372"/>
      <c r="FW1056" s="372"/>
      <c r="FX1056" s="372"/>
      <c r="FY1056" s="372"/>
      <c r="FZ1056" s="372"/>
      <c r="GA1056" s="372"/>
      <c r="GB1056" s="372"/>
      <c r="GC1056" s="372"/>
      <c r="GD1056" s="372"/>
      <c r="GE1056" s="372"/>
      <c r="GF1056" s="372"/>
      <c r="GG1056" s="372"/>
      <c r="GH1056" s="372"/>
      <c r="GI1056" s="372"/>
      <c r="GJ1056" s="372"/>
      <c r="GK1056" s="372"/>
      <c r="GL1056" s="372"/>
      <c r="GM1056" s="372"/>
      <c r="GN1056" s="372"/>
      <c r="GO1056" s="372"/>
      <c r="GP1056" s="372"/>
      <c r="GQ1056" s="372"/>
      <c r="GR1056" s="372"/>
      <c r="GS1056" s="372"/>
      <c r="GT1056" s="372"/>
      <c r="GU1056" s="372"/>
      <c r="GV1056" s="372"/>
      <c r="GW1056" s="372"/>
      <c r="GX1056" s="372"/>
      <c r="GY1056" s="372"/>
      <c r="GZ1056" s="372"/>
      <c r="HA1056" s="372"/>
      <c r="HB1056" s="372"/>
      <c r="HC1056" s="372"/>
      <c r="HD1056" s="372"/>
      <c r="HE1056" s="372"/>
      <c r="HF1056" s="372"/>
      <c r="HG1056" s="372"/>
      <c r="HH1056" s="372"/>
      <c r="HI1056" s="372"/>
      <c r="HJ1056" s="372"/>
      <c r="HK1056" s="372"/>
      <c r="HL1056" s="372"/>
      <c r="HM1056" s="372"/>
      <c r="HN1056" s="372"/>
      <c r="HO1056" s="372"/>
      <c r="HP1056" s="372"/>
      <c r="HQ1056" s="372"/>
      <c r="HR1056" s="372"/>
      <c r="HS1056" s="372"/>
      <c r="HT1056" s="372"/>
      <c r="HU1056" s="372"/>
      <c r="HV1056" s="372"/>
      <c r="HW1056" s="372"/>
      <c r="HX1056" s="372"/>
    </row>
    <row r="1058" spans="1:232" s="481" customFormat="1">
      <c r="A1058" s="363"/>
      <c r="B1058" s="378"/>
      <c r="C1058" s="365"/>
      <c r="D1058" s="366"/>
      <c r="E1058" s="367"/>
      <c r="F1058" s="368"/>
      <c r="G1058" s="379"/>
      <c r="H1058" s="382"/>
      <c r="I1058" s="466"/>
      <c r="J1058" s="467"/>
      <c r="K1058" s="468"/>
      <c r="L1058" s="465"/>
      <c r="N1058" s="458"/>
      <c r="O1058" s="458"/>
      <c r="P1058" s="372"/>
      <c r="Q1058" s="372"/>
      <c r="R1058" s="372"/>
      <c r="S1058" s="372"/>
      <c r="T1058" s="372"/>
      <c r="U1058" s="372"/>
      <c r="V1058" s="372"/>
      <c r="W1058" s="372"/>
      <c r="X1058" s="372"/>
      <c r="Y1058" s="372"/>
      <c r="Z1058" s="372"/>
      <c r="AA1058" s="372"/>
      <c r="AB1058" s="372"/>
      <c r="AC1058" s="372"/>
      <c r="AD1058" s="372"/>
      <c r="AE1058" s="372"/>
      <c r="AF1058" s="372"/>
      <c r="AG1058" s="372"/>
      <c r="AH1058" s="372"/>
      <c r="AI1058" s="372"/>
      <c r="AJ1058" s="372"/>
      <c r="AK1058" s="372"/>
      <c r="AL1058" s="372"/>
      <c r="AM1058" s="372"/>
      <c r="AN1058" s="372"/>
      <c r="AO1058" s="372"/>
      <c r="AP1058" s="372"/>
      <c r="AQ1058" s="372"/>
      <c r="AR1058" s="372"/>
      <c r="AS1058" s="372"/>
      <c r="AT1058" s="372"/>
      <c r="AU1058" s="372"/>
      <c r="AV1058" s="372"/>
      <c r="AW1058" s="372"/>
      <c r="AX1058" s="372"/>
      <c r="AY1058" s="372"/>
      <c r="AZ1058" s="372"/>
      <c r="BA1058" s="372"/>
      <c r="BB1058" s="372"/>
      <c r="BC1058" s="372"/>
      <c r="BD1058" s="372"/>
      <c r="BE1058" s="372"/>
      <c r="BF1058" s="372"/>
      <c r="BG1058" s="372"/>
      <c r="BH1058" s="372"/>
      <c r="BI1058" s="372"/>
      <c r="BJ1058" s="372"/>
      <c r="BK1058" s="372"/>
      <c r="BL1058" s="372"/>
      <c r="BM1058" s="372"/>
      <c r="BN1058" s="372"/>
      <c r="BO1058" s="372"/>
      <c r="BP1058" s="372"/>
      <c r="BQ1058" s="372"/>
      <c r="BR1058" s="372"/>
      <c r="BS1058" s="372"/>
      <c r="BT1058" s="372"/>
      <c r="BU1058" s="372"/>
      <c r="BV1058" s="372"/>
      <c r="BW1058" s="372"/>
      <c r="BX1058" s="372"/>
      <c r="BY1058" s="372"/>
      <c r="BZ1058" s="372"/>
      <c r="CA1058" s="372"/>
      <c r="CB1058" s="372"/>
      <c r="CC1058" s="372"/>
      <c r="CD1058" s="372"/>
      <c r="CE1058" s="372"/>
      <c r="CF1058" s="372"/>
      <c r="CG1058" s="372"/>
      <c r="CH1058" s="372"/>
      <c r="CI1058" s="372"/>
      <c r="CJ1058" s="372"/>
      <c r="CK1058" s="372"/>
      <c r="CL1058" s="372"/>
      <c r="CM1058" s="372"/>
      <c r="CN1058" s="372"/>
      <c r="CO1058" s="372"/>
      <c r="CP1058" s="372"/>
      <c r="CQ1058" s="372"/>
      <c r="CR1058" s="372"/>
      <c r="CS1058" s="372"/>
      <c r="CT1058" s="372"/>
      <c r="CU1058" s="372"/>
      <c r="CV1058" s="372"/>
      <c r="CW1058" s="372"/>
      <c r="CX1058" s="372"/>
      <c r="CY1058" s="372"/>
      <c r="CZ1058" s="372"/>
      <c r="DA1058" s="372"/>
      <c r="DB1058" s="372"/>
      <c r="DC1058" s="372"/>
      <c r="DD1058" s="372"/>
      <c r="DE1058" s="372"/>
      <c r="DF1058" s="372"/>
      <c r="DG1058" s="372"/>
      <c r="DH1058" s="372"/>
      <c r="DI1058" s="372"/>
      <c r="DJ1058" s="372"/>
      <c r="DK1058" s="372"/>
      <c r="DL1058" s="372"/>
      <c r="DM1058" s="372"/>
      <c r="DN1058" s="372"/>
      <c r="DO1058" s="372"/>
      <c r="DP1058" s="372"/>
      <c r="DQ1058" s="372"/>
      <c r="DR1058" s="372"/>
      <c r="DS1058" s="372"/>
      <c r="DT1058" s="372"/>
      <c r="DU1058" s="372"/>
      <c r="DV1058" s="372"/>
      <c r="DW1058" s="372"/>
      <c r="DX1058" s="372"/>
      <c r="DY1058" s="372"/>
      <c r="DZ1058" s="372"/>
      <c r="EA1058" s="372"/>
      <c r="EB1058" s="372"/>
      <c r="EC1058" s="372"/>
      <c r="ED1058" s="372"/>
      <c r="EE1058" s="372"/>
      <c r="EF1058" s="372"/>
      <c r="EG1058" s="372"/>
      <c r="EH1058" s="372"/>
      <c r="EI1058" s="372"/>
      <c r="EJ1058" s="372"/>
      <c r="EK1058" s="372"/>
      <c r="EL1058" s="372"/>
      <c r="EM1058" s="372"/>
      <c r="EN1058" s="372"/>
      <c r="EO1058" s="372"/>
      <c r="EP1058" s="372"/>
      <c r="EQ1058" s="372"/>
      <c r="ER1058" s="372"/>
      <c r="ES1058" s="372"/>
      <c r="ET1058" s="372"/>
      <c r="EU1058" s="372"/>
      <c r="EV1058" s="372"/>
      <c r="EW1058" s="372"/>
      <c r="EX1058" s="372"/>
      <c r="EY1058" s="372"/>
      <c r="EZ1058" s="372"/>
      <c r="FA1058" s="372"/>
      <c r="FB1058" s="372"/>
      <c r="FC1058" s="372"/>
      <c r="FD1058" s="372"/>
      <c r="FE1058" s="372"/>
      <c r="FF1058" s="372"/>
      <c r="FG1058" s="372"/>
      <c r="FH1058" s="372"/>
      <c r="FI1058" s="372"/>
      <c r="FJ1058" s="372"/>
      <c r="FK1058" s="372"/>
      <c r="FL1058" s="372"/>
      <c r="FM1058" s="372"/>
      <c r="FN1058" s="372"/>
      <c r="FO1058" s="372"/>
      <c r="FP1058" s="372"/>
      <c r="FQ1058" s="372"/>
      <c r="FR1058" s="372"/>
      <c r="FS1058" s="372"/>
      <c r="FT1058" s="372"/>
      <c r="FU1058" s="372"/>
      <c r="FV1058" s="372"/>
      <c r="FW1058" s="372"/>
      <c r="FX1058" s="372"/>
      <c r="FY1058" s="372"/>
      <c r="FZ1058" s="372"/>
      <c r="GA1058" s="372"/>
      <c r="GB1058" s="372"/>
      <c r="GC1058" s="372"/>
      <c r="GD1058" s="372"/>
      <c r="GE1058" s="372"/>
      <c r="GF1058" s="372"/>
      <c r="GG1058" s="372"/>
      <c r="GH1058" s="372"/>
      <c r="GI1058" s="372"/>
      <c r="GJ1058" s="372"/>
      <c r="GK1058" s="372"/>
      <c r="GL1058" s="372"/>
      <c r="GM1058" s="372"/>
      <c r="GN1058" s="372"/>
      <c r="GO1058" s="372"/>
      <c r="GP1058" s="372"/>
      <c r="GQ1058" s="372"/>
      <c r="GR1058" s="372"/>
      <c r="GS1058" s="372"/>
      <c r="GT1058" s="372"/>
      <c r="GU1058" s="372"/>
      <c r="GV1058" s="372"/>
      <c r="GW1058" s="372"/>
      <c r="GX1058" s="372"/>
      <c r="GY1058" s="372"/>
      <c r="GZ1058" s="372"/>
      <c r="HA1058" s="372"/>
      <c r="HB1058" s="372"/>
      <c r="HC1058" s="372"/>
      <c r="HD1058" s="372"/>
      <c r="HE1058" s="372"/>
      <c r="HF1058" s="372"/>
      <c r="HG1058" s="372"/>
      <c r="HH1058" s="372"/>
      <c r="HI1058" s="372"/>
      <c r="HJ1058" s="372"/>
      <c r="HK1058" s="372"/>
      <c r="HL1058" s="372"/>
      <c r="HM1058" s="372"/>
      <c r="HN1058" s="372"/>
      <c r="HO1058" s="372"/>
      <c r="HP1058" s="372"/>
      <c r="HQ1058" s="372"/>
      <c r="HR1058" s="372"/>
      <c r="HS1058" s="372"/>
      <c r="HT1058" s="372"/>
      <c r="HU1058" s="372"/>
      <c r="HV1058" s="372"/>
      <c r="HW1058" s="372"/>
      <c r="HX1058" s="372"/>
    </row>
    <row r="1060" spans="1:232" s="481" customFormat="1">
      <c r="A1060" s="363"/>
      <c r="B1060" s="378"/>
      <c r="C1060" s="365"/>
      <c r="D1060" s="366"/>
      <c r="E1060" s="367"/>
      <c r="F1060" s="368"/>
      <c r="G1060" s="379"/>
      <c r="H1060" s="382"/>
      <c r="I1060" s="466"/>
      <c r="J1060" s="467"/>
      <c r="K1060" s="468"/>
      <c r="L1060" s="465"/>
      <c r="N1060" s="458"/>
      <c r="O1060" s="458"/>
      <c r="P1060" s="372"/>
      <c r="Q1060" s="372"/>
      <c r="R1060" s="372"/>
      <c r="S1060" s="372"/>
      <c r="T1060" s="372"/>
      <c r="U1060" s="372"/>
      <c r="V1060" s="372"/>
      <c r="W1060" s="372"/>
      <c r="X1060" s="372"/>
      <c r="Y1060" s="372"/>
      <c r="Z1060" s="372"/>
      <c r="AA1060" s="372"/>
      <c r="AB1060" s="372"/>
      <c r="AC1060" s="372"/>
      <c r="AD1060" s="372"/>
      <c r="AE1060" s="372"/>
      <c r="AF1060" s="372"/>
      <c r="AG1060" s="372"/>
      <c r="AH1060" s="372"/>
      <c r="AI1060" s="372"/>
      <c r="AJ1060" s="372"/>
      <c r="AK1060" s="372"/>
      <c r="AL1060" s="372"/>
      <c r="AM1060" s="372"/>
      <c r="AN1060" s="372"/>
      <c r="AO1060" s="372"/>
      <c r="AP1060" s="372"/>
      <c r="AQ1060" s="372"/>
      <c r="AR1060" s="372"/>
      <c r="AS1060" s="372"/>
      <c r="AT1060" s="372"/>
      <c r="AU1060" s="372"/>
      <c r="AV1060" s="372"/>
      <c r="AW1060" s="372"/>
      <c r="AX1060" s="372"/>
      <c r="AY1060" s="372"/>
      <c r="AZ1060" s="372"/>
      <c r="BA1060" s="372"/>
      <c r="BB1060" s="372"/>
      <c r="BC1060" s="372"/>
      <c r="BD1060" s="372"/>
      <c r="BE1060" s="372"/>
      <c r="BF1060" s="372"/>
      <c r="BG1060" s="372"/>
      <c r="BH1060" s="372"/>
      <c r="BI1060" s="372"/>
      <c r="BJ1060" s="372"/>
      <c r="BK1060" s="372"/>
      <c r="BL1060" s="372"/>
      <c r="BM1060" s="372"/>
      <c r="BN1060" s="372"/>
      <c r="BO1060" s="372"/>
      <c r="BP1060" s="372"/>
      <c r="BQ1060" s="372"/>
      <c r="BR1060" s="372"/>
      <c r="BS1060" s="372"/>
      <c r="BT1060" s="372"/>
      <c r="BU1060" s="372"/>
      <c r="BV1060" s="372"/>
      <c r="BW1060" s="372"/>
      <c r="BX1060" s="372"/>
      <c r="BY1060" s="372"/>
      <c r="BZ1060" s="372"/>
      <c r="CA1060" s="372"/>
      <c r="CB1060" s="372"/>
      <c r="CC1060" s="372"/>
      <c r="CD1060" s="372"/>
      <c r="CE1060" s="372"/>
      <c r="CF1060" s="372"/>
      <c r="CG1060" s="372"/>
      <c r="CH1060" s="372"/>
      <c r="CI1060" s="372"/>
      <c r="CJ1060" s="372"/>
      <c r="CK1060" s="372"/>
      <c r="CL1060" s="372"/>
      <c r="CM1060" s="372"/>
      <c r="CN1060" s="372"/>
      <c r="CO1060" s="372"/>
      <c r="CP1060" s="372"/>
      <c r="CQ1060" s="372"/>
      <c r="CR1060" s="372"/>
      <c r="CS1060" s="372"/>
      <c r="CT1060" s="372"/>
      <c r="CU1060" s="372"/>
      <c r="CV1060" s="372"/>
      <c r="CW1060" s="372"/>
      <c r="CX1060" s="372"/>
      <c r="CY1060" s="372"/>
      <c r="CZ1060" s="372"/>
      <c r="DA1060" s="372"/>
      <c r="DB1060" s="372"/>
      <c r="DC1060" s="372"/>
      <c r="DD1060" s="372"/>
      <c r="DE1060" s="372"/>
      <c r="DF1060" s="372"/>
      <c r="DG1060" s="372"/>
      <c r="DH1060" s="372"/>
      <c r="DI1060" s="372"/>
      <c r="DJ1060" s="372"/>
      <c r="DK1060" s="372"/>
      <c r="DL1060" s="372"/>
      <c r="DM1060" s="372"/>
      <c r="DN1060" s="372"/>
      <c r="DO1060" s="372"/>
      <c r="DP1060" s="372"/>
      <c r="DQ1060" s="372"/>
      <c r="DR1060" s="372"/>
      <c r="DS1060" s="372"/>
      <c r="DT1060" s="372"/>
      <c r="DU1060" s="372"/>
      <c r="DV1060" s="372"/>
      <c r="DW1060" s="372"/>
      <c r="DX1060" s="372"/>
      <c r="DY1060" s="372"/>
      <c r="DZ1060" s="372"/>
      <c r="EA1060" s="372"/>
      <c r="EB1060" s="372"/>
      <c r="EC1060" s="372"/>
      <c r="ED1060" s="372"/>
      <c r="EE1060" s="372"/>
      <c r="EF1060" s="372"/>
      <c r="EG1060" s="372"/>
      <c r="EH1060" s="372"/>
      <c r="EI1060" s="372"/>
      <c r="EJ1060" s="372"/>
      <c r="EK1060" s="372"/>
      <c r="EL1060" s="372"/>
      <c r="EM1060" s="372"/>
      <c r="EN1060" s="372"/>
      <c r="EO1060" s="372"/>
      <c r="EP1060" s="372"/>
      <c r="EQ1060" s="372"/>
      <c r="ER1060" s="372"/>
      <c r="ES1060" s="372"/>
      <c r="ET1060" s="372"/>
      <c r="EU1060" s="372"/>
      <c r="EV1060" s="372"/>
      <c r="EW1060" s="372"/>
      <c r="EX1060" s="372"/>
      <c r="EY1060" s="372"/>
      <c r="EZ1060" s="372"/>
      <c r="FA1060" s="372"/>
      <c r="FB1060" s="372"/>
      <c r="FC1060" s="372"/>
      <c r="FD1060" s="372"/>
      <c r="FE1060" s="372"/>
      <c r="FF1060" s="372"/>
      <c r="FG1060" s="372"/>
      <c r="FH1060" s="372"/>
      <c r="FI1060" s="372"/>
      <c r="FJ1060" s="372"/>
      <c r="FK1060" s="372"/>
      <c r="FL1060" s="372"/>
      <c r="FM1060" s="372"/>
      <c r="FN1060" s="372"/>
      <c r="FO1060" s="372"/>
      <c r="FP1060" s="372"/>
      <c r="FQ1060" s="372"/>
      <c r="FR1060" s="372"/>
      <c r="FS1060" s="372"/>
      <c r="FT1060" s="372"/>
      <c r="FU1060" s="372"/>
      <c r="FV1060" s="372"/>
      <c r="FW1060" s="372"/>
      <c r="FX1060" s="372"/>
      <c r="FY1060" s="372"/>
      <c r="FZ1060" s="372"/>
      <c r="GA1060" s="372"/>
      <c r="GB1060" s="372"/>
      <c r="GC1060" s="372"/>
      <c r="GD1060" s="372"/>
      <c r="GE1060" s="372"/>
      <c r="GF1060" s="372"/>
      <c r="GG1060" s="372"/>
      <c r="GH1060" s="372"/>
      <c r="GI1060" s="372"/>
      <c r="GJ1060" s="372"/>
      <c r="GK1060" s="372"/>
      <c r="GL1060" s="372"/>
      <c r="GM1060" s="372"/>
      <c r="GN1060" s="372"/>
      <c r="GO1060" s="372"/>
      <c r="GP1060" s="372"/>
      <c r="GQ1060" s="372"/>
      <c r="GR1060" s="372"/>
      <c r="GS1060" s="372"/>
      <c r="GT1060" s="372"/>
      <c r="GU1060" s="372"/>
      <c r="GV1060" s="372"/>
      <c r="GW1060" s="372"/>
      <c r="GX1060" s="372"/>
      <c r="GY1060" s="372"/>
      <c r="GZ1060" s="372"/>
      <c r="HA1060" s="372"/>
      <c r="HB1060" s="372"/>
      <c r="HC1060" s="372"/>
      <c r="HD1060" s="372"/>
      <c r="HE1060" s="372"/>
      <c r="HF1060" s="372"/>
      <c r="HG1060" s="372"/>
      <c r="HH1060" s="372"/>
      <c r="HI1060" s="372"/>
      <c r="HJ1060" s="372"/>
      <c r="HK1060" s="372"/>
      <c r="HL1060" s="372"/>
      <c r="HM1060" s="372"/>
      <c r="HN1060" s="372"/>
      <c r="HO1060" s="372"/>
      <c r="HP1060" s="372"/>
      <c r="HQ1060" s="372"/>
      <c r="HR1060" s="372"/>
      <c r="HS1060" s="372"/>
      <c r="HT1060" s="372"/>
      <c r="HU1060" s="372"/>
      <c r="HV1060" s="372"/>
      <c r="HW1060" s="372"/>
      <c r="HX1060" s="372"/>
    </row>
    <row r="1062" spans="1:232" s="481" customFormat="1">
      <c r="A1062" s="363"/>
      <c r="B1062" s="378"/>
      <c r="C1062" s="365"/>
      <c r="D1062" s="366"/>
      <c r="E1062" s="367"/>
      <c r="F1062" s="368"/>
      <c r="G1062" s="379"/>
      <c r="H1062" s="382"/>
      <c r="I1062" s="466"/>
      <c r="J1062" s="467"/>
      <c r="K1062" s="468"/>
      <c r="L1062" s="465"/>
      <c r="N1062" s="458"/>
      <c r="O1062" s="458"/>
      <c r="P1062" s="372"/>
      <c r="Q1062" s="372"/>
      <c r="R1062" s="372"/>
      <c r="S1062" s="372"/>
      <c r="T1062" s="372"/>
      <c r="U1062" s="372"/>
      <c r="V1062" s="372"/>
      <c r="W1062" s="372"/>
      <c r="X1062" s="372"/>
      <c r="Y1062" s="372"/>
      <c r="Z1062" s="372"/>
      <c r="AA1062" s="372"/>
      <c r="AB1062" s="372"/>
      <c r="AC1062" s="372"/>
      <c r="AD1062" s="372"/>
      <c r="AE1062" s="372"/>
      <c r="AF1062" s="372"/>
      <c r="AG1062" s="372"/>
      <c r="AH1062" s="372"/>
      <c r="AI1062" s="372"/>
      <c r="AJ1062" s="372"/>
      <c r="AK1062" s="372"/>
      <c r="AL1062" s="372"/>
      <c r="AM1062" s="372"/>
      <c r="AN1062" s="372"/>
      <c r="AO1062" s="372"/>
      <c r="AP1062" s="372"/>
      <c r="AQ1062" s="372"/>
      <c r="AR1062" s="372"/>
      <c r="AS1062" s="372"/>
      <c r="AT1062" s="372"/>
      <c r="AU1062" s="372"/>
      <c r="AV1062" s="372"/>
      <c r="AW1062" s="372"/>
      <c r="AX1062" s="372"/>
      <c r="AY1062" s="372"/>
      <c r="AZ1062" s="372"/>
      <c r="BA1062" s="372"/>
      <c r="BB1062" s="372"/>
      <c r="BC1062" s="372"/>
      <c r="BD1062" s="372"/>
      <c r="BE1062" s="372"/>
      <c r="BF1062" s="372"/>
      <c r="BG1062" s="372"/>
      <c r="BH1062" s="372"/>
      <c r="BI1062" s="372"/>
      <c r="BJ1062" s="372"/>
      <c r="BK1062" s="372"/>
      <c r="BL1062" s="372"/>
      <c r="BM1062" s="372"/>
      <c r="BN1062" s="372"/>
      <c r="BO1062" s="372"/>
      <c r="BP1062" s="372"/>
      <c r="BQ1062" s="372"/>
      <c r="BR1062" s="372"/>
      <c r="BS1062" s="372"/>
      <c r="BT1062" s="372"/>
      <c r="BU1062" s="372"/>
      <c r="BV1062" s="372"/>
      <c r="BW1062" s="372"/>
      <c r="BX1062" s="372"/>
      <c r="BY1062" s="372"/>
      <c r="BZ1062" s="372"/>
      <c r="CA1062" s="372"/>
      <c r="CB1062" s="372"/>
      <c r="CC1062" s="372"/>
      <c r="CD1062" s="372"/>
      <c r="CE1062" s="372"/>
      <c r="CF1062" s="372"/>
      <c r="CG1062" s="372"/>
      <c r="CH1062" s="372"/>
      <c r="CI1062" s="372"/>
      <c r="CJ1062" s="372"/>
      <c r="CK1062" s="372"/>
      <c r="CL1062" s="372"/>
      <c r="CM1062" s="372"/>
      <c r="CN1062" s="372"/>
      <c r="CO1062" s="372"/>
      <c r="CP1062" s="372"/>
      <c r="CQ1062" s="372"/>
      <c r="CR1062" s="372"/>
      <c r="CS1062" s="372"/>
      <c r="CT1062" s="372"/>
      <c r="CU1062" s="372"/>
      <c r="CV1062" s="372"/>
      <c r="CW1062" s="372"/>
      <c r="CX1062" s="372"/>
      <c r="CY1062" s="372"/>
      <c r="CZ1062" s="372"/>
      <c r="DA1062" s="372"/>
      <c r="DB1062" s="372"/>
      <c r="DC1062" s="372"/>
      <c r="DD1062" s="372"/>
      <c r="DE1062" s="372"/>
      <c r="DF1062" s="372"/>
      <c r="DG1062" s="372"/>
      <c r="DH1062" s="372"/>
      <c r="DI1062" s="372"/>
      <c r="DJ1062" s="372"/>
      <c r="DK1062" s="372"/>
      <c r="DL1062" s="372"/>
      <c r="DM1062" s="372"/>
      <c r="DN1062" s="372"/>
      <c r="DO1062" s="372"/>
      <c r="DP1062" s="372"/>
      <c r="DQ1062" s="372"/>
      <c r="DR1062" s="372"/>
      <c r="DS1062" s="372"/>
      <c r="DT1062" s="372"/>
      <c r="DU1062" s="372"/>
      <c r="DV1062" s="372"/>
      <c r="DW1062" s="372"/>
      <c r="DX1062" s="372"/>
      <c r="DY1062" s="372"/>
      <c r="DZ1062" s="372"/>
      <c r="EA1062" s="372"/>
      <c r="EB1062" s="372"/>
      <c r="EC1062" s="372"/>
      <c r="ED1062" s="372"/>
      <c r="EE1062" s="372"/>
      <c r="EF1062" s="372"/>
      <c r="EG1062" s="372"/>
      <c r="EH1062" s="372"/>
      <c r="EI1062" s="372"/>
      <c r="EJ1062" s="372"/>
      <c r="EK1062" s="372"/>
      <c r="EL1062" s="372"/>
      <c r="EM1062" s="372"/>
      <c r="EN1062" s="372"/>
      <c r="EO1062" s="372"/>
      <c r="EP1062" s="372"/>
      <c r="EQ1062" s="372"/>
      <c r="ER1062" s="372"/>
      <c r="ES1062" s="372"/>
      <c r="ET1062" s="372"/>
      <c r="EU1062" s="372"/>
      <c r="EV1062" s="372"/>
      <c r="EW1062" s="372"/>
      <c r="EX1062" s="372"/>
      <c r="EY1062" s="372"/>
      <c r="EZ1062" s="372"/>
      <c r="FA1062" s="372"/>
      <c r="FB1062" s="372"/>
      <c r="FC1062" s="372"/>
      <c r="FD1062" s="372"/>
      <c r="FE1062" s="372"/>
      <c r="FF1062" s="372"/>
      <c r="FG1062" s="372"/>
      <c r="FH1062" s="372"/>
      <c r="FI1062" s="372"/>
      <c r="FJ1062" s="372"/>
      <c r="FK1062" s="372"/>
      <c r="FL1062" s="372"/>
      <c r="FM1062" s="372"/>
      <c r="FN1062" s="372"/>
      <c r="FO1062" s="372"/>
      <c r="FP1062" s="372"/>
      <c r="FQ1062" s="372"/>
      <c r="FR1062" s="372"/>
      <c r="FS1062" s="372"/>
      <c r="FT1062" s="372"/>
      <c r="FU1062" s="372"/>
      <c r="FV1062" s="372"/>
      <c r="FW1062" s="372"/>
      <c r="FX1062" s="372"/>
      <c r="FY1062" s="372"/>
      <c r="FZ1062" s="372"/>
      <c r="GA1062" s="372"/>
      <c r="GB1062" s="372"/>
      <c r="GC1062" s="372"/>
      <c r="GD1062" s="372"/>
      <c r="GE1062" s="372"/>
      <c r="GF1062" s="372"/>
      <c r="GG1062" s="372"/>
      <c r="GH1062" s="372"/>
      <c r="GI1062" s="372"/>
      <c r="GJ1062" s="372"/>
      <c r="GK1062" s="372"/>
      <c r="GL1062" s="372"/>
      <c r="GM1062" s="372"/>
      <c r="GN1062" s="372"/>
      <c r="GO1062" s="372"/>
      <c r="GP1062" s="372"/>
      <c r="GQ1062" s="372"/>
      <c r="GR1062" s="372"/>
      <c r="GS1062" s="372"/>
      <c r="GT1062" s="372"/>
      <c r="GU1062" s="372"/>
      <c r="GV1062" s="372"/>
      <c r="GW1062" s="372"/>
      <c r="GX1062" s="372"/>
      <c r="GY1062" s="372"/>
      <c r="GZ1062" s="372"/>
      <c r="HA1062" s="372"/>
      <c r="HB1062" s="372"/>
      <c r="HC1062" s="372"/>
      <c r="HD1062" s="372"/>
      <c r="HE1062" s="372"/>
      <c r="HF1062" s="372"/>
      <c r="HG1062" s="372"/>
      <c r="HH1062" s="372"/>
      <c r="HI1062" s="372"/>
      <c r="HJ1062" s="372"/>
      <c r="HK1062" s="372"/>
      <c r="HL1062" s="372"/>
      <c r="HM1062" s="372"/>
      <c r="HN1062" s="372"/>
      <c r="HO1062" s="372"/>
      <c r="HP1062" s="372"/>
      <c r="HQ1062" s="372"/>
      <c r="HR1062" s="372"/>
      <c r="HS1062" s="372"/>
      <c r="HT1062" s="372"/>
      <c r="HU1062" s="372"/>
      <c r="HV1062" s="372"/>
      <c r="HW1062" s="372"/>
      <c r="HX1062" s="372"/>
    </row>
    <row r="1064" spans="1:232" s="481" customFormat="1">
      <c r="A1064" s="363"/>
      <c r="B1064" s="378"/>
      <c r="C1064" s="365"/>
      <c r="D1064" s="366"/>
      <c r="E1064" s="367"/>
      <c r="F1064" s="368"/>
      <c r="G1064" s="379"/>
      <c r="H1064" s="382"/>
      <c r="I1064" s="466"/>
      <c r="J1064" s="467"/>
      <c r="K1064" s="468"/>
      <c r="L1064" s="465"/>
      <c r="N1064" s="458"/>
      <c r="O1064" s="458"/>
      <c r="P1064" s="372"/>
      <c r="Q1064" s="372"/>
      <c r="R1064" s="372"/>
      <c r="S1064" s="372"/>
      <c r="T1064" s="372"/>
      <c r="U1064" s="372"/>
      <c r="V1064" s="372"/>
      <c r="W1064" s="372"/>
      <c r="X1064" s="372"/>
      <c r="Y1064" s="372"/>
      <c r="Z1064" s="372"/>
      <c r="AA1064" s="372"/>
      <c r="AB1064" s="372"/>
      <c r="AC1064" s="372"/>
      <c r="AD1064" s="372"/>
      <c r="AE1064" s="372"/>
      <c r="AF1064" s="372"/>
      <c r="AG1064" s="372"/>
      <c r="AH1064" s="372"/>
      <c r="AI1064" s="372"/>
      <c r="AJ1064" s="372"/>
      <c r="AK1064" s="372"/>
      <c r="AL1064" s="372"/>
      <c r="AM1064" s="372"/>
      <c r="AN1064" s="372"/>
      <c r="AO1064" s="372"/>
      <c r="AP1064" s="372"/>
      <c r="AQ1064" s="372"/>
      <c r="AR1064" s="372"/>
      <c r="AS1064" s="372"/>
      <c r="AT1064" s="372"/>
      <c r="AU1064" s="372"/>
      <c r="AV1064" s="372"/>
      <c r="AW1064" s="372"/>
      <c r="AX1064" s="372"/>
      <c r="AY1064" s="372"/>
      <c r="AZ1064" s="372"/>
      <c r="BA1064" s="372"/>
      <c r="BB1064" s="372"/>
      <c r="BC1064" s="372"/>
      <c r="BD1064" s="372"/>
      <c r="BE1064" s="372"/>
      <c r="BF1064" s="372"/>
      <c r="BG1064" s="372"/>
      <c r="BH1064" s="372"/>
      <c r="BI1064" s="372"/>
      <c r="BJ1064" s="372"/>
      <c r="BK1064" s="372"/>
      <c r="BL1064" s="372"/>
      <c r="BM1064" s="372"/>
      <c r="BN1064" s="372"/>
      <c r="BO1064" s="372"/>
      <c r="BP1064" s="372"/>
      <c r="BQ1064" s="372"/>
      <c r="BR1064" s="372"/>
      <c r="BS1064" s="372"/>
      <c r="BT1064" s="372"/>
      <c r="BU1064" s="372"/>
      <c r="BV1064" s="372"/>
      <c r="BW1064" s="372"/>
      <c r="BX1064" s="372"/>
      <c r="BY1064" s="372"/>
      <c r="BZ1064" s="372"/>
      <c r="CA1064" s="372"/>
      <c r="CB1064" s="372"/>
      <c r="CC1064" s="372"/>
      <c r="CD1064" s="372"/>
      <c r="CE1064" s="372"/>
      <c r="CF1064" s="372"/>
      <c r="CG1064" s="372"/>
      <c r="CH1064" s="372"/>
      <c r="CI1064" s="372"/>
      <c r="CJ1064" s="372"/>
      <c r="CK1064" s="372"/>
      <c r="CL1064" s="372"/>
      <c r="CM1064" s="372"/>
      <c r="CN1064" s="372"/>
      <c r="CO1064" s="372"/>
      <c r="CP1064" s="372"/>
      <c r="CQ1064" s="372"/>
      <c r="CR1064" s="372"/>
      <c r="CS1064" s="372"/>
      <c r="CT1064" s="372"/>
      <c r="CU1064" s="372"/>
      <c r="CV1064" s="372"/>
      <c r="CW1064" s="372"/>
      <c r="CX1064" s="372"/>
      <c r="CY1064" s="372"/>
      <c r="CZ1064" s="372"/>
      <c r="DA1064" s="372"/>
      <c r="DB1064" s="372"/>
      <c r="DC1064" s="372"/>
      <c r="DD1064" s="372"/>
      <c r="DE1064" s="372"/>
      <c r="DF1064" s="372"/>
      <c r="DG1064" s="372"/>
      <c r="DH1064" s="372"/>
      <c r="DI1064" s="372"/>
      <c r="DJ1064" s="372"/>
      <c r="DK1064" s="372"/>
      <c r="DL1064" s="372"/>
      <c r="DM1064" s="372"/>
      <c r="DN1064" s="372"/>
      <c r="DO1064" s="372"/>
      <c r="DP1064" s="372"/>
      <c r="DQ1064" s="372"/>
      <c r="DR1064" s="372"/>
      <c r="DS1064" s="372"/>
      <c r="DT1064" s="372"/>
      <c r="DU1064" s="372"/>
      <c r="DV1064" s="372"/>
      <c r="DW1064" s="372"/>
      <c r="DX1064" s="372"/>
      <c r="DY1064" s="372"/>
      <c r="DZ1064" s="372"/>
      <c r="EA1064" s="372"/>
      <c r="EB1064" s="372"/>
      <c r="EC1064" s="372"/>
      <c r="ED1064" s="372"/>
      <c r="EE1064" s="372"/>
      <c r="EF1064" s="372"/>
      <c r="EG1064" s="372"/>
      <c r="EH1064" s="372"/>
      <c r="EI1064" s="372"/>
      <c r="EJ1064" s="372"/>
      <c r="EK1064" s="372"/>
      <c r="EL1064" s="372"/>
      <c r="EM1064" s="372"/>
      <c r="EN1064" s="372"/>
      <c r="EO1064" s="372"/>
      <c r="EP1064" s="372"/>
      <c r="EQ1064" s="372"/>
      <c r="ER1064" s="372"/>
      <c r="ES1064" s="372"/>
      <c r="ET1064" s="372"/>
      <c r="EU1064" s="372"/>
      <c r="EV1064" s="372"/>
      <c r="EW1064" s="372"/>
      <c r="EX1064" s="372"/>
      <c r="EY1064" s="372"/>
      <c r="EZ1064" s="372"/>
      <c r="FA1064" s="372"/>
      <c r="FB1064" s="372"/>
      <c r="FC1064" s="372"/>
      <c r="FD1064" s="372"/>
      <c r="FE1064" s="372"/>
      <c r="FF1064" s="372"/>
      <c r="FG1064" s="372"/>
      <c r="FH1064" s="372"/>
      <c r="FI1064" s="372"/>
      <c r="FJ1064" s="372"/>
      <c r="FK1064" s="372"/>
      <c r="FL1064" s="372"/>
      <c r="FM1064" s="372"/>
      <c r="FN1064" s="372"/>
      <c r="FO1064" s="372"/>
      <c r="FP1064" s="372"/>
      <c r="FQ1064" s="372"/>
      <c r="FR1064" s="372"/>
      <c r="FS1064" s="372"/>
      <c r="FT1064" s="372"/>
      <c r="FU1064" s="372"/>
      <c r="FV1064" s="372"/>
      <c r="FW1064" s="372"/>
      <c r="FX1064" s="372"/>
      <c r="FY1064" s="372"/>
      <c r="FZ1064" s="372"/>
      <c r="GA1064" s="372"/>
      <c r="GB1064" s="372"/>
      <c r="GC1064" s="372"/>
      <c r="GD1064" s="372"/>
      <c r="GE1064" s="372"/>
      <c r="GF1064" s="372"/>
      <c r="GG1064" s="372"/>
      <c r="GH1064" s="372"/>
      <c r="GI1064" s="372"/>
      <c r="GJ1064" s="372"/>
      <c r="GK1064" s="372"/>
      <c r="GL1064" s="372"/>
      <c r="GM1064" s="372"/>
      <c r="GN1064" s="372"/>
      <c r="GO1064" s="372"/>
      <c r="GP1064" s="372"/>
      <c r="GQ1064" s="372"/>
      <c r="GR1064" s="372"/>
      <c r="GS1064" s="372"/>
      <c r="GT1064" s="372"/>
      <c r="GU1064" s="372"/>
      <c r="GV1064" s="372"/>
      <c r="GW1064" s="372"/>
      <c r="GX1064" s="372"/>
      <c r="GY1064" s="372"/>
      <c r="GZ1064" s="372"/>
      <c r="HA1064" s="372"/>
      <c r="HB1064" s="372"/>
      <c r="HC1064" s="372"/>
      <c r="HD1064" s="372"/>
      <c r="HE1064" s="372"/>
      <c r="HF1064" s="372"/>
      <c r="HG1064" s="372"/>
      <c r="HH1064" s="372"/>
      <c r="HI1064" s="372"/>
      <c r="HJ1064" s="372"/>
      <c r="HK1064" s="372"/>
      <c r="HL1064" s="372"/>
      <c r="HM1064" s="372"/>
      <c r="HN1064" s="372"/>
      <c r="HO1064" s="372"/>
      <c r="HP1064" s="372"/>
      <c r="HQ1064" s="372"/>
      <c r="HR1064" s="372"/>
      <c r="HS1064" s="372"/>
      <c r="HT1064" s="372"/>
      <c r="HU1064" s="372"/>
      <c r="HV1064" s="372"/>
      <c r="HW1064" s="372"/>
      <c r="HX1064" s="372"/>
    </row>
    <row r="1065" spans="1:232" s="481" customFormat="1">
      <c r="A1065" s="363"/>
      <c r="B1065" s="378"/>
      <c r="C1065" s="365"/>
      <c r="D1065" s="366"/>
      <c r="E1065" s="367"/>
      <c r="F1065" s="368"/>
      <c r="G1065" s="379"/>
      <c r="H1065" s="382"/>
      <c r="I1065" s="466"/>
      <c r="J1065" s="467"/>
      <c r="K1065" s="468"/>
      <c r="L1065" s="465"/>
      <c r="N1065" s="458"/>
      <c r="O1065" s="458"/>
      <c r="P1065" s="372"/>
      <c r="Q1065" s="372"/>
      <c r="R1065" s="372"/>
      <c r="S1065" s="372"/>
      <c r="T1065" s="372"/>
      <c r="U1065" s="372"/>
      <c r="V1065" s="372"/>
      <c r="W1065" s="372"/>
      <c r="X1065" s="372"/>
      <c r="Y1065" s="372"/>
      <c r="Z1065" s="372"/>
      <c r="AA1065" s="372"/>
      <c r="AB1065" s="372"/>
      <c r="AC1065" s="372"/>
      <c r="AD1065" s="372"/>
      <c r="AE1065" s="372"/>
      <c r="AF1065" s="372"/>
      <c r="AG1065" s="372"/>
      <c r="AH1065" s="372"/>
      <c r="AI1065" s="372"/>
      <c r="AJ1065" s="372"/>
      <c r="AK1065" s="372"/>
      <c r="AL1065" s="372"/>
      <c r="AM1065" s="372"/>
      <c r="AN1065" s="372"/>
      <c r="AO1065" s="372"/>
      <c r="AP1065" s="372"/>
      <c r="AQ1065" s="372"/>
      <c r="AR1065" s="372"/>
      <c r="AS1065" s="372"/>
      <c r="AT1065" s="372"/>
      <c r="AU1065" s="372"/>
      <c r="AV1065" s="372"/>
      <c r="AW1065" s="372"/>
      <c r="AX1065" s="372"/>
      <c r="AY1065" s="372"/>
      <c r="AZ1065" s="372"/>
      <c r="BA1065" s="372"/>
      <c r="BB1065" s="372"/>
      <c r="BC1065" s="372"/>
      <c r="BD1065" s="372"/>
      <c r="BE1065" s="372"/>
      <c r="BF1065" s="372"/>
      <c r="BG1065" s="372"/>
      <c r="BH1065" s="372"/>
      <c r="BI1065" s="372"/>
      <c r="BJ1065" s="372"/>
      <c r="BK1065" s="372"/>
      <c r="BL1065" s="372"/>
      <c r="BM1065" s="372"/>
      <c r="BN1065" s="372"/>
      <c r="BO1065" s="372"/>
      <c r="BP1065" s="372"/>
      <c r="BQ1065" s="372"/>
      <c r="BR1065" s="372"/>
      <c r="BS1065" s="372"/>
      <c r="BT1065" s="372"/>
      <c r="BU1065" s="372"/>
      <c r="BV1065" s="372"/>
      <c r="BW1065" s="372"/>
      <c r="BX1065" s="372"/>
      <c r="BY1065" s="372"/>
      <c r="BZ1065" s="372"/>
      <c r="CA1065" s="372"/>
      <c r="CB1065" s="372"/>
      <c r="CC1065" s="372"/>
      <c r="CD1065" s="372"/>
      <c r="CE1065" s="372"/>
      <c r="CF1065" s="372"/>
      <c r="CG1065" s="372"/>
      <c r="CH1065" s="372"/>
      <c r="CI1065" s="372"/>
      <c r="CJ1065" s="372"/>
      <c r="CK1065" s="372"/>
      <c r="CL1065" s="372"/>
      <c r="CM1065" s="372"/>
      <c r="CN1065" s="372"/>
      <c r="CO1065" s="372"/>
      <c r="CP1065" s="372"/>
      <c r="CQ1065" s="372"/>
      <c r="CR1065" s="372"/>
      <c r="CS1065" s="372"/>
      <c r="CT1065" s="372"/>
      <c r="CU1065" s="372"/>
      <c r="CV1065" s="372"/>
      <c r="CW1065" s="372"/>
      <c r="CX1065" s="372"/>
      <c r="CY1065" s="372"/>
      <c r="CZ1065" s="372"/>
      <c r="DA1065" s="372"/>
      <c r="DB1065" s="372"/>
      <c r="DC1065" s="372"/>
      <c r="DD1065" s="372"/>
      <c r="DE1065" s="372"/>
      <c r="DF1065" s="372"/>
      <c r="DG1065" s="372"/>
      <c r="DH1065" s="372"/>
      <c r="DI1065" s="372"/>
      <c r="DJ1065" s="372"/>
      <c r="DK1065" s="372"/>
      <c r="DL1065" s="372"/>
      <c r="DM1065" s="372"/>
      <c r="DN1065" s="372"/>
      <c r="DO1065" s="372"/>
      <c r="DP1065" s="372"/>
      <c r="DQ1065" s="372"/>
      <c r="DR1065" s="372"/>
      <c r="DS1065" s="372"/>
      <c r="DT1065" s="372"/>
      <c r="DU1065" s="372"/>
      <c r="DV1065" s="372"/>
      <c r="DW1065" s="372"/>
      <c r="DX1065" s="372"/>
      <c r="DY1065" s="372"/>
      <c r="DZ1065" s="372"/>
      <c r="EA1065" s="372"/>
      <c r="EB1065" s="372"/>
      <c r="EC1065" s="372"/>
      <c r="ED1065" s="372"/>
      <c r="EE1065" s="372"/>
      <c r="EF1065" s="372"/>
      <c r="EG1065" s="372"/>
      <c r="EH1065" s="372"/>
      <c r="EI1065" s="372"/>
      <c r="EJ1065" s="372"/>
      <c r="EK1065" s="372"/>
      <c r="EL1065" s="372"/>
      <c r="EM1065" s="372"/>
      <c r="EN1065" s="372"/>
      <c r="EO1065" s="372"/>
      <c r="EP1065" s="372"/>
      <c r="EQ1065" s="372"/>
      <c r="ER1065" s="372"/>
      <c r="ES1065" s="372"/>
      <c r="ET1065" s="372"/>
      <c r="EU1065" s="372"/>
      <c r="EV1065" s="372"/>
      <c r="EW1065" s="372"/>
      <c r="EX1065" s="372"/>
      <c r="EY1065" s="372"/>
      <c r="EZ1065" s="372"/>
      <c r="FA1065" s="372"/>
      <c r="FB1065" s="372"/>
      <c r="FC1065" s="372"/>
      <c r="FD1065" s="372"/>
      <c r="FE1065" s="372"/>
      <c r="FF1065" s="372"/>
      <c r="FG1065" s="372"/>
      <c r="FH1065" s="372"/>
      <c r="FI1065" s="372"/>
      <c r="FJ1065" s="372"/>
      <c r="FK1065" s="372"/>
      <c r="FL1065" s="372"/>
      <c r="FM1065" s="372"/>
      <c r="FN1065" s="372"/>
      <c r="FO1065" s="372"/>
      <c r="FP1065" s="372"/>
      <c r="FQ1065" s="372"/>
      <c r="FR1065" s="372"/>
      <c r="FS1065" s="372"/>
      <c r="FT1065" s="372"/>
      <c r="FU1065" s="372"/>
      <c r="FV1065" s="372"/>
      <c r="FW1065" s="372"/>
      <c r="FX1065" s="372"/>
      <c r="FY1065" s="372"/>
      <c r="FZ1065" s="372"/>
      <c r="GA1065" s="372"/>
      <c r="GB1065" s="372"/>
      <c r="GC1065" s="372"/>
      <c r="GD1065" s="372"/>
      <c r="GE1065" s="372"/>
      <c r="GF1065" s="372"/>
      <c r="GG1065" s="372"/>
      <c r="GH1065" s="372"/>
      <c r="GI1065" s="372"/>
      <c r="GJ1065" s="372"/>
      <c r="GK1065" s="372"/>
      <c r="GL1065" s="372"/>
      <c r="GM1065" s="372"/>
      <c r="GN1065" s="372"/>
      <c r="GO1065" s="372"/>
      <c r="GP1065" s="372"/>
      <c r="GQ1065" s="372"/>
      <c r="GR1065" s="372"/>
      <c r="GS1065" s="372"/>
      <c r="GT1065" s="372"/>
      <c r="GU1065" s="372"/>
      <c r="GV1065" s="372"/>
      <c r="GW1065" s="372"/>
      <c r="GX1065" s="372"/>
      <c r="GY1065" s="372"/>
      <c r="GZ1065" s="372"/>
      <c r="HA1065" s="372"/>
      <c r="HB1065" s="372"/>
      <c r="HC1065" s="372"/>
      <c r="HD1065" s="372"/>
      <c r="HE1065" s="372"/>
      <c r="HF1065" s="372"/>
      <c r="HG1065" s="372"/>
      <c r="HH1065" s="372"/>
      <c r="HI1065" s="372"/>
      <c r="HJ1065" s="372"/>
      <c r="HK1065" s="372"/>
      <c r="HL1065" s="372"/>
      <c r="HM1065" s="372"/>
      <c r="HN1065" s="372"/>
      <c r="HO1065" s="372"/>
      <c r="HP1065" s="372"/>
      <c r="HQ1065" s="372"/>
      <c r="HR1065" s="372"/>
      <c r="HS1065" s="372"/>
      <c r="HT1065" s="372"/>
      <c r="HU1065" s="372"/>
      <c r="HV1065" s="372"/>
      <c r="HW1065" s="372"/>
      <c r="HX1065" s="372"/>
    </row>
    <row r="1066" spans="1:232" s="481" customFormat="1">
      <c r="A1066" s="363"/>
      <c r="B1066" s="378"/>
      <c r="C1066" s="365"/>
      <c r="D1066" s="366"/>
      <c r="E1066" s="367"/>
      <c r="F1066" s="368"/>
      <c r="G1066" s="379"/>
      <c r="H1066" s="382"/>
      <c r="I1066" s="466"/>
      <c r="J1066" s="467"/>
      <c r="K1066" s="468"/>
      <c r="L1066" s="465"/>
      <c r="N1066" s="458"/>
      <c r="O1066" s="458"/>
      <c r="P1066" s="372"/>
      <c r="Q1066" s="372"/>
      <c r="R1066" s="372"/>
      <c r="S1066" s="372"/>
      <c r="T1066" s="372"/>
      <c r="U1066" s="372"/>
      <c r="V1066" s="372"/>
      <c r="W1066" s="372"/>
      <c r="X1066" s="372"/>
      <c r="Y1066" s="372"/>
      <c r="Z1066" s="372"/>
      <c r="AA1066" s="372"/>
      <c r="AB1066" s="372"/>
      <c r="AC1066" s="372"/>
      <c r="AD1066" s="372"/>
      <c r="AE1066" s="372"/>
      <c r="AF1066" s="372"/>
      <c r="AG1066" s="372"/>
      <c r="AH1066" s="372"/>
      <c r="AI1066" s="372"/>
      <c r="AJ1066" s="372"/>
      <c r="AK1066" s="372"/>
      <c r="AL1066" s="372"/>
      <c r="AM1066" s="372"/>
      <c r="AN1066" s="372"/>
      <c r="AO1066" s="372"/>
      <c r="AP1066" s="372"/>
      <c r="AQ1066" s="372"/>
      <c r="AR1066" s="372"/>
      <c r="AS1066" s="372"/>
      <c r="AT1066" s="372"/>
      <c r="AU1066" s="372"/>
      <c r="AV1066" s="372"/>
      <c r="AW1066" s="372"/>
      <c r="AX1066" s="372"/>
      <c r="AY1066" s="372"/>
      <c r="AZ1066" s="372"/>
      <c r="BA1066" s="372"/>
      <c r="BB1066" s="372"/>
      <c r="BC1066" s="372"/>
      <c r="BD1066" s="372"/>
      <c r="BE1066" s="372"/>
      <c r="BF1066" s="372"/>
      <c r="BG1066" s="372"/>
      <c r="BH1066" s="372"/>
      <c r="BI1066" s="372"/>
      <c r="BJ1066" s="372"/>
      <c r="BK1066" s="372"/>
      <c r="BL1066" s="372"/>
      <c r="BM1066" s="372"/>
      <c r="BN1066" s="372"/>
      <c r="BO1066" s="372"/>
      <c r="BP1066" s="372"/>
      <c r="BQ1066" s="372"/>
      <c r="BR1066" s="372"/>
      <c r="BS1066" s="372"/>
      <c r="BT1066" s="372"/>
      <c r="BU1066" s="372"/>
      <c r="BV1066" s="372"/>
      <c r="BW1066" s="372"/>
      <c r="BX1066" s="372"/>
      <c r="BY1066" s="372"/>
      <c r="BZ1066" s="372"/>
      <c r="CA1066" s="372"/>
      <c r="CB1066" s="372"/>
      <c r="CC1066" s="372"/>
      <c r="CD1066" s="372"/>
      <c r="CE1066" s="372"/>
      <c r="CF1066" s="372"/>
      <c r="CG1066" s="372"/>
      <c r="CH1066" s="372"/>
      <c r="CI1066" s="372"/>
      <c r="CJ1066" s="372"/>
      <c r="CK1066" s="372"/>
      <c r="CL1066" s="372"/>
      <c r="CM1066" s="372"/>
      <c r="CN1066" s="372"/>
      <c r="CO1066" s="372"/>
      <c r="CP1066" s="372"/>
      <c r="CQ1066" s="372"/>
      <c r="CR1066" s="372"/>
      <c r="CS1066" s="372"/>
      <c r="CT1066" s="372"/>
      <c r="CU1066" s="372"/>
      <c r="CV1066" s="372"/>
      <c r="CW1066" s="372"/>
      <c r="CX1066" s="372"/>
      <c r="CY1066" s="372"/>
      <c r="CZ1066" s="372"/>
      <c r="DA1066" s="372"/>
      <c r="DB1066" s="372"/>
      <c r="DC1066" s="372"/>
      <c r="DD1066" s="372"/>
      <c r="DE1066" s="372"/>
      <c r="DF1066" s="372"/>
      <c r="DG1066" s="372"/>
      <c r="DH1066" s="372"/>
      <c r="DI1066" s="372"/>
      <c r="DJ1066" s="372"/>
      <c r="DK1066" s="372"/>
      <c r="DL1066" s="372"/>
      <c r="DM1066" s="372"/>
      <c r="DN1066" s="372"/>
      <c r="DO1066" s="372"/>
      <c r="DP1066" s="372"/>
      <c r="DQ1066" s="372"/>
      <c r="DR1066" s="372"/>
      <c r="DS1066" s="372"/>
      <c r="DT1066" s="372"/>
      <c r="DU1066" s="372"/>
      <c r="DV1066" s="372"/>
      <c r="DW1066" s="372"/>
      <c r="DX1066" s="372"/>
      <c r="DY1066" s="372"/>
      <c r="DZ1066" s="372"/>
      <c r="EA1066" s="372"/>
      <c r="EB1066" s="372"/>
      <c r="EC1066" s="372"/>
      <c r="ED1066" s="372"/>
      <c r="EE1066" s="372"/>
      <c r="EF1066" s="372"/>
      <c r="EG1066" s="372"/>
      <c r="EH1066" s="372"/>
      <c r="EI1066" s="372"/>
      <c r="EJ1066" s="372"/>
      <c r="EK1066" s="372"/>
      <c r="EL1066" s="372"/>
      <c r="EM1066" s="372"/>
      <c r="EN1066" s="372"/>
      <c r="EO1066" s="372"/>
      <c r="EP1066" s="372"/>
      <c r="EQ1066" s="372"/>
      <c r="ER1066" s="372"/>
      <c r="ES1066" s="372"/>
      <c r="ET1066" s="372"/>
      <c r="EU1066" s="372"/>
      <c r="EV1066" s="372"/>
      <c r="EW1066" s="372"/>
      <c r="EX1066" s="372"/>
      <c r="EY1066" s="372"/>
      <c r="EZ1066" s="372"/>
      <c r="FA1066" s="372"/>
      <c r="FB1066" s="372"/>
      <c r="FC1066" s="372"/>
      <c r="FD1066" s="372"/>
      <c r="FE1066" s="372"/>
      <c r="FF1066" s="372"/>
      <c r="FG1066" s="372"/>
      <c r="FH1066" s="372"/>
      <c r="FI1066" s="372"/>
      <c r="FJ1066" s="372"/>
      <c r="FK1066" s="372"/>
      <c r="FL1066" s="372"/>
      <c r="FM1066" s="372"/>
      <c r="FN1066" s="372"/>
      <c r="FO1066" s="372"/>
      <c r="FP1066" s="372"/>
      <c r="FQ1066" s="372"/>
      <c r="FR1066" s="372"/>
      <c r="FS1066" s="372"/>
      <c r="FT1066" s="372"/>
      <c r="FU1066" s="372"/>
      <c r="FV1066" s="372"/>
      <c r="FW1066" s="372"/>
      <c r="FX1066" s="372"/>
      <c r="FY1066" s="372"/>
      <c r="FZ1066" s="372"/>
      <c r="GA1066" s="372"/>
      <c r="GB1066" s="372"/>
      <c r="GC1066" s="372"/>
      <c r="GD1066" s="372"/>
      <c r="GE1066" s="372"/>
      <c r="GF1066" s="372"/>
      <c r="GG1066" s="372"/>
      <c r="GH1066" s="372"/>
      <c r="GI1066" s="372"/>
      <c r="GJ1066" s="372"/>
      <c r="GK1066" s="372"/>
      <c r="GL1066" s="372"/>
      <c r="GM1066" s="372"/>
      <c r="GN1066" s="372"/>
      <c r="GO1066" s="372"/>
      <c r="GP1066" s="372"/>
      <c r="GQ1066" s="372"/>
      <c r="GR1066" s="372"/>
      <c r="GS1066" s="372"/>
      <c r="GT1066" s="372"/>
      <c r="GU1066" s="372"/>
      <c r="GV1066" s="372"/>
      <c r="GW1066" s="372"/>
      <c r="GX1066" s="372"/>
      <c r="GY1066" s="372"/>
      <c r="GZ1066" s="372"/>
      <c r="HA1066" s="372"/>
      <c r="HB1066" s="372"/>
      <c r="HC1066" s="372"/>
      <c r="HD1066" s="372"/>
      <c r="HE1066" s="372"/>
      <c r="HF1066" s="372"/>
      <c r="HG1066" s="372"/>
      <c r="HH1066" s="372"/>
      <c r="HI1066" s="372"/>
      <c r="HJ1066" s="372"/>
      <c r="HK1066" s="372"/>
      <c r="HL1066" s="372"/>
      <c r="HM1066" s="372"/>
      <c r="HN1066" s="372"/>
      <c r="HO1066" s="372"/>
      <c r="HP1066" s="372"/>
      <c r="HQ1066" s="372"/>
      <c r="HR1066" s="372"/>
      <c r="HS1066" s="372"/>
      <c r="HT1066" s="372"/>
      <c r="HU1066" s="372"/>
      <c r="HV1066" s="372"/>
      <c r="HW1066" s="372"/>
      <c r="HX1066" s="372"/>
    </row>
    <row r="1067" spans="1:232" s="481" customFormat="1">
      <c r="A1067" s="363"/>
      <c r="B1067" s="378"/>
      <c r="C1067" s="365"/>
      <c r="D1067" s="366"/>
      <c r="E1067" s="367"/>
      <c r="F1067" s="368"/>
      <c r="G1067" s="379"/>
      <c r="H1067" s="382"/>
      <c r="I1067" s="466"/>
      <c r="J1067" s="467"/>
      <c r="K1067" s="468"/>
      <c r="L1067" s="465"/>
      <c r="N1067" s="458"/>
      <c r="O1067" s="458"/>
      <c r="P1067" s="372"/>
      <c r="Q1067" s="372"/>
      <c r="R1067" s="372"/>
      <c r="S1067" s="372"/>
      <c r="T1067" s="372"/>
      <c r="U1067" s="372"/>
      <c r="V1067" s="372"/>
      <c r="W1067" s="372"/>
      <c r="X1067" s="372"/>
      <c r="Y1067" s="372"/>
      <c r="Z1067" s="372"/>
      <c r="AA1067" s="372"/>
      <c r="AB1067" s="372"/>
      <c r="AC1067" s="372"/>
      <c r="AD1067" s="372"/>
      <c r="AE1067" s="372"/>
      <c r="AF1067" s="372"/>
      <c r="AG1067" s="372"/>
      <c r="AH1067" s="372"/>
      <c r="AI1067" s="372"/>
      <c r="AJ1067" s="372"/>
      <c r="AK1067" s="372"/>
      <c r="AL1067" s="372"/>
      <c r="AM1067" s="372"/>
      <c r="AN1067" s="372"/>
      <c r="AO1067" s="372"/>
      <c r="AP1067" s="372"/>
      <c r="AQ1067" s="372"/>
      <c r="AR1067" s="372"/>
      <c r="AS1067" s="372"/>
      <c r="AT1067" s="372"/>
      <c r="AU1067" s="372"/>
      <c r="AV1067" s="372"/>
      <c r="AW1067" s="372"/>
      <c r="AX1067" s="372"/>
      <c r="AY1067" s="372"/>
      <c r="AZ1067" s="372"/>
      <c r="BA1067" s="372"/>
      <c r="BB1067" s="372"/>
      <c r="BC1067" s="372"/>
      <c r="BD1067" s="372"/>
      <c r="BE1067" s="372"/>
      <c r="BF1067" s="372"/>
      <c r="BG1067" s="372"/>
      <c r="BH1067" s="372"/>
      <c r="BI1067" s="372"/>
      <c r="BJ1067" s="372"/>
      <c r="BK1067" s="372"/>
      <c r="BL1067" s="372"/>
      <c r="BM1067" s="372"/>
      <c r="BN1067" s="372"/>
      <c r="BO1067" s="372"/>
      <c r="BP1067" s="372"/>
      <c r="BQ1067" s="372"/>
      <c r="BR1067" s="372"/>
      <c r="BS1067" s="372"/>
      <c r="BT1067" s="372"/>
      <c r="BU1067" s="372"/>
      <c r="BV1067" s="372"/>
      <c r="BW1067" s="372"/>
      <c r="BX1067" s="372"/>
      <c r="BY1067" s="372"/>
      <c r="BZ1067" s="372"/>
      <c r="CA1067" s="372"/>
      <c r="CB1067" s="372"/>
      <c r="CC1067" s="372"/>
      <c r="CD1067" s="372"/>
      <c r="CE1067" s="372"/>
      <c r="CF1067" s="372"/>
      <c r="CG1067" s="372"/>
      <c r="CH1067" s="372"/>
      <c r="CI1067" s="372"/>
      <c r="CJ1067" s="372"/>
      <c r="CK1067" s="372"/>
      <c r="CL1067" s="372"/>
      <c r="CM1067" s="372"/>
      <c r="CN1067" s="372"/>
      <c r="CO1067" s="372"/>
      <c r="CP1067" s="372"/>
      <c r="CQ1067" s="372"/>
      <c r="CR1067" s="372"/>
      <c r="CS1067" s="372"/>
      <c r="CT1067" s="372"/>
      <c r="CU1067" s="372"/>
      <c r="CV1067" s="372"/>
      <c r="CW1067" s="372"/>
      <c r="CX1067" s="372"/>
      <c r="CY1067" s="372"/>
      <c r="CZ1067" s="372"/>
      <c r="DA1067" s="372"/>
      <c r="DB1067" s="372"/>
      <c r="DC1067" s="372"/>
      <c r="DD1067" s="372"/>
      <c r="DE1067" s="372"/>
      <c r="DF1067" s="372"/>
      <c r="DG1067" s="372"/>
      <c r="DH1067" s="372"/>
      <c r="DI1067" s="372"/>
      <c r="DJ1067" s="372"/>
      <c r="DK1067" s="372"/>
      <c r="DL1067" s="372"/>
      <c r="DM1067" s="372"/>
      <c r="DN1067" s="372"/>
      <c r="DO1067" s="372"/>
      <c r="DP1067" s="372"/>
      <c r="DQ1067" s="372"/>
      <c r="DR1067" s="372"/>
      <c r="DS1067" s="372"/>
      <c r="DT1067" s="372"/>
      <c r="DU1067" s="372"/>
      <c r="DV1067" s="372"/>
      <c r="DW1067" s="372"/>
      <c r="DX1067" s="372"/>
      <c r="DY1067" s="372"/>
      <c r="DZ1067" s="372"/>
      <c r="EA1067" s="372"/>
      <c r="EB1067" s="372"/>
      <c r="EC1067" s="372"/>
      <c r="ED1067" s="372"/>
      <c r="EE1067" s="372"/>
      <c r="EF1067" s="372"/>
      <c r="EG1067" s="372"/>
      <c r="EH1067" s="372"/>
      <c r="EI1067" s="372"/>
      <c r="EJ1067" s="372"/>
      <c r="EK1067" s="372"/>
      <c r="EL1067" s="372"/>
      <c r="EM1067" s="372"/>
      <c r="EN1067" s="372"/>
      <c r="EO1067" s="372"/>
      <c r="EP1067" s="372"/>
      <c r="EQ1067" s="372"/>
      <c r="ER1067" s="372"/>
      <c r="ES1067" s="372"/>
      <c r="ET1067" s="372"/>
      <c r="EU1067" s="372"/>
      <c r="EV1067" s="372"/>
      <c r="EW1067" s="372"/>
      <c r="EX1067" s="372"/>
      <c r="EY1067" s="372"/>
      <c r="EZ1067" s="372"/>
      <c r="FA1067" s="372"/>
      <c r="FB1067" s="372"/>
      <c r="FC1067" s="372"/>
      <c r="FD1067" s="372"/>
      <c r="FE1067" s="372"/>
      <c r="FF1067" s="372"/>
      <c r="FG1067" s="372"/>
      <c r="FH1067" s="372"/>
      <c r="FI1067" s="372"/>
      <c r="FJ1067" s="372"/>
      <c r="FK1067" s="372"/>
      <c r="FL1067" s="372"/>
      <c r="FM1067" s="372"/>
      <c r="FN1067" s="372"/>
      <c r="FO1067" s="372"/>
      <c r="FP1067" s="372"/>
      <c r="FQ1067" s="372"/>
      <c r="FR1067" s="372"/>
      <c r="FS1067" s="372"/>
      <c r="FT1067" s="372"/>
      <c r="FU1067" s="372"/>
      <c r="FV1067" s="372"/>
      <c r="FW1067" s="372"/>
      <c r="FX1067" s="372"/>
      <c r="FY1067" s="372"/>
      <c r="FZ1067" s="372"/>
      <c r="GA1067" s="372"/>
      <c r="GB1067" s="372"/>
      <c r="GC1067" s="372"/>
      <c r="GD1067" s="372"/>
      <c r="GE1067" s="372"/>
      <c r="GF1067" s="372"/>
      <c r="GG1067" s="372"/>
      <c r="GH1067" s="372"/>
      <c r="GI1067" s="372"/>
      <c r="GJ1067" s="372"/>
      <c r="GK1067" s="372"/>
      <c r="GL1067" s="372"/>
      <c r="GM1067" s="372"/>
      <c r="GN1067" s="372"/>
      <c r="GO1067" s="372"/>
      <c r="GP1067" s="372"/>
      <c r="GQ1067" s="372"/>
      <c r="GR1067" s="372"/>
      <c r="GS1067" s="372"/>
      <c r="GT1067" s="372"/>
      <c r="GU1067" s="372"/>
      <c r="GV1067" s="372"/>
      <c r="GW1067" s="372"/>
      <c r="GX1067" s="372"/>
      <c r="GY1067" s="372"/>
      <c r="GZ1067" s="372"/>
      <c r="HA1067" s="372"/>
      <c r="HB1067" s="372"/>
      <c r="HC1067" s="372"/>
      <c r="HD1067" s="372"/>
      <c r="HE1067" s="372"/>
      <c r="HF1067" s="372"/>
      <c r="HG1067" s="372"/>
      <c r="HH1067" s="372"/>
      <c r="HI1067" s="372"/>
      <c r="HJ1067" s="372"/>
      <c r="HK1067" s="372"/>
      <c r="HL1067" s="372"/>
      <c r="HM1067" s="372"/>
      <c r="HN1067" s="372"/>
      <c r="HO1067" s="372"/>
      <c r="HP1067" s="372"/>
      <c r="HQ1067" s="372"/>
      <c r="HR1067" s="372"/>
      <c r="HS1067" s="372"/>
      <c r="HT1067" s="372"/>
      <c r="HU1067" s="372"/>
      <c r="HV1067" s="372"/>
      <c r="HW1067" s="372"/>
      <c r="HX1067" s="372"/>
    </row>
    <row r="1068" spans="1:232" s="481" customFormat="1">
      <c r="A1068" s="363"/>
      <c r="B1068" s="378"/>
      <c r="C1068" s="365"/>
      <c r="D1068" s="366"/>
      <c r="E1068" s="367"/>
      <c r="F1068" s="368"/>
      <c r="G1068" s="379"/>
      <c r="H1068" s="382"/>
      <c r="I1068" s="466"/>
      <c r="J1068" s="467"/>
      <c r="K1068" s="468"/>
      <c r="L1068" s="465"/>
      <c r="N1068" s="458"/>
      <c r="O1068" s="458"/>
      <c r="P1068" s="372"/>
      <c r="Q1068" s="372"/>
      <c r="R1068" s="372"/>
      <c r="S1068" s="372"/>
      <c r="T1068" s="372"/>
      <c r="U1068" s="372"/>
      <c r="V1068" s="372"/>
      <c r="W1068" s="372"/>
      <c r="X1068" s="372"/>
      <c r="Y1068" s="372"/>
      <c r="Z1068" s="372"/>
      <c r="AA1068" s="372"/>
      <c r="AB1068" s="372"/>
      <c r="AC1068" s="372"/>
      <c r="AD1068" s="372"/>
      <c r="AE1068" s="372"/>
      <c r="AF1068" s="372"/>
      <c r="AG1068" s="372"/>
      <c r="AH1068" s="372"/>
      <c r="AI1068" s="372"/>
      <c r="AJ1068" s="372"/>
      <c r="AK1068" s="372"/>
      <c r="AL1068" s="372"/>
      <c r="AM1068" s="372"/>
      <c r="AN1068" s="372"/>
      <c r="AO1068" s="372"/>
      <c r="AP1068" s="372"/>
      <c r="AQ1068" s="372"/>
      <c r="AR1068" s="372"/>
      <c r="AS1068" s="372"/>
      <c r="AT1068" s="372"/>
      <c r="AU1068" s="372"/>
      <c r="AV1068" s="372"/>
      <c r="AW1068" s="372"/>
      <c r="AX1068" s="372"/>
      <c r="AY1068" s="372"/>
      <c r="AZ1068" s="372"/>
      <c r="BA1068" s="372"/>
      <c r="BB1068" s="372"/>
      <c r="BC1068" s="372"/>
      <c r="BD1068" s="372"/>
      <c r="BE1068" s="372"/>
      <c r="BF1068" s="372"/>
      <c r="BG1068" s="372"/>
      <c r="BH1068" s="372"/>
      <c r="BI1068" s="372"/>
      <c r="BJ1068" s="372"/>
      <c r="BK1068" s="372"/>
      <c r="BL1068" s="372"/>
      <c r="BM1068" s="372"/>
      <c r="BN1068" s="372"/>
      <c r="BO1068" s="372"/>
      <c r="BP1068" s="372"/>
      <c r="BQ1068" s="372"/>
      <c r="BR1068" s="372"/>
      <c r="BS1068" s="372"/>
      <c r="BT1068" s="372"/>
      <c r="BU1068" s="372"/>
      <c r="BV1068" s="372"/>
      <c r="BW1068" s="372"/>
      <c r="BX1068" s="372"/>
      <c r="BY1068" s="372"/>
      <c r="BZ1068" s="372"/>
      <c r="CA1068" s="372"/>
      <c r="CB1068" s="372"/>
      <c r="CC1068" s="372"/>
      <c r="CD1068" s="372"/>
      <c r="CE1068" s="372"/>
      <c r="CF1068" s="372"/>
      <c r="CG1068" s="372"/>
      <c r="CH1068" s="372"/>
      <c r="CI1068" s="372"/>
      <c r="CJ1068" s="372"/>
      <c r="CK1068" s="372"/>
      <c r="CL1068" s="372"/>
      <c r="CM1068" s="372"/>
      <c r="CN1068" s="372"/>
      <c r="CO1068" s="372"/>
      <c r="CP1068" s="372"/>
      <c r="CQ1068" s="372"/>
      <c r="CR1068" s="372"/>
      <c r="CS1068" s="372"/>
      <c r="CT1068" s="372"/>
      <c r="CU1068" s="372"/>
      <c r="CV1068" s="372"/>
      <c r="CW1068" s="372"/>
      <c r="CX1068" s="372"/>
      <c r="CY1068" s="372"/>
      <c r="CZ1068" s="372"/>
      <c r="DA1068" s="372"/>
      <c r="DB1068" s="372"/>
      <c r="DC1068" s="372"/>
      <c r="DD1068" s="372"/>
      <c r="DE1068" s="372"/>
      <c r="DF1068" s="372"/>
      <c r="DG1068" s="372"/>
      <c r="DH1068" s="372"/>
      <c r="DI1068" s="372"/>
      <c r="DJ1068" s="372"/>
      <c r="DK1068" s="372"/>
      <c r="DL1068" s="372"/>
      <c r="DM1068" s="372"/>
      <c r="DN1068" s="372"/>
      <c r="DO1068" s="372"/>
      <c r="DP1068" s="372"/>
      <c r="DQ1068" s="372"/>
      <c r="DR1068" s="372"/>
      <c r="DS1068" s="372"/>
      <c r="DT1068" s="372"/>
      <c r="DU1068" s="372"/>
      <c r="DV1068" s="372"/>
      <c r="DW1068" s="372"/>
      <c r="DX1068" s="372"/>
      <c r="DY1068" s="372"/>
      <c r="DZ1068" s="372"/>
      <c r="EA1068" s="372"/>
      <c r="EB1068" s="372"/>
      <c r="EC1068" s="372"/>
      <c r="ED1068" s="372"/>
      <c r="EE1068" s="372"/>
      <c r="EF1068" s="372"/>
      <c r="EG1068" s="372"/>
      <c r="EH1068" s="372"/>
      <c r="EI1068" s="372"/>
      <c r="EJ1068" s="372"/>
      <c r="EK1068" s="372"/>
      <c r="EL1068" s="372"/>
      <c r="EM1068" s="372"/>
      <c r="EN1068" s="372"/>
      <c r="EO1068" s="372"/>
      <c r="EP1068" s="372"/>
      <c r="EQ1068" s="372"/>
      <c r="ER1068" s="372"/>
      <c r="ES1068" s="372"/>
      <c r="ET1068" s="372"/>
      <c r="EU1068" s="372"/>
      <c r="EV1068" s="372"/>
      <c r="EW1068" s="372"/>
      <c r="EX1068" s="372"/>
      <c r="EY1068" s="372"/>
      <c r="EZ1068" s="372"/>
      <c r="FA1068" s="372"/>
      <c r="FB1068" s="372"/>
      <c r="FC1068" s="372"/>
      <c r="FD1068" s="372"/>
      <c r="FE1068" s="372"/>
      <c r="FF1068" s="372"/>
      <c r="FG1068" s="372"/>
      <c r="FH1068" s="372"/>
      <c r="FI1068" s="372"/>
      <c r="FJ1068" s="372"/>
      <c r="FK1068" s="372"/>
      <c r="FL1068" s="372"/>
      <c r="FM1068" s="372"/>
      <c r="FN1068" s="372"/>
      <c r="FO1068" s="372"/>
      <c r="FP1068" s="372"/>
      <c r="FQ1068" s="372"/>
      <c r="FR1068" s="372"/>
      <c r="FS1068" s="372"/>
      <c r="FT1068" s="372"/>
      <c r="FU1068" s="372"/>
      <c r="FV1068" s="372"/>
      <c r="FW1068" s="372"/>
      <c r="FX1068" s="372"/>
      <c r="FY1068" s="372"/>
      <c r="FZ1068" s="372"/>
      <c r="GA1068" s="372"/>
      <c r="GB1068" s="372"/>
      <c r="GC1068" s="372"/>
      <c r="GD1068" s="372"/>
      <c r="GE1068" s="372"/>
      <c r="GF1068" s="372"/>
      <c r="GG1068" s="372"/>
      <c r="GH1068" s="372"/>
      <c r="GI1068" s="372"/>
      <c r="GJ1068" s="372"/>
      <c r="GK1068" s="372"/>
      <c r="GL1068" s="372"/>
      <c r="GM1068" s="372"/>
      <c r="GN1068" s="372"/>
      <c r="GO1068" s="372"/>
      <c r="GP1068" s="372"/>
      <c r="GQ1068" s="372"/>
      <c r="GR1068" s="372"/>
      <c r="GS1068" s="372"/>
      <c r="GT1068" s="372"/>
      <c r="GU1068" s="372"/>
      <c r="GV1068" s="372"/>
      <c r="GW1068" s="372"/>
      <c r="GX1068" s="372"/>
      <c r="GY1068" s="372"/>
      <c r="GZ1068" s="372"/>
      <c r="HA1068" s="372"/>
      <c r="HB1068" s="372"/>
      <c r="HC1068" s="372"/>
      <c r="HD1068" s="372"/>
      <c r="HE1068" s="372"/>
      <c r="HF1068" s="372"/>
      <c r="HG1068" s="372"/>
      <c r="HH1068" s="372"/>
      <c r="HI1068" s="372"/>
      <c r="HJ1068" s="372"/>
      <c r="HK1068" s="372"/>
      <c r="HL1068" s="372"/>
      <c r="HM1068" s="372"/>
      <c r="HN1068" s="372"/>
      <c r="HO1068" s="372"/>
      <c r="HP1068" s="372"/>
      <c r="HQ1068" s="372"/>
      <c r="HR1068" s="372"/>
      <c r="HS1068" s="372"/>
      <c r="HT1068" s="372"/>
      <c r="HU1068" s="372"/>
      <c r="HV1068" s="372"/>
      <c r="HW1068" s="372"/>
      <c r="HX1068" s="372"/>
    </row>
    <row r="1070" spans="1:232" s="481" customFormat="1">
      <c r="A1070" s="363"/>
      <c r="B1070" s="378"/>
      <c r="C1070" s="365"/>
      <c r="D1070" s="366"/>
      <c r="E1070" s="367"/>
      <c r="F1070" s="368"/>
      <c r="G1070" s="379"/>
      <c r="H1070" s="382"/>
      <c r="I1070" s="466"/>
      <c r="J1070" s="467"/>
      <c r="K1070" s="468"/>
      <c r="L1070" s="465"/>
      <c r="N1070" s="458"/>
      <c r="O1070" s="458"/>
      <c r="P1070" s="372"/>
      <c r="Q1070" s="372"/>
      <c r="R1070" s="372"/>
      <c r="S1070" s="372"/>
      <c r="T1070" s="372"/>
      <c r="U1070" s="372"/>
      <c r="V1070" s="372"/>
      <c r="W1070" s="372"/>
      <c r="X1070" s="372"/>
      <c r="Y1070" s="372"/>
      <c r="Z1070" s="372"/>
      <c r="AA1070" s="372"/>
      <c r="AB1070" s="372"/>
      <c r="AC1070" s="372"/>
      <c r="AD1070" s="372"/>
      <c r="AE1070" s="372"/>
      <c r="AF1070" s="372"/>
      <c r="AG1070" s="372"/>
      <c r="AH1070" s="372"/>
      <c r="AI1070" s="372"/>
      <c r="AJ1070" s="372"/>
      <c r="AK1070" s="372"/>
      <c r="AL1070" s="372"/>
      <c r="AM1070" s="372"/>
      <c r="AN1070" s="372"/>
      <c r="AO1070" s="372"/>
      <c r="AP1070" s="372"/>
      <c r="AQ1070" s="372"/>
      <c r="AR1070" s="372"/>
      <c r="AS1070" s="372"/>
      <c r="AT1070" s="372"/>
      <c r="AU1070" s="372"/>
      <c r="AV1070" s="372"/>
      <c r="AW1070" s="372"/>
      <c r="AX1070" s="372"/>
      <c r="AY1070" s="372"/>
      <c r="AZ1070" s="372"/>
      <c r="BA1070" s="372"/>
      <c r="BB1070" s="372"/>
      <c r="BC1070" s="372"/>
      <c r="BD1070" s="372"/>
      <c r="BE1070" s="372"/>
      <c r="BF1070" s="372"/>
      <c r="BG1070" s="372"/>
      <c r="BH1070" s="372"/>
      <c r="BI1070" s="372"/>
      <c r="BJ1070" s="372"/>
      <c r="BK1070" s="372"/>
      <c r="BL1070" s="372"/>
      <c r="BM1070" s="372"/>
      <c r="BN1070" s="372"/>
      <c r="BO1070" s="372"/>
      <c r="BP1070" s="372"/>
      <c r="BQ1070" s="372"/>
      <c r="BR1070" s="372"/>
      <c r="BS1070" s="372"/>
      <c r="BT1070" s="372"/>
      <c r="BU1070" s="372"/>
      <c r="BV1070" s="372"/>
      <c r="BW1070" s="372"/>
      <c r="BX1070" s="372"/>
      <c r="BY1070" s="372"/>
      <c r="BZ1070" s="372"/>
      <c r="CA1070" s="372"/>
      <c r="CB1070" s="372"/>
      <c r="CC1070" s="372"/>
      <c r="CD1070" s="372"/>
      <c r="CE1070" s="372"/>
      <c r="CF1070" s="372"/>
      <c r="CG1070" s="372"/>
      <c r="CH1070" s="372"/>
      <c r="CI1070" s="372"/>
      <c r="CJ1070" s="372"/>
      <c r="CK1070" s="372"/>
      <c r="CL1070" s="372"/>
      <c r="CM1070" s="372"/>
      <c r="CN1070" s="372"/>
      <c r="CO1070" s="372"/>
      <c r="CP1070" s="372"/>
      <c r="CQ1070" s="372"/>
      <c r="CR1070" s="372"/>
      <c r="CS1070" s="372"/>
      <c r="CT1070" s="372"/>
      <c r="CU1070" s="372"/>
      <c r="CV1070" s="372"/>
      <c r="CW1070" s="372"/>
      <c r="CX1070" s="372"/>
      <c r="CY1070" s="372"/>
      <c r="CZ1070" s="372"/>
      <c r="DA1070" s="372"/>
      <c r="DB1070" s="372"/>
      <c r="DC1070" s="372"/>
      <c r="DD1070" s="372"/>
      <c r="DE1070" s="372"/>
      <c r="DF1070" s="372"/>
      <c r="DG1070" s="372"/>
      <c r="DH1070" s="372"/>
      <c r="DI1070" s="372"/>
      <c r="DJ1070" s="372"/>
      <c r="DK1070" s="372"/>
      <c r="DL1070" s="372"/>
      <c r="DM1070" s="372"/>
      <c r="DN1070" s="372"/>
      <c r="DO1070" s="372"/>
      <c r="DP1070" s="372"/>
      <c r="DQ1070" s="372"/>
      <c r="DR1070" s="372"/>
      <c r="DS1070" s="372"/>
      <c r="DT1070" s="372"/>
      <c r="DU1070" s="372"/>
      <c r="DV1070" s="372"/>
      <c r="DW1070" s="372"/>
      <c r="DX1070" s="372"/>
      <c r="DY1070" s="372"/>
      <c r="DZ1070" s="372"/>
      <c r="EA1070" s="372"/>
      <c r="EB1070" s="372"/>
      <c r="EC1070" s="372"/>
      <c r="ED1070" s="372"/>
      <c r="EE1070" s="372"/>
      <c r="EF1070" s="372"/>
      <c r="EG1070" s="372"/>
      <c r="EH1070" s="372"/>
      <c r="EI1070" s="372"/>
      <c r="EJ1070" s="372"/>
      <c r="EK1070" s="372"/>
      <c r="EL1070" s="372"/>
      <c r="EM1070" s="372"/>
      <c r="EN1070" s="372"/>
      <c r="EO1070" s="372"/>
      <c r="EP1070" s="372"/>
      <c r="EQ1070" s="372"/>
      <c r="ER1070" s="372"/>
      <c r="ES1070" s="372"/>
      <c r="ET1070" s="372"/>
      <c r="EU1070" s="372"/>
      <c r="EV1070" s="372"/>
      <c r="EW1070" s="372"/>
      <c r="EX1070" s="372"/>
      <c r="EY1070" s="372"/>
      <c r="EZ1070" s="372"/>
      <c r="FA1070" s="372"/>
      <c r="FB1070" s="372"/>
      <c r="FC1070" s="372"/>
      <c r="FD1070" s="372"/>
      <c r="FE1070" s="372"/>
      <c r="FF1070" s="372"/>
      <c r="FG1070" s="372"/>
      <c r="FH1070" s="372"/>
      <c r="FI1070" s="372"/>
      <c r="FJ1070" s="372"/>
      <c r="FK1070" s="372"/>
      <c r="FL1070" s="372"/>
      <c r="FM1070" s="372"/>
      <c r="FN1070" s="372"/>
      <c r="FO1070" s="372"/>
      <c r="FP1070" s="372"/>
      <c r="FQ1070" s="372"/>
      <c r="FR1070" s="372"/>
      <c r="FS1070" s="372"/>
      <c r="FT1070" s="372"/>
      <c r="FU1070" s="372"/>
      <c r="FV1070" s="372"/>
      <c r="FW1070" s="372"/>
      <c r="FX1070" s="372"/>
      <c r="FY1070" s="372"/>
      <c r="FZ1070" s="372"/>
      <c r="GA1070" s="372"/>
      <c r="GB1070" s="372"/>
      <c r="GC1070" s="372"/>
      <c r="GD1070" s="372"/>
      <c r="GE1070" s="372"/>
      <c r="GF1070" s="372"/>
      <c r="GG1070" s="372"/>
      <c r="GH1070" s="372"/>
      <c r="GI1070" s="372"/>
      <c r="GJ1070" s="372"/>
      <c r="GK1070" s="372"/>
      <c r="GL1070" s="372"/>
      <c r="GM1070" s="372"/>
      <c r="GN1070" s="372"/>
      <c r="GO1070" s="372"/>
      <c r="GP1070" s="372"/>
      <c r="GQ1070" s="372"/>
      <c r="GR1070" s="372"/>
      <c r="GS1070" s="372"/>
      <c r="GT1070" s="372"/>
      <c r="GU1070" s="372"/>
      <c r="GV1070" s="372"/>
      <c r="GW1070" s="372"/>
      <c r="GX1070" s="372"/>
      <c r="GY1070" s="372"/>
      <c r="GZ1070" s="372"/>
      <c r="HA1070" s="372"/>
      <c r="HB1070" s="372"/>
      <c r="HC1070" s="372"/>
      <c r="HD1070" s="372"/>
      <c r="HE1070" s="372"/>
      <c r="HF1070" s="372"/>
      <c r="HG1070" s="372"/>
      <c r="HH1070" s="372"/>
      <c r="HI1070" s="372"/>
      <c r="HJ1070" s="372"/>
      <c r="HK1070" s="372"/>
      <c r="HL1070" s="372"/>
      <c r="HM1070" s="372"/>
      <c r="HN1070" s="372"/>
      <c r="HO1070" s="372"/>
      <c r="HP1070" s="372"/>
      <c r="HQ1070" s="372"/>
      <c r="HR1070" s="372"/>
      <c r="HS1070" s="372"/>
      <c r="HT1070" s="372"/>
      <c r="HU1070" s="372"/>
      <c r="HV1070" s="372"/>
      <c r="HW1070" s="372"/>
      <c r="HX1070" s="372"/>
    </row>
    <row r="1071" spans="1:232" s="481" customFormat="1">
      <c r="A1071" s="363"/>
      <c r="B1071" s="378"/>
      <c r="C1071" s="365"/>
      <c r="D1071" s="366"/>
      <c r="E1071" s="367"/>
      <c r="F1071" s="368"/>
      <c r="G1071" s="379"/>
      <c r="H1071" s="382"/>
      <c r="I1071" s="466"/>
      <c r="J1071" s="467"/>
      <c r="K1071" s="468"/>
      <c r="L1071" s="465"/>
      <c r="N1071" s="458"/>
      <c r="O1071" s="458"/>
      <c r="P1071" s="372"/>
      <c r="Q1071" s="372"/>
      <c r="R1071" s="372"/>
      <c r="S1071" s="372"/>
      <c r="T1071" s="372"/>
      <c r="U1071" s="372"/>
      <c r="V1071" s="372"/>
      <c r="W1071" s="372"/>
      <c r="X1071" s="372"/>
      <c r="Y1071" s="372"/>
      <c r="Z1071" s="372"/>
      <c r="AA1071" s="372"/>
      <c r="AB1071" s="372"/>
      <c r="AC1071" s="372"/>
      <c r="AD1071" s="372"/>
      <c r="AE1071" s="372"/>
      <c r="AF1071" s="372"/>
      <c r="AG1071" s="372"/>
      <c r="AH1071" s="372"/>
      <c r="AI1071" s="372"/>
      <c r="AJ1071" s="372"/>
      <c r="AK1071" s="372"/>
      <c r="AL1071" s="372"/>
      <c r="AM1071" s="372"/>
      <c r="AN1071" s="372"/>
      <c r="AO1071" s="372"/>
      <c r="AP1071" s="372"/>
      <c r="AQ1071" s="372"/>
      <c r="AR1071" s="372"/>
      <c r="AS1071" s="372"/>
      <c r="AT1071" s="372"/>
      <c r="AU1071" s="372"/>
      <c r="AV1071" s="372"/>
      <c r="AW1071" s="372"/>
      <c r="AX1071" s="372"/>
      <c r="AY1071" s="372"/>
      <c r="AZ1071" s="372"/>
      <c r="BA1071" s="372"/>
      <c r="BB1071" s="372"/>
      <c r="BC1071" s="372"/>
      <c r="BD1071" s="372"/>
      <c r="BE1071" s="372"/>
      <c r="BF1071" s="372"/>
      <c r="BG1071" s="372"/>
      <c r="BH1071" s="372"/>
      <c r="BI1071" s="372"/>
      <c r="BJ1071" s="372"/>
      <c r="BK1071" s="372"/>
      <c r="BL1071" s="372"/>
      <c r="BM1071" s="372"/>
      <c r="BN1071" s="372"/>
      <c r="BO1071" s="372"/>
      <c r="BP1071" s="372"/>
      <c r="BQ1071" s="372"/>
      <c r="BR1071" s="372"/>
      <c r="BS1071" s="372"/>
      <c r="BT1071" s="372"/>
      <c r="BU1071" s="372"/>
      <c r="BV1071" s="372"/>
      <c r="BW1071" s="372"/>
      <c r="BX1071" s="372"/>
      <c r="BY1071" s="372"/>
      <c r="BZ1071" s="372"/>
      <c r="CA1071" s="372"/>
      <c r="CB1071" s="372"/>
      <c r="CC1071" s="372"/>
      <c r="CD1071" s="372"/>
      <c r="CE1071" s="372"/>
      <c r="CF1071" s="372"/>
      <c r="CG1071" s="372"/>
      <c r="CH1071" s="372"/>
      <c r="CI1071" s="372"/>
      <c r="CJ1071" s="372"/>
      <c r="CK1071" s="372"/>
      <c r="CL1071" s="372"/>
      <c r="CM1071" s="372"/>
      <c r="CN1071" s="372"/>
      <c r="CO1071" s="372"/>
      <c r="CP1071" s="372"/>
      <c r="CQ1071" s="372"/>
      <c r="CR1071" s="372"/>
      <c r="CS1071" s="372"/>
      <c r="CT1071" s="372"/>
      <c r="CU1071" s="372"/>
      <c r="CV1071" s="372"/>
      <c r="CW1071" s="372"/>
      <c r="CX1071" s="372"/>
      <c r="CY1071" s="372"/>
      <c r="CZ1071" s="372"/>
      <c r="DA1071" s="372"/>
      <c r="DB1071" s="372"/>
      <c r="DC1071" s="372"/>
      <c r="DD1071" s="372"/>
      <c r="DE1071" s="372"/>
      <c r="DF1071" s="372"/>
      <c r="DG1071" s="372"/>
      <c r="DH1071" s="372"/>
      <c r="DI1071" s="372"/>
      <c r="DJ1071" s="372"/>
      <c r="DK1071" s="372"/>
      <c r="DL1071" s="372"/>
      <c r="DM1071" s="372"/>
      <c r="DN1071" s="372"/>
      <c r="DO1071" s="372"/>
      <c r="DP1071" s="372"/>
      <c r="DQ1071" s="372"/>
      <c r="DR1071" s="372"/>
      <c r="DS1071" s="372"/>
      <c r="DT1071" s="372"/>
      <c r="DU1071" s="372"/>
      <c r="DV1071" s="372"/>
      <c r="DW1071" s="372"/>
      <c r="DX1071" s="372"/>
      <c r="DY1071" s="372"/>
      <c r="DZ1071" s="372"/>
      <c r="EA1071" s="372"/>
      <c r="EB1071" s="372"/>
      <c r="EC1071" s="372"/>
      <c r="ED1071" s="372"/>
      <c r="EE1071" s="372"/>
      <c r="EF1071" s="372"/>
      <c r="EG1071" s="372"/>
      <c r="EH1071" s="372"/>
      <c r="EI1071" s="372"/>
      <c r="EJ1071" s="372"/>
      <c r="EK1071" s="372"/>
      <c r="EL1071" s="372"/>
      <c r="EM1071" s="372"/>
      <c r="EN1071" s="372"/>
      <c r="EO1071" s="372"/>
      <c r="EP1071" s="372"/>
      <c r="EQ1071" s="372"/>
      <c r="ER1071" s="372"/>
      <c r="ES1071" s="372"/>
      <c r="ET1071" s="372"/>
      <c r="EU1071" s="372"/>
      <c r="EV1071" s="372"/>
      <c r="EW1071" s="372"/>
      <c r="EX1071" s="372"/>
      <c r="EY1071" s="372"/>
      <c r="EZ1071" s="372"/>
      <c r="FA1071" s="372"/>
      <c r="FB1071" s="372"/>
      <c r="FC1071" s="372"/>
      <c r="FD1071" s="372"/>
      <c r="FE1071" s="372"/>
      <c r="FF1071" s="372"/>
      <c r="FG1071" s="372"/>
      <c r="FH1071" s="372"/>
      <c r="FI1071" s="372"/>
      <c r="FJ1071" s="372"/>
      <c r="FK1071" s="372"/>
      <c r="FL1071" s="372"/>
      <c r="FM1071" s="372"/>
      <c r="FN1071" s="372"/>
      <c r="FO1071" s="372"/>
      <c r="FP1071" s="372"/>
      <c r="FQ1071" s="372"/>
      <c r="FR1071" s="372"/>
      <c r="FS1071" s="372"/>
      <c r="FT1071" s="372"/>
      <c r="FU1071" s="372"/>
      <c r="FV1071" s="372"/>
      <c r="FW1071" s="372"/>
      <c r="FX1071" s="372"/>
      <c r="FY1071" s="372"/>
      <c r="FZ1071" s="372"/>
      <c r="GA1071" s="372"/>
      <c r="GB1071" s="372"/>
      <c r="GC1071" s="372"/>
      <c r="GD1071" s="372"/>
      <c r="GE1071" s="372"/>
      <c r="GF1071" s="372"/>
      <c r="GG1071" s="372"/>
      <c r="GH1071" s="372"/>
      <c r="GI1071" s="372"/>
      <c r="GJ1071" s="372"/>
      <c r="GK1071" s="372"/>
      <c r="GL1071" s="372"/>
      <c r="GM1071" s="372"/>
      <c r="GN1071" s="372"/>
      <c r="GO1071" s="372"/>
      <c r="GP1071" s="372"/>
      <c r="GQ1071" s="372"/>
      <c r="GR1071" s="372"/>
      <c r="GS1071" s="372"/>
      <c r="GT1071" s="372"/>
      <c r="GU1071" s="372"/>
      <c r="GV1071" s="372"/>
      <c r="GW1071" s="372"/>
      <c r="GX1071" s="372"/>
      <c r="GY1071" s="372"/>
      <c r="GZ1071" s="372"/>
      <c r="HA1071" s="372"/>
      <c r="HB1071" s="372"/>
      <c r="HC1071" s="372"/>
      <c r="HD1071" s="372"/>
      <c r="HE1071" s="372"/>
      <c r="HF1071" s="372"/>
      <c r="HG1071" s="372"/>
      <c r="HH1071" s="372"/>
      <c r="HI1071" s="372"/>
      <c r="HJ1071" s="372"/>
      <c r="HK1071" s="372"/>
      <c r="HL1071" s="372"/>
      <c r="HM1071" s="372"/>
      <c r="HN1071" s="372"/>
      <c r="HO1071" s="372"/>
      <c r="HP1071" s="372"/>
      <c r="HQ1071" s="372"/>
      <c r="HR1071" s="372"/>
      <c r="HS1071" s="372"/>
      <c r="HT1071" s="372"/>
      <c r="HU1071" s="372"/>
      <c r="HV1071" s="372"/>
      <c r="HW1071" s="372"/>
      <c r="HX1071" s="372"/>
    </row>
    <row r="1072" spans="1:232" s="481" customFormat="1">
      <c r="A1072" s="363"/>
      <c r="B1072" s="378"/>
      <c r="C1072" s="365"/>
      <c r="D1072" s="366"/>
      <c r="E1072" s="367"/>
      <c r="F1072" s="368"/>
      <c r="G1072" s="379"/>
      <c r="H1072" s="382"/>
      <c r="I1072" s="466"/>
      <c r="J1072" s="467"/>
      <c r="K1072" s="468"/>
      <c r="L1072" s="465"/>
      <c r="N1072" s="458"/>
      <c r="O1072" s="458"/>
      <c r="P1072" s="372"/>
      <c r="Q1072" s="372"/>
      <c r="R1072" s="372"/>
      <c r="S1072" s="372"/>
      <c r="T1072" s="372"/>
      <c r="U1072" s="372"/>
      <c r="V1072" s="372"/>
      <c r="W1072" s="372"/>
      <c r="X1072" s="372"/>
      <c r="Y1072" s="372"/>
      <c r="Z1072" s="372"/>
      <c r="AA1072" s="372"/>
      <c r="AB1072" s="372"/>
      <c r="AC1072" s="372"/>
      <c r="AD1072" s="372"/>
      <c r="AE1072" s="372"/>
      <c r="AF1072" s="372"/>
      <c r="AG1072" s="372"/>
      <c r="AH1072" s="372"/>
      <c r="AI1072" s="372"/>
      <c r="AJ1072" s="372"/>
      <c r="AK1072" s="372"/>
      <c r="AL1072" s="372"/>
      <c r="AM1072" s="372"/>
      <c r="AN1072" s="372"/>
      <c r="AO1072" s="372"/>
      <c r="AP1072" s="372"/>
      <c r="AQ1072" s="372"/>
      <c r="AR1072" s="372"/>
      <c r="AS1072" s="372"/>
      <c r="AT1072" s="372"/>
      <c r="AU1072" s="372"/>
      <c r="AV1072" s="372"/>
      <c r="AW1072" s="372"/>
      <c r="AX1072" s="372"/>
      <c r="AY1072" s="372"/>
      <c r="AZ1072" s="372"/>
      <c r="BA1072" s="372"/>
      <c r="BB1072" s="372"/>
      <c r="BC1072" s="372"/>
      <c r="BD1072" s="372"/>
      <c r="BE1072" s="372"/>
      <c r="BF1072" s="372"/>
      <c r="BG1072" s="372"/>
      <c r="BH1072" s="372"/>
      <c r="BI1072" s="372"/>
      <c r="BJ1072" s="372"/>
      <c r="BK1072" s="372"/>
      <c r="BL1072" s="372"/>
      <c r="BM1072" s="372"/>
      <c r="BN1072" s="372"/>
      <c r="BO1072" s="372"/>
      <c r="BP1072" s="372"/>
      <c r="BQ1072" s="372"/>
      <c r="BR1072" s="372"/>
      <c r="BS1072" s="372"/>
      <c r="BT1072" s="372"/>
      <c r="BU1072" s="372"/>
      <c r="BV1072" s="372"/>
      <c r="BW1072" s="372"/>
      <c r="BX1072" s="372"/>
      <c r="BY1072" s="372"/>
      <c r="BZ1072" s="372"/>
      <c r="CA1072" s="372"/>
      <c r="CB1072" s="372"/>
      <c r="CC1072" s="372"/>
      <c r="CD1072" s="372"/>
      <c r="CE1072" s="372"/>
      <c r="CF1072" s="372"/>
      <c r="CG1072" s="372"/>
      <c r="CH1072" s="372"/>
      <c r="CI1072" s="372"/>
      <c r="CJ1072" s="372"/>
      <c r="CK1072" s="372"/>
      <c r="CL1072" s="372"/>
      <c r="CM1072" s="372"/>
      <c r="CN1072" s="372"/>
      <c r="CO1072" s="372"/>
      <c r="CP1072" s="372"/>
      <c r="CQ1072" s="372"/>
      <c r="CR1072" s="372"/>
      <c r="CS1072" s="372"/>
      <c r="CT1072" s="372"/>
      <c r="CU1072" s="372"/>
      <c r="CV1072" s="372"/>
      <c r="CW1072" s="372"/>
      <c r="CX1072" s="372"/>
      <c r="CY1072" s="372"/>
      <c r="CZ1072" s="372"/>
      <c r="DA1072" s="372"/>
      <c r="DB1072" s="372"/>
      <c r="DC1072" s="372"/>
      <c r="DD1072" s="372"/>
      <c r="DE1072" s="372"/>
      <c r="DF1072" s="372"/>
      <c r="DG1072" s="372"/>
      <c r="DH1072" s="372"/>
      <c r="DI1072" s="372"/>
      <c r="DJ1072" s="372"/>
      <c r="DK1072" s="372"/>
      <c r="DL1072" s="372"/>
      <c r="DM1072" s="372"/>
      <c r="DN1072" s="372"/>
      <c r="DO1072" s="372"/>
      <c r="DP1072" s="372"/>
      <c r="DQ1072" s="372"/>
      <c r="DR1072" s="372"/>
      <c r="DS1072" s="372"/>
      <c r="DT1072" s="372"/>
      <c r="DU1072" s="372"/>
      <c r="DV1072" s="372"/>
      <c r="DW1072" s="372"/>
      <c r="DX1072" s="372"/>
      <c r="DY1072" s="372"/>
      <c r="DZ1072" s="372"/>
      <c r="EA1072" s="372"/>
      <c r="EB1072" s="372"/>
      <c r="EC1072" s="372"/>
      <c r="ED1072" s="372"/>
      <c r="EE1072" s="372"/>
      <c r="EF1072" s="372"/>
      <c r="EG1072" s="372"/>
      <c r="EH1072" s="372"/>
      <c r="EI1072" s="372"/>
      <c r="EJ1072" s="372"/>
      <c r="EK1072" s="372"/>
      <c r="EL1072" s="372"/>
      <c r="EM1072" s="372"/>
      <c r="EN1072" s="372"/>
      <c r="EO1072" s="372"/>
      <c r="EP1072" s="372"/>
      <c r="EQ1072" s="372"/>
      <c r="ER1072" s="372"/>
      <c r="ES1072" s="372"/>
      <c r="ET1072" s="372"/>
      <c r="EU1072" s="372"/>
      <c r="EV1072" s="372"/>
      <c r="EW1072" s="372"/>
      <c r="EX1072" s="372"/>
      <c r="EY1072" s="372"/>
      <c r="EZ1072" s="372"/>
      <c r="FA1072" s="372"/>
      <c r="FB1072" s="372"/>
      <c r="FC1072" s="372"/>
      <c r="FD1072" s="372"/>
      <c r="FE1072" s="372"/>
      <c r="FF1072" s="372"/>
      <c r="FG1072" s="372"/>
      <c r="FH1072" s="372"/>
      <c r="FI1072" s="372"/>
      <c r="FJ1072" s="372"/>
      <c r="FK1072" s="372"/>
      <c r="FL1072" s="372"/>
      <c r="FM1072" s="372"/>
      <c r="FN1072" s="372"/>
      <c r="FO1072" s="372"/>
      <c r="FP1072" s="372"/>
      <c r="FQ1072" s="372"/>
      <c r="FR1072" s="372"/>
      <c r="FS1072" s="372"/>
      <c r="FT1072" s="372"/>
      <c r="FU1072" s="372"/>
      <c r="FV1072" s="372"/>
      <c r="FW1072" s="372"/>
      <c r="FX1072" s="372"/>
      <c r="FY1072" s="372"/>
      <c r="FZ1072" s="372"/>
      <c r="GA1072" s="372"/>
      <c r="GB1072" s="372"/>
      <c r="GC1072" s="372"/>
      <c r="GD1072" s="372"/>
      <c r="GE1072" s="372"/>
      <c r="GF1072" s="372"/>
      <c r="GG1072" s="372"/>
      <c r="GH1072" s="372"/>
      <c r="GI1072" s="372"/>
      <c r="GJ1072" s="372"/>
      <c r="GK1072" s="372"/>
      <c r="GL1072" s="372"/>
      <c r="GM1072" s="372"/>
      <c r="GN1072" s="372"/>
      <c r="GO1072" s="372"/>
      <c r="GP1072" s="372"/>
      <c r="GQ1072" s="372"/>
      <c r="GR1072" s="372"/>
      <c r="GS1072" s="372"/>
      <c r="GT1072" s="372"/>
      <c r="GU1072" s="372"/>
      <c r="GV1072" s="372"/>
      <c r="GW1072" s="372"/>
      <c r="GX1072" s="372"/>
      <c r="GY1072" s="372"/>
      <c r="GZ1072" s="372"/>
      <c r="HA1072" s="372"/>
      <c r="HB1072" s="372"/>
      <c r="HC1072" s="372"/>
      <c r="HD1072" s="372"/>
      <c r="HE1072" s="372"/>
      <c r="HF1072" s="372"/>
      <c r="HG1072" s="372"/>
      <c r="HH1072" s="372"/>
      <c r="HI1072" s="372"/>
      <c r="HJ1072" s="372"/>
      <c r="HK1072" s="372"/>
      <c r="HL1072" s="372"/>
      <c r="HM1072" s="372"/>
      <c r="HN1072" s="372"/>
      <c r="HO1072" s="372"/>
      <c r="HP1072" s="372"/>
      <c r="HQ1072" s="372"/>
      <c r="HR1072" s="372"/>
      <c r="HS1072" s="372"/>
      <c r="HT1072" s="372"/>
      <c r="HU1072" s="372"/>
      <c r="HV1072" s="372"/>
      <c r="HW1072" s="372"/>
      <c r="HX1072" s="372"/>
    </row>
    <row r="1074" spans="1:232" s="481" customFormat="1">
      <c r="A1074" s="363"/>
      <c r="B1074" s="378"/>
      <c r="C1074" s="365"/>
      <c r="D1074" s="366"/>
      <c r="E1074" s="367"/>
      <c r="F1074" s="368"/>
      <c r="G1074" s="379"/>
      <c r="H1074" s="382"/>
      <c r="I1074" s="466"/>
      <c r="J1074" s="467"/>
      <c r="K1074" s="468"/>
      <c r="L1074" s="465"/>
      <c r="N1074" s="458"/>
      <c r="O1074" s="458"/>
      <c r="P1074" s="372"/>
      <c r="Q1074" s="372"/>
      <c r="R1074" s="372"/>
      <c r="S1074" s="372"/>
      <c r="T1074" s="372"/>
      <c r="U1074" s="372"/>
      <c r="V1074" s="372"/>
      <c r="W1074" s="372"/>
      <c r="X1074" s="372"/>
      <c r="Y1074" s="372"/>
      <c r="Z1074" s="372"/>
      <c r="AA1074" s="372"/>
      <c r="AB1074" s="372"/>
      <c r="AC1074" s="372"/>
      <c r="AD1074" s="372"/>
      <c r="AE1074" s="372"/>
      <c r="AF1074" s="372"/>
      <c r="AG1074" s="372"/>
      <c r="AH1074" s="372"/>
      <c r="AI1074" s="372"/>
      <c r="AJ1074" s="372"/>
      <c r="AK1074" s="372"/>
      <c r="AL1074" s="372"/>
      <c r="AM1074" s="372"/>
      <c r="AN1074" s="372"/>
      <c r="AO1074" s="372"/>
      <c r="AP1074" s="372"/>
      <c r="AQ1074" s="372"/>
      <c r="AR1074" s="372"/>
      <c r="AS1074" s="372"/>
      <c r="AT1074" s="372"/>
      <c r="AU1074" s="372"/>
      <c r="AV1074" s="372"/>
      <c r="AW1074" s="372"/>
      <c r="AX1074" s="372"/>
      <c r="AY1074" s="372"/>
      <c r="AZ1074" s="372"/>
      <c r="BA1074" s="372"/>
      <c r="BB1074" s="372"/>
      <c r="BC1074" s="372"/>
      <c r="BD1074" s="372"/>
      <c r="BE1074" s="372"/>
      <c r="BF1074" s="372"/>
      <c r="BG1074" s="372"/>
      <c r="BH1074" s="372"/>
      <c r="BI1074" s="372"/>
      <c r="BJ1074" s="372"/>
      <c r="BK1074" s="372"/>
      <c r="BL1074" s="372"/>
      <c r="BM1074" s="372"/>
      <c r="BN1074" s="372"/>
      <c r="BO1074" s="372"/>
      <c r="BP1074" s="372"/>
      <c r="BQ1074" s="372"/>
      <c r="BR1074" s="372"/>
      <c r="BS1074" s="372"/>
      <c r="BT1074" s="372"/>
      <c r="BU1074" s="372"/>
      <c r="BV1074" s="372"/>
      <c r="BW1074" s="372"/>
      <c r="BX1074" s="372"/>
      <c r="BY1074" s="372"/>
      <c r="BZ1074" s="372"/>
      <c r="CA1074" s="372"/>
      <c r="CB1074" s="372"/>
      <c r="CC1074" s="372"/>
      <c r="CD1074" s="372"/>
      <c r="CE1074" s="372"/>
      <c r="CF1074" s="372"/>
      <c r="CG1074" s="372"/>
      <c r="CH1074" s="372"/>
      <c r="CI1074" s="372"/>
      <c r="CJ1074" s="372"/>
      <c r="CK1074" s="372"/>
      <c r="CL1074" s="372"/>
      <c r="CM1074" s="372"/>
      <c r="CN1074" s="372"/>
      <c r="CO1074" s="372"/>
      <c r="CP1074" s="372"/>
      <c r="CQ1074" s="372"/>
      <c r="CR1074" s="372"/>
      <c r="CS1074" s="372"/>
      <c r="CT1074" s="372"/>
      <c r="CU1074" s="372"/>
      <c r="CV1074" s="372"/>
      <c r="CW1074" s="372"/>
      <c r="CX1074" s="372"/>
      <c r="CY1074" s="372"/>
      <c r="CZ1074" s="372"/>
      <c r="DA1074" s="372"/>
      <c r="DB1074" s="372"/>
      <c r="DC1074" s="372"/>
      <c r="DD1074" s="372"/>
      <c r="DE1074" s="372"/>
      <c r="DF1074" s="372"/>
      <c r="DG1074" s="372"/>
      <c r="DH1074" s="372"/>
      <c r="DI1074" s="372"/>
      <c r="DJ1074" s="372"/>
      <c r="DK1074" s="372"/>
      <c r="DL1074" s="372"/>
      <c r="DM1074" s="372"/>
      <c r="DN1074" s="372"/>
      <c r="DO1074" s="372"/>
      <c r="DP1074" s="372"/>
      <c r="DQ1074" s="372"/>
      <c r="DR1074" s="372"/>
      <c r="DS1074" s="372"/>
      <c r="DT1074" s="372"/>
      <c r="DU1074" s="372"/>
      <c r="DV1074" s="372"/>
      <c r="DW1074" s="372"/>
      <c r="DX1074" s="372"/>
      <c r="DY1074" s="372"/>
      <c r="DZ1074" s="372"/>
      <c r="EA1074" s="372"/>
      <c r="EB1074" s="372"/>
      <c r="EC1074" s="372"/>
      <c r="ED1074" s="372"/>
      <c r="EE1074" s="372"/>
      <c r="EF1074" s="372"/>
      <c r="EG1074" s="372"/>
      <c r="EH1074" s="372"/>
      <c r="EI1074" s="372"/>
      <c r="EJ1074" s="372"/>
      <c r="EK1074" s="372"/>
      <c r="EL1074" s="372"/>
      <c r="EM1074" s="372"/>
      <c r="EN1074" s="372"/>
      <c r="EO1074" s="372"/>
      <c r="EP1074" s="372"/>
      <c r="EQ1074" s="372"/>
      <c r="ER1074" s="372"/>
      <c r="ES1074" s="372"/>
      <c r="ET1074" s="372"/>
      <c r="EU1074" s="372"/>
      <c r="EV1074" s="372"/>
      <c r="EW1074" s="372"/>
      <c r="EX1074" s="372"/>
      <c r="EY1074" s="372"/>
      <c r="EZ1074" s="372"/>
      <c r="FA1074" s="372"/>
      <c r="FB1074" s="372"/>
      <c r="FC1074" s="372"/>
      <c r="FD1074" s="372"/>
      <c r="FE1074" s="372"/>
      <c r="FF1074" s="372"/>
      <c r="FG1074" s="372"/>
      <c r="FH1074" s="372"/>
      <c r="FI1074" s="372"/>
      <c r="FJ1074" s="372"/>
      <c r="FK1074" s="372"/>
      <c r="FL1074" s="372"/>
      <c r="FM1074" s="372"/>
      <c r="FN1074" s="372"/>
      <c r="FO1074" s="372"/>
      <c r="FP1074" s="372"/>
      <c r="FQ1074" s="372"/>
      <c r="FR1074" s="372"/>
      <c r="FS1074" s="372"/>
      <c r="FT1074" s="372"/>
      <c r="FU1074" s="372"/>
      <c r="FV1074" s="372"/>
      <c r="FW1074" s="372"/>
      <c r="FX1074" s="372"/>
      <c r="FY1074" s="372"/>
      <c r="FZ1074" s="372"/>
      <c r="GA1074" s="372"/>
      <c r="GB1074" s="372"/>
      <c r="GC1074" s="372"/>
      <c r="GD1074" s="372"/>
      <c r="GE1074" s="372"/>
      <c r="GF1074" s="372"/>
      <c r="GG1074" s="372"/>
      <c r="GH1074" s="372"/>
      <c r="GI1074" s="372"/>
      <c r="GJ1074" s="372"/>
      <c r="GK1074" s="372"/>
      <c r="GL1074" s="372"/>
      <c r="GM1074" s="372"/>
      <c r="GN1074" s="372"/>
      <c r="GO1074" s="372"/>
      <c r="GP1074" s="372"/>
      <c r="GQ1074" s="372"/>
      <c r="GR1074" s="372"/>
      <c r="GS1074" s="372"/>
      <c r="GT1074" s="372"/>
      <c r="GU1074" s="372"/>
      <c r="GV1074" s="372"/>
      <c r="GW1074" s="372"/>
      <c r="GX1074" s="372"/>
      <c r="GY1074" s="372"/>
      <c r="GZ1074" s="372"/>
      <c r="HA1074" s="372"/>
      <c r="HB1074" s="372"/>
      <c r="HC1074" s="372"/>
      <c r="HD1074" s="372"/>
      <c r="HE1074" s="372"/>
      <c r="HF1074" s="372"/>
      <c r="HG1074" s="372"/>
      <c r="HH1074" s="372"/>
      <c r="HI1074" s="372"/>
      <c r="HJ1074" s="372"/>
      <c r="HK1074" s="372"/>
      <c r="HL1074" s="372"/>
      <c r="HM1074" s="372"/>
      <c r="HN1074" s="372"/>
      <c r="HO1074" s="372"/>
      <c r="HP1074" s="372"/>
      <c r="HQ1074" s="372"/>
      <c r="HR1074" s="372"/>
      <c r="HS1074" s="372"/>
      <c r="HT1074" s="372"/>
      <c r="HU1074" s="372"/>
      <c r="HV1074" s="372"/>
      <c r="HW1074" s="372"/>
      <c r="HX1074" s="372"/>
    </row>
    <row r="1075" spans="1:232" s="481" customFormat="1">
      <c r="A1075" s="363"/>
      <c r="B1075" s="378"/>
      <c r="C1075" s="365"/>
      <c r="D1075" s="366"/>
      <c r="E1075" s="367"/>
      <c r="F1075" s="368"/>
      <c r="G1075" s="379"/>
      <c r="H1075" s="382"/>
      <c r="I1075" s="466"/>
      <c r="J1075" s="467"/>
      <c r="K1075" s="468"/>
      <c r="L1075" s="465"/>
      <c r="N1075" s="458"/>
      <c r="O1075" s="458"/>
      <c r="P1075" s="372"/>
      <c r="Q1075" s="372"/>
      <c r="R1075" s="372"/>
      <c r="S1075" s="372"/>
      <c r="T1075" s="372"/>
      <c r="U1075" s="372"/>
      <c r="V1075" s="372"/>
      <c r="W1075" s="372"/>
      <c r="X1075" s="372"/>
      <c r="Y1075" s="372"/>
      <c r="Z1075" s="372"/>
      <c r="AA1075" s="372"/>
      <c r="AB1075" s="372"/>
      <c r="AC1075" s="372"/>
      <c r="AD1075" s="372"/>
      <c r="AE1075" s="372"/>
      <c r="AF1075" s="372"/>
      <c r="AG1075" s="372"/>
      <c r="AH1075" s="372"/>
      <c r="AI1075" s="372"/>
      <c r="AJ1075" s="372"/>
      <c r="AK1075" s="372"/>
      <c r="AL1075" s="372"/>
      <c r="AM1075" s="372"/>
      <c r="AN1075" s="372"/>
      <c r="AO1075" s="372"/>
      <c r="AP1075" s="372"/>
      <c r="AQ1075" s="372"/>
      <c r="AR1075" s="372"/>
      <c r="AS1075" s="372"/>
      <c r="AT1075" s="372"/>
      <c r="AU1075" s="372"/>
      <c r="AV1075" s="372"/>
      <c r="AW1075" s="372"/>
      <c r="AX1075" s="372"/>
      <c r="AY1075" s="372"/>
      <c r="AZ1075" s="372"/>
      <c r="BA1075" s="372"/>
      <c r="BB1075" s="372"/>
      <c r="BC1075" s="372"/>
      <c r="BD1075" s="372"/>
      <c r="BE1075" s="372"/>
      <c r="BF1075" s="372"/>
      <c r="BG1075" s="372"/>
      <c r="BH1075" s="372"/>
      <c r="BI1075" s="372"/>
      <c r="BJ1075" s="372"/>
      <c r="BK1075" s="372"/>
      <c r="BL1075" s="372"/>
      <c r="BM1075" s="372"/>
      <c r="BN1075" s="372"/>
      <c r="BO1075" s="372"/>
      <c r="BP1075" s="372"/>
      <c r="BQ1075" s="372"/>
      <c r="BR1075" s="372"/>
      <c r="BS1075" s="372"/>
      <c r="BT1075" s="372"/>
      <c r="BU1075" s="372"/>
      <c r="BV1075" s="372"/>
      <c r="BW1075" s="372"/>
      <c r="BX1075" s="372"/>
      <c r="BY1075" s="372"/>
      <c r="BZ1075" s="372"/>
      <c r="CA1075" s="372"/>
      <c r="CB1075" s="372"/>
      <c r="CC1075" s="372"/>
      <c r="CD1075" s="372"/>
      <c r="CE1075" s="372"/>
      <c r="CF1075" s="372"/>
      <c r="CG1075" s="372"/>
      <c r="CH1075" s="372"/>
      <c r="CI1075" s="372"/>
      <c r="CJ1075" s="372"/>
      <c r="CK1075" s="372"/>
      <c r="CL1075" s="372"/>
      <c r="CM1075" s="372"/>
      <c r="CN1075" s="372"/>
      <c r="CO1075" s="372"/>
      <c r="CP1075" s="372"/>
      <c r="CQ1075" s="372"/>
      <c r="CR1075" s="372"/>
      <c r="CS1075" s="372"/>
      <c r="CT1075" s="372"/>
      <c r="CU1075" s="372"/>
      <c r="CV1075" s="372"/>
      <c r="CW1075" s="372"/>
      <c r="CX1075" s="372"/>
      <c r="CY1075" s="372"/>
      <c r="CZ1075" s="372"/>
      <c r="DA1075" s="372"/>
      <c r="DB1075" s="372"/>
      <c r="DC1075" s="372"/>
      <c r="DD1075" s="372"/>
      <c r="DE1075" s="372"/>
      <c r="DF1075" s="372"/>
      <c r="DG1075" s="372"/>
      <c r="DH1075" s="372"/>
      <c r="DI1075" s="372"/>
      <c r="DJ1075" s="372"/>
      <c r="DK1075" s="372"/>
      <c r="DL1075" s="372"/>
      <c r="DM1075" s="372"/>
      <c r="DN1075" s="372"/>
      <c r="DO1075" s="372"/>
      <c r="DP1075" s="372"/>
      <c r="DQ1075" s="372"/>
      <c r="DR1075" s="372"/>
      <c r="DS1075" s="372"/>
      <c r="DT1075" s="372"/>
      <c r="DU1075" s="372"/>
      <c r="DV1075" s="372"/>
      <c r="DW1075" s="372"/>
      <c r="DX1075" s="372"/>
      <c r="DY1075" s="372"/>
      <c r="DZ1075" s="372"/>
      <c r="EA1075" s="372"/>
      <c r="EB1075" s="372"/>
      <c r="EC1075" s="372"/>
      <c r="ED1075" s="372"/>
      <c r="EE1075" s="372"/>
      <c r="EF1075" s="372"/>
      <c r="EG1075" s="372"/>
      <c r="EH1075" s="372"/>
      <c r="EI1075" s="372"/>
      <c r="EJ1075" s="372"/>
      <c r="EK1075" s="372"/>
      <c r="EL1075" s="372"/>
      <c r="EM1075" s="372"/>
      <c r="EN1075" s="372"/>
      <c r="EO1075" s="372"/>
      <c r="EP1075" s="372"/>
      <c r="EQ1075" s="372"/>
      <c r="ER1075" s="372"/>
      <c r="ES1075" s="372"/>
      <c r="ET1075" s="372"/>
      <c r="EU1075" s="372"/>
      <c r="EV1075" s="372"/>
      <c r="EW1075" s="372"/>
      <c r="EX1075" s="372"/>
      <c r="EY1075" s="372"/>
      <c r="EZ1075" s="372"/>
      <c r="FA1075" s="372"/>
      <c r="FB1075" s="372"/>
      <c r="FC1075" s="372"/>
      <c r="FD1075" s="372"/>
      <c r="FE1075" s="372"/>
      <c r="FF1075" s="372"/>
      <c r="FG1075" s="372"/>
      <c r="FH1075" s="372"/>
      <c r="FI1075" s="372"/>
      <c r="FJ1075" s="372"/>
      <c r="FK1075" s="372"/>
      <c r="FL1075" s="372"/>
      <c r="FM1075" s="372"/>
      <c r="FN1075" s="372"/>
      <c r="FO1075" s="372"/>
      <c r="FP1075" s="372"/>
      <c r="FQ1075" s="372"/>
      <c r="FR1075" s="372"/>
      <c r="FS1075" s="372"/>
      <c r="FT1075" s="372"/>
      <c r="FU1075" s="372"/>
      <c r="FV1075" s="372"/>
      <c r="FW1075" s="372"/>
      <c r="FX1075" s="372"/>
      <c r="FY1075" s="372"/>
      <c r="FZ1075" s="372"/>
      <c r="GA1075" s="372"/>
      <c r="GB1075" s="372"/>
      <c r="GC1075" s="372"/>
      <c r="GD1075" s="372"/>
      <c r="GE1075" s="372"/>
      <c r="GF1075" s="372"/>
      <c r="GG1075" s="372"/>
      <c r="GH1075" s="372"/>
      <c r="GI1075" s="372"/>
      <c r="GJ1075" s="372"/>
      <c r="GK1075" s="372"/>
      <c r="GL1075" s="372"/>
      <c r="GM1075" s="372"/>
      <c r="GN1075" s="372"/>
      <c r="GO1075" s="372"/>
      <c r="GP1075" s="372"/>
      <c r="GQ1075" s="372"/>
      <c r="GR1075" s="372"/>
      <c r="GS1075" s="372"/>
      <c r="GT1075" s="372"/>
      <c r="GU1075" s="372"/>
      <c r="GV1075" s="372"/>
      <c r="GW1075" s="372"/>
      <c r="GX1075" s="372"/>
      <c r="GY1075" s="372"/>
      <c r="GZ1075" s="372"/>
      <c r="HA1075" s="372"/>
      <c r="HB1075" s="372"/>
      <c r="HC1075" s="372"/>
      <c r="HD1075" s="372"/>
      <c r="HE1075" s="372"/>
      <c r="HF1075" s="372"/>
      <c r="HG1075" s="372"/>
      <c r="HH1075" s="372"/>
      <c r="HI1075" s="372"/>
      <c r="HJ1075" s="372"/>
      <c r="HK1075" s="372"/>
      <c r="HL1075" s="372"/>
      <c r="HM1075" s="372"/>
      <c r="HN1075" s="372"/>
      <c r="HO1075" s="372"/>
      <c r="HP1075" s="372"/>
      <c r="HQ1075" s="372"/>
      <c r="HR1075" s="372"/>
      <c r="HS1075" s="372"/>
      <c r="HT1075" s="372"/>
      <c r="HU1075" s="372"/>
      <c r="HV1075" s="372"/>
      <c r="HW1075" s="372"/>
      <c r="HX1075" s="372"/>
    </row>
    <row r="1076" spans="1:232" s="481" customFormat="1">
      <c r="A1076" s="363"/>
      <c r="B1076" s="378"/>
      <c r="C1076" s="365"/>
      <c r="D1076" s="366"/>
      <c r="E1076" s="367"/>
      <c r="F1076" s="368"/>
      <c r="G1076" s="379"/>
      <c r="H1076" s="382"/>
      <c r="I1076" s="466"/>
      <c r="J1076" s="467"/>
      <c r="K1076" s="468"/>
      <c r="L1076" s="465"/>
      <c r="N1076" s="458"/>
      <c r="O1076" s="458"/>
      <c r="P1076" s="372"/>
      <c r="Q1076" s="372"/>
      <c r="R1076" s="372"/>
      <c r="S1076" s="372"/>
      <c r="T1076" s="372"/>
      <c r="U1076" s="372"/>
      <c r="V1076" s="372"/>
      <c r="W1076" s="372"/>
      <c r="X1076" s="372"/>
      <c r="Y1076" s="372"/>
      <c r="Z1076" s="372"/>
      <c r="AA1076" s="372"/>
      <c r="AB1076" s="372"/>
      <c r="AC1076" s="372"/>
      <c r="AD1076" s="372"/>
      <c r="AE1076" s="372"/>
      <c r="AF1076" s="372"/>
      <c r="AG1076" s="372"/>
      <c r="AH1076" s="372"/>
      <c r="AI1076" s="372"/>
      <c r="AJ1076" s="372"/>
      <c r="AK1076" s="372"/>
      <c r="AL1076" s="372"/>
      <c r="AM1076" s="372"/>
      <c r="AN1076" s="372"/>
      <c r="AO1076" s="372"/>
      <c r="AP1076" s="372"/>
      <c r="AQ1076" s="372"/>
      <c r="AR1076" s="372"/>
      <c r="AS1076" s="372"/>
      <c r="AT1076" s="372"/>
      <c r="AU1076" s="372"/>
      <c r="AV1076" s="372"/>
      <c r="AW1076" s="372"/>
      <c r="AX1076" s="372"/>
      <c r="AY1076" s="372"/>
      <c r="AZ1076" s="372"/>
      <c r="BA1076" s="372"/>
      <c r="BB1076" s="372"/>
      <c r="BC1076" s="372"/>
      <c r="BD1076" s="372"/>
      <c r="BE1076" s="372"/>
      <c r="BF1076" s="372"/>
      <c r="BG1076" s="372"/>
      <c r="BH1076" s="372"/>
      <c r="BI1076" s="372"/>
      <c r="BJ1076" s="372"/>
      <c r="BK1076" s="372"/>
      <c r="BL1076" s="372"/>
      <c r="BM1076" s="372"/>
      <c r="BN1076" s="372"/>
      <c r="BO1076" s="372"/>
      <c r="BP1076" s="372"/>
      <c r="BQ1076" s="372"/>
      <c r="BR1076" s="372"/>
      <c r="BS1076" s="372"/>
      <c r="BT1076" s="372"/>
      <c r="BU1076" s="372"/>
      <c r="BV1076" s="372"/>
      <c r="BW1076" s="372"/>
      <c r="BX1076" s="372"/>
      <c r="BY1076" s="372"/>
      <c r="BZ1076" s="372"/>
      <c r="CA1076" s="372"/>
      <c r="CB1076" s="372"/>
      <c r="CC1076" s="372"/>
      <c r="CD1076" s="372"/>
      <c r="CE1076" s="372"/>
      <c r="CF1076" s="372"/>
      <c r="CG1076" s="372"/>
      <c r="CH1076" s="372"/>
      <c r="CI1076" s="372"/>
      <c r="CJ1076" s="372"/>
      <c r="CK1076" s="372"/>
      <c r="CL1076" s="372"/>
      <c r="CM1076" s="372"/>
      <c r="CN1076" s="372"/>
      <c r="CO1076" s="372"/>
      <c r="CP1076" s="372"/>
      <c r="CQ1076" s="372"/>
      <c r="CR1076" s="372"/>
      <c r="CS1076" s="372"/>
      <c r="CT1076" s="372"/>
      <c r="CU1076" s="372"/>
      <c r="CV1076" s="372"/>
      <c r="CW1076" s="372"/>
      <c r="CX1076" s="372"/>
      <c r="CY1076" s="372"/>
      <c r="CZ1076" s="372"/>
      <c r="DA1076" s="372"/>
      <c r="DB1076" s="372"/>
      <c r="DC1076" s="372"/>
      <c r="DD1076" s="372"/>
      <c r="DE1076" s="372"/>
      <c r="DF1076" s="372"/>
      <c r="DG1076" s="372"/>
      <c r="DH1076" s="372"/>
      <c r="DI1076" s="372"/>
      <c r="DJ1076" s="372"/>
      <c r="DK1076" s="372"/>
      <c r="DL1076" s="372"/>
      <c r="DM1076" s="372"/>
      <c r="DN1076" s="372"/>
      <c r="DO1076" s="372"/>
      <c r="DP1076" s="372"/>
      <c r="DQ1076" s="372"/>
      <c r="DR1076" s="372"/>
      <c r="DS1076" s="372"/>
      <c r="DT1076" s="372"/>
      <c r="DU1076" s="372"/>
      <c r="DV1076" s="372"/>
      <c r="DW1076" s="372"/>
      <c r="DX1076" s="372"/>
      <c r="DY1076" s="372"/>
      <c r="DZ1076" s="372"/>
      <c r="EA1076" s="372"/>
      <c r="EB1076" s="372"/>
      <c r="EC1076" s="372"/>
      <c r="ED1076" s="372"/>
      <c r="EE1076" s="372"/>
      <c r="EF1076" s="372"/>
      <c r="EG1076" s="372"/>
      <c r="EH1076" s="372"/>
      <c r="EI1076" s="372"/>
      <c r="EJ1076" s="372"/>
      <c r="EK1076" s="372"/>
      <c r="EL1076" s="372"/>
      <c r="EM1076" s="372"/>
      <c r="EN1076" s="372"/>
      <c r="EO1076" s="372"/>
      <c r="EP1076" s="372"/>
      <c r="EQ1076" s="372"/>
      <c r="ER1076" s="372"/>
      <c r="ES1076" s="372"/>
      <c r="ET1076" s="372"/>
      <c r="EU1076" s="372"/>
      <c r="EV1076" s="372"/>
      <c r="EW1076" s="372"/>
      <c r="EX1076" s="372"/>
      <c r="EY1076" s="372"/>
      <c r="EZ1076" s="372"/>
      <c r="FA1076" s="372"/>
      <c r="FB1076" s="372"/>
      <c r="FC1076" s="372"/>
      <c r="FD1076" s="372"/>
      <c r="FE1076" s="372"/>
      <c r="FF1076" s="372"/>
      <c r="FG1076" s="372"/>
      <c r="FH1076" s="372"/>
      <c r="FI1076" s="372"/>
      <c r="FJ1076" s="372"/>
      <c r="FK1076" s="372"/>
      <c r="FL1076" s="372"/>
      <c r="FM1076" s="372"/>
      <c r="FN1076" s="372"/>
      <c r="FO1076" s="372"/>
      <c r="FP1076" s="372"/>
      <c r="FQ1076" s="372"/>
      <c r="FR1076" s="372"/>
      <c r="FS1076" s="372"/>
      <c r="FT1076" s="372"/>
      <c r="FU1076" s="372"/>
      <c r="FV1076" s="372"/>
      <c r="FW1076" s="372"/>
      <c r="FX1076" s="372"/>
      <c r="FY1076" s="372"/>
      <c r="FZ1076" s="372"/>
      <c r="GA1076" s="372"/>
      <c r="GB1076" s="372"/>
      <c r="GC1076" s="372"/>
      <c r="GD1076" s="372"/>
      <c r="GE1076" s="372"/>
      <c r="GF1076" s="372"/>
      <c r="GG1076" s="372"/>
      <c r="GH1076" s="372"/>
      <c r="GI1076" s="372"/>
      <c r="GJ1076" s="372"/>
      <c r="GK1076" s="372"/>
      <c r="GL1076" s="372"/>
      <c r="GM1076" s="372"/>
      <c r="GN1076" s="372"/>
      <c r="GO1076" s="372"/>
      <c r="GP1076" s="372"/>
      <c r="GQ1076" s="372"/>
      <c r="GR1076" s="372"/>
      <c r="GS1076" s="372"/>
      <c r="GT1076" s="372"/>
      <c r="GU1076" s="372"/>
      <c r="GV1076" s="372"/>
      <c r="GW1076" s="372"/>
      <c r="GX1076" s="372"/>
      <c r="GY1076" s="372"/>
      <c r="GZ1076" s="372"/>
      <c r="HA1076" s="372"/>
      <c r="HB1076" s="372"/>
      <c r="HC1076" s="372"/>
      <c r="HD1076" s="372"/>
      <c r="HE1076" s="372"/>
      <c r="HF1076" s="372"/>
      <c r="HG1076" s="372"/>
      <c r="HH1076" s="372"/>
      <c r="HI1076" s="372"/>
      <c r="HJ1076" s="372"/>
      <c r="HK1076" s="372"/>
      <c r="HL1076" s="372"/>
      <c r="HM1076" s="372"/>
      <c r="HN1076" s="372"/>
      <c r="HO1076" s="372"/>
      <c r="HP1076" s="372"/>
      <c r="HQ1076" s="372"/>
      <c r="HR1076" s="372"/>
      <c r="HS1076" s="372"/>
      <c r="HT1076" s="372"/>
      <c r="HU1076" s="372"/>
      <c r="HV1076" s="372"/>
      <c r="HW1076" s="372"/>
      <c r="HX1076" s="372"/>
    </row>
    <row r="1078" spans="1:232" s="481" customFormat="1">
      <c r="A1078" s="363"/>
      <c r="B1078" s="378"/>
      <c r="C1078" s="365"/>
      <c r="D1078" s="366"/>
      <c r="E1078" s="367"/>
      <c r="F1078" s="368"/>
      <c r="G1078" s="379"/>
      <c r="H1078" s="382"/>
      <c r="I1078" s="466"/>
      <c r="J1078" s="467"/>
      <c r="K1078" s="468"/>
      <c r="L1078" s="465"/>
      <c r="N1078" s="458"/>
      <c r="O1078" s="458"/>
      <c r="P1078" s="372"/>
      <c r="Q1078" s="372"/>
      <c r="R1078" s="372"/>
      <c r="S1078" s="372"/>
      <c r="T1078" s="372"/>
      <c r="U1078" s="372"/>
      <c r="V1078" s="372"/>
      <c r="W1078" s="372"/>
      <c r="X1078" s="372"/>
      <c r="Y1078" s="372"/>
      <c r="Z1078" s="372"/>
      <c r="AA1078" s="372"/>
      <c r="AB1078" s="372"/>
      <c r="AC1078" s="372"/>
      <c r="AD1078" s="372"/>
      <c r="AE1078" s="372"/>
      <c r="AF1078" s="372"/>
      <c r="AG1078" s="372"/>
      <c r="AH1078" s="372"/>
      <c r="AI1078" s="372"/>
      <c r="AJ1078" s="372"/>
      <c r="AK1078" s="372"/>
      <c r="AL1078" s="372"/>
      <c r="AM1078" s="372"/>
      <c r="AN1078" s="372"/>
      <c r="AO1078" s="372"/>
      <c r="AP1078" s="372"/>
      <c r="AQ1078" s="372"/>
      <c r="AR1078" s="372"/>
      <c r="AS1078" s="372"/>
      <c r="AT1078" s="372"/>
      <c r="AU1078" s="372"/>
      <c r="AV1078" s="372"/>
      <c r="AW1078" s="372"/>
      <c r="AX1078" s="372"/>
      <c r="AY1078" s="372"/>
      <c r="AZ1078" s="372"/>
      <c r="BA1078" s="372"/>
      <c r="BB1078" s="372"/>
      <c r="BC1078" s="372"/>
      <c r="BD1078" s="372"/>
      <c r="BE1078" s="372"/>
      <c r="BF1078" s="372"/>
      <c r="BG1078" s="372"/>
      <c r="BH1078" s="372"/>
      <c r="BI1078" s="372"/>
      <c r="BJ1078" s="372"/>
      <c r="BK1078" s="372"/>
      <c r="BL1078" s="372"/>
      <c r="BM1078" s="372"/>
      <c r="BN1078" s="372"/>
      <c r="BO1078" s="372"/>
      <c r="BP1078" s="372"/>
      <c r="BQ1078" s="372"/>
      <c r="BR1078" s="372"/>
      <c r="BS1078" s="372"/>
      <c r="BT1078" s="372"/>
      <c r="BU1078" s="372"/>
      <c r="BV1078" s="372"/>
      <c r="BW1078" s="372"/>
      <c r="BX1078" s="372"/>
      <c r="BY1078" s="372"/>
      <c r="BZ1078" s="372"/>
      <c r="CA1078" s="372"/>
      <c r="CB1078" s="372"/>
      <c r="CC1078" s="372"/>
      <c r="CD1078" s="372"/>
      <c r="CE1078" s="372"/>
      <c r="CF1078" s="372"/>
      <c r="CG1078" s="372"/>
      <c r="CH1078" s="372"/>
      <c r="CI1078" s="372"/>
      <c r="CJ1078" s="372"/>
      <c r="CK1078" s="372"/>
      <c r="CL1078" s="372"/>
      <c r="CM1078" s="372"/>
      <c r="CN1078" s="372"/>
      <c r="CO1078" s="372"/>
      <c r="CP1078" s="372"/>
      <c r="CQ1078" s="372"/>
      <c r="CR1078" s="372"/>
      <c r="CS1078" s="372"/>
      <c r="CT1078" s="372"/>
      <c r="CU1078" s="372"/>
      <c r="CV1078" s="372"/>
      <c r="CW1078" s="372"/>
      <c r="CX1078" s="372"/>
      <c r="CY1078" s="372"/>
      <c r="CZ1078" s="372"/>
      <c r="DA1078" s="372"/>
      <c r="DB1078" s="372"/>
      <c r="DC1078" s="372"/>
      <c r="DD1078" s="372"/>
      <c r="DE1078" s="372"/>
      <c r="DF1078" s="372"/>
      <c r="DG1078" s="372"/>
      <c r="DH1078" s="372"/>
      <c r="DI1078" s="372"/>
      <c r="DJ1078" s="372"/>
      <c r="DK1078" s="372"/>
      <c r="DL1078" s="372"/>
      <c r="DM1078" s="372"/>
      <c r="DN1078" s="372"/>
      <c r="DO1078" s="372"/>
      <c r="DP1078" s="372"/>
      <c r="DQ1078" s="372"/>
      <c r="DR1078" s="372"/>
      <c r="DS1078" s="372"/>
      <c r="DT1078" s="372"/>
      <c r="DU1078" s="372"/>
      <c r="DV1078" s="372"/>
      <c r="DW1078" s="372"/>
      <c r="DX1078" s="372"/>
      <c r="DY1078" s="372"/>
      <c r="DZ1078" s="372"/>
      <c r="EA1078" s="372"/>
      <c r="EB1078" s="372"/>
      <c r="EC1078" s="372"/>
      <c r="ED1078" s="372"/>
      <c r="EE1078" s="372"/>
      <c r="EF1078" s="372"/>
      <c r="EG1078" s="372"/>
      <c r="EH1078" s="372"/>
      <c r="EI1078" s="372"/>
      <c r="EJ1078" s="372"/>
      <c r="EK1078" s="372"/>
      <c r="EL1078" s="372"/>
      <c r="EM1078" s="372"/>
      <c r="EN1078" s="372"/>
      <c r="EO1078" s="372"/>
      <c r="EP1078" s="372"/>
      <c r="EQ1078" s="372"/>
      <c r="ER1078" s="372"/>
      <c r="ES1078" s="372"/>
      <c r="ET1078" s="372"/>
      <c r="EU1078" s="372"/>
      <c r="EV1078" s="372"/>
      <c r="EW1078" s="372"/>
      <c r="EX1078" s="372"/>
      <c r="EY1078" s="372"/>
      <c r="EZ1078" s="372"/>
      <c r="FA1078" s="372"/>
      <c r="FB1078" s="372"/>
      <c r="FC1078" s="372"/>
      <c r="FD1078" s="372"/>
      <c r="FE1078" s="372"/>
      <c r="FF1078" s="372"/>
      <c r="FG1078" s="372"/>
      <c r="FH1078" s="372"/>
      <c r="FI1078" s="372"/>
      <c r="FJ1078" s="372"/>
      <c r="FK1078" s="372"/>
      <c r="FL1078" s="372"/>
      <c r="FM1078" s="372"/>
      <c r="FN1078" s="372"/>
      <c r="FO1078" s="372"/>
      <c r="FP1078" s="372"/>
      <c r="FQ1078" s="372"/>
      <c r="FR1078" s="372"/>
      <c r="FS1078" s="372"/>
      <c r="FT1078" s="372"/>
      <c r="FU1078" s="372"/>
      <c r="FV1078" s="372"/>
      <c r="FW1078" s="372"/>
      <c r="FX1078" s="372"/>
      <c r="FY1078" s="372"/>
      <c r="FZ1078" s="372"/>
      <c r="GA1078" s="372"/>
      <c r="GB1078" s="372"/>
      <c r="GC1078" s="372"/>
      <c r="GD1078" s="372"/>
      <c r="GE1078" s="372"/>
      <c r="GF1078" s="372"/>
      <c r="GG1078" s="372"/>
      <c r="GH1078" s="372"/>
      <c r="GI1078" s="372"/>
      <c r="GJ1078" s="372"/>
      <c r="GK1078" s="372"/>
      <c r="GL1078" s="372"/>
      <c r="GM1078" s="372"/>
      <c r="GN1078" s="372"/>
      <c r="GO1078" s="372"/>
      <c r="GP1078" s="372"/>
      <c r="GQ1078" s="372"/>
      <c r="GR1078" s="372"/>
      <c r="GS1078" s="372"/>
      <c r="GT1078" s="372"/>
      <c r="GU1078" s="372"/>
      <c r="GV1078" s="372"/>
      <c r="GW1078" s="372"/>
      <c r="GX1078" s="372"/>
      <c r="GY1078" s="372"/>
      <c r="GZ1078" s="372"/>
      <c r="HA1078" s="372"/>
      <c r="HB1078" s="372"/>
      <c r="HC1078" s="372"/>
      <c r="HD1078" s="372"/>
      <c r="HE1078" s="372"/>
      <c r="HF1078" s="372"/>
      <c r="HG1078" s="372"/>
      <c r="HH1078" s="372"/>
      <c r="HI1078" s="372"/>
      <c r="HJ1078" s="372"/>
      <c r="HK1078" s="372"/>
      <c r="HL1078" s="372"/>
      <c r="HM1078" s="372"/>
      <c r="HN1078" s="372"/>
      <c r="HO1078" s="372"/>
      <c r="HP1078" s="372"/>
      <c r="HQ1078" s="372"/>
      <c r="HR1078" s="372"/>
      <c r="HS1078" s="372"/>
      <c r="HT1078" s="372"/>
      <c r="HU1078" s="372"/>
      <c r="HV1078" s="372"/>
      <c r="HW1078" s="372"/>
      <c r="HX1078" s="372"/>
    </row>
    <row r="1080" spans="1:232" s="481" customFormat="1">
      <c r="A1080" s="363"/>
      <c r="B1080" s="378"/>
      <c r="C1080" s="365"/>
      <c r="D1080" s="366"/>
      <c r="E1080" s="367"/>
      <c r="F1080" s="368"/>
      <c r="G1080" s="379"/>
      <c r="H1080" s="382"/>
      <c r="I1080" s="466"/>
      <c r="J1080" s="467"/>
      <c r="K1080" s="468"/>
      <c r="L1080" s="465"/>
      <c r="N1080" s="458"/>
      <c r="O1080" s="458"/>
      <c r="P1080" s="372"/>
      <c r="Q1080" s="372"/>
      <c r="R1080" s="372"/>
      <c r="S1080" s="372"/>
      <c r="T1080" s="372"/>
      <c r="U1080" s="372"/>
      <c r="V1080" s="372"/>
      <c r="W1080" s="372"/>
      <c r="X1080" s="372"/>
      <c r="Y1080" s="372"/>
      <c r="Z1080" s="372"/>
      <c r="AA1080" s="372"/>
      <c r="AB1080" s="372"/>
      <c r="AC1080" s="372"/>
      <c r="AD1080" s="372"/>
      <c r="AE1080" s="372"/>
      <c r="AF1080" s="372"/>
      <c r="AG1080" s="372"/>
      <c r="AH1080" s="372"/>
      <c r="AI1080" s="372"/>
      <c r="AJ1080" s="372"/>
      <c r="AK1080" s="372"/>
      <c r="AL1080" s="372"/>
      <c r="AM1080" s="372"/>
      <c r="AN1080" s="372"/>
      <c r="AO1080" s="372"/>
      <c r="AP1080" s="372"/>
      <c r="AQ1080" s="372"/>
      <c r="AR1080" s="372"/>
      <c r="AS1080" s="372"/>
      <c r="AT1080" s="372"/>
      <c r="AU1080" s="372"/>
      <c r="AV1080" s="372"/>
      <c r="AW1080" s="372"/>
      <c r="AX1080" s="372"/>
      <c r="AY1080" s="372"/>
      <c r="AZ1080" s="372"/>
      <c r="BA1080" s="372"/>
      <c r="BB1080" s="372"/>
      <c r="BC1080" s="372"/>
      <c r="BD1080" s="372"/>
      <c r="BE1080" s="372"/>
      <c r="BF1080" s="372"/>
      <c r="BG1080" s="372"/>
      <c r="BH1080" s="372"/>
      <c r="BI1080" s="372"/>
      <c r="BJ1080" s="372"/>
      <c r="BK1080" s="372"/>
      <c r="BL1080" s="372"/>
      <c r="BM1080" s="372"/>
      <c r="BN1080" s="372"/>
      <c r="BO1080" s="372"/>
      <c r="BP1080" s="372"/>
      <c r="BQ1080" s="372"/>
      <c r="BR1080" s="372"/>
      <c r="BS1080" s="372"/>
      <c r="BT1080" s="372"/>
      <c r="BU1080" s="372"/>
      <c r="BV1080" s="372"/>
      <c r="BW1080" s="372"/>
      <c r="BX1080" s="372"/>
      <c r="BY1080" s="372"/>
      <c r="BZ1080" s="372"/>
      <c r="CA1080" s="372"/>
      <c r="CB1080" s="372"/>
      <c r="CC1080" s="372"/>
      <c r="CD1080" s="372"/>
      <c r="CE1080" s="372"/>
      <c r="CF1080" s="372"/>
      <c r="CG1080" s="372"/>
      <c r="CH1080" s="372"/>
      <c r="CI1080" s="372"/>
      <c r="CJ1080" s="372"/>
      <c r="CK1080" s="372"/>
      <c r="CL1080" s="372"/>
      <c r="CM1080" s="372"/>
      <c r="CN1080" s="372"/>
      <c r="CO1080" s="372"/>
      <c r="CP1080" s="372"/>
      <c r="CQ1080" s="372"/>
      <c r="CR1080" s="372"/>
      <c r="CS1080" s="372"/>
      <c r="CT1080" s="372"/>
      <c r="CU1080" s="372"/>
      <c r="CV1080" s="372"/>
      <c r="CW1080" s="372"/>
      <c r="CX1080" s="372"/>
      <c r="CY1080" s="372"/>
      <c r="CZ1080" s="372"/>
      <c r="DA1080" s="372"/>
      <c r="DB1080" s="372"/>
      <c r="DC1080" s="372"/>
      <c r="DD1080" s="372"/>
      <c r="DE1080" s="372"/>
      <c r="DF1080" s="372"/>
      <c r="DG1080" s="372"/>
      <c r="DH1080" s="372"/>
      <c r="DI1080" s="372"/>
      <c r="DJ1080" s="372"/>
      <c r="DK1080" s="372"/>
      <c r="DL1080" s="372"/>
      <c r="DM1080" s="372"/>
      <c r="DN1080" s="372"/>
      <c r="DO1080" s="372"/>
      <c r="DP1080" s="372"/>
      <c r="DQ1080" s="372"/>
      <c r="DR1080" s="372"/>
      <c r="DS1080" s="372"/>
      <c r="DT1080" s="372"/>
      <c r="DU1080" s="372"/>
      <c r="DV1080" s="372"/>
      <c r="DW1080" s="372"/>
      <c r="DX1080" s="372"/>
      <c r="DY1080" s="372"/>
      <c r="DZ1080" s="372"/>
      <c r="EA1080" s="372"/>
      <c r="EB1080" s="372"/>
      <c r="EC1080" s="372"/>
      <c r="ED1080" s="372"/>
      <c r="EE1080" s="372"/>
      <c r="EF1080" s="372"/>
      <c r="EG1080" s="372"/>
      <c r="EH1080" s="372"/>
      <c r="EI1080" s="372"/>
      <c r="EJ1080" s="372"/>
      <c r="EK1080" s="372"/>
      <c r="EL1080" s="372"/>
      <c r="EM1080" s="372"/>
      <c r="EN1080" s="372"/>
      <c r="EO1080" s="372"/>
      <c r="EP1080" s="372"/>
      <c r="EQ1080" s="372"/>
      <c r="ER1080" s="372"/>
      <c r="ES1080" s="372"/>
      <c r="ET1080" s="372"/>
      <c r="EU1080" s="372"/>
      <c r="EV1080" s="372"/>
      <c r="EW1080" s="372"/>
      <c r="EX1080" s="372"/>
      <c r="EY1080" s="372"/>
      <c r="EZ1080" s="372"/>
      <c r="FA1080" s="372"/>
      <c r="FB1080" s="372"/>
      <c r="FC1080" s="372"/>
      <c r="FD1080" s="372"/>
      <c r="FE1080" s="372"/>
      <c r="FF1080" s="372"/>
      <c r="FG1080" s="372"/>
      <c r="FH1080" s="372"/>
      <c r="FI1080" s="372"/>
      <c r="FJ1080" s="372"/>
      <c r="FK1080" s="372"/>
      <c r="FL1080" s="372"/>
      <c r="FM1080" s="372"/>
      <c r="FN1080" s="372"/>
      <c r="FO1080" s="372"/>
      <c r="FP1080" s="372"/>
      <c r="FQ1080" s="372"/>
      <c r="FR1080" s="372"/>
      <c r="FS1080" s="372"/>
      <c r="FT1080" s="372"/>
      <c r="FU1080" s="372"/>
      <c r="FV1080" s="372"/>
      <c r="FW1080" s="372"/>
      <c r="FX1080" s="372"/>
      <c r="FY1080" s="372"/>
      <c r="FZ1080" s="372"/>
      <c r="GA1080" s="372"/>
      <c r="GB1080" s="372"/>
      <c r="GC1080" s="372"/>
      <c r="GD1080" s="372"/>
      <c r="GE1080" s="372"/>
      <c r="GF1080" s="372"/>
      <c r="GG1080" s="372"/>
      <c r="GH1080" s="372"/>
      <c r="GI1080" s="372"/>
      <c r="GJ1080" s="372"/>
      <c r="GK1080" s="372"/>
      <c r="GL1080" s="372"/>
      <c r="GM1080" s="372"/>
      <c r="GN1080" s="372"/>
      <c r="GO1080" s="372"/>
      <c r="GP1080" s="372"/>
      <c r="GQ1080" s="372"/>
      <c r="GR1080" s="372"/>
      <c r="GS1080" s="372"/>
      <c r="GT1080" s="372"/>
      <c r="GU1080" s="372"/>
      <c r="GV1080" s="372"/>
      <c r="GW1080" s="372"/>
      <c r="GX1080" s="372"/>
      <c r="GY1080" s="372"/>
      <c r="GZ1080" s="372"/>
      <c r="HA1080" s="372"/>
      <c r="HB1080" s="372"/>
      <c r="HC1080" s="372"/>
      <c r="HD1080" s="372"/>
      <c r="HE1080" s="372"/>
      <c r="HF1080" s="372"/>
      <c r="HG1080" s="372"/>
      <c r="HH1080" s="372"/>
      <c r="HI1080" s="372"/>
      <c r="HJ1080" s="372"/>
      <c r="HK1080" s="372"/>
      <c r="HL1080" s="372"/>
      <c r="HM1080" s="372"/>
      <c r="HN1080" s="372"/>
      <c r="HO1080" s="372"/>
      <c r="HP1080" s="372"/>
      <c r="HQ1080" s="372"/>
      <c r="HR1080" s="372"/>
      <c r="HS1080" s="372"/>
      <c r="HT1080" s="372"/>
      <c r="HU1080" s="372"/>
      <c r="HV1080" s="372"/>
      <c r="HW1080" s="372"/>
      <c r="HX1080" s="372"/>
    </row>
    <row r="1082" spans="1:232" s="481" customFormat="1">
      <c r="A1082" s="363"/>
      <c r="B1082" s="378"/>
      <c r="C1082" s="365"/>
      <c r="D1082" s="366"/>
      <c r="E1082" s="367"/>
      <c r="F1082" s="368"/>
      <c r="G1082" s="379"/>
      <c r="H1082" s="382"/>
      <c r="I1082" s="466"/>
      <c r="J1082" s="467"/>
      <c r="K1082" s="468"/>
      <c r="L1082" s="465"/>
      <c r="N1082" s="458"/>
      <c r="O1082" s="458"/>
      <c r="P1082" s="372"/>
      <c r="Q1082" s="372"/>
      <c r="R1082" s="372"/>
      <c r="S1082" s="372"/>
      <c r="T1082" s="372"/>
      <c r="U1082" s="372"/>
      <c r="V1082" s="372"/>
      <c r="W1082" s="372"/>
      <c r="X1082" s="372"/>
      <c r="Y1082" s="372"/>
      <c r="Z1082" s="372"/>
      <c r="AA1082" s="372"/>
      <c r="AB1082" s="372"/>
      <c r="AC1082" s="372"/>
      <c r="AD1082" s="372"/>
      <c r="AE1082" s="372"/>
      <c r="AF1082" s="372"/>
      <c r="AG1082" s="372"/>
      <c r="AH1082" s="372"/>
      <c r="AI1082" s="372"/>
      <c r="AJ1082" s="372"/>
      <c r="AK1082" s="372"/>
      <c r="AL1082" s="372"/>
      <c r="AM1082" s="372"/>
      <c r="AN1082" s="372"/>
      <c r="AO1082" s="372"/>
      <c r="AP1082" s="372"/>
      <c r="AQ1082" s="372"/>
      <c r="AR1082" s="372"/>
      <c r="AS1082" s="372"/>
      <c r="AT1082" s="372"/>
      <c r="AU1082" s="372"/>
      <c r="AV1082" s="372"/>
      <c r="AW1082" s="372"/>
      <c r="AX1082" s="372"/>
      <c r="AY1082" s="372"/>
      <c r="AZ1082" s="372"/>
      <c r="BA1082" s="372"/>
      <c r="BB1082" s="372"/>
      <c r="BC1082" s="372"/>
      <c r="BD1082" s="372"/>
      <c r="BE1082" s="372"/>
      <c r="BF1082" s="372"/>
      <c r="BG1082" s="372"/>
      <c r="BH1082" s="372"/>
      <c r="BI1082" s="372"/>
      <c r="BJ1082" s="372"/>
      <c r="BK1082" s="372"/>
      <c r="BL1082" s="372"/>
      <c r="BM1082" s="372"/>
      <c r="BN1082" s="372"/>
      <c r="BO1082" s="372"/>
      <c r="BP1082" s="372"/>
      <c r="BQ1082" s="372"/>
      <c r="BR1082" s="372"/>
      <c r="BS1082" s="372"/>
      <c r="BT1082" s="372"/>
      <c r="BU1082" s="372"/>
      <c r="BV1082" s="372"/>
      <c r="BW1082" s="372"/>
      <c r="BX1082" s="372"/>
      <c r="BY1082" s="372"/>
      <c r="BZ1082" s="372"/>
      <c r="CA1082" s="372"/>
      <c r="CB1082" s="372"/>
      <c r="CC1082" s="372"/>
      <c r="CD1082" s="372"/>
      <c r="CE1082" s="372"/>
      <c r="CF1082" s="372"/>
      <c r="CG1082" s="372"/>
      <c r="CH1082" s="372"/>
      <c r="CI1082" s="372"/>
      <c r="CJ1082" s="372"/>
      <c r="CK1082" s="372"/>
      <c r="CL1082" s="372"/>
      <c r="CM1082" s="372"/>
      <c r="CN1082" s="372"/>
      <c r="CO1082" s="372"/>
      <c r="CP1082" s="372"/>
      <c r="CQ1082" s="372"/>
      <c r="CR1082" s="372"/>
      <c r="CS1082" s="372"/>
      <c r="CT1082" s="372"/>
      <c r="CU1082" s="372"/>
      <c r="CV1082" s="372"/>
      <c r="CW1082" s="372"/>
      <c r="CX1082" s="372"/>
      <c r="CY1082" s="372"/>
      <c r="CZ1082" s="372"/>
      <c r="DA1082" s="372"/>
      <c r="DB1082" s="372"/>
      <c r="DC1082" s="372"/>
      <c r="DD1082" s="372"/>
      <c r="DE1082" s="372"/>
      <c r="DF1082" s="372"/>
      <c r="DG1082" s="372"/>
      <c r="DH1082" s="372"/>
      <c r="DI1082" s="372"/>
      <c r="DJ1082" s="372"/>
      <c r="DK1082" s="372"/>
      <c r="DL1082" s="372"/>
      <c r="DM1082" s="372"/>
      <c r="DN1082" s="372"/>
      <c r="DO1082" s="372"/>
      <c r="DP1082" s="372"/>
      <c r="DQ1082" s="372"/>
      <c r="DR1082" s="372"/>
      <c r="DS1082" s="372"/>
      <c r="DT1082" s="372"/>
      <c r="DU1082" s="372"/>
      <c r="DV1082" s="372"/>
      <c r="DW1082" s="372"/>
      <c r="DX1082" s="372"/>
      <c r="DY1082" s="372"/>
      <c r="DZ1082" s="372"/>
      <c r="EA1082" s="372"/>
      <c r="EB1082" s="372"/>
      <c r="EC1082" s="372"/>
      <c r="ED1082" s="372"/>
      <c r="EE1082" s="372"/>
      <c r="EF1082" s="372"/>
      <c r="EG1082" s="372"/>
      <c r="EH1082" s="372"/>
      <c r="EI1082" s="372"/>
      <c r="EJ1082" s="372"/>
      <c r="EK1082" s="372"/>
      <c r="EL1082" s="372"/>
      <c r="EM1082" s="372"/>
      <c r="EN1082" s="372"/>
      <c r="EO1082" s="372"/>
      <c r="EP1082" s="372"/>
      <c r="EQ1082" s="372"/>
      <c r="ER1082" s="372"/>
      <c r="ES1082" s="372"/>
      <c r="ET1082" s="372"/>
      <c r="EU1082" s="372"/>
      <c r="EV1082" s="372"/>
      <c r="EW1082" s="372"/>
      <c r="EX1082" s="372"/>
      <c r="EY1082" s="372"/>
      <c r="EZ1082" s="372"/>
      <c r="FA1082" s="372"/>
      <c r="FB1082" s="372"/>
      <c r="FC1082" s="372"/>
      <c r="FD1082" s="372"/>
      <c r="FE1082" s="372"/>
      <c r="FF1082" s="372"/>
      <c r="FG1082" s="372"/>
      <c r="FH1082" s="372"/>
      <c r="FI1082" s="372"/>
      <c r="FJ1082" s="372"/>
      <c r="FK1082" s="372"/>
      <c r="FL1082" s="372"/>
      <c r="FM1082" s="372"/>
      <c r="FN1082" s="372"/>
      <c r="FO1082" s="372"/>
      <c r="FP1082" s="372"/>
      <c r="FQ1082" s="372"/>
      <c r="FR1082" s="372"/>
      <c r="FS1082" s="372"/>
      <c r="FT1082" s="372"/>
      <c r="FU1082" s="372"/>
      <c r="FV1082" s="372"/>
      <c r="FW1082" s="372"/>
      <c r="FX1082" s="372"/>
      <c r="FY1082" s="372"/>
      <c r="FZ1082" s="372"/>
      <c r="GA1082" s="372"/>
      <c r="GB1082" s="372"/>
      <c r="GC1082" s="372"/>
      <c r="GD1082" s="372"/>
      <c r="GE1082" s="372"/>
      <c r="GF1082" s="372"/>
      <c r="GG1082" s="372"/>
      <c r="GH1082" s="372"/>
      <c r="GI1082" s="372"/>
      <c r="GJ1082" s="372"/>
      <c r="GK1082" s="372"/>
      <c r="GL1082" s="372"/>
      <c r="GM1082" s="372"/>
      <c r="GN1082" s="372"/>
      <c r="GO1082" s="372"/>
      <c r="GP1082" s="372"/>
      <c r="GQ1082" s="372"/>
      <c r="GR1082" s="372"/>
      <c r="GS1082" s="372"/>
      <c r="GT1082" s="372"/>
      <c r="GU1082" s="372"/>
      <c r="GV1082" s="372"/>
      <c r="GW1082" s="372"/>
      <c r="GX1082" s="372"/>
      <c r="GY1082" s="372"/>
      <c r="GZ1082" s="372"/>
      <c r="HA1082" s="372"/>
      <c r="HB1082" s="372"/>
      <c r="HC1082" s="372"/>
      <c r="HD1082" s="372"/>
      <c r="HE1082" s="372"/>
      <c r="HF1082" s="372"/>
      <c r="HG1082" s="372"/>
      <c r="HH1082" s="372"/>
      <c r="HI1082" s="372"/>
      <c r="HJ1082" s="372"/>
      <c r="HK1082" s="372"/>
      <c r="HL1082" s="372"/>
      <c r="HM1082" s="372"/>
      <c r="HN1082" s="372"/>
      <c r="HO1082" s="372"/>
      <c r="HP1082" s="372"/>
      <c r="HQ1082" s="372"/>
      <c r="HR1082" s="372"/>
      <c r="HS1082" s="372"/>
      <c r="HT1082" s="372"/>
      <c r="HU1082" s="372"/>
      <c r="HV1082" s="372"/>
      <c r="HW1082" s="372"/>
      <c r="HX1082" s="372"/>
    </row>
    <row r="1084" spans="1:232" s="481" customFormat="1">
      <c r="A1084" s="363"/>
      <c r="B1084" s="378"/>
      <c r="C1084" s="365"/>
      <c r="D1084" s="366"/>
      <c r="E1084" s="367"/>
      <c r="F1084" s="368"/>
      <c r="G1084" s="379"/>
      <c r="H1084" s="382"/>
      <c r="I1084" s="466"/>
      <c r="J1084" s="467"/>
      <c r="K1084" s="468"/>
      <c r="L1084" s="465"/>
      <c r="N1084" s="458"/>
      <c r="O1084" s="458"/>
      <c r="P1084" s="372"/>
      <c r="Q1084" s="372"/>
      <c r="R1084" s="372"/>
      <c r="S1084" s="372"/>
      <c r="T1084" s="372"/>
      <c r="U1084" s="372"/>
      <c r="V1084" s="372"/>
      <c r="W1084" s="372"/>
      <c r="X1084" s="372"/>
      <c r="Y1084" s="372"/>
      <c r="Z1084" s="372"/>
      <c r="AA1084" s="372"/>
      <c r="AB1084" s="372"/>
      <c r="AC1084" s="372"/>
      <c r="AD1084" s="372"/>
      <c r="AE1084" s="372"/>
      <c r="AF1084" s="372"/>
      <c r="AG1084" s="372"/>
      <c r="AH1084" s="372"/>
      <c r="AI1084" s="372"/>
      <c r="AJ1084" s="372"/>
      <c r="AK1084" s="372"/>
      <c r="AL1084" s="372"/>
      <c r="AM1084" s="372"/>
      <c r="AN1084" s="372"/>
      <c r="AO1084" s="372"/>
      <c r="AP1084" s="372"/>
      <c r="AQ1084" s="372"/>
      <c r="AR1084" s="372"/>
      <c r="AS1084" s="372"/>
      <c r="AT1084" s="372"/>
      <c r="AU1084" s="372"/>
      <c r="AV1084" s="372"/>
      <c r="AW1084" s="372"/>
      <c r="AX1084" s="372"/>
      <c r="AY1084" s="372"/>
      <c r="AZ1084" s="372"/>
      <c r="BA1084" s="372"/>
      <c r="BB1084" s="372"/>
      <c r="BC1084" s="372"/>
      <c r="BD1084" s="372"/>
      <c r="BE1084" s="372"/>
      <c r="BF1084" s="372"/>
      <c r="BG1084" s="372"/>
      <c r="BH1084" s="372"/>
      <c r="BI1084" s="372"/>
      <c r="BJ1084" s="372"/>
      <c r="BK1084" s="372"/>
      <c r="BL1084" s="372"/>
      <c r="BM1084" s="372"/>
      <c r="BN1084" s="372"/>
      <c r="BO1084" s="372"/>
      <c r="BP1084" s="372"/>
      <c r="BQ1084" s="372"/>
      <c r="BR1084" s="372"/>
      <c r="BS1084" s="372"/>
      <c r="BT1084" s="372"/>
      <c r="BU1084" s="372"/>
      <c r="BV1084" s="372"/>
      <c r="BW1084" s="372"/>
      <c r="BX1084" s="372"/>
      <c r="BY1084" s="372"/>
      <c r="BZ1084" s="372"/>
      <c r="CA1084" s="372"/>
      <c r="CB1084" s="372"/>
      <c r="CC1084" s="372"/>
      <c r="CD1084" s="372"/>
      <c r="CE1084" s="372"/>
      <c r="CF1084" s="372"/>
      <c r="CG1084" s="372"/>
      <c r="CH1084" s="372"/>
      <c r="CI1084" s="372"/>
      <c r="CJ1084" s="372"/>
      <c r="CK1084" s="372"/>
      <c r="CL1084" s="372"/>
      <c r="CM1084" s="372"/>
      <c r="CN1084" s="372"/>
      <c r="CO1084" s="372"/>
      <c r="CP1084" s="372"/>
      <c r="CQ1084" s="372"/>
      <c r="CR1084" s="372"/>
      <c r="CS1084" s="372"/>
      <c r="CT1084" s="372"/>
      <c r="CU1084" s="372"/>
      <c r="CV1084" s="372"/>
      <c r="CW1084" s="372"/>
      <c r="CX1084" s="372"/>
      <c r="CY1084" s="372"/>
      <c r="CZ1084" s="372"/>
      <c r="DA1084" s="372"/>
      <c r="DB1084" s="372"/>
      <c r="DC1084" s="372"/>
      <c r="DD1084" s="372"/>
      <c r="DE1084" s="372"/>
      <c r="DF1084" s="372"/>
      <c r="DG1084" s="372"/>
      <c r="DH1084" s="372"/>
      <c r="DI1084" s="372"/>
      <c r="DJ1084" s="372"/>
      <c r="DK1084" s="372"/>
      <c r="DL1084" s="372"/>
      <c r="DM1084" s="372"/>
      <c r="DN1084" s="372"/>
      <c r="DO1084" s="372"/>
      <c r="DP1084" s="372"/>
      <c r="DQ1084" s="372"/>
      <c r="DR1084" s="372"/>
      <c r="DS1084" s="372"/>
      <c r="DT1084" s="372"/>
      <c r="DU1084" s="372"/>
      <c r="DV1084" s="372"/>
      <c r="DW1084" s="372"/>
      <c r="DX1084" s="372"/>
      <c r="DY1084" s="372"/>
      <c r="DZ1084" s="372"/>
      <c r="EA1084" s="372"/>
      <c r="EB1084" s="372"/>
      <c r="EC1084" s="372"/>
      <c r="ED1084" s="372"/>
      <c r="EE1084" s="372"/>
      <c r="EF1084" s="372"/>
      <c r="EG1084" s="372"/>
      <c r="EH1084" s="372"/>
      <c r="EI1084" s="372"/>
      <c r="EJ1084" s="372"/>
      <c r="EK1084" s="372"/>
      <c r="EL1084" s="372"/>
      <c r="EM1084" s="372"/>
      <c r="EN1084" s="372"/>
      <c r="EO1084" s="372"/>
      <c r="EP1084" s="372"/>
      <c r="EQ1084" s="372"/>
      <c r="ER1084" s="372"/>
      <c r="ES1084" s="372"/>
      <c r="ET1084" s="372"/>
      <c r="EU1084" s="372"/>
      <c r="EV1084" s="372"/>
      <c r="EW1084" s="372"/>
      <c r="EX1084" s="372"/>
      <c r="EY1084" s="372"/>
      <c r="EZ1084" s="372"/>
      <c r="FA1084" s="372"/>
      <c r="FB1084" s="372"/>
      <c r="FC1084" s="372"/>
      <c r="FD1084" s="372"/>
      <c r="FE1084" s="372"/>
      <c r="FF1084" s="372"/>
      <c r="FG1084" s="372"/>
      <c r="FH1084" s="372"/>
      <c r="FI1084" s="372"/>
      <c r="FJ1084" s="372"/>
      <c r="FK1084" s="372"/>
      <c r="FL1084" s="372"/>
      <c r="FM1084" s="372"/>
      <c r="FN1084" s="372"/>
      <c r="FO1084" s="372"/>
      <c r="FP1084" s="372"/>
      <c r="FQ1084" s="372"/>
      <c r="FR1084" s="372"/>
      <c r="FS1084" s="372"/>
      <c r="FT1084" s="372"/>
      <c r="FU1084" s="372"/>
      <c r="FV1084" s="372"/>
      <c r="FW1084" s="372"/>
      <c r="FX1084" s="372"/>
      <c r="FY1084" s="372"/>
      <c r="FZ1084" s="372"/>
      <c r="GA1084" s="372"/>
      <c r="GB1084" s="372"/>
      <c r="GC1084" s="372"/>
      <c r="GD1084" s="372"/>
      <c r="GE1084" s="372"/>
      <c r="GF1084" s="372"/>
      <c r="GG1084" s="372"/>
      <c r="GH1084" s="372"/>
      <c r="GI1084" s="372"/>
      <c r="GJ1084" s="372"/>
      <c r="GK1084" s="372"/>
      <c r="GL1084" s="372"/>
      <c r="GM1084" s="372"/>
      <c r="GN1084" s="372"/>
      <c r="GO1084" s="372"/>
      <c r="GP1084" s="372"/>
      <c r="GQ1084" s="372"/>
      <c r="GR1084" s="372"/>
      <c r="GS1084" s="372"/>
      <c r="GT1084" s="372"/>
      <c r="GU1084" s="372"/>
      <c r="GV1084" s="372"/>
      <c r="GW1084" s="372"/>
      <c r="GX1084" s="372"/>
      <c r="GY1084" s="372"/>
      <c r="GZ1084" s="372"/>
      <c r="HA1084" s="372"/>
      <c r="HB1084" s="372"/>
      <c r="HC1084" s="372"/>
      <c r="HD1084" s="372"/>
      <c r="HE1084" s="372"/>
      <c r="HF1084" s="372"/>
      <c r="HG1084" s="372"/>
      <c r="HH1084" s="372"/>
      <c r="HI1084" s="372"/>
      <c r="HJ1084" s="372"/>
      <c r="HK1084" s="372"/>
      <c r="HL1084" s="372"/>
      <c r="HM1084" s="372"/>
      <c r="HN1084" s="372"/>
      <c r="HO1084" s="372"/>
      <c r="HP1084" s="372"/>
      <c r="HQ1084" s="372"/>
      <c r="HR1084" s="372"/>
      <c r="HS1084" s="372"/>
      <c r="HT1084" s="372"/>
      <c r="HU1084" s="372"/>
      <c r="HV1084" s="372"/>
      <c r="HW1084" s="372"/>
      <c r="HX1084" s="372"/>
    </row>
    <row r="1086" spans="1:232" s="481" customFormat="1">
      <c r="A1086" s="363"/>
      <c r="B1086" s="378"/>
      <c r="C1086" s="365"/>
      <c r="D1086" s="366"/>
      <c r="E1086" s="367"/>
      <c r="F1086" s="368"/>
      <c r="G1086" s="379"/>
      <c r="H1086" s="382"/>
      <c r="I1086" s="466"/>
      <c r="J1086" s="467"/>
      <c r="K1086" s="468"/>
      <c r="L1086" s="465"/>
      <c r="N1086" s="458"/>
      <c r="O1086" s="458"/>
      <c r="P1086" s="372"/>
      <c r="Q1086" s="372"/>
      <c r="R1086" s="372"/>
      <c r="S1086" s="372"/>
      <c r="T1086" s="372"/>
      <c r="U1086" s="372"/>
      <c r="V1086" s="372"/>
      <c r="W1086" s="372"/>
      <c r="X1086" s="372"/>
      <c r="Y1086" s="372"/>
      <c r="Z1086" s="372"/>
      <c r="AA1086" s="372"/>
      <c r="AB1086" s="372"/>
      <c r="AC1086" s="372"/>
      <c r="AD1086" s="372"/>
      <c r="AE1086" s="372"/>
      <c r="AF1086" s="372"/>
      <c r="AG1086" s="372"/>
      <c r="AH1086" s="372"/>
      <c r="AI1086" s="372"/>
      <c r="AJ1086" s="372"/>
      <c r="AK1086" s="372"/>
      <c r="AL1086" s="372"/>
      <c r="AM1086" s="372"/>
      <c r="AN1086" s="372"/>
      <c r="AO1086" s="372"/>
      <c r="AP1086" s="372"/>
      <c r="AQ1086" s="372"/>
      <c r="AR1086" s="372"/>
      <c r="AS1086" s="372"/>
      <c r="AT1086" s="372"/>
      <c r="AU1086" s="372"/>
      <c r="AV1086" s="372"/>
      <c r="AW1086" s="372"/>
      <c r="AX1086" s="372"/>
      <c r="AY1086" s="372"/>
      <c r="AZ1086" s="372"/>
      <c r="BA1086" s="372"/>
      <c r="BB1086" s="372"/>
      <c r="BC1086" s="372"/>
      <c r="BD1086" s="372"/>
      <c r="BE1086" s="372"/>
      <c r="BF1086" s="372"/>
      <c r="BG1086" s="372"/>
      <c r="BH1086" s="372"/>
      <c r="BI1086" s="372"/>
      <c r="BJ1086" s="372"/>
      <c r="BK1086" s="372"/>
      <c r="BL1086" s="372"/>
      <c r="BM1086" s="372"/>
      <c r="BN1086" s="372"/>
      <c r="BO1086" s="372"/>
      <c r="BP1086" s="372"/>
      <c r="BQ1086" s="372"/>
      <c r="BR1086" s="372"/>
      <c r="BS1086" s="372"/>
      <c r="BT1086" s="372"/>
      <c r="BU1086" s="372"/>
      <c r="BV1086" s="372"/>
      <c r="BW1086" s="372"/>
      <c r="BX1086" s="372"/>
      <c r="BY1086" s="372"/>
      <c r="BZ1086" s="372"/>
      <c r="CA1086" s="372"/>
      <c r="CB1086" s="372"/>
      <c r="CC1086" s="372"/>
      <c r="CD1086" s="372"/>
      <c r="CE1086" s="372"/>
      <c r="CF1086" s="372"/>
      <c r="CG1086" s="372"/>
      <c r="CH1086" s="372"/>
      <c r="CI1086" s="372"/>
      <c r="CJ1086" s="372"/>
      <c r="CK1086" s="372"/>
      <c r="CL1086" s="372"/>
      <c r="CM1086" s="372"/>
      <c r="CN1086" s="372"/>
      <c r="CO1086" s="372"/>
      <c r="CP1086" s="372"/>
      <c r="CQ1086" s="372"/>
      <c r="CR1086" s="372"/>
      <c r="CS1086" s="372"/>
      <c r="CT1086" s="372"/>
      <c r="CU1086" s="372"/>
      <c r="CV1086" s="372"/>
      <c r="CW1086" s="372"/>
      <c r="CX1086" s="372"/>
      <c r="CY1086" s="372"/>
      <c r="CZ1086" s="372"/>
      <c r="DA1086" s="372"/>
      <c r="DB1086" s="372"/>
      <c r="DC1086" s="372"/>
      <c r="DD1086" s="372"/>
      <c r="DE1086" s="372"/>
      <c r="DF1086" s="372"/>
      <c r="DG1086" s="372"/>
      <c r="DH1086" s="372"/>
      <c r="DI1086" s="372"/>
      <c r="DJ1086" s="372"/>
      <c r="DK1086" s="372"/>
      <c r="DL1086" s="372"/>
      <c r="DM1086" s="372"/>
      <c r="DN1086" s="372"/>
      <c r="DO1086" s="372"/>
      <c r="DP1086" s="372"/>
      <c r="DQ1086" s="372"/>
      <c r="DR1086" s="372"/>
      <c r="DS1086" s="372"/>
      <c r="DT1086" s="372"/>
      <c r="DU1086" s="372"/>
      <c r="DV1086" s="372"/>
      <c r="DW1086" s="372"/>
      <c r="DX1086" s="372"/>
      <c r="DY1086" s="372"/>
      <c r="DZ1086" s="372"/>
      <c r="EA1086" s="372"/>
      <c r="EB1086" s="372"/>
      <c r="EC1086" s="372"/>
      <c r="ED1086" s="372"/>
      <c r="EE1086" s="372"/>
      <c r="EF1086" s="372"/>
      <c r="EG1086" s="372"/>
      <c r="EH1086" s="372"/>
      <c r="EI1086" s="372"/>
      <c r="EJ1086" s="372"/>
      <c r="EK1086" s="372"/>
      <c r="EL1086" s="372"/>
      <c r="EM1086" s="372"/>
      <c r="EN1086" s="372"/>
      <c r="EO1086" s="372"/>
      <c r="EP1086" s="372"/>
      <c r="EQ1086" s="372"/>
      <c r="ER1086" s="372"/>
      <c r="ES1086" s="372"/>
      <c r="ET1086" s="372"/>
      <c r="EU1086" s="372"/>
      <c r="EV1086" s="372"/>
      <c r="EW1086" s="372"/>
      <c r="EX1086" s="372"/>
      <c r="EY1086" s="372"/>
      <c r="EZ1086" s="372"/>
      <c r="FA1086" s="372"/>
      <c r="FB1086" s="372"/>
      <c r="FC1086" s="372"/>
      <c r="FD1086" s="372"/>
      <c r="FE1086" s="372"/>
      <c r="FF1086" s="372"/>
      <c r="FG1086" s="372"/>
      <c r="FH1086" s="372"/>
      <c r="FI1086" s="372"/>
      <c r="FJ1086" s="372"/>
      <c r="FK1086" s="372"/>
      <c r="FL1086" s="372"/>
      <c r="FM1086" s="372"/>
      <c r="FN1086" s="372"/>
      <c r="FO1086" s="372"/>
      <c r="FP1086" s="372"/>
      <c r="FQ1086" s="372"/>
      <c r="FR1086" s="372"/>
      <c r="FS1086" s="372"/>
      <c r="FT1086" s="372"/>
      <c r="FU1086" s="372"/>
      <c r="FV1086" s="372"/>
      <c r="FW1086" s="372"/>
      <c r="FX1086" s="372"/>
      <c r="FY1086" s="372"/>
      <c r="FZ1086" s="372"/>
      <c r="GA1086" s="372"/>
      <c r="GB1086" s="372"/>
      <c r="GC1086" s="372"/>
      <c r="GD1086" s="372"/>
      <c r="GE1086" s="372"/>
      <c r="GF1086" s="372"/>
      <c r="GG1086" s="372"/>
      <c r="GH1086" s="372"/>
      <c r="GI1086" s="372"/>
      <c r="GJ1086" s="372"/>
      <c r="GK1086" s="372"/>
      <c r="GL1086" s="372"/>
      <c r="GM1086" s="372"/>
      <c r="GN1086" s="372"/>
      <c r="GO1086" s="372"/>
      <c r="GP1086" s="372"/>
      <c r="GQ1086" s="372"/>
      <c r="GR1086" s="372"/>
      <c r="GS1086" s="372"/>
      <c r="GT1086" s="372"/>
      <c r="GU1086" s="372"/>
      <c r="GV1086" s="372"/>
      <c r="GW1086" s="372"/>
      <c r="GX1086" s="372"/>
      <c r="GY1086" s="372"/>
      <c r="GZ1086" s="372"/>
      <c r="HA1086" s="372"/>
      <c r="HB1086" s="372"/>
      <c r="HC1086" s="372"/>
      <c r="HD1086" s="372"/>
      <c r="HE1086" s="372"/>
      <c r="HF1086" s="372"/>
      <c r="HG1086" s="372"/>
      <c r="HH1086" s="372"/>
      <c r="HI1086" s="372"/>
      <c r="HJ1086" s="372"/>
      <c r="HK1086" s="372"/>
      <c r="HL1086" s="372"/>
      <c r="HM1086" s="372"/>
      <c r="HN1086" s="372"/>
      <c r="HO1086" s="372"/>
      <c r="HP1086" s="372"/>
      <c r="HQ1086" s="372"/>
      <c r="HR1086" s="372"/>
      <c r="HS1086" s="372"/>
      <c r="HT1086" s="372"/>
      <c r="HU1086" s="372"/>
      <c r="HV1086" s="372"/>
      <c r="HW1086" s="372"/>
      <c r="HX1086" s="372"/>
    </row>
    <row r="1088" spans="1:232" s="481" customFormat="1">
      <c r="A1088" s="363"/>
      <c r="B1088" s="378"/>
      <c r="C1088" s="365"/>
      <c r="D1088" s="366"/>
      <c r="E1088" s="367"/>
      <c r="F1088" s="368"/>
      <c r="G1088" s="379"/>
      <c r="H1088" s="382"/>
      <c r="I1088" s="466"/>
      <c r="J1088" s="467"/>
      <c r="K1088" s="468"/>
      <c r="L1088" s="465"/>
      <c r="N1088" s="458"/>
      <c r="O1088" s="458"/>
      <c r="P1088" s="372"/>
      <c r="Q1088" s="372"/>
      <c r="R1088" s="372"/>
      <c r="S1088" s="372"/>
      <c r="T1088" s="372"/>
      <c r="U1088" s="372"/>
      <c r="V1088" s="372"/>
      <c r="W1088" s="372"/>
      <c r="X1088" s="372"/>
      <c r="Y1088" s="372"/>
      <c r="Z1088" s="372"/>
      <c r="AA1088" s="372"/>
      <c r="AB1088" s="372"/>
      <c r="AC1088" s="372"/>
      <c r="AD1088" s="372"/>
      <c r="AE1088" s="372"/>
      <c r="AF1088" s="372"/>
      <c r="AG1088" s="372"/>
      <c r="AH1088" s="372"/>
      <c r="AI1088" s="372"/>
      <c r="AJ1088" s="372"/>
      <c r="AK1088" s="372"/>
      <c r="AL1088" s="372"/>
      <c r="AM1088" s="372"/>
      <c r="AN1088" s="372"/>
      <c r="AO1088" s="372"/>
      <c r="AP1088" s="372"/>
      <c r="AQ1088" s="372"/>
      <c r="AR1088" s="372"/>
      <c r="AS1088" s="372"/>
      <c r="AT1088" s="372"/>
      <c r="AU1088" s="372"/>
      <c r="AV1088" s="372"/>
      <c r="AW1088" s="372"/>
      <c r="AX1088" s="372"/>
      <c r="AY1088" s="372"/>
      <c r="AZ1088" s="372"/>
      <c r="BA1088" s="372"/>
      <c r="BB1088" s="372"/>
      <c r="BC1088" s="372"/>
      <c r="BD1088" s="372"/>
      <c r="BE1088" s="372"/>
      <c r="BF1088" s="372"/>
      <c r="BG1088" s="372"/>
      <c r="BH1088" s="372"/>
      <c r="BI1088" s="372"/>
      <c r="BJ1088" s="372"/>
      <c r="BK1088" s="372"/>
      <c r="BL1088" s="372"/>
      <c r="BM1088" s="372"/>
      <c r="BN1088" s="372"/>
      <c r="BO1088" s="372"/>
      <c r="BP1088" s="372"/>
      <c r="BQ1088" s="372"/>
      <c r="BR1088" s="372"/>
      <c r="BS1088" s="372"/>
      <c r="BT1088" s="372"/>
      <c r="BU1088" s="372"/>
      <c r="BV1088" s="372"/>
      <c r="BW1088" s="372"/>
      <c r="BX1088" s="372"/>
      <c r="BY1088" s="372"/>
      <c r="BZ1088" s="372"/>
      <c r="CA1088" s="372"/>
      <c r="CB1088" s="372"/>
      <c r="CC1088" s="372"/>
      <c r="CD1088" s="372"/>
      <c r="CE1088" s="372"/>
      <c r="CF1088" s="372"/>
      <c r="CG1088" s="372"/>
      <c r="CH1088" s="372"/>
      <c r="CI1088" s="372"/>
      <c r="CJ1088" s="372"/>
      <c r="CK1088" s="372"/>
      <c r="CL1088" s="372"/>
      <c r="CM1088" s="372"/>
      <c r="CN1088" s="372"/>
      <c r="CO1088" s="372"/>
      <c r="CP1088" s="372"/>
      <c r="CQ1088" s="372"/>
      <c r="CR1088" s="372"/>
      <c r="CS1088" s="372"/>
      <c r="CT1088" s="372"/>
      <c r="CU1088" s="372"/>
      <c r="CV1088" s="372"/>
      <c r="CW1088" s="372"/>
      <c r="CX1088" s="372"/>
      <c r="CY1088" s="372"/>
      <c r="CZ1088" s="372"/>
      <c r="DA1088" s="372"/>
      <c r="DB1088" s="372"/>
      <c r="DC1088" s="372"/>
      <c r="DD1088" s="372"/>
      <c r="DE1088" s="372"/>
      <c r="DF1088" s="372"/>
      <c r="DG1088" s="372"/>
      <c r="DH1088" s="372"/>
      <c r="DI1088" s="372"/>
      <c r="DJ1088" s="372"/>
      <c r="DK1088" s="372"/>
      <c r="DL1088" s="372"/>
      <c r="DM1088" s="372"/>
      <c r="DN1088" s="372"/>
      <c r="DO1088" s="372"/>
      <c r="DP1088" s="372"/>
      <c r="DQ1088" s="372"/>
      <c r="DR1088" s="372"/>
      <c r="DS1088" s="372"/>
      <c r="DT1088" s="372"/>
      <c r="DU1088" s="372"/>
      <c r="DV1088" s="372"/>
      <c r="DW1088" s="372"/>
      <c r="DX1088" s="372"/>
      <c r="DY1088" s="372"/>
      <c r="DZ1088" s="372"/>
      <c r="EA1088" s="372"/>
      <c r="EB1088" s="372"/>
      <c r="EC1088" s="372"/>
      <c r="ED1088" s="372"/>
      <c r="EE1088" s="372"/>
      <c r="EF1088" s="372"/>
      <c r="EG1088" s="372"/>
      <c r="EH1088" s="372"/>
      <c r="EI1088" s="372"/>
      <c r="EJ1088" s="372"/>
      <c r="EK1088" s="372"/>
      <c r="EL1088" s="372"/>
      <c r="EM1088" s="372"/>
      <c r="EN1088" s="372"/>
      <c r="EO1088" s="372"/>
      <c r="EP1088" s="372"/>
      <c r="EQ1088" s="372"/>
      <c r="ER1088" s="372"/>
      <c r="ES1088" s="372"/>
      <c r="ET1088" s="372"/>
      <c r="EU1088" s="372"/>
      <c r="EV1088" s="372"/>
      <c r="EW1088" s="372"/>
      <c r="EX1088" s="372"/>
      <c r="EY1088" s="372"/>
      <c r="EZ1088" s="372"/>
      <c r="FA1088" s="372"/>
      <c r="FB1088" s="372"/>
      <c r="FC1088" s="372"/>
      <c r="FD1088" s="372"/>
      <c r="FE1088" s="372"/>
      <c r="FF1088" s="372"/>
      <c r="FG1088" s="372"/>
      <c r="FH1088" s="372"/>
      <c r="FI1088" s="372"/>
      <c r="FJ1088" s="372"/>
      <c r="FK1088" s="372"/>
      <c r="FL1088" s="372"/>
      <c r="FM1088" s="372"/>
      <c r="FN1088" s="372"/>
      <c r="FO1088" s="372"/>
      <c r="FP1088" s="372"/>
      <c r="FQ1088" s="372"/>
      <c r="FR1088" s="372"/>
      <c r="FS1088" s="372"/>
      <c r="FT1088" s="372"/>
      <c r="FU1088" s="372"/>
      <c r="FV1088" s="372"/>
      <c r="FW1088" s="372"/>
      <c r="FX1088" s="372"/>
      <c r="FY1088" s="372"/>
      <c r="FZ1088" s="372"/>
      <c r="GA1088" s="372"/>
      <c r="GB1088" s="372"/>
      <c r="GC1088" s="372"/>
      <c r="GD1088" s="372"/>
      <c r="GE1088" s="372"/>
      <c r="GF1088" s="372"/>
      <c r="GG1088" s="372"/>
      <c r="GH1088" s="372"/>
      <c r="GI1088" s="372"/>
      <c r="GJ1088" s="372"/>
      <c r="GK1088" s="372"/>
      <c r="GL1088" s="372"/>
      <c r="GM1088" s="372"/>
      <c r="GN1088" s="372"/>
      <c r="GO1088" s="372"/>
      <c r="GP1088" s="372"/>
      <c r="GQ1088" s="372"/>
      <c r="GR1088" s="372"/>
      <c r="GS1088" s="372"/>
      <c r="GT1088" s="372"/>
      <c r="GU1088" s="372"/>
      <c r="GV1088" s="372"/>
      <c r="GW1088" s="372"/>
      <c r="GX1088" s="372"/>
      <c r="GY1088" s="372"/>
      <c r="GZ1088" s="372"/>
      <c r="HA1088" s="372"/>
      <c r="HB1088" s="372"/>
      <c r="HC1088" s="372"/>
      <c r="HD1088" s="372"/>
      <c r="HE1088" s="372"/>
      <c r="HF1088" s="372"/>
      <c r="HG1088" s="372"/>
      <c r="HH1088" s="372"/>
      <c r="HI1088" s="372"/>
      <c r="HJ1088" s="372"/>
      <c r="HK1088" s="372"/>
      <c r="HL1088" s="372"/>
      <c r="HM1088" s="372"/>
      <c r="HN1088" s="372"/>
      <c r="HO1088" s="372"/>
      <c r="HP1088" s="372"/>
      <c r="HQ1088" s="372"/>
      <c r="HR1088" s="372"/>
      <c r="HS1088" s="372"/>
      <c r="HT1088" s="372"/>
      <c r="HU1088" s="372"/>
      <c r="HV1088" s="372"/>
      <c r="HW1088" s="372"/>
      <c r="HX1088" s="372"/>
    </row>
    <row r="1090" spans="1:232" s="481" customFormat="1">
      <c r="A1090" s="363"/>
      <c r="B1090" s="378"/>
      <c r="C1090" s="365"/>
      <c r="D1090" s="366"/>
      <c r="E1090" s="367"/>
      <c r="F1090" s="368"/>
      <c r="G1090" s="379"/>
      <c r="H1090" s="382"/>
      <c r="I1090" s="466"/>
      <c r="J1090" s="467"/>
      <c r="K1090" s="468"/>
      <c r="L1090" s="465"/>
      <c r="N1090" s="458"/>
      <c r="O1090" s="458"/>
      <c r="P1090" s="372"/>
      <c r="Q1090" s="372"/>
      <c r="R1090" s="372"/>
      <c r="S1090" s="372"/>
      <c r="T1090" s="372"/>
      <c r="U1090" s="372"/>
      <c r="V1090" s="372"/>
      <c r="W1090" s="372"/>
      <c r="X1090" s="372"/>
      <c r="Y1090" s="372"/>
      <c r="Z1090" s="372"/>
      <c r="AA1090" s="372"/>
      <c r="AB1090" s="372"/>
      <c r="AC1090" s="372"/>
      <c r="AD1090" s="372"/>
      <c r="AE1090" s="372"/>
      <c r="AF1090" s="372"/>
      <c r="AG1090" s="372"/>
      <c r="AH1090" s="372"/>
      <c r="AI1090" s="372"/>
      <c r="AJ1090" s="372"/>
      <c r="AK1090" s="372"/>
      <c r="AL1090" s="372"/>
      <c r="AM1090" s="372"/>
      <c r="AN1090" s="372"/>
      <c r="AO1090" s="372"/>
      <c r="AP1090" s="372"/>
      <c r="AQ1090" s="372"/>
      <c r="AR1090" s="372"/>
      <c r="AS1090" s="372"/>
      <c r="AT1090" s="372"/>
      <c r="AU1090" s="372"/>
      <c r="AV1090" s="372"/>
      <c r="AW1090" s="372"/>
      <c r="AX1090" s="372"/>
      <c r="AY1090" s="372"/>
      <c r="AZ1090" s="372"/>
      <c r="BA1090" s="372"/>
      <c r="BB1090" s="372"/>
      <c r="BC1090" s="372"/>
      <c r="BD1090" s="372"/>
      <c r="BE1090" s="372"/>
      <c r="BF1090" s="372"/>
      <c r="BG1090" s="372"/>
      <c r="BH1090" s="372"/>
      <c r="BI1090" s="372"/>
      <c r="BJ1090" s="372"/>
      <c r="BK1090" s="372"/>
      <c r="BL1090" s="372"/>
      <c r="BM1090" s="372"/>
      <c r="BN1090" s="372"/>
      <c r="BO1090" s="372"/>
      <c r="BP1090" s="372"/>
      <c r="BQ1090" s="372"/>
      <c r="BR1090" s="372"/>
      <c r="BS1090" s="372"/>
      <c r="BT1090" s="372"/>
      <c r="BU1090" s="372"/>
      <c r="BV1090" s="372"/>
      <c r="BW1090" s="372"/>
      <c r="BX1090" s="372"/>
      <c r="BY1090" s="372"/>
      <c r="BZ1090" s="372"/>
      <c r="CA1090" s="372"/>
      <c r="CB1090" s="372"/>
      <c r="CC1090" s="372"/>
      <c r="CD1090" s="372"/>
      <c r="CE1090" s="372"/>
      <c r="CF1090" s="372"/>
      <c r="CG1090" s="372"/>
      <c r="CH1090" s="372"/>
      <c r="CI1090" s="372"/>
      <c r="CJ1090" s="372"/>
      <c r="CK1090" s="372"/>
      <c r="CL1090" s="372"/>
      <c r="CM1090" s="372"/>
      <c r="CN1090" s="372"/>
      <c r="CO1090" s="372"/>
      <c r="CP1090" s="372"/>
      <c r="CQ1090" s="372"/>
      <c r="CR1090" s="372"/>
      <c r="CS1090" s="372"/>
      <c r="CT1090" s="372"/>
      <c r="CU1090" s="372"/>
      <c r="CV1090" s="372"/>
      <c r="CW1090" s="372"/>
      <c r="CX1090" s="372"/>
      <c r="CY1090" s="372"/>
      <c r="CZ1090" s="372"/>
      <c r="DA1090" s="372"/>
      <c r="DB1090" s="372"/>
      <c r="DC1090" s="372"/>
      <c r="DD1090" s="372"/>
      <c r="DE1090" s="372"/>
      <c r="DF1090" s="372"/>
      <c r="DG1090" s="372"/>
      <c r="DH1090" s="372"/>
      <c r="DI1090" s="372"/>
      <c r="DJ1090" s="372"/>
      <c r="DK1090" s="372"/>
      <c r="DL1090" s="372"/>
      <c r="DM1090" s="372"/>
      <c r="DN1090" s="372"/>
      <c r="DO1090" s="372"/>
      <c r="DP1090" s="372"/>
      <c r="DQ1090" s="372"/>
      <c r="DR1090" s="372"/>
      <c r="DS1090" s="372"/>
      <c r="DT1090" s="372"/>
      <c r="DU1090" s="372"/>
      <c r="DV1090" s="372"/>
      <c r="DW1090" s="372"/>
      <c r="DX1090" s="372"/>
      <c r="DY1090" s="372"/>
      <c r="DZ1090" s="372"/>
      <c r="EA1090" s="372"/>
      <c r="EB1090" s="372"/>
      <c r="EC1090" s="372"/>
      <c r="ED1090" s="372"/>
      <c r="EE1090" s="372"/>
      <c r="EF1090" s="372"/>
      <c r="EG1090" s="372"/>
      <c r="EH1090" s="372"/>
      <c r="EI1090" s="372"/>
      <c r="EJ1090" s="372"/>
      <c r="EK1090" s="372"/>
      <c r="EL1090" s="372"/>
      <c r="EM1090" s="372"/>
      <c r="EN1090" s="372"/>
      <c r="EO1090" s="372"/>
      <c r="EP1090" s="372"/>
      <c r="EQ1090" s="372"/>
      <c r="ER1090" s="372"/>
      <c r="ES1090" s="372"/>
      <c r="ET1090" s="372"/>
      <c r="EU1090" s="372"/>
      <c r="EV1090" s="372"/>
      <c r="EW1090" s="372"/>
      <c r="EX1090" s="372"/>
      <c r="EY1090" s="372"/>
      <c r="EZ1090" s="372"/>
      <c r="FA1090" s="372"/>
      <c r="FB1090" s="372"/>
      <c r="FC1090" s="372"/>
      <c r="FD1090" s="372"/>
      <c r="FE1090" s="372"/>
      <c r="FF1090" s="372"/>
      <c r="FG1090" s="372"/>
      <c r="FH1090" s="372"/>
      <c r="FI1090" s="372"/>
      <c r="FJ1090" s="372"/>
      <c r="FK1090" s="372"/>
      <c r="FL1090" s="372"/>
      <c r="FM1090" s="372"/>
      <c r="FN1090" s="372"/>
      <c r="FO1090" s="372"/>
      <c r="FP1090" s="372"/>
      <c r="FQ1090" s="372"/>
      <c r="FR1090" s="372"/>
      <c r="FS1090" s="372"/>
      <c r="FT1090" s="372"/>
      <c r="FU1090" s="372"/>
      <c r="FV1090" s="372"/>
      <c r="FW1090" s="372"/>
      <c r="FX1090" s="372"/>
      <c r="FY1090" s="372"/>
      <c r="FZ1090" s="372"/>
      <c r="GA1090" s="372"/>
      <c r="GB1090" s="372"/>
      <c r="GC1090" s="372"/>
      <c r="GD1090" s="372"/>
      <c r="GE1090" s="372"/>
      <c r="GF1090" s="372"/>
      <c r="GG1090" s="372"/>
      <c r="GH1090" s="372"/>
      <c r="GI1090" s="372"/>
      <c r="GJ1090" s="372"/>
      <c r="GK1090" s="372"/>
      <c r="GL1090" s="372"/>
      <c r="GM1090" s="372"/>
      <c r="GN1090" s="372"/>
      <c r="GO1090" s="372"/>
      <c r="GP1090" s="372"/>
      <c r="GQ1090" s="372"/>
      <c r="GR1090" s="372"/>
      <c r="GS1090" s="372"/>
      <c r="GT1090" s="372"/>
      <c r="GU1090" s="372"/>
      <c r="GV1090" s="372"/>
      <c r="GW1090" s="372"/>
      <c r="GX1090" s="372"/>
      <c r="GY1090" s="372"/>
      <c r="GZ1090" s="372"/>
      <c r="HA1090" s="372"/>
      <c r="HB1090" s="372"/>
      <c r="HC1090" s="372"/>
      <c r="HD1090" s="372"/>
      <c r="HE1090" s="372"/>
      <c r="HF1090" s="372"/>
      <c r="HG1090" s="372"/>
      <c r="HH1090" s="372"/>
      <c r="HI1090" s="372"/>
      <c r="HJ1090" s="372"/>
      <c r="HK1090" s="372"/>
      <c r="HL1090" s="372"/>
      <c r="HM1090" s="372"/>
      <c r="HN1090" s="372"/>
      <c r="HO1090" s="372"/>
      <c r="HP1090" s="372"/>
      <c r="HQ1090" s="372"/>
      <c r="HR1090" s="372"/>
      <c r="HS1090" s="372"/>
      <c r="HT1090" s="372"/>
      <c r="HU1090" s="372"/>
      <c r="HV1090" s="372"/>
      <c r="HW1090" s="372"/>
      <c r="HX1090" s="372"/>
    </row>
    <row r="1092" spans="1:232" s="481" customFormat="1">
      <c r="A1092" s="363"/>
      <c r="B1092" s="378"/>
      <c r="C1092" s="365"/>
      <c r="D1092" s="366"/>
      <c r="E1092" s="367"/>
      <c r="F1092" s="368"/>
      <c r="G1092" s="379"/>
      <c r="H1092" s="382"/>
      <c r="I1092" s="466"/>
      <c r="J1092" s="467"/>
      <c r="K1092" s="468"/>
      <c r="L1092" s="465"/>
      <c r="N1092" s="458"/>
      <c r="O1092" s="458"/>
      <c r="P1092" s="372"/>
      <c r="Q1092" s="372"/>
      <c r="R1092" s="372"/>
      <c r="S1092" s="372"/>
      <c r="T1092" s="372"/>
      <c r="U1092" s="372"/>
      <c r="V1092" s="372"/>
      <c r="W1092" s="372"/>
      <c r="X1092" s="372"/>
      <c r="Y1092" s="372"/>
      <c r="Z1092" s="372"/>
      <c r="AA1092" s="372"/>
      <c r="AB1092" s="372"/>
      <c r="AC1092" s="372"/>
      <c r="AD1092" s="372"/>
      <c r="AE1092" s="372"/>
      <c r="AF1092" s="372"/>
      <c r="AG1092" s="372"/>
      <c r="AH1092" s="372"/>
      <c r="AI1092" s="372"/>
      <c r="AJ1092" s="372"/>
      <c r="AK1092" s="372"/>
      <c r="AL1092" s="372"/>
      <c r="AM1092" s="372"/>
      <c r="AN1092" s="372"/>
      <c r="AO1092" s="372"/>
      <c r="AP1092" s="372"/>
      <c r="AQ1092" s="372"/>
      <c r="AR1092" s="372"/>
      <c r="AS1092" s="372"/>
      <c r="AT1092" s="372"/>
      <c r="AU1092" s="372"/>
      <c r="AV1092" s="372"/>
      <c r="AW1092" s="372"/>
      <c r="AX1092" s="372"/>
      <c r="AY1092" s="372"/>
      <c r="AZ1092" s="372"/>
      <c r="BA1092" s="372"/>
      <c r="BB1092" s="372"/>
      <c r="BC1092" s="372"/>
      <c r="BD1092" s="372"/>
      <c r="BE1092" s="372"/>
      <c r="BF1092" s="372"/>
      <c r="BG1092" s="372"/>
      <c r="BH1092" s="372"/>
      <c r="BI1092" s="372"/>
      <c r="BJ1092" s="372"/>
      <c r="BK1092" s="372"/>
      <c r="BL1092" s="372"/>
      <c r="BM1092" s="372"/>
      <c r="BN1092" s="372"/>
      <c r="BO1092" s="372"/>
      <c r="BP1092" s="372"/>
      <c r="BQ1092" s="372"/>
      <c r="BR1092" s="372"/>
      <c r="BS1092" s="372"/>
      <c r="BT1092" s="372"/>
      <c r="BU1092" s="372"/>
      <c r="BV1092" s="372"/>
      <c r="BW1092" s="372"/>
      <c r="BX1092" s="372"/>
      <c r="BY1092" s="372"/>
      <c r="BZ1092" s="372"/>
      <c r="CA1092" s="372"/>
      <c r="CB1092" s="372"/>
      <c r="CC1092" s="372"/>
      <c r="CD1092" s="372"/>
      <c r="CE1092" s="372"/>
      <c r="CF1092" s="372"/>
      <c r="CG1092" s="372"/>
      <c r="CH1092" s="372"/>
      <c r="CI1092" s="372"/>
      <c r="CJ1092" s="372"/>
      <c r="CK1092" s="372"/>
      <c r="CL1092" s="372"/>
      <c r="CM1092" s="372"/>
      <c r="CN1092" s="372"/>
      <c r="CO1092" s="372"/>
      <c r="CP1092" s="372"/>
      <c r="CQ1092" s="372"/>
      <c r="CR1092" s="372"/>
      <c r="CS1092" s="372"/>
      <c r="CT1092" s="372"/>
      <c r="CU1092" s="372"/>
      <c r="CV1092" s="372"/>
      <c r="CW1092" s="372"/>
      <c r="CX1092" s="372"/>
      <c r="CY1092" s="372"/>
      <c r="CZ1092" s="372"/>
      <c r="DA1092" s="372"/>
      <c r="DB1092" s="372"/>
      <c r="DC1092" s="372"/>
      <c r="DD1092" s="372"/>
      <c r="DE1092" s="372"/>
      <c r="DF1092" s="372"/>
      <c r="DG1092" s="372"/>
      <c r="DH1092" s="372"/>
      <c r="DI1092" s="372"/>
      <c r="DJ1092" s="372"/>
      <c r="DK1092" s="372"/>
      <c r="DL1092" s="372"/>
      <c r="DM1092" s="372"/>
      <c r="DN1092" s="372"/>
      <c r="DO1092" s="372"/>
      <c r="DP1092" s="372"/>
      <c r="DQ1092" s="372"/>
      <c r="DR1092" s="372"/>
      <c r="DS1092" s="372"/>
      <c r="DT1092" s="372"/>
      <c r="DU1092" s="372"/>
      <c r="DV1092" s="372"/>
      <c r="DW1092" s="372"/>
      <c r="DX1092" s="372"/>
      <c r="DY1092" s="372"/>
      <c r="DZ1092" s="372"/>
      <c r="EA1092" s="372"/>
      <c r="EB1092" s="372"/>
      <c r="EC1092" s="372"/>
      <c r="ED1092" s="372"/>
      <c r="EE1092" s="372"/>
      <c r="EF1092" s="372"/>
      <c r="EG1092" s="372"/>
      <c r="EH1092" s="372"/>
      <c r="EI1092" s="372"/>
      <c r="EJ1092" s="372"/>
      <c r="EK1092" s="372"/>
      <c r="EL1092" s="372"/>
      <c r="EM1092" s="372"/>
      <c r="EN1092" s="372"/>
      <c r="EO1092" s="372"/>
      <c r="EP1092" s="372"/>
      <c r="EQ1092" s="372"/>
      <c r="ER1092" s="372"/>
      <c r="ES1092" s="372"/>
      <c r="ET1092" s="372"/>
      <c r="EU1092" s="372"/>
      <c r="EV1092" s="372"/>
      <c r="EW1092" s="372"/>
      <c r="EX1092" s="372"/>
      <c r="EY1092" s="372"/>
      <c r="EZ1092" s="372"/>
      <c r="FA1092" s="372"/>
      <c r="FB1092" s="372"/>
      <c r="FC1092" s="372"/>
      <c r="FD1092" s="372"/>
      <c r="FE1092" s="372"/>
      <c r="FF1092" s="372"/>
      <c r="FG1092" s="372"/>
      <c r="FH1092" s="372"/>
      <c r="FI1092" s="372"/>
      <c r="FJ1092" s="372"/>
      <c r="FK1092" s="372"/>
      <c r="FL1092" s="372"/>
      <c r="FM1092" s="372"/>
      <c r="FN1092" s="372"/>
      <c r="FO1092" s="372"/>
      <c r="FP1092" s="372"/>
      <c r="FQ1092" s="372"/>
      <c r="FR1092" s="372"/>
      <c r="FS1092" s="372"/>
      <c r="FT1092" s="372"/>
      <c r="FU1092" s="372"/>
      <c r="FV1092" s="372"/>
      <c r="FW1092" s="372"/>
      <c r="FX1092" s="372"/>
      <c r="FY1092" s="372"/>
      <c r="FZ1092" s="372"/>
      <c r="GA1092" s="372"/>
      <c r="GB1092" s="372"/>
      <c r="GC1092" s="372"/>
      <c r="GD1092" s="372"/>
      <c r="GE1092" s="372"/>
      <c r="GF1092" s="372"/>
      <c r="GG1092" s="372"/>
      <c r="GH1092" s="372"/>
      <c r="GI1092" s="372"/>
      <c r="GJ1092" s="372"/>
      <c r="GK1092" s="372"/>
      <c r="GL1092" s="372"/>
      <c r="GM1092" s="372"/>
      <c r="GN1092" s="372"/>
      <c r="GO1092" s="372"/>
      <c r="GP1092" s="372"/>
      <c r="GQ1092" s="372"/>
      <c r="GR1092" s="372"/>
      <c r="GS1092" s="372"/>
      <c r="GT1092" s="372"/>
      <c r="GU1092" s="372"/>
      <c r="GV1092" s="372"/>
      <c r="GW1092" s="372"/>
      <c r="GX1092" s="372"/>
      <c r="GY1092" s="372"/>
      <c r="GZ1092" s="372"/>
      <c r="HA1092" s="372"/>
      <c r="HB1092" s="372"/>
      <c r="HC1092" s="372"/>
      <c r="HD1092" s="372"/>
      <c r="HE1092" s="372"/>
      <c r="HF1092" s="372"/>
      <c r="HG1092" s="372"/>
      <c r="HH1092" s="372"/>
      <c r="HI1092" s="372"/>
      <c r="HJ1092" s="372"/>
      <c r="HK1092" s="372"/>
      <c r="HL1092" s="372"/>
      <c r="HM1092" s="372"/>
      <c r="HN1092" s="372"/>
      <c r="HO1092" s="372"/>
      <c r="HP1092" s="372"/>
      <c r="HQ1092" s="372"/>
      <c r="HR1092" s="372"/>
      <c r="HS1092" s="372"/>
      <c r="HT1092" s="372"/>
      <c r="HU1092" s="372"/>
      <c r="HV1092" s="372"/>
      <c r="HW1092" s="372"/>
      <c r="HX1092" s="372"/>
    </row>
    <row r="1093" spans="1:232" s="481" customFormat="1">
      <c r="A1093" s="363"/>
      <c r="B1093" s="378"/>
      <c r="C1093" s="365"/>
      <c r="D1093" s="366"/>
      <c r="E1093" s="367"/>
      <c r="F1093" s="368"/>
      <c r="G1093" s="379"/>
      <c r="H1093" s="382"/>
      <c r="I1093" s="466"/>
      <c r="J1093" s="467"/>
      <c r="K1093" s="468"/>
      <c r="L1093" s="465"/>
      <c r="N1093" s="458"/>
      <c r="O1093" s="458"/>
      <c r="P1093" s="372"/>
      <c r="Q1093" s="372"/>
      <c r="R1093" s="372"/>
      <c r="S1093" s="372"/>
      <c r="T1093" s="372"/>
      <c r="U1093" s="372"/>
      <c r="V1093" s="372"/>
      <c r="W1093" s="372"/>
      <c r="X1093" s="372"/>
      <c r="Y1093" s="372"/>
      <c r="Z1093" s="372"/>
      <c r="AA1093" s="372"/>
      <c r="AB1093" s="372"/>
      <c r="AC1093" s="372"/>
      <c r="AD1093" s="372"/>
      <c r="AE1093" s="372"/>
      <c r="AF1093" s="372"/>
      <c r="AG1093" s="372"/>
      <c r="AH1093" s="372"/>
      <c r="AI1093" s="372"/>
      <c r="AJ1093" s="372"/>
      <c r="AK1093" s="372"/>
      <c r="AL1093" s="372"/>
      <c r="AM1093" s="372"/>
      <c r="AN1093" s="372"/>
      <c r="AO1093" s="372"/>
      <c r="AP1093" s="372"/>
      <c r="AQ1093" s="372"/>
      <c r="AR1093" s="372"/>
      <c r="AS1093" s="372"/>
      <c r="AT1093" s="372"/>
      <c r="AU1093" s="372"/>
      <c r="AV1093" s="372"/>
      <c r="AW1093" s="372"/>
      <c r="AX1093" s="372"/>
      <c r="AY1093" s="372"/>
      <c r="AZ1093" s="372"/>
      <c r="BA1093" s="372"/>
      <c r="BB1093" s="372"/>
      <c r="BC1093" s="372"/>
      <c r="BD1093" s="372"/>
      <c r="BE1093" s="372"/>
      <c r="BF1093" s="372"/>
      <c r="BG1093" s="372"/>
      <c r="BH1093" s="372"/>
      <c r="BI1093" s="372"/>
      <c r="BJ1093" s="372"/>
      <c r="BK1093" s="372"/>
      <c r="BL1093" s="372"/>
      <c r="BM1093" s="372"/>
      <c r="BN1093" s="372"/>
      <c r="BO1093" s="372"/>
      <c r="BP1093" s="372"/>
      <c r="BQ1093" s="372"/>
      <c r="BR1093" s="372"/>
      <c r="BS1093" s="372"/>
      <c r="BT1093" s="372"/>
      <c r="BU1093" s="372"/>
      <c r="BV1093" s="372"/>
      <c r="BW1093" s="372"/>
      <c r="BX1093" s="372"/>
      <c r="BY1093" s="372"/>
      <c r="BZ1093" s="372"/>
      <c r="CA1093" s="372"/>
      <c r="CB1093" s="372"/>
      <c r="CC1093" s="372"/>
      <c r="CD1093" s="372"/>
      <c r="CE1093" s="372"/>
      <c r="CF1093" s="372"/>
      <c r="CG1093" s="372"/>
      <c r="CH1093" s="372"/>
      <c r="CI1093" s="372"/>
      <c r="CJ1093" s="372"/>
      <c r="CK1093" s="372"/>
      <c r="CL1093" s="372"/>
      <c r="CM1093" s="372"/>
      <c r="CN1093" s="372"/>
      <c r="CO1093" s="372"/>
      <c r="CP1093" s="372"/>
      <c r="CQ1093" s="372"/>
      <c r="CR1093" s="372"/>
      <c r="CS1093" s="372"/>
      <c r="CT1093" s="372"/>
      <c r="CU1093" s="372"/>
      <c r="CV1093" s="372"/>
      <c r="CW1093" s="372"/>
      <c r="CX1093" s="372"/>
      <c r="CY1093" s="372"/>
      <c r="CZ1093" s="372"/>
      <c r="DA1093" s="372"/>
      <c r="DB1093" s="372"/>
      <c r="DC1093" s="372"/>
      <c r="DD1093" s="372"/>
      <c r="DE1093" s="372"/>
      <c r="DF1093" s="372"/>
      <c r="DG1093" s="372"/>
      <c r="DH1093" s="372"/>
      <c r="DI1093" s="372"/>
      <c r="DJ1093" s="372"/>
      <c r="DK1093" s="372"/>
      <c r="DL1093" s="372"/>
      <c r="DM1093" s="372"/>
      <c r="DN1093" s="372"/>
      <c r="DO1093" s="372"/>
      <c r="DP1093" s="372"/>
      <c r="DQ1093" s="372"/>
      <c r="DR1093" s="372"/>
      <c r="DS1093" s="372"/>
      <c r="DT1093" s="372"/>
      <c r="DU1093" s="372"/>
      <c r="DV1093" s="372"/>
      <c r="DW1093" s="372"/>
      <c r="DX1093" s="372"/>
      <c r="DY1093" s="372"/>
      <c r="DZ1093" s="372"/>
      <c r="EA1093" s="372"/>
      <c r="EB1093" s="372"/>
      <c r="EC1093" s="372"/>
      <c r="ED1093" s="372"/>
      <c r="EE1093" s="372"/>
      <c r="EF1093" s="372"/>
      <c r="EG1093" s="372"/>
      <c r="EH1093" s="372"/>
      <c r="EI1093" s="372"/>
      <c r="EJ1093" s="372"/>
      <c r="EK1093" s="372"/>
      <c r="EL1093" s="372"/>
      <c r="EM1093" s="372"/>
      <c r="EN1093" s="372"/>
      <c r="EO1093" s="372"/>
      <c r="EP1093" s="372"/>
      <c r="EQ1093" s="372"/>
      <c r="ER1093" s="372"/>
      <c r="ES1093" s="372"/>
      <c r="ET1093" s="372"/>
      <c r="EU1093" s="372"/>
      <c r="EV1093" s="372"/>
      <c r="EW1093" s="372"/>
      <c r="EX1093" s="372"/>
      <c r="EY1093" s="372"/>
      <c r="EZ1093" s="372"/>
      <c r="FA1093" s="372"/>
      <c r="FB1093" s="372"/>
      <c r="FC1093" s="372"/>
      <c r="FD1093" s="372"/>
      <c r="FE1093" s="372"/>
      <c r="FF1093" s="372"/>
      <c r="FG1093" s="372"/>
      <c r="FH1093" s="372"/>
      <c r="FI1093" s="372"/>
      <c r="FJ1093" s="372"/>
      <c r="FK1093" s="372"/>
      <c r="FL1093" s="372"/>
      <c r="FM1093" s="372"/>
      <c r="FN1093" s="372"/>
      <c r="FO1093" s="372"/>
      <c r="FP1093" s="372"/>
      <c r="FQ1093" s="372"/>
      <c r="FR1093" s="372"/>
      <c r="FS1093" s="372"/>
      <c r="FT1093" s="372"/>
      <c r="FU1093" s="372"/>
      <c r="FV1093" s="372"/>
      <c r="FW1093" s="372"/>
      <c r="FX1093" s="372"/>
      <c r="FY1093" s="372"/>
      <c r="FZ1093" s="372"/>
      <c r="GA1093" s="372"/>
      <c r="GB1093" s="372"/>
      <c r="GC1093" s="372"/>
      <c r="GD1093" s="372"/>
      <c r="GE1093" s="372"/>
      <c r="GF1093" s="372"/>
      <c r="GG1093" s="372"/>
      <c r="GH1093" s="372"/>
      <c r="GI1093" s="372"/>
      <c r="GJ1093" s="372"/>
      <c r="GK1093" s="372"/>
      <c r="GL1093" s="372"/>
      <c r="GM1093" s="372"/>
      <c r="GN1093" s="372"/>
      <c r="GO1093" s="372"/>
      <c r="GP1093" s="372"/>
      <c r="GQ1093" s="372"/>
      <c r="GR1093" s="372"/>
      <c r="GS1093" s="372"/>
      <c r="GT1093" s="372"/>
      <c r="GU1093" s="372"/>
      <c r="GV1093" s="372"/>
      <c r="GW1093" s="372"/>
      <c r="GX1093" s="372"/>
      <c r="GY1093" s="372"/>
      <c r="GZ1093" s="372"/>
      <c r="HA1093" s="372"/>
      <c r="HB1093" s="372"/>
      <c r="HC1093" s="372"/>
      <c r="HD1093" s="372"/>
      <c r="HE1093" s="372"/>
      <c r="HF1093" s="372"/>
      <c r="HG1093" s="372"/>
      <c r="HH1093" s="372"/>
      <c r="HI1093" s="372"/>
      <c r="HJ1093" s="372"/>
      <c r="HK1093" s="372"/>
      <c r="HL1093" s="372"/>
      <c r="HM1093" s="372"/>
      <c r="HN1093" s="372"/>
      <c r="HO1093" s="372"/>
      <c r="HP1093" s="372"/>
      <c r="HQ1093" s="372"/>
      <c r="HR1093" s="372"/>
      <c r="HS1093" s="372"/>
      <c r="HT1093" s="372"/>
      <c r="HU1093" s="372"/>
      <c r="HV1093" s="372"/>
      <c r="HW1093" s="372"/>
      <c r="HX1093" s="372"/>
    </row>
    <row r="1095" spans="1:232" s="481" customFormat="1">
      <c r="A1095" s="363"/>
      <c r="B1095" s="378"/>
      <c r="C1095" s="365"/>
      <c r="D1095" s="366"/>
      <c r="E1095" s="367"/>
      <c r="F1095" s="368"/>
      <c r="G1095" s="379"/>
      <c r="H1095" s="382"/>
      <c r="I1095" s="466"/>
      <c r="J1095" s="467"/>
      <c r="K1095" s="468"/>
      <c r="L1095" s="465"/>
      <c r="N1095" s="458"/>
      <c r="O1095" s="458"/>
      <c r="P1095" s="372"/>
      <c r="Q1095" s="372"/>
      <c r="R1095" s="372"/>
      <c r="S1095" s="372"/>
      <c r="T1095" s="372"/>
      <c r="U1095" s="372"/>
      <c r="V1095" s="372"/>
      <c r="W1095" s="372"/>
      <c r="X1095" s="372"/>
      <c r="Y1095" s="372"/>
      <c r="Z1095" s="372"/>
      <c r="AA1095" s="372"/>
      <c r="AB1095" s="372"/>
      <c r="AC1095" s="372"/>
      <c r="AD1095" s="372"/>
      <c r="AE1095" s="372"/>
      <c r="AF1095" s="372"/>
      <c r="AG1095" s="372"/>
      <c r="AH1095" s="372"/>
      <c r="AI1095" s="372"/>
      <c r="AJ1095" s="372"/>
      <c r="AK1095" s="372"/>
      <c r="AL1095" s="372"/>
      <c r="AM1095" s="372"/>
      <c r="AN1095" s="372"/>
      <c r="AO1095" s="372"/>
      <c r="AP1095" s="372"/>
      <c r="AQ1095" s="372"/>
      <c r="AR1095" s="372"/>
      <c r="AS1095" s="372"/>
      <c r="AT1095" s="372"/>
      <c r="AU1095" s="372"/>
      <c r="AV1095" s="372"/>
      <c r="AW1095" s="372"/>
      <c r="AX1095" s="372"/>
      <c r="AY1095" s="372"/>
      <c r="AZ1095" s="372"/>
      <c r="BA1095" s="372"/>
      <c r="BB1095" s="372"/>
      <c r="BC1095" s="372"/>
      <c r="BD1095" s="372"/>
      <c r="BE1095" s="372"/>
      <c r="BF1095" s="372"/>
      <c r="BG1095" s="372"/>
      <c r="BH1095" s="372"/>
      <c r="BI1095" s="372"/>
      <c r="BJ1095" s="372"/>
      <c r="BK1095" s="372"/>
      <c r="BL1095" s="372"/>
      <c r="BM1095" s="372"/>
      <c r="BN1095" s="372"/>
      <c r="BO1095" s="372"/>
      <c r="BP1095" s="372"/>
      <c r="BQ1095" s="372"/>
      <c r="BR1095" s="372"/>
      <c r="BS1095" s="372"/>
      <c r="BT1095" s="372"/>
      <c r="BU1095" s="372"/>
      <c r="BV1095" s="372"/>
      <c r="BW1095" s="372"/>
      <c r="BX1095" s="372"/>
      <c r="BY1095" s="372"/>
      <c r="BZ1095" s="372"/>
      <c r="CA1095" s="372"/>
      <c r="CB1095" s="372"/>
      <c r="CC1095" s="372"/>
      <c r="CD1095" s="372"/>
      <c r="CE1095" s="372"/>
      <c r="CF1095" s="372"/>
      <c r="CG1095" s="372"/>
      <c r="CH1095" s="372"/>
      <c r="CI1095" s="372"/>
      <c r="CJ1095" s="372"/>
      <c r="CK1095" s="372"/>
      <c r="CL1095" s="372"/>
      <c r="CM1095" s="372"/>
      <c r="CN1095" s="372"/>
      <c r="CO1095" s="372"/>
      <c r="CP1095" s="372"/>
      <c r="CQ1095" s="372"/>
      <c r="CR1095" s="372"/>
      <c r="CS1095" s="372"/>
      <c r="CT1095" s="372"/>
      <c r="CU1095" s="372"/>
      <c r="CV1095" s="372"/>
      <c r="CW1095" s="372"/>
      <c r="CX1095" s="372"/>
      <c r="CY1095" s="372"/>
      <c r="CZ1095" s="372"/>
      <c r="DA1095" s="372"/>
      <c r="DB1095" s="372"/>
      <c r="DC1095" s="372"/>
      <c r="DD1095" s="372"/>
      <c r="DE1095" s="372"/>
      <c r="DF1095" s="372"/>
      <c r="DG1095" s="372"/>
      <c r="DH1095" s="372"/>
      <c r="DI1095" s="372"/>
      <c r="DJ1095" s="372"/>
      <c r="DK1095" s="372"/>
      <c r="DL1095" s="372"/>
      <c r="DM1095" s="372"/>
      <c r="DN1095" s="372"/>
      <c r="DO1095" s="372"/>
      <c r="DP1095" s="372"/>
      <c r="DQ1095" s="372"/>
      <c r="DR1095" s="372"/>
      <c r="DS1095" s="372"/>
      <c r="DT1095" s="372"/>
      <c r="DU1095" s="372"/>
      <c r="DV1095" s="372"/>
      <c r="DW1095" s="372"/>
      <c r="DX1095" s="372"/>
      <c r="DY1095" s="372"/>
      <c r="DZ1095" s="372"/>
      <c r="EA1095" s="372"/>
      <c r="EB1095" s="372"/>
      <c r="EC1095" s="372"/>
      <c r="ED1095" s="372"/>
      <c r="EE1095" s="372"/>
      <c r="EF1095" s="372"/>
      <c r="EG1095" s="372"/>
      <c r="EH1095" s="372"/>
      <c r="EI1095" s="372"/>
      <c r="EJ1095" s="372"/>
      <c r="EK1095" s="372"/>
      <c r="EL1095" s="372"/>
      <c r="EM1095" s="372"/>
      <c r="EN1095" s="372"/>
      <c r="EO1095" s="372"/>
      <c r="EP1095" s="372"/>
      <c r="EQ1095" s="372"/>
      <c r="ER1095" s="372"/>
      <c r="ES1095" s="372"/>
      <c r="ET1095" s="372"/>
      <c r="EU1095" s="372"/>
      <c r="EV1095" s="372"/>
      <c r="EW1095" s="372"/>
      <c r="EX1095" s="372"/>
      <c r="EY1095" s="372"/>
      <c r="EZ1095" s="372"/>
      <c r="FA1095" s="372"/>
      <c r="FB1095" s="372"/>
      <c r="FC1095" s="372"/>
      <c r="FD1095" s="372"/>
      <c r="FE1095" s="372"/>
      <c r="FF1095" s="372"/>
      <c r="FG1095" s="372"/>
      <c r="FH1095" s="372"/>
      <c r="FI1095" s="372"/>
      <c r="FJ1095" s="372"/>
      <c r="FK1095" s="372"/>
      <c r="FL1095" s="372"/>
      <c r="FM1095" s="372"/>
      <c r="FN1095" s="372"/>
      <c r="FO1095" s="372"/>
      <c r="FP1095" s="372"/>
      <c r="FQ1095" s="372"/>
      <c r="FR1095" s="372"/>
      <c r="FS1095" s="372"/>
      <c r="FT1095" s="372"/>
      <c r="FU1095" s="372"/>
      <c r="FV1095" s="372"/>
      <c r="FW1095" s="372"/>
      <c r="FX1095" s="372"/>
      <c r="FY1095" s="372"/>
      <c r="FZ1095" s="372"/>
      <c r="GA1095" s="372"/>
      <c r="GB1095" s="372"/>
      <c r="GC1095" s="372"/>
      <c r="GD1095" s="372"/>
      <c r="GE1095" s="372"/>
      <c r="GF1095" s="372"/>
      <c r="GG1095" s="372"/>
      <c r="GH1095" s="372"/>
      <c r="GI1095" s="372"/>
      <c r="GJ1095" s="372"/>
      <c r="GK1095" s="372"/>
      <c r="GL1095" s="372"/>
      <c r="GM1095" s="372"/>
      <c r="GN1095" s="372"/>
      <c r="GO1095" s="372"/>
      <c r="GP1095" s="372"/>
      <c r="GQ1095" s="372"/>
      <c r="GR1095" s="372"/>
      <c r="GS1095" s="372"/>
      <c r="GT1095" s="372"/>
      <c r="GU1095" s="372"/>
      <c r="GV1095" s="372"/>
      <c r="GW1095" s="372"/>
      <c r="GX1095" s="372"/>
      <c r="GY1095" s="372"/>
      <c r="GZ1095" s="372"/>
      <c r="HA1095" s="372"/>
      <c r="HB1095" s="372"/>
      <c r="HC1095" s="372"/>
      <c r="HD1095" s="372"/>
      <c r="HE1095" s="372"/>
      <c r="HF1095" s="372"/>
      <c r="HG1095" s="372"/>
      <c r="HH1095" s="372"/>
      <c r="HI1095" s="372"/>
      <c r="HJ1095" s="372"/>
      <c r="HK1095" s="372"/>
      <c r="HL1095" s="372"/>
      <c r="HM1095" s="372"/>
      <c r="HN1095" s="372"/>
      <c r="HO1095" s="372"/>
      <c r="HP1095" s="372"/>
      <c r="HQ1095" s="372"/>
      <c r="HR1095" s="372"/>
      <c r="HS1095" s="372"/>
      <c r="HT1095" s="372"/>
      <c r="HU1095" s="372"/>
      <c r="HV1095" s="372"/>
      <c r="HW1095" s="372"/>
      <c r="HX1095" s="372"/>
    </row>
    <row r="1096" spans="1:232" s="481" customFormat="1">
      <c r="A1096" s="363"/>
      <c r="B1096" s="378"/>
      <c r="C1096" s="365"/>
      <c r="D1096" s="366"/>
      <c r="E1096" s="367"/>
      <c r="F1096" s="368"/>
      <c r="G1096" s="379"/>
      <c r="H1096" s="382"/>
      <c r="I1096" s="466"/>
      <c r="J1096" s="467"/>
      <c r="K1096" s="468"/>
      <c r="L1096" s="465"/>
      <c r="N1096" s="458"/>
      <c r="O1096" s="458"/>
      <c r="P1096" s="372"/>
      <c r="Q1096" s="372"/>
      <c r="R1096" s="372"/>
      <c r="S1096" s="372"/>
      <c r="T1096" s="372"/>
      <c r="U1096" s="372"/>
      <c r="V1096" s="372"/>
      <c r="W1096" s="372"/>
      <c r="X1096" s="372"/>
      <c r="Y1096" s="372"/>
      <c r="Z1096" s="372"/>
      <c r="AA1096" s="372"/>
      <c r="AB1096" s="372"/>
      <c r="AC1096" s="372"/>
      <c r="AD1096" s="372"/>
      <c r="AE1096" s="372"/>
      <c r="AF1096" s="372"/>
      <c r="AG1096" s="372"/>
      <c r="AH1096" s="372"/>
      <c r="AI1096" s="372"/>
      <c r="AJ1096" s="372"/>
      <c r="AK1096" s="372"/>
      <c r="AL1096" s="372"/>
      <c r="AM1096" s="372"/>
      <c r="AN1096" s="372"/>
      <c r="AO1096" s="372"/>
      <c r="AP1096" s="372"/>
      <c r="AQ1096" s="372"/>
      <c r="AR1096" s="372"/>
      <c r="AS1096" s="372"/>
      <c r="AT1096" s="372"/>
      <c r="AU1096" s="372"/>
      <c r="AV1096" s="372"/>
      <c r="AW1096" s="372"/>
      <c r="AX1096" s="372"/>
      <c r="AY1096" s="372"/>
      <c r="AZ1096" s="372"/>
      <c r="BA1096" s="372"/>
      <c r="BB1096" s="372"/>
      <c r="BC1096" s="372"/>
      <c r="BD1096" s="372"/>
      <c r="BE1096" s="372"/>
      <c r="BF1096" s="372"/>
      <c r="BG1096" s="372"/>
      <c r="BH1096" s="372"/>
      <c r="BI1096" s="372"/>
      <c r="BJ1096" s="372"/>
      <c r="BK1096" s="372"/>
      <c r="BL1096" s="372"/>
      <c r="BM1096" s="372"/>
      <c r="BN1096" s="372"/>
      <c r="BO1096" s="372"/>
      <c r="BP1096" s="372"/>
      <c r="BQ1096" s="372"/>
      <c r="BR1096" s="372"/>
      <c r="BS1096" s="372"/>
      <c r="BT1096" s="372"/>
      <c r="BU1096" s="372"/>
      <c r="BV1096" s="372"/>
      <c r="BW1096" s="372"/>
      <c r="BX1096" s="372"/>
      <c r="BY1096" s="372"/>
      <c r="BZ1096" s="372"/>
      <c r="CA1096" s="372"/>
      <c r="CB1096" s="372"/>
      <c r="CC1096" s="372"/>
      <c r="CD1096" s="372"/>
      <c r="CE1096" s="372"/>
      <c r="CF1096" s="372"/>
      <c r="CG1096" s="372"/>
      <c r="CH1096" s="372"/>
      <c r="CI1096" s="372"/>
      <c r="CJ1096" s="372"/>
      <c r="CK1096" s="372"/>
      <c r="CL1096" s="372"/>
      <c r="CM1096" s="372"/>
      <c r="CN1096" s="372"/>
      <c r="CO1096" s="372"/>
      <c r="CP1096" s="372"/>
      <c r="CQ1096" s="372"/>
      <c r="CR1096" s="372"/>
      <c r="CS1096" s="372"/>
      <c r="CT1096" s="372"/>
      <c r="CU1096" s="372"/>
      <c r="CV1096" s="372"/>
      <c r="CW1096" s="372"/>
      <c r="CX1096" s="372"/>
      <c r="CY1096" s="372"/>
      <c r="CZ1096" s="372"/>
      <c r="DA1096" s="372"/>
      <c r="DB1096" s="372"/>
      <c r="DC1096" s="372"/>
      <c r="DD1096" s="372"/>
      <c r="DE1096" s="372"/>
      <c r="DF1096" s="372"/>
      <c r="DG1096" s="372"/>
      <c r="DH1096" s="372"/>
      <c r="DI1096" s="372"/>
      <c r="DJ1096" s="372"/>
      <c r="DK1096" s="372"/>
      <c r="DL1096" s="372"/>
      <c r="DM1096" s="372"/>
      <c r="DN1096" s="372"/>
      <c r="DO1096" s="372"/>
      <c r="DP1096" s="372"/>
      <c r="DQ1096" s="372"/>
      <c r="DR1096" s="372"/>
      <c r="DS1096" s="372"/>
      <c r="DT1096" s="372"/>
      <c r="DU1096" s="372"/>
      <c r="DV1096" s="372"/>
      <c r="DW1096" s="372"/>
      <c r="DX1096" s="372"/>
      <c r="DY1096" s="372"/>
      <c r="DZ1096" s="372"/>
      <c r="EA1096" s="372"/>
      <c r="EB1096" s="372"/>
      <c r="EC1096" s="372"/>
      <c r="ED1096" s="372"/>
      <c r="EE1096" s="372"/>
      <c r="EF1096" s="372"/>
      <c r="EG1096" s="372"/>
      <c r="EH1096" s="372"/>
      <c r="EI1096" s="372"/>
      <c r="EJ1096" s="372"/>
      <c r="EK1096" s="372"/>
      <c r="EL1096" s="372"/>
      <c r="EM1096" s="372"/>
      <c r="EN1096" s="372"/>
      <c r="EO1096" s="372"/>
      <c r="EP1096" s="372"/>
      <c r="EQ1096" s="372"/>
      <c r="ER1096" s="372"/>
      <c r="ES1096" s="372"/>
      <c r="ET1096" s="372"/>
      <c r="EU1096" s="372"/>
      <c r="EV1096" s="372"/>
      <c r="EW1096" s="372"/>
      <c r="EX1096" s="372"/>
      <c r="EY1096" s="372"/>
      <c r="EZ1096" s="372"/>
      <c r="FA1096" s="372"/>
      <c r="FB1096" s="372"/>
      <c r="FC1096" s="372"/>
      <c r="FD1096" s="372"/>
      <c r="FE1096" s="372"/>
      <c r="FF1096" s="372"/>
      <c r="FG1096" s="372"/>
      <c r="FH1096" s="372"/>
      <c r="FI1096" s="372"/>
      <c r="FJ1096" s="372"/>
      <c r="FK1096" s="372"/>
      <c r="FL1096" s="372"/>
      <c r="FM1096" s="372"/>
      <c r="FN1096" s="372"/>
      <c r="FO1096" s="372"/>
      <c r="FP1096" s="372"/>
      <c r="FQ1096" s="372"/>
      <c r="FR1096" s="372"/>
      <c r="FS1096" s="372"/>
      <c r="FT1096" s="372"/>
      <c r="FU1096" s="372"/>
      <c r="FV1096" s="372"/>
      <c r="FW1096" s="372"/>
      <c r="FX1096" s="372"/>
      <c r="FY1096" s="372"/>
      <c r="FZ1096" s="372"/>
      <c r="GA1096" s="372"/>
      <c r="GB1096" s="372"/>
      <c r="GC1096" s="372"/>
      <c r="GD1096" s="372"/>
      <c r="GE1096" s="372"/>
      <c r="GF1096" s="372"/>
      <c r="GG1096" s="372"/>
      <c r="GH1096" s="372"/>
      <c r="GI1096" s="372"/>
      <c r="GJ1096" s="372"/>
      <c r="GK1096" s="372"/>
      <c r="GL1096" s="372"/>
      <c r="GM1096" s="372"/>
      <c r="GN1096" s="372"/>
      <c r="GO1096" s="372"/>
      <c r="GP1096" s="372"/>
      <c r="GQ1096" s="372"/>
      <c r="GR1096" s="372"/>
      <c r="GS1096" s="372"/>
      <c r="GT1096" s="372"/>
      <c r="GU1096" s="372"/>
      <c r="GV1096" s="372"/>
      <c r="GW1096" s="372"/>
      <c r="GX1096" s="372"/>
      <c r="GY1096" s="372"/>
      <c r="GZ1096" s="372"/>
      <c r="HA1096" s="372"/>
      <c r="HB1096" s="372"/>
      <c r="HC1096" s="372"/>
      <c r="HD1096" s="372"/>
      <c r="HE1096" s="372"/>
      <c r="HF1096" s="372"/>
      <c r="HG1096" s="372"/>
      <c r="HH1096" s="372"/>
      <c r="HI1096" s="372"/>
      <c r="HJ1096" s="372"/>
      <c r="HK1096" s="372"/>
      <c r="HL1096" s="372"/>
      <c r="HM1096" s="372"/>
      <c r="HN1096" s="372"/>
      <c r="HO1096" s="372"/>
      <c r="HP1096" s="372"/>
      <c r="HQ1096" s="372"/>
      <c r="HR1096" s="372"/>
      <c r="HS1096" s="372"/>
      <c r="HT1096" s="372"/>
      <c r="HU1096" s="372"/>
      <c r="HV1096" s="372"/>
      <c r="HW1096" s="372"/>
      <c r="HX1096" s="372"/>
    </row>
    <row r="1098" spans="1:232" s="481" customFormat="1">
      <c r="A1098" s="363"/>
      <c r="B1098" s="378"/>
      <c r="C1098" s="365"/>
      <c r="D1098" s="366"/>
      <c r="E1098" s="367"/>
      <c r="F1098" s="368"/>
      <c r="G1098" s="379"/>
      <c r="H1098" s="382"/>
      <c r="I1098" s="466"/>
      <c r="J1098" s="467"/>
      <c r="K1098" s="468"/>
      <c r="L1098" s="465"/>
      <c r="N1098" s="458"/>
      <c r="O1098" s="458"/>
      <c r="P1098" s="372"/>
      <c r="Q1098" s="372"/>
      <c r="R1098" s="372"/>
      <c r="S1098" s="372"/>
      <c r="T1098" s="372"/>
      <c r="U1098" s="372"/>
      <c r="V1098" s="372"/>
      <c r="W1098" s="372"/>
      <c r="X1098" s="372"/>
      <c r="Y1098" s="372"/>
      <c r="Z1098" s="372"/>
      <c r="AA1098" s="372"/>
      <c r="AB1098" s="372"/>
      <c r="AC1098" s="372"/>
      <c r="AD1098" s="372"/>
      <c r="AE1098" s="372"/>
      <c r="AF1098" s="372"/>
      <c r="AG1098" s="372"/>
      <c r="AH1098" s="372"/>
      <c r="AI1098" s="372"/>
      <c r="AJ1098" s="372"/>
      <c r="AK1098" s="372"/>
      <c r="AL1098" s="372"/>
      <c r="AM1098" s="372"/>
      <c r="AN1098" s="372"/>
      <c r="AO1098" s="372"/>
      <c r="AP1098" s="372"/>
      <c r="AQ1098" s="372"/>
      <c r="AR1098" s="372"/>
      <c r="AS1098" s="372"/>
      <c r="AT1098" s="372"/>
      <c r="AU1098" s="372"/>
      <c r="AV1098" s="372"/>
      <c r="AW1098" s="372"/>
      <c r="AX1098" s="372"/>
      <c r="AY1098" s="372"/>
      <c r="AZ1098" s="372"/>
      <c r="BA1098" s="372"/>
      <c r="BB1098" s="372"/>
      <c r="BC1098" s="372"/>
      <c r="BD1098" s="372"/>
      <c r="BE1098" s="372"/>
      <c r="BF1098" s="372"/>
      <c r="BG1098" s="372"/>
      <c r="BH1098" s="372"/>
      <c r="BI1098" s="372"/>
      <c r="BJ1098" s="372"/>
      <c r="BK1098" s="372"/>
      <c r="BL1098" s="372"/>
      <c r="BM1098" s="372"/>
      <c r="BN1098" s="372"/>
      <c r="BO1098" s="372"/>
      <c r="BP1098" s="372"/>
      <c r="BQ1098" s="372"/>
      <c r="BR1098" s="372"/>
      <c r="BS1098" s="372"/>
      <c r="BT1098" s="372"/>
      <c r="BU1098" s="372"/>
      <c r="BV1098" s="372"/>
      <c r="BW1098" s="372"/>
      <c r="BX1098" s="372"/>
      <c r="BY1098" s="372"/>
      <c r="BZ1098" s="372"/>
      <c r="CA1098" s="372"/>
      <c r="CB1098" s="372"/>
      <c r="CC1098" s="372"/>
      <c r="CD1098" s="372"/>
      <c r="CE1098" s="372"/>
      <c r="CF1098" s="372"/>
      <c r="CG1098" s="372"/>
      <c r="CH1098" s="372"/>
      <c r="CI1098" s="372"/>
      <c r="CJ1098" s="372"/>
      <c r="CK1098" s="372"/>
      <c r="CL1098" s="372"/>
      <c r="CM1098" s="372"/>
      <c r="CN1098" s="372"/>
      <c r="CO1098" s="372"/>
      <c r="CP1098" s="372"/>
      <c r="CQ1098" s="372"/>
      <c r="CR1098" s="372"/>
      <c r="CS1098" s="372"/>
      <c r="CT1098" s="372"/>
      <c r="CU1098" s="372"/>
      <c r="CV1098" s="372"/>
      <c r="CW1098" s="372"/>
      <c r="CX1098" s="372"/>
      <c r="CY1098" s="372"/>
      <c r="CZ1098" s="372"/>
      <c r="DA1098" s="372"/>
      <c r="DB1098" s="372"/>
      <c r="DC1098" s="372"/>
      <c r="DD1098" s="372"/>
      <c r="DE1098" s="372"/>
      <c r="DF1098" s="372"/>
      <c r="DG1098" s="372"/>
      <c r="DH1098" s="372"/>
      <c r="DI1098" s="372"/>
      <c r="DJ1098" s="372"/>
      <c r="DK1098" s="372"/>
      <c r="DL1098" s="372"/>
      <c r="DM1098" s="372"/>
      <c r="DN1098" s="372"/>
      <c r="DO1098" s="372"/>
      <c r="DP1098" s="372"/>
      <c r="DQ1098" s="372"/>
      <c r="DR1098" s="372"/>
      <c r="DS1098" s="372"/>
      <c r="DT1098" s="372"/>
      <c r="DU1098" s="372"/>
      <c r="DV1098" s="372"/>
      <c r="DW1098" s="372"/>
      <c r="DX1098" s="372"/>
      <c r="DY1098" s="372"/>
      <c r="DZ1098" s="372"/>
      <c r="EA1098" s="372"/>
      <c r="EB1098" s="372"/>
      <c r="EC1098" s="372"/>
      <c r="ED1098" s="372"/>
      <c r="EE1098" s="372"/>
      <c r="EF1098" s="372"/>
      <c r="EG1098" s="372"/>
      <c r="EH1098" s="372"/>
      <c r="EI1098" s="372"/>
      <c r="EJ1098" s="372"/>
      <c r="EK1098" s="372"/>
      <c r="EL1098" s="372"/>
      <c r="EM1098" s="372"/>
      <c r="EN1098" s="372"/>
      <c r="EO1098" s="372"/>
      <c r="EP1098" s="372"/>
      <c r="EQ1098" s="372"/>
      <c r="ER1098" s="372"/>
      <c r="ES1098" s="372"/>
      <c r="ET1098" s="372"/>
      <c r="EU1098" s="372"/>
      <c r="EV1098" s="372"/>
      <c r="EW1098" s="372"/>
      <c r="EX1098" s="372"/>
      <c r="EY1098" s="372"/>
      <c r="EZ1098" s="372"/>
      <c r="FA1098" s="372"/>
      <c r="FB1098" s="372"/>
      <c r="FC1098" s="372"/>
      <c r="FD1098" s="372"/>
      <c r="FE1098" s="372"/>
      <c r="FF1098" s="372"/>
      <c r="FG1098" s="372"/>
      <c r="FH1098" s="372"/>
      <c r="FI1098" s="372"/>
      <c r="FJ1098" s="372"/>
      <c r="FK1098" s="372"/>
      <c r="FL1098" s="372"/>
      <c r="FM1098" s="372"/>
      <c r="FN1098" s="372"/>
      <c r="FO1098" s="372"/>
      <c r="FP1098" s="372"/>
      <c r="FQ1098" s="372"/>
      <c r="FR1098" s="372"/>
      <c r="FS1098" s="372"/>
      <c r="FT1098" s="372"/>
      <c r="FU1098" s="372"/>
      <c r="FV1098" s="372"/>
      <c r="FW1098" s="372"/>
      <c r="FX1098" s="372"/>
      <c r="FY1098" s="372"/>
      <c r="FZ1098" s="372"/>
      <c r="GA1098" s="372"/>
      <c r="GB1098" s="372"/>
      <c r="GC1098" s="372"/>
      <c r="GD1098" s="372"/>
      <c r="GE1098" s="372"/>
      <c r="GF1098" s="372"/>
      <c r="GG1098" s="372"/>
      <c r="GH1098" s="372"/>
      <c r="GI1098" s="372"/>
      <c r="GJ1098" s="372"/>
      <c r="GK1098" s="372"/>
      <c r="GL1098" s="372"/>
      <c r="GM1098" s="372"/>
      <c r="GN1098" s="372"/>
      <c r="GO1098" s="372"/>
      <c r="GP1098" s="372"/>
      <c r="GQ1098" s="372"/>
      <c r="GR1098" s="372"/>
      <c r="GS1098" s="372"/>
      <c r="GT1098" s="372"/>
      <c r="GU1098" s="372"/>
      <c r="GV1098" s="372"/>
      <c r="GW1098" s="372"/>
      <c r="GX1098" s="372"/>
      <c r="GY1098" s="372"/>
      <c r="GZ1098" s="372"/>
      <c r="HA1098" s="372"/>
      <c r="HB1098" s="372"/>
      <c r="HC1098" s="372"/>
      <c r="HD1098" s="372"/>
      <c r="HE1098" s="372"/>
      <c r="HF1098" s="372"/>
      <c r="HG1098" s="372"/>
      <c r="HH1098" s="372"/>
      <c r="HI1098" s="372"/>
      <c r="HJ1098" s="372"/>
      <c r="HK1098" s="372"/>
      <c r="HL1098" s="372"/>
      <c r="HM1098" s="372"/>
      <c r="HN1098" s="372"/>
      <c r="HO1098" s="372"/>
      <c r="HP1098" s="372"/>
      <c r="HQ1098" s="372"/>
      <c r="HR1098" s="372"/>
      <c r="HS1098" s="372"/>
      <c r="HT1098" s="372"/>
      <c r="HU1098" s="372"/>
      <c r="HV1098" s="372"/>
      <c r="HW1098" s="372"/>
      <c r="HX1098" s="372"/>
    </row>
    <row r="1100" spans="1:232" s="481" customFormat="1">
      <c r="A1100" s="363"/>
      <c r="B1100" s="378"/>
      <c r="C1100" s="365"/>
      <c r="D1100" s="366"/>
      <c r="E1100" s="367"/>
      <c r="F1100" s="368"/>
      <c r="G1100" s="379"/>
      <c r="H1100" s="382"/>
      <c r="I1100" s="466"/>
      <c r="J1100" s="467"/>
      <c r="K1100" s="468"/>
      <c r="L1100" s="465"/>
      <c r="N1100" s="458"/>
      <c r="O1100" s="458"/>
      <c r="P1100" s="372"/>
      <c r="Q1100" s="372"/>
      <c r="R1100" s="372"/>
      <c r="S1100" s="372"/>
      <c r="T1100" s="372"/>
      <c r="U1100" s="372"/>
      <c r="V1100" s="372"/>
      <c r="W1100" s="372"/>
      <c r="X1100" s="372"/>
      <c r="Y1100" s="372"/>
      <c r="Z1100" s="372"/>
      <c r="AA1100" s="372"/>
      <c r="AB1100" s="372"/>
      <c r="AC1100" s="372"/>
      <c r="AD1100" s="372"/>
      <c r="AE1100" s="372"/>
      <c r="AF1100" s="372"/>
      <c r="AG1100" s="372"/>
      <c r="AH1100" s="372"/>
      <c r="AI1100" s="372"/>
      <c r="AJ1100" s="372"/>
      <c r="AK1100" s="372"/>
      <c r="AL1100" s="372"/>
      <c r="AM1100" s="372"/>
      <c r="AN1100" s="372"/>
      <c r="AO1100" s="372"/>
      <c r="AP1100" s="372"/>
      <c r="AQ1100" s="372"/>
      <c r="AR1100" s="372"/>
      <c r="AS1100" s="372"/>
      <c r="AT1100" s="372"/>
      <c r="AU1100" s="372"/>
      <c r="AV1100" s="372"/>
      <c r="AW1100" s="372"/>
      <c r="AX1100" s="372"/>
      <c r="AY1100" s="372"/>
      <c r="AZ1100" s="372"/>
      <c r="BA1100" s="372"/>
      <c r="BB1100" s="372"/>
      <c r="BC1100" s="372"/>
      <c r="BD1100" s="372"/>
      <c r="BE1100" s="372"/>
      <c r="BF1100" s="372"/>
      <c r="BG1100" s="372"/>
      <c r="BH1100" s="372"/>
      <c r="BI1100" s="372"/>
      <c r="BJ1100" s="372"/>
      <c r="BK1100" s="372"/>
      <c r="BL1100" s="372"/>
      <c r="BM1100" s="372"/>
      <c r="BN1100" s="372"/>
      <c r="BO1100" s="372"/>
      <c r="BP1100" s="372"/>
      <c r="BQ1100" s="372"/>
      <c r="BR1100" s="372"/>
      <c r="BS1100" s="372"/>
      <c r="BT1100" s="372"/>
      <c r="BU1100" s="372"/>
      <c r="BV1100" s="372"/>
      <c r="BW1100" s="372"/>
      <c r="BX1100" s="372"/>
      <c r="BY1100" s="372"/>
      <c r="BZ1100" s="372"/>
      <c r="CA1100" s="372"/>
      <c r="CB1100" s="372"/>
      <c r="CC1100" s="372"/>
      <c r="CD1100" s="372"/>
      <c r="CE1100" s="372"/>
      <c r="CF1100" s="372"/>
      <c r="CG1100" s="372"/>
      <c r="CH1100" s="372"/>
      <c r="CI1100" s="372"/>
      <c r="CJ1100" s="372"/>
      <c r="CK1100" s="372"/>
      <c r="CL1100" s="372"/>
      <c r="CM1100" s="372"/>
      <c r="CN1100" s="372"/>
      <c r="CO1100" s="372"/>
      <c r="CP1100" s="372"/>
      <c r="CQ1100" s="372"/>
      <c r="CR1100" s="372"/>
      <c r="CS1100" s="372"/>
      <c r="CT1100" s="372"/>
      <c r="CU1100" s="372"/>
      <c r="CV1100" s="372"/>
      <c r="CW1100" s="372"/>
      <c r="CX1100" s="372"/>
      <c r="CY1100" s="372"/>
      <c r="CZ1100" s="372"/>
      <c r="DA1100" s="372"/>
      <c r="DB1100" s="372"/>
      <c r="DC1100" s="372"/>
      <c r="DD1100" s="372"/>
      <c r="DE1100" s="372"/>
      <c r="DF1100" s="372"/>
      <c r="DG1100" s="372"/>
      <c r="DH1100" s="372"/>
      <c r="DI1100" s="372"/>
      <c r="DJ1100" s="372"/>
      <c r="DK1100" s="372"/>
      <c r="DL1100" s="372"/>
      <c r="DM1100" s="372"/>
      <c r="DN1100" s="372"/>
      <c r="DO1100" s="372"/>
      <c r="DP1100" s="372"/>
      <c r="DQ1100" s="372"/>
      <c r="DR1100" s="372"/>
      <c r="DS1100" s="372"/>
      <c r="DT1100" s="372"/>
      <c r="DU1100" s="372"/>
      <c r="DV1100" s="372"/>
      <c r="DW1100" s="372"/>
      <c r="DX1100" s="372"/>
      <c r="DY1100" s="372"/>
      <c r="DZ1100" s="372"/>
      <c r="EA1100" s="372"/>
      <c r="EB1100" s="372"/>
      <c r="EC1100" s="372"/>
      <c r="ED1100" s="372"/>
      <c r="EE1100" s="372"/>
      <c r="EF1100" s="372"/>
      <c r="EG1100" s="372"/>
      <c r="EH1100" s="372"/>
      <c r="EI1100" s="372"/>
      <c r="EJ1100" s="372"/>
      <c r="EK1100" s="372"/>
      <c r="EL1100" s="372"/>
      <c r="EM1100" s="372"/>
      <c r="EN1100" s="372"/>
      <c r="EO1100" s="372"/>
      <c r="EP1100" s="372"/>
      <c r="EQ1100" s="372"/>
      <c r="ER1100" s="372"/>
      <c r="ES1100" s="372"/>
      <c r="ET1100" s="372"/>
      <c r="EU1100" s="372"/>
      <c r="EV1100" s="372"/>
      <c r="EW1100" s="372"/>
      <c r="EX1100" s="372"/>
      <c r="EY1100" s="372"/>
      <c r="EZ1100" s="372"/>
      <c r="FA1100" s="372"/>
      <c r="FB1100" s="372"/>
      <c r="FC1100" s="372"/>
      <c r="FD1100" s="372"/>
      <c r="FE1100" s="372"/>
      <c r="FF1100" s="372"/>
      <c r="FG1100" s="372"/>
      <c r="FH1100" s="372"/>
      <c r="FI1100" s="372"/>
      <c r="FJ1100" s="372"/>
      <c r="FK1100" s="372"/>
      <c r="FL1100" s="372"/>
      <c r="FM1100" s="372"/>
      <c r="FN1100" s="372"/>
      <c r="FO1100" s="372"/>
      <c r="FP1100" s="372"/>
      <c r="FQ1100" s="372"/>
      <c r="FR1100" s="372"/>
      <c r="FS1100" s="372"/>
      <c r="FT1100" s="372"/>
      <c r="FU1100" s="372"/>
      <c r="FV1100" s="372"/>
      <c r="FW1100" s="372"/>
      <c r="FX1100" s="372"/>
      <c r="FY1100" s="372"/>
      <c r="FZ1100" s="372"/>
      <c r="GA1100" s="372"/>
      <c r="GB1100" s="372"/>
      <c r="GC1100" s="372"/>
      <c r="GD1100" s="372"/>
      <c r="GE1100" s="372"/>
      <c r="GF1100" s="372"/>
      <c r="GG1100" s="372"/>
      <c r="GH1100" s="372"/>
      <c r="GI1100" s="372"/>
      <c r="GJ1100" s="372"/>
      <c r="GK1100" s="372"/>
      <c r="GL1100" s="372"/>
      <c r="GM1100" s="372"/>
      <c r="GN1100" s="372"/>
      <c r="GO1100" s="372"/>
      <c r="GP1100" s="372"/>
      <c r="GQ1100" s="372"/>
      <c r="GR1100" s="372"/>
      <c r="GS1100" s="372"/>
      <c r="GT1100" s="372"/>
      <c r="GU1100" s="372"/>
      <c r="GV1100" s="372"/>
      <c r="GW1100" s="372"/>
      <c r="GX1100" s="372"/>
      <c r="GY1100" s="372"/>
      <c r="GZ1100" s="372"/>
      <c r="HA1100" s="372"/>
      <c r="HB1100" s="372"/>
      <c r="HC1100" s="372"/>
      <c r="HD1100" s="372"/>
      <c r="HE1100" s="372"/>
      <c r="HF1100" s="372"/>
      <c r="HG1100" s="372"/>
      <c r="HH1100" s="372"/>
      <c r="HI1100" s="372"/>
      <c r="HJ1100" s="372"/>
      <c r="HK1100" s="372"/>
      <c r="HL1100" s="372"/>
      <c r="HM1100" s="372"/>
      <c r="HN1100" s="372"/>
      <c r="HO1100" s="372"/>
      <c r="HP1100" s="372"/>
      <c r="HQ1100" s="372"/>
      <c r="HR1100" s="372"/>
      <c r="HS1100" s="372"/>
      <c r="HT1100" s="372"/>
      <c r="HU1100" s="372"/>
      <c r="HV1100" s="372"/>
      <c r="HW1100" s="372"/>
      <c r="HX1100" s="372"/>
    </row>
    <row r="1102" spans="1:232" s="481" customFormat="1">
      <c r="A1102" s="363"/>
      <c r="B1102" s="378"/>
      <c r="C1102" s="365"/>
      <c r="D1102" s="366"/>
      <c r="E1102" s="367"/>
      <c r="F1102" s="368"/>
      <c r="G1102" s="379"/>
      <c r="H1102" s="382"/>
      <c r="I1102" s="466"/>
      <c r="J1102" s="467"/>
      <c r="K1102" s="468"/>
      <c r="L1102" s="465"/>
      <c r="N1102" s="458"/>
      <c r="O1102" s="458"/>
      <c r="P1102" s="372"/>
      <c r="Q1102" s="372"/>
      <c r="R1102" s="372"/>
      <c r="S1102" s="372"/>
      <c r="T1102" s="372"/>
      <c r="U1102" s="372"/>
      <c r="V1102" s="372"/>
      <c r="W1102" s="372"/>
      <c r="X1102" s="372"/>
      <c r="Y1102" s="372"/>
      <c r="Z1102" s="372"/>
      <c r="AA1102" s="372"/>
      <c r="AB1102" s="372"/>
      <c r="AC1102" s="372"/>
      <c r="AD1102" s="372"/>
      <c r="AE1102" s="372"/>
      <c r="AF1102" s="372"/>
      <c r="AG1102" s="372"/>
      <c r="AH1102" s="372"/>
      <c r="AI1102" s="372"/>
      <c r="AJ1102" s="372"/>
      <c r="AK1102" s="372"/>
      <c r="AL1102" s="372"/>
      <c r="AM1102" s="372"/>
      <c r="AN1102" s="372"/>
      <c r="AO1102" s="372"/>
      <c r="AP1102" s="372"/>
      <c r="AQ1102" s="372"/>
      <c r="AR1102" s="372"/>
      <c r="AS1102" s="372"/>
      <c r="AT1102" s="372"/>
      <c r="AU1102" s="372"/>
      <c r="AV1102" s="372"/>
      <c r="AW1102" s="372"/>
      <c r="AX1102" s="372"/>
      <c r="AY1102" s="372"/>
      <c r="AZ1102" s="372"/>
      <c r="BA1102" s="372"/>
      <c r="BB1102" s="372"/>
      <c r="BC1102" s="372"/>
      <c r="BD1102" s="372"/>
      <c r="BE1102" s="372"/>
      <c r="BF1102" s="372"/>
      <c r="BG1102" s="372"/>
      <c r="BH1102" s="372"/>
      <c r="BI1102" s="372"/>
      <c r="BJ1102" s="372"/>
      <c r="BK1102" s="372"/>
      <c r="BL1102" s="372"/>
      <c r="BM1102" s="372"/>
      <c r="BN1102" s="372"/>
      <c r="BO1102" s="372"/>
      <c r="BP1102" s="372"/>
      <c r="BQ1102" s="372"/>
      <c r="BR1102" s="372"/>
      <c r="BS1102" s="372"/>
      <c r="BT1102" s="372"/>
      <c r="BU1102" s="372"/>
      <c r="BV1102" s="372"/>
      <c r="BW1102" s="372"/>
      <c r="BX1102" s="372"/>
      <c r="BY1102" s="372"/>
      <c r="BZ1102" s="372"/>
      <c r="CA1102" s="372"/>
      <c r="CB1102" s="372"/>
      <c r="CC1102" s="372"/>
      <c r="CD1102" s="372"/>
      <c r="CE1102" s="372"/>
      <c r="CF1102" s="372"/>
      <c r="CG1102" s="372"/>
      <c r="CH1102" s="372"/>
      <c r="CI1102" s="372"/>
      <c r="CJ1102" s="372"/>
      <c r="CK1102" s="372"/>
      <c r="CL1102" s="372"/>
      <c r="CM1102" s="372"/>
      <c r="CN1102" s="372"/>
      <c r="CO1102" s="372"/>
      <c r="CP1102" s="372"/>
      <c r="CQ1102" s="372"/>
      <c r="CR1102" s="372"/>
      <c r="CS1102" s="372"/>
      <c r="CT1102" s="372"/>
      <c r="CU1102" s="372"/>
      <c r="CV1102" s="372"/>
      <c r="CW1102" s="372"/>
      <c r="CX1102" s="372"/>
      <c r="CY1102" s="372"/>
      <c r="CZ1102" s="372"/>
      <c r="DA1102" s="372"/>
      <c r="DB1102" s="372"/>
      <c r="DC1102" s="372"/>
      <c r="DD1102" s="372"/>
      <c r="DE1102" s="372"/>
      <c r="DF1102" s="372"/>
      <c r="DG1102" s="372"/>
      <c r="DH1102" s="372"/>
      <c r="DI1102" s="372"/>
      <c r="DJ1102" s="372"/>
      <c r="DK1102" s="372"/>
      <c r="DL1102" s="372"/>
      <c r="DM1102" s="372"/>
      <c r="DN1102" s="372"/>
      <c r="DO1102" s="372"/>
      <c r="DP1102" s="372"/>
      <c r="DQ1102" s="372"/>
      <c r="DR1102" s="372"/>
      <c r="DS1102" s="372"/>
      <c r="DT1102" s="372"/>
      <c r="DU1102" s="372"/>
      <c r="DV1102" s="372"/>
      <c r="DW1102" s="372"/>
      <c r="DX1102" s="372"/>
      <c r="DY1102" s="372"/>
      <c r="DZ1102" s="372"/>
      <c r="EA1102" s="372"/>
      <c r="EB1102" s="372"/>
      <c r="EC1102" s="372"/>
      <c r="ED1102" s="372"/>
      <c r="EE1102" s="372"/>
      <c r="EF1102" s="372"/>
      <c r="EG1102" s="372"/>
      <c r="EH1102" s="372"/>
      <c r="EI1102" s="372"/>
      <c r="EJ1102" s="372"/>
      <c r="EK1102" s="372"/>
      <c r="EL1102" s="372"/>
      <c r="EM1102" s="372"/>
      <c r="EN1102" s="372"/>
      <c r="EO1102" s="372"/>
      <c r="EP1102" s="372"/>
      <c r="EQ1102" s="372"/>
      <c r="ER1102" s="372"/>
      <c r="ES1102" s="372"/>
      <c r="ET1102" s="372"/>
      <c r="EU1102" s="372"/>
      <c r="EV1102" s="372"/>
      <c r="EW1102" s="372"/>
      <c r="EX1102" s="372"/>
      <c r="EY1102" s="372"/>
      <c r="EZ1102" s="372"/>
      <c r="FA1102" s="372"/>
      <c r="FB1102" s="372"/>
      <c r="FC1102" s="372"/>
      <c r="FD1102" s="372"/>
      <c r="FE1102" s="372"/>
      <c r="FF1102" s="372"/>
      <c r="FG1102" s="372"/>
      <c r="FH1102" s="372"/>
      <c r="FI1102" s="372"/>
      <c r="FJ1102" s="372"/>
      <c r="FK1102" s="372"/>
      <c r="FL1102" s="372"/>
      <c r="FM1102" s="372"/>
      <c r="FN1102" s="372"/>
      <c r="FO1102" s="372"/>
      <c r="FP1102" s="372"/>
      <c r="FQ1102" s="372"/>
      <c r="FR1102" s="372"/>
      <c r="FS1102" s="372"/>
      <c r="FT1102" s="372"/>
      <c r="FU1102" s="372"/>
      <c r="FV1102" s="372"/>
      <c r="FW1102" s="372"/>
      <c r="FX1102" s="372"/>
      <c r="FY1102" s="372"/>
      <c r="FZ1102" s="372"/>
      <c r="GA1102" s="372"/>
      <c r="GB1102" s="372"/>
      <c r="GC1102" s="372"/>
      <c r="GD1102" s="372"/>
      <c r="GE1102" s="372"/>
      <c r="GF1102" s="372"/>
      <c r="GG1102" s="372"/>
      <c r="GH1102" s="372"/>
      <c r="GI1102" s="372"/>
      <c r="GJ1102" s="372"/>
      <c r="GK1102" s="372"/>
      <c r="GL1102" s="372"/>
      <c r="GM1102" s="372"/>
      <c r="GN1102" s="372"/>
      <c r="GO1102" s="372"/>
      <c r="GP1102" s="372"/>
      <c r="GQ1102" s="372"/>
      <c r="GR1102" s="372"/>
      <c r="GS1102" s="372"/>
      <c r="GT1102" s="372"/>
      <c r="GU1102" s="372"/>
      <c r="GV1102" s="372"/>
      <c r="GW1102" s="372"/>
      <c r="GX1102" s="372"/>
      <c r="GY1102" s="372"/>
      <c r="GZ1102" s="372"/>
      <c r="HA1102" s="372"/>
      <c r="HB1102" s="372"/>
      <c r="HC1102" s="372"/>
      <c r="HD1102" s="372"/>
      <c r="HE1102" s="372"/>
      <c r="HF1102" s="372"/>
      <c r="HG1102" s="372"/>
      <c r="HH1102" s="372"/>
      <c r="HI1102" s="372"/>
      <c r="HJ1102" s="372"/>
      <c r="HK1102" s="372"/>
      <c r="HL1102" s="372"/>
      <c r="HM1102" s="372"/>
      <c r="HN1102" s="372"/>
      <c r="HO1102" s="372"/>
      <c r="HP1102" s="372"/>
      <c r="HQ1102" s="372"/>
      <c r="HR1102" s="372"/>
      <c r="HS1102" s="372"/>
      <c r="HT1102" s="372"/>
      <c r="HU1102" s="372"/>
      <c r="HV1102" s="372"/>
      <c r="HW1102" s="372"/>
      <c r="HX1102" s="372"/>
    </row>
    <row r="1104" spans="1:232" s="481" customFormat="1">
      <c r="A1104" s="363"/>
      <c r="B1104" s="378"/>
      <c r="C1104" s="365"/>
      <c r="D1104" s="366"/>
      <c r="E1104" s="367"/>
      <c r="F1104" s="368"/>
      <c r="G1104" s="379"/>
      <c r="H1104" s="382"/>
      <c r="I1104" s="466"/>
      <c r="J1104" s="467"/>
      <c r="K1104" s="468"/>
      <c r="L1104" s="465"/>
      <c r="N1104" s="458"/>
      <c r="O1104" s="458"/>
      <c r="P1104" s="372"/>
      <c r="Q1104" s="372"/>
      <c r="R1104" s="372"/>
      <c r="S1104" s="372"/>
      <c r="T1104" s="372"/>
      <c r="U1104" s="372"/>
      <c r="V1104" s="372"/>
      <c r="W1104" s="372"/>
      <c r="X1104" s="372"/>
      <c r="Y1104" s="372"/>
      <c r="Z1104" s="372"/>
      <c r="AA1104" s="372"/>
      <c r="AB1104" s="372"/>
      <c r="AC1104" s="372"/>
      <c r="AD1104" s="372"/>
      <c r="AE1104" s="372"/>
      <c r="AF1104" s="372"/>
      <c r="AG1104" s="372"/>
      <c r="AH1104" s="372"/>
      <c r="AI1104" s="372"/>
      <c r="AJ1104" s="372"/>
      <c r="AK1104" s="372"/>
      <c r="AL1104" s="372"/>
      <c r="AM1104" s="372"/>
      <c r="AN1104" s="372"/>
      <c r="AO1104" s="372"/>
      <c r="AP1104" s="372"/>
      <c r="AQ1104" s="372"/>
      <c r="AR1104" s="372"/>
      <c r="AS1104" s="372"/>
      <c r="AT1104" s="372"/>
      <c r="AU1104" s="372"/>
      <c r="AV1104" s="372"/>
      <c r="AW1104" s="372"/>
      <c r="AX1104" s="372"/>
      <c r="AY1104" s="372"/>
      <c r="AZ1104" s="372"/>
      <c r="BA1104" s="372"/>
      <c r="BB1104" s="372"/>
      <c r="BC1104" s="372"/>
      <c r="BD1104" s="372"/>
      <c r="BE1104" s="372"/>
      <c r="BF1104" s="372"/>
      <c r="BG1104" s="372"/>
      <c r="BH1104" s="372"/>
      <c r="BI1104" s="372"/>
      <c r="BJ1104" s="372"/>
      <c r="BK1104" s="372"/>
      <c r="BL1104" s="372"/>
      <c r="BM1104" s="372"/>
      <c r="BN1104" s="372"/>
      <c r="BO1104" s="372"/>
      <c r="BP1104" s="372"/>
      <c r="BQ1104" s="372"/>
      <c r="BR1104" s="372"/>
      <c r="BS1104" s="372"/>
      <c r="BT1104" s="372"/>
      <c r="BU1104" s="372"/>
      <c r="BV1104" s="372"/>
      <c r="BW1104" s="372"/>
      <c r="BX1104" s="372"/>
      <c r="BY1104" s="372"/>
      <c r="BZ1104" s="372"/>
      <c r="CA1104" s="372"/>
      <c r="CB1104" s="372"/>
      <c r="CC1104" s="372"/>
      <c r="CD1104" s="372"/>
      <c r="CE1104" s="372"/>
      <c r="CF1104" s="372"/>
      <c r="CG1104" s="372"/>
      <c r="CH1104" s="372"/>
      <c r="CI1104" s="372"/>
      <c r="CJ1104" s="372"/>
      <c r="CK1104" s="372"/>
      <c r="CL1104" s="372"/>
      <c r="CM1104" s="372"/>
      <c r="CN1104" s="372"/>
      <c r="CO1104" s="372"/>
      <c r="CP1104" s="372"/>
      <c r="CQ1104" s="372"/>
      <c r="CR1104" s="372"/>
      <c r="CS1104" s="372"/>
      <c r="CT1104" s="372"/>
      <c r="CU1104" s="372"/>
      <c r="CV1104" s="372"/>
      <c r="CW1104" s="372"/>
      <c r="CX1104" s="372"/>
      <c r="CY1104" s="372"/>
      <c r="CZ1104" s="372"/>
      <c r="DA1104" s="372"/>
      <c r="DB1104" s="372"/>
      <c r="DC1104" s="372"/>
      <c r="DD1104" s="372"/>
      <c r="DE1104" s="372"/>
      <c r="DF1104" s="372"/>
      <c r="DG1104" s="372"/>
      <c r="DH1104" s="372"/>
      <c r="DI1104" s="372"/>
      <c r="DJ1104" s="372"/>
      <c r="DK1104" s="372"/>
      <c r="DL1104" s="372"/>
      <c r="DM1104" s="372"/>
      <c r="DN1104" s="372"/>
      <c r="DO1104" s="372"/>
      <c r="DP1104" s="372"/>
      <c r="DQ1104" s="372"/>
      <c r="DR1104" s="372"/>
      <c r="DS1104" s="372"/>
      <c r="DT1104" s="372"/>
      <c r="DU1104" s="372"/>
      <c r="DV1104" s="372"/>
      <c r="DW1104" s="372"/>
      <c r="DX1104" s="372"/>
      <c r="DY1104" s="372"/>
      <c r="DZ1104" s="372"/>
      <c r="EA1104" s="372"/>
      <c r="EB1104" s="372"/>
      <c r="EC1104" s="372"/>
      <c r="ED1104" s="372"/>
      <c r="EE1104" s="372"/>
      <c r="EF1104" s="372"/>
      <c r="EG1104" s="372"/>
      <c r="EH1104" s="372"/>
      <c r="EI1104" s="372"/>
      <c r="EJ1104" s="372"/>
      <c r="EK1104" s="372"/>
      <c r="EL1104" s="372"/>
      <c r="EM1104" s="372"/>
      <c r="EN1104" s="372"/>
      <c r="EO1104" s="372"/>
      <c r="EP1104" s="372"/>
      <c r="EQ1104" s="372"/>
      <c r="ER1104" s="372"/>
      <c r="ES1104" s="372"/>
      <c r="ET1104" s="372"/>
      <c r="EU1104" s="372"/>
      <c r="EV1104" s="372"/>
      <c r="EW1104" s="372"/>
      <c r="EX1104" s="372"/>
      <c r="EY1104" s="372"/>
      <c r="EZ1104" s="372"/>
      <c r="FA1104" s="372"/>
      <c r="FB1104" s="372"/>
      <c r="FC1104" s="372"/>
      <c r="FD1104" s="372"/>
      <c r="FE1104" s="372"/>
      <c r="FF1104" s="372"/>
      <c r="FG1104" s="372"/>
      <c r="FH1104" s="372"/>
      <c r="FI1104" s="372"/>
      <c r="FJ1104" s="372"/>
      <c r="FK1104" s="372"/>
      <c r="FL1104" s="372"/>
      <c r="FM1104" s="372"/>
      <c r="FN1104" s="372"/>
      <c r="FO1104" s="372"/>
      <c r="FP1104" s="372"/>
      <c r="FQ1104" s="372"/>
      <c r="FR1104" s="372"/>
      <c r="FS1104" s="372"/>
      <c r="FT1104" s="372"/>
      <c r="FU1104" s="372"/>
      <c r="FV1104" s="372"/>
      <c r="FW1104" s="372"/>
      <c r="FX1104" s="372"/>
      <c r="FY1104" s="372"/>
      <c r="FZ1104" s="372"/>
      <c r="GA1104" s="372"/>
      <c r="GB1104" s="372"/>
      <c r="GC1104" s="372"/>
      <c r="GD1104" s="372"/>
      <c r="GE1104" s="372"/>
      <c r="GF1104" s="372"/>
      <c r="GG1104" s="372"/>
      <c r="GH1104" s="372"/>
      <c r="GI1104" s="372"/>
      <c r="GJ1104" s="372"/>
      <c r="GK1104" s="372"/>
      <c r="GL1104" s="372"/>
      <c r="GM1104" s="372"/>
      <c r="GN1104" s="372"/>
      <c r="GO1104" s="372"/>
      <c r="GP1104" s="372"/>
      <c r="GQ1104" s="372"/>
      <c r="GR1104" s="372"/>
      <c r="GS1104" s="372"/>
      <c r="GT1104" s="372"/>
      <c r="GU1104" s="372"/>
      <c r="GV1104" s="372"/>
      <c r="GW1104" s="372"/>
      <c r="GX1104" s="372"/>
      <c r="GY1104" s="372"/>
      <c r="GZ1104" s="372"/>
      <c r="HA1104" s="372"/>
      <c r="HB1104" s="372"/>
      <c r="HC1104" s="372"/>
      <c r="HD1104" s="372"/>
      <c r="HE1104" s="372"/>
      <c r="HF1104" s="372"/>
      <c r="HG1104" s="372"/>
      <c r="HH1104" s="372"/>
      <c r="HI1104" s="372"/>
      <c r="HJ1104" s="372"/>
      <c r="HK1104" s="372"/>
      <c r="HL1104" s="372"/>
      <c r="HM1104" s="372"/>
      <c r="HN1104" s="372"/>
      <c r="HO1104" s="372"/>
      <c r="HP1104" s="372"/>
      <c r="HQ1104" s="372"/>
      <c r="HR1104" s="372"/>
      <c r="HS1104" s="372"/>
      <c r="HT1104" s="372"/>
      <c r="HU1104" s="372"/>
      <c r="HV1104" s="372"/>
      <c r="HW1104" s="372"/>
      <c r="HX1104" s="372"/>
    </row>
    <row r="1105" spans="1:232" s="481" customFormat="1">
      <c r="A1105" s="363"/>
      <c r="B1105" s="378"/>
      <c r="C1105" s="365"/>
      <c r="D1105" s="366"/>
      <c r="E1105" s="367"/>
      <c r="F1105" s="368"/>
      <c r="G1105" s="379"/>
      <c r="H1105" s="382"/>
      <c r="I1105" s="466"/>
      <c r="J1105" s="467"/>
      <c r="K1105" s="468"/>
      <c r="L1105" s="465"/>
      <c r="N1105" s="458"/>
      <c r="O1105" s="458"/>
      <c r="P1105" s="372"/>
      <c r="Q1105" s="372"/>
      <c r="R1105" s="372"/>
      <c r="S1105" s="372"/>
      <c r="T1105" s="372"/>
      <c r="U1105" s="372"/>
      <c r="V1105" s="372"/>
      <c r="W1105" s="372"/>
      <c r="X1105" s="372"/>
      <c r="Y1105" s="372"/>
      <c r="Z1105" s="372"/>
      <c r="AA1105" s="372"/>
      <c r="AB1105" s="372"/>
      <c r="AC1105" s="372"/>
      <c r="AD1105" s="372"/>
      <c r="AE1105" s="372"/>
      <c r="AF1105" s="372"/>
      <c r="AG1105" s="372"/>
      <c r="AH1105" s="372"/>
      <c r="AI1105" s="372"/>
      <c r="AJ1105" s="372"/>
      <c r="AK1105" s="372"/>
      <c r="AL1105" s="372"/>
      <c r="AM1105" s="372"/>
      <c r="AN1105" s="372"/>
      <c r="AO1105" s="372"/>
      <c r="AP1105" s="372"/>
      <c r="AQ1105" s="372"/>
      <c r="AR1105" s="372"/>
      <c r="AS1105" s="372"/>
      <c r="AT1105" s="372"/>
      <c r="AU1105" s="372"/>
      <c r="AV1105" s="372"/>
      <c r="AW1105" s="372"/>
      <c r="AX1105" s="372"/>
      <c r="AY1105" s="372"/>
      <c r="AZ1105" s="372"/>
      <c r="BA1105" s="372"/>
      <c r="BB1105" s="372"/>
      <c r="BC1105" s="372"/>
      <c r="BD1105" s="372"/>
      <c r="BE1105" s="372"/>
      <c r="BF1105" s="372"/>
      <c r="BG1105" s="372"/>
      <c r="BH1105" s="372"/>
      <c r="BI1105" s="372"/>
      <c r="BJ1105" s="372"/>
      <c r="BK1105" s="372"/>
      <c r="BL1105" s="372"/>
      <c r="BM1105" s="372"/>
      <c r="BN1105" s="372"/>
      <c r="BO1105" s="372"/>
      <c r="BP1105" s="372"/>
      <c r="BQ1105" s="372"/>
      <c r="BR1105" s="372"/>
      <c r="BS1105" s="372"/>
      <c r="BT1105" s="372"/>
      <c r="BU1105" s="372"/>
      <c r="BV1105" s="372"/>
      <c r="BW1105" s="372"/>
      <c r="BX1105" s="372"/>
      <c r="BY1105" s="372"/>
      <c r="BZ1105" s="372"/>
      <c r="CA1105" s="372"/>
      <c r="CB1105" s="372"/>
      <c r="CC1105" s="372"/>
      <c r="CD1105" s="372"/>
      <c r="CE1105" s="372"/>
      <c r="CF1105" s="372"/>
      <c r="CG1105" s="372"/>
      <c r="CH1105" s="372"/>
      <c r="CI1105" s="372"/>
      <c r="CJ1105" s="372"/>
      <c r="CK1105" s="372"/>
      <c r="CL1105" s="372"/>
      <c r="CM1105" s="372"/>
      <c r="CN1105" s="372"/>
      <c r="CO1105" s="372"/>
      <c r="CP1105" s="372"/>
      <c r="CQ1105" s="372"/>
      <c r="CR1105" s="372"/>
      <c r="CS1105" s="372"/>
      <c r="CT1105" s="372"/>
      <c r="CU1105" s="372"/>
      <c r="CV1105" s="372"/>
      <c r="CW1105" s="372"/>
      <c r="CX1105" s="372"/>
      <c r="CY1105" s="372"/>
      <c r="CZ1105" s="372"/>
      <c r="DA1105" s="372"/>
      <c r="DB1105" s="372"/>
      <c r="DC1105" s="372"/>
      <c r="DD1105" s="372"/>
      <c r="DE1105" s="372"/>
      <c r="DF1105" s="372"/>
      <c r="DG1105" s="372"/>
      <c r="DH1105" s="372"/>
      <c r="DI1105" s="372"/>
      <c r="DJ1105" s="372"/>
      <c r="DK1105" s="372"/>
      <c r="DL1105" s="372"/>
      <c r="DM1105" s="372"/>
      <c r="DN1105" s="372"/>
      <c r="DO1105" s="372"/>
      <c r="DP1105" s="372"/>
      <c r="DQ1105" s="372"/>
      <c r="DR1105" s="372"/>
      <c r="DS1105" s="372"/>
      <c r="DT1105" s="372"/>
      <c r="DU1105" s="372"/>
      <c r="DV1105" s="372"/>
      <c r="DW1105" s="372"/>
      <c r="DX1105" s="372"/>
      <c r="DY1105" s="372"/>
      <c r="DZ1105" s="372"/>
      <c r="EA1105" s="372"/>
      <c r="EB1105" s="372"/>
      <c r="EC1105" s="372"/>
      <c r="ED1105" s="372"/>
      <c r="EE1105" s="372"/>
      <c r="EF1105" s="372"/>
      <c r="EG1105" s="372"/>
      <c r="EH1105" s="372"/>
      <c r="EI1105" s="372"/>
      <c r="EJ1105" s="372"/>
      <c r="EK1105" s="372"/>
      <c r="EL1105" s="372"/>
      <c r="EM1105" s="372"/>
      <c r="EN1105" s="372"/>
      <c r="EO1105" s="372"/>
      <c r="EP1105" s="372"/>
      <c r="EQ1105" s="372"/>
      <c r="ER1105" s="372"/>
      <c r="ES1105" s="372"/>
      <c r="ET1105" s="372"/>
      <c r="EU1105" s="372"/>
      <c r="EV1105" s="372"/>
      <c r="EW1105" s="372"/>
      <c r="EX1105" s="372"/>
      <c r="EY1105" s="372"/>
      <c r="EZ1105" s="372"/>
      <c r="FA1105" s="372"/>
      <c r="FB1105" s="372"/>
      <c r="FC1105" s="372"/>
      <c r="FD1105" s="372"/>
      <c r="FE1105" s="372"/>
      <c r="FF1105" s="372"/>
      <c r="FG1105" s="372"/>
      <c r="FH1105" s="372"/>
      <c r="FI1105" s="372"/>
      <c r="FJ1105" s="372"/>
      <c r="FK1105" s="372"/>
      <c r="FL1105" s="372"/>
      <c r="FM1105" s="372"/>
      <c r="FN1105" s="372"/>
      <c r="FO1105" s="372"/>
      <c r="FP1105" s="372"/>
      <c r="FQ1105" s="372"/>
      <c r="FR1105" s="372"/>
      <c r="FS1105" s="372"/>
      <c r="FT1105" s="372"/>
      <c r="FU1105" s="372"/>
      <c r="FV1105" s="372"/>
      <c r="FW1105" s="372"/>
      <c r="FX1105" s="372"/>
      <c r="FY1105" s="372"/>
      <c r="FZ1105" s="372"/>
      <c r="GA1105" s="372"/>
      <c r="GB1105" s="372"/>
      <c r="GC1105" s="372"/>
      <c r="GD1105" s="372"/>
      <c r="GE1105" s="372"/>
      <c r="GF1105" s="372"/>
      <c r="GG1105" s="372"/>
      <c r="GH1105" s="372"/>
      <c r="GI1105" s="372"/>
      <c r="GJ1105" s="372"/>
      <c r="GK1105" s="372"/>
      <c r="GL1105" s="372"/>
      <c r="GM1105" s="372"/>
      <c r="GN1105" s="372"/>
      <c r="GO1105" s="372"/>
      <c r="GP1105" s="372"/>
      <c r="GQ1105" s="372"/>
      <c r="GR1105" s="372"/>
      <c r="GS1105" s="372"/>
      <c r="GT1105" s="372"/>
      <c r="GU1105" s="372"/>
      <c r="GV1105" s="372"/>
      <c r="GW1105" s="372"/>
      <c r="GX1105" s="372"/>
      <c r="GY1105" s="372"/>
      <c r="GZ1105" s="372"/>
      <c r="HA1105" s="372"/>
      <c r="HB1105" s="372"/>
      <c r="HC1105" s="372"/>
      <c r="HD1105" s="372"/>
      <c r="HE1105" s="372"/>
      <c r="HF1105" s="372"/>
      <c r="HG1105" s="372"/>
      <c r="HH1105" s="372"/>
      <c r="HI1105" s="372"/>
      <c r="HJ1105" s="372"/>
      <c r="HK1105" s="372"/>
      <c r="HL1105" s="372"/>
      <c r="HM1105" s="372"/>
      <c r="HN1105" s="372"/>
      <c r="HO1105" s="372"/>
      <c r="HP1105" s="372"/>
      <c r="HQ1105" s="372"/>
      <c r="HR1105" s="372"/>
      <c r="HS1105" s="372"/>
      <c r="HT1105" s="372"/>
      <c r="HU1105" s="372"/>
      <c r="HV1105" s="372"/>
      <c r="HW1105" s="372"/>
      <c r="HX1105" s="372"/>
    </row>
    <row r="1106" spans="1:232" s="481" customFormat="1">
      <c r="A1106" s="363"/>
      <c r="B1106" s="378"/>
      <c r="C1106" s="365"/>
      <c r="D1106" s="366"/>
      <c r="E1106" s="367"/>
      <c r="F1106" s="368"/>
      <c r="G1106" s="379"/>
      <c r="H1106" s="382"/>
      <c r="I1106" s="466"/>
      <c r="J1106" s="467"/>
      <c r="K1106" s="468"/>
      <c r="L1106" s="465"/>
      <c r="N1106" s="458"/>
      <c r="O1106" s="458"/>
      <c r="P1106" s="372"/>
      <c r="Q1106" s="372"/>
      <c r="R1106" s="372"/>
      <c r="S1106" s="372"/>
      <c r="T1106" s="372"/>
      <c r="U1106" s="372"/>
      <c r="V1106" s="372"/>
      <c r="W1106" s="372"/>
      <c r="X1106" s="372"/>
      <c r="Y1106" s="372"/>
      <c r="Z1106" s="372"/>
      <c r="AA1106" s="372"/>
      <c r="AB1106" s="372"/>
      <c r="AC1106" s="372"/>
      <c r="AD1106" s="372"/>
      <c r="AE1106" s="372"/>
      <c r="AF1106" s="372"/>
      <c r="AG1106" s="372"/>
      <c r="AH1106" s="372"/>
      <c r="AI1106" s="372"/>
      <c r="AJ1106" s="372"/>
      <c r="AK1106" s="372"/>
      <c r="AL1106" s="372"/>
      <c r="AM1106" s="372"/>
      <c r="AN1106" s="372"/>
      <c r="AO1106" s="372"/>
      <c r="AP1106" s="372"/>
      <c r="AQ1106" s="372"/>
      <c r="AR1106" s="372"/>
      <c r="AS1106" s="372"/>
      <c r="AT1106" s="372"/>
      <c r="AU1106" s="372"/>
      <c r="AV1106" s="372"/>
      <c r="AW1106" s="372"/>
      <c r="AX1106" s="372"/>
      <c r="AY1106" s="372"/>
      <c r="AZ1106" s="372"/>
      <c r="BA1106" s="372"/>
      <c r="BB1106" s="372"/>
      <c r="BC1106" s="372"/>
      <c r="BD1106" s="372"/>
      <c r="BE1106" s="372"/>
      <c r="BF1106" s="372"/>
      <c r="BG1106" s="372"/>
      <c r="BH1106" s="372"/>
      <c r="BI1106" s="372"/>
      <c r="BJ1106" s="372"/>
      <c r="BK1106" s="372"/>
      <c r="BL1106" s="372"/>
      <c r="BM1106" s="372"/>
      <c r="BN1106" s="372"/>
      <c r="BO1106" s="372"/>
      <c r="BP1106" s="372"/>
      <c r="BQ1106" s="372"/>
      <c r="BR1106" s="372"/>
      <c r="BS1106" s="372"/>
      <c r="BT1106" s="372"/>
      <c r="BU1106" s="372"/>
      <c r="BV1106" s="372"/>
      <c r="BW1106" s="372"/>
      <c r="BX1106" s="372"/>
      <c r="BY1106" s="372"/>
      <c r="BZ1106" s="372"/>
      <c r="CA1106" s="372"/>
      <c r="CB1106" s="372"/>
      <c r="CC1106" s="372"/>
      <c r="CD1106" s="372"/>
      <c r="CE1106" s="372"/>
      <c r="CF1106" s="372"/>
      <c r="CG1106" s="372"/>
      <c r="CH1106" s="372"/>
      <c r="CI1106" s="372"/>
      <c r="CJ1106" s="372"/>
      <c r="CK1106" s="372"/>
      <c r="CL1106" s="372"/>
      <c r="CM1106" s="372"/>
      <c r="CN1106" s="372"/>
      <c r="CO1106" s="372"/>
      <c r="CP1106" s="372"/>
      <c r="CQ1106" s="372"/>
      <c r="CR1106" s="372"/>
      <c r="CS1106" s="372"/>
      <c r="CT1106" s="372"/>
      <c r="CU1106" s="372"/>
      <c r="CV1106" s="372"/>
      <c r="CW1106" s="372"/>
      <c r="CX1106" s="372"/>
      <c r="CY1106" s="372"/>
      <c r="CZ1106" s="372"/>
      <c r="DA1106" s="372"/>
      <c r="DB1106" s="372"/>
      <c r="DC1106" s="372"/>
      <c r="DD1106" s="372"/>
      <c r="DE1106" s="372"/>
      <c r="DF1106" s="372"/>
      <c r="DG1106" s="372"/>
      <c r="DH1106" s="372"/>
      <c r="DI1106" s="372"/>
      <c r="DJ1106" s="372"/>
      <c r="DK1106" s="372"/>
      <c r="DL1106" s="372"/>
      <c r="DM1106" s="372"/>
      <c r="DN1106" s="372"/>
      <c r="DO1106" s="372"/>
      <c r="DP1106" s="372"/>
      <c r="DQ1106" s="372"/>
      <c r="DR1106" s="372"/>
      <c r="DS1106" s="372"/>
      <c r="DT1106" s="372"/>
      <c r="DU1106" s="372"/>
      <c r="DV1106" s="372"/>
      <c r="DW1106" s="372"/>
      <c r="DX1106" s="372"/>
      <c r="DY1106" s="372"/>
      <c r="DZ1106" s="372"/>
      <c r="EA1106" s="372"/>
      <c r="EB1106" s="372"/>
      <c r="EC1106" s="372"/>
      <c r="ED1106" s="372"/>
      <c r="EE1106" s="372"/>
      <c r="EF1106" s="372"/>
      <c r="EG1106" s="372"/>
      <c r="EH1106" s="372"/>
      <c r="EI1106" s="372"/>
      <c r="EJ1106" s="372"/>
      <c r="EK1106" s="372"/>
      <c r="EL1106" s="372"/>
      <c r="EM1106" s="372"/>
      <c r="EN1106" s="372"/>
      <c r="EO1106" s="372"/>
      <c r="EP1106" s="372"/>
      <c r="EQ1106" s="372"/>
      <c r="ER1106" s="372"/>
      <c r="ES1106" s="372"/>
      <c r="ET1106" s="372"/>
      <c r="EU1106" s="372"/>
      <c r="EV1106" s="372"/>
      <c r="EW1106" s="372"/>
      <c r="EX1106" s="372"/>
      <c r="EY1106" s="372"/>
      <c r="EZ1106" s="372"/>
      <c r="FA1106" s="372"/>
      <c r="FB1106" s="372"/>
      <c r="FC1106" s="372"/>
      <c r="FD1106" s="372"/>
      <c r="FE1106" s="372"/>
      <c r="FF1106" s="372"/>
      <c r="FG1106" s="372"/>
      <c r="FH1106" s="372"/>
      <c r="FI1106" s="372"/>
      <c r="FJ1106" s="372"/>
      <c r="FK1106" s="372"/>
      <c r="FL1106" s="372"/>
      <c r="FM1106" s="372"/>
      <c r="FN1106" s="372"/>
      <c r="FO1106" s="372"/>
      <c r="FP1106" s="372"/>
      <c r="FQ1106" s="372"/>
      <c r="FR1106" s="372"/>
      <c r="FS1106" s="372"/>
      <c r="FT1106" s="372"/>
      <c r="FU1106" s="372"/>
      <c r="FV1106" s="372"/>
      <c r="FW1106" s="372"/>
      <c r="FX1106" s="372"/>
      <c r="FY1106" s="372"/>
      <c r="FZ1106" s="372"/>
      <c r="GA1106" s="372"/>
      <c r="GB1106" s="372"/>
      <c r="GC1106" s="372"/>
      <c r="GD1106" s="372"/>
      <c r="GE1106" s="372"/>
      <c r="GF1106" s="372"/>
      <c r="GG1106" s="372"/>
      <c r="GH1106" s="372"/>
      <c r="GI1106" s="372"/>
      <c r="GJ1106" s="372"/>
      <c r="GK1106" s="372"/>
      <c r="GL1106" s="372"/>
      <c r="GM1106" s="372"/>
      <c r="GN1106" s="372"/>
      <c r="GO1106" s="372"/>
      <c r="GP1106" s="372"/>
      <c r="GQ1106" s="372"/>
      <c r="GR1106" s="372"/>
      <c r="GS1106" s="372"/>
      <c r="GT1106" s="372"/>
      <c r="GU1106" s="372"/>
      <c r="GV1106" s="372"/>
      <c r="GW1106" s="372"/>
      <c r="GX1106" s="372"/>
      <c r="GY1106" s="372"/>
      <c r="GZ1106" s="372"/>
      <c r="HA1106" s="372"/>
      <c r="HB1106" s="372"/>
      <c r="HC1106" s="372"/>
      <c r="HD1106" s="372"/>
      <c r="HE1106" s="372"/>
      <c r="HF1106" s="372"/>
      <c r="HG1106" s="372"/>
      <c r="HH1106" s="372"/>
      <c r="HI1106" s="372"/>
      <c r="HJ1106" s="372"/>
      <c r="HK1106" s="372"/>
      <c r="HL1106" s="372"/>
      <c r="HM1106" s="372"/>
      <c r="HN1106" s="372"/>
      <c r="HO1106" s="372"/>
      <c r="HP1106" s="372"/>
      <c r="HQ1106" s="372"/>
      <c r="HR1106" s="372"/>
      <c r="HS1106" s="372"/>
      <c r="HT1106" s="372"/>
      <c r="HU1106" s="372"/>
      <c r="HV1106" s="372"/>
      <c r="HW1106" s="372"/>
      <c r="HX1106" s="372"/>
    </row>
    <row r="1107" spans="1:232" s="481" customFormat="1">
      <c r="A1107" s="363"/>
      <c r="B1107" s="378"/>
      <c r="C1107" s="365"/>
      <c r="D1107" s="366"/>
      <c r="E1107" s="367"/>
      <c r="F1107" s="368"/>
      <c r="G1107" s="379"/>
      <c r="H1107" s="382"/>
      <c r="I1107" s="466"/>
      <c r="J1107" s="467"/>
      <c r="K1107" s="468"/>
      <c r="L1107" s="465"/>
      <c r="N1107" s="458"/>
      <c r="O1107" s="458"/>
      <c r="P1107" s="372"/>
      <c r="Q1107" s="372"/>
      <c r="R1107" s="372"/>
      <c r="S1107" s="372"/>
      <c r="T1107" s="372"/>
      <c r="U1107" s="372"/>
      <c r="V1107" s="372"/>
      <c r="W1107" s="372"/>
      <c r="X1107" s="372"/>
      <c r="Y1107" s="372"/>
      <c r="Z1107" s="372"/>
      <c r="AA1107" s="372"/>
      <c r="AB1107" s="372"/>
      <c r="AC1107" s="372"/>
      <c r="AD1107" s="372"/>
      <c r="AE1107" s="372"/>
      <c r="AF1107" s="372"/>
      <c r="AG1107" s="372"/>
      <c r="AH1107" s="372"/>
      <c r="AI1107" s="372"/>
      <c r="AJ1107" s="372"/>
      <c r="AK1107" s="372"/>
      <c r="AL1107" s="372"/>
      <c r="AM1107" s="372"/>
      <c r="AN1107" s="372"/>
      <c r="AO1107" s="372"/>
      <c r="AP1107" s="372"/>
      <c r="AQ1107" s="372"/>
      <c r="AR1107" s="372"/>
      <c r="AS1107" s="372"/>
      <c r="AT1107" s="372"/>
      <c r="AU1107" s="372"/>
      <c r="AV1107" s="372"/>
      <c r="AW1107" s="372"/>
      <c r="AX1107" s="372"/>
      <c r="AY1107" s="372"/>
      <c r="AZ1107" s="372"/>
      <c r="BA1107" s="372"/>
      <c r="BB1107" s="372"/>
      <c r="BC1107" s="372"/>
      <c r="BD1107" s="372"/>
      <c r="BE1107" s="372"/>
      <c r="BF1107" s="372"/>
      <c r="BG1107" s="372"/>
      <c r="BH1107" s="372"/>
      <c r="BI1107" s="372"/>
      <c r="BJ1107" s="372"/>
      <c r="BK1107" s="372"/>
      <c r="BL1107" s="372"/>
      <c r="BM1107" s="372"/>
      <c r="BN1107" s="372"/>
      <c r="BO1107" s="372"/>
      <c r="BP1107" s="372"/>
      <c r="BQ1107" s="372"/>
      <c r="BR1107" s="372"/>
      <c r="BS1107" s="372"/>
      <c r="BT1107" s="372"/>
      <c r="BU1107" s="372"/>
      <c r="BV1107" s="372"/>
      <c r="BW1107" s="372"/>
      <c r="BX1107" s="372"/>
      <c r="BY1107" s="372"/>
      <c r="BZ1107" s="372"/>
      <c r="CA1107" s="372"/>
      <c r="CB1107" s="372"/>
      <c r="CC1107" s="372"/>
      <c r="CD1107" s="372"/>
      <c r="CE1107" s="372"/>
      <c r="CF1107" s="372"/>
      <c r="CG1107" s="372"/>
      <c r="CH1107" s="372"/>
      <c r="CI1107" s="372"/>
      <c r="CJ1107" s="372"/>
      <c r="CK1107" s="372"/>
      <c r="CL1107" s="372"/>
      <c r="CM1107" s="372"/>
      <c r="CN1107" s="372"/>
      <c r="CO1107" s="372"/>
      <c r="CP1107" s="372"/>
      <c r="CQ1107" s="372"/>
      <c r="CR1107" s="372"/>
      <c r="CS1107" s="372"/>
      <c r="CT1107" s="372"/>
      <c r="CU1107" s="372"/>
      <c r="CV1107" s="372"/>
      <c r="CW1107" s="372"/>
      <c r="CX1107" s="372"/>
      <c r="CY1107" s="372"/>
      <c r="CZ1107" s="372"/>
      <c r="DA1107" s="372"/>
      <c r="DB1107" s="372"/>
      <c r="DC1107" s="372"/>
      <c r="DD1107" s="372"/>
      <c r="DE1107" s="372"/>
      <c r="DF1107" s="372"/>
      <c r="DG1107" s="372"/>
      <c r="DH1107" s="372"/>
      <c r="DI1107" s="372"/>
      <c r="DJ1107" s="372"/>
      <c r="DK1107" s="372"/>
      <c r="DL1107" s="372"/>
      <c r="DM1107" s="372"/>
      <c r="DN1107" s="372"/>
      <c r="DO1107" s="372"/>
      <c r="DP1107" s="372"/>
      <c r="DQ1107" s="372"/>
      <c r="DR1107" s="372"/>
      <c r="DS1107" s="372"/>
      <c r="DT1107" s="372"/>
      <c r="DU1107" s="372"/>
      <c r="DV1107" s="372"/>
      <c r="DW1107" s="372"/>
      <c r="DX1107" s="372"/>
      <c r="DY1107" s="372"/>
      <c r="DZ1107" s="372"/>
      <c r="EA1107" s="372"/>
      <c r="EB1107" s="372"/>
      <c r="EC1107" s="372"/>
      <c r="ED1107" s="372"/>
      <c r="EE1107" s="372"/>
      <c r="EF1107" s="372"/>
      <c r="EG1107" s="372"/>
      <c r="EH1107" s="372"/>
      <c r="EI1107" s="372"/>
      <c r="EJ1107" s="372"/>
      <c r="EK1107" s="372"/>
      <c r="EL1107" s="372"/>
      <c r="EM1107" s="372"/>
      <c r="EN1107" s="372"/>
      <c r="EO1107" s="372"/>
      <c r="EP1107" s="372"/>
      <c r="EQ1107" s="372"/>
      <c r="ER1107" s="372"/>
      <c r="ES1107" s="372"/>
      <c r="ET1107" s="372"/>
      <c r="EU1107" s="372"/>
      <c r="EV1107" s="372"/>
      <c r="EW1107" s="372"/>
      <c r="EX1107" s="372"/>
      <c r="EY1107" s="372"/>
      <c r="EZ1107" s="372"/>
      <c r="FA1107" s="372"/>
      <c r="FB1107" s="372"/>
      <c r="FC1107" s="372"/>
      <c r="FD1107" s="372"/>
      <c r="FE1107" s="372"/>
      <c r="FF1107" s="372"/>
      <c r="FG1107" s="372"/>
      <c r="FH1107" s="372"/>
      <c r="FI1107" s="372"/>
      <c r="FJ1107" s="372"/>
      <c r="FK1107" s="372"/>
      <c r="FL1107" s="372"/>
      <c r="FM1107" s="372"/>
      <c r="FN1107" s="372"/>
      <c r="FO1107" s="372"/>
      <c r="FP1107" s="372"/>
      <c r="FQ1107" s="372"/>
      <c r="FR1107" s="372"/>
      <c r="FS1107" s="372"/>
      <c r="FT1107" s="372"/>
      <c r="FU1107" s="372"/>
      <c r="FV1107" s="372"/>
      <c r="FW1107" s="372"/>
      <c r="FX1107" s="372"/>
      <c r="FY1107" s="372"/>
      <c r="FZ1107" s="372"/>
      <c r="GA1107" s="372"/>
      <c r="GB1107" s="372"/>
      <c r="GC1107" s="372"/>
      <c r="GD1107" s="372"/>
      <c r="GE1107" s="372"/>
      <c r="GF1107" s="372"/>
      <c r="GG1107" s="372"/>
      <c r="GH1107" s="372"/>
      <c r="GI1107" s="372"/>
      <c r="GJ1107" s="372"/>
      <c r="GK1107" s="372"/>
      <c r="GL1107" s="372"/>
      <c r="GM1107" s="372"/>
      <c r="GN1107" s="372"/>
      <c r="GO1107" s="372"/>
      <c r="GP1107" s="372"/>
      <c r="GQ1107" s="372"/>
      <c r="GR1107" s="372"/>
      <c r="GS1107" s="372"/>
      <c r="GT1107" s="372"/>
      <c r="GU1107" s="372"/>
      <c r="GV1107" s="372"/>
      <c r="GW1107" s="372"/>
      <c r="GX1107" s="372"/>
      <c r="GY1107" s="372"/>
      <c r="GZ1107" s="372"/>
      <c r="HA1107" s="372"/>
      <c r="HB1107" s="372"/>
      <c r="HC1107" s="372"/>
      <c r="HD1107" s="372"/>
      <c r="HE1107" s="372"/>
      <c r="HF1107" s="372"/>
      <c r="HG1107" s="372"/>
      <c r="HH1107" s="372"/>
      <c r="HI1107" s="372"/>
      <c r="HJ1107" s="372"/>
      <c r="HK1107" s="372"/>
      <c r="HL1107" s="372"/>
      <c r="HM1107" s="372"/>
      <c r="HN1107" s="372"/>
      <c r="HO1107" s="372"/>
      <c r="HP1107" s="372"/>
      <c r="HQ1107" s="372"/>
      <c r="HR1107" s="372"/>
      <c r="HS1107" s="372"/>
      <c r="HT1107" s="372"/>
      <c r="HU1107" s="372"/>
      <c r="HV1107" s="372"/>
      <c r="HW1107" s="372"/>
      <c r="HX1107" s="372"/>
    </row>
    <row r="1108" spans="1:232" s="481" customFormat="1">
      <c r="A1108" s="363"/>
      <c r="B1108" s="378"/>
      <c r="C1108" s="365"/>
      <c r="D1108" s="366"/>
      <c r="E1108" s="367"/>
      <c r="F1108" s="368"/>
      <c r="G1108" s="379"/>
      <c r="H1108" s="382"/>
      <c r="I1108" s="466"/>
      <c r="J1108" s="467"/>
      <c r="K1108" s="468"/>
      <c r="L1108" s="465"/>
      <c r="N1108" s="458"/>
      <c r="O1108" s="458"/>
      <c r="P1108" s="372"/>
      <c r="Q1108" s="372"/>
      <c r="R1108" s="372"/>
      <c r="S1108" s="372"/>
      <c r="T1108" s="372"/>
      <c r="U1108" s="372"/>
      <c r="V1108" s="372"/>
      <c r="W1108" s="372"/>
      <c r="X1108" s="372"/>
      <c r="Y1108" s="372"/>
      <c r="Z1108" s="372"/>
      <c r="AA1108" s="372"/>
      <c r="AB1108" s="372"/>
      <c r="AC1108" s="372"/>
      <c r="AD1108" s="372"/>
      <c r="AE1108" s="372"/>
      <c r="AF1108" s="372"/>
      <c r="AG1108" s="372"/>
      <c r="AH1108" s="372"/>
      <c r="AI1108" s="372"/>
      <c r="AJ1108" s="372"/>
      <c r="AK1108" s="372"/>
      <c r="AL1108" s="372"/>
      <c r="AM1108" s="372"/>
      <c r="AN1108" s="372"/>
      <c r="AO1108" s="372"/>
      <c r="AP1108" s="372"/>
      <c r="AQ1108" s="372"/>
      <c r="AR1108" s="372"/>
      <c r="AS1108" s="372"/>
      <c r="AT1108" s="372"/>
      <c r="AU1108" s="372"/>
      <c r="AV1108" s="372"/>
      <c r="AW1108" s="372"/>
      <c r="AX1108" s="372"/>
      <c r="AY1108" s="372"/>
      <c r="AZ1108" s="372"/>
      <c r="BA1108" s="372"/>
      <c r="BB1108" s="372"/>
      <c r="BC1108" s="372"/>
      <c r="BD1108" s="372"/>
      <c r="BE1108" s="372"/>
      <c r="BF1108" s="372"/>
      <c r="BG1108" s="372"/>
      <c r="BH1108" s="372"/>
      <c r="BI1108" s="372"/>
      <c r="BJ1108" s="372"/>
      <c r="BK1108" s="372"/>
      <c r="BL1108" s="372"/>
      <c r="BM1108" s="372"/>
      <c r="BN1108" s="372"/>
      <c r="BO1108" s="372"/>
      <c r="BP1108" s="372"/>
      <c r="BQ1108" s="372"/>
      <c r="BR1108" s="372"/>
      <c r="BS1108" s="372"/>
      <c r="BT1108" s="372"/>
      <c r="BU1108" s="372"/>
      <c r="BV1108" s="372"/>
      <c r="BW1108" s="372"/>
      <c r="BX1108" s="372"/>
      <c r="BY1108" s="372"/>
      <c r="BZ1108" s="372"/>
      <c r="CA1108" s="372"/>
      <c r="CB1108" s="372"/>
      <c r="CC1108" s="372"/>
      <c r="CD1108" s="372"/>
      <c r="CE1108" s="372"/>
      <c r="CF1108" s="372"/>
      <c r="CG1108" s="372"/>
      <c r="CH1108" s="372"/>
      <c r="CI1108" s="372"/>
      <c r="CJ1108" s="372"/>
      <c r="CK1108" s="372"/>
      <c r="CL1108" s="372"/>
      <c r="CM1108" s="372"/>
      <c r="CN1108" s="372"/>
      <c r="CO1108" s="372"/>
      <c r="CP1108" s="372"/>
      <c r="CQ1108" s="372"/>
      <c r="CR1108" s="372"/>
      <c r="CS1108" s="372"/>
      <c r="CT1108" s="372"/>
      <c r="CU1108" s="372"/>
      <c r="CV1108" s="372"/>
      <c r="CW1108" s="372"/>
      <c r="CX1108" s="372"/>
      <c r="CY1108" s="372"/>
      <c r="CZ1108" s="372"/>
      <c r="DA1108" s="372"/>
      <c r="DB1108" s="372"/>
      <c r="DC1108" s="372"/>
      <c r="DD1108" s="372"/>
      <c r="DE1108" s="372"/>
      <c r="DF1108" s="372"/>
      <c r="DG1108" s="372"/>
      <c r="DH1108" s="372"/>
      <c r="DI1108" s="372"/>
      <c r="DJ1108" s="372"/>
      <c r="DK1108" s="372"/>
      <c r="DL1108" s="372"/>
      <c r="DM1108" s="372"/>
      <c r="DN1108" s="372"/>
      <c r="DO1108" s="372"/>
      <c r="DP1108" s="372"/>
      <c r="DQ1108" s="372"/>
      <c r="DR1108" s="372"/>
      <c r="DS1108" s="372"/>
      <c r="DT1108" s="372"/>
      <c r="DU1108" s="372"/>
      <c r="DV1108" s="372"/>
      <c r="DW1108" s="372"/>
      <c r="DX1108" s="372"/>
      <c r="DY1108" s="372"/>
      <c r="DZ1108" s="372"/>
      <c r="EA1108" s="372"/>
      <c r="EB1108" s="372"/>
      <c r="EC1108" s="372"/>
      <c r="ED1108" s="372"/>
      <c r="EE1108" s="372"/>
      <c r="EF1108" s="372"/>
      <c r="EG1108" s="372"/>
      <c r="EH1108" s="372"/>
      <c r="EI1108" s="372"/>
      <c r="EJ1108" s="372"/>
      <c r="EK1108" s="372"/>
      <c r="EL1108" s="372"/>
      <c r="EM1108" s="372"/>
      <c r="EN1108" s="372"/>
      <c r="EO1108" s="372"/>
      <c r="EP1108" s="372"/>
      <c r="EQ1108" s="372"/>
      <c r="ER1108" s="372"/>
      <c r="ES1108" s="372"/>
      <c r="ET1108" s="372"/>
      <c r="EU1108" s="372"/>
      <c r="EV1108" s="372"/>
      <c r="EW1108" s="372"/>
      <c r="EX1108" s="372"/>
      <c r="EY1108" s="372"/>
      <c r="EZ1108" s="372"/>
      <c r="FA1108" s="372"/>
      <c r="FB1108" s="372"/>
      <c r="FC1108" s="372"/>
      <c r="FD1108" s="372"/>
      <c r="FE1108" s="372"/>
      <c r="FF1108" s="372"/>
      <c r="FG1108" s="372"/>
      <c r="FH1108" s="372"/>
      <c r="FI1108" s="372"/>
      <c r="FJ1108" s="372"/>
      <c r="FK1108" s="372"/>
      <c r="FL1108" s="372"/>
      <c r="FM1108" s="372"/>
      <c r="FN1108" s="372"/>
      <c r="FO1108" s="372"/>
      <c r="FP1108" s="372"/>
      <c r="FQ1108" s="372"/>
      <c r="FR1108" s="372"/>
      <c r="FS1108" s="372"/>
      <c r="FT1108" s="372"/>
      <c r="FU1108" s="372"/>
      <c r="FV1108" s="372"/>
      <c r="FW1108" s="372"/>
      <c r="FX1108" s="372"/>
      <c r="FY1108" s="372"/>
      <c r="FZ1108" s="372"/>
      <c r="GA1108" s="372"/>
      <c r="GB1108" s="372"/>
      <c r="GC1108" s="372"/>
      <c r="GD1108" s="372"/>
      <c r="GE1108" s="372"/>
      <c r="GF1108" s="372"/>
      <c r="GG1108" s="372"/>
      <c r="GH1108" s="372"/>
      <c r="GI1108" s="372"/>
      <c r="GJ1108" s="372"/>
      <c r="GK1108" s="372"/>
      <c r="GL1108" s="372"/>
      <c r="GM1108" s="372"/>
      <c r="GN1108" s="372"/>
      <c r="GO1108" s="372"/>
      <c r="GP1108" s="372"/>
      <c r="GQ1108" s="372"/>
      <c r="GR1108" s="372"/>
      <c r="GS1108" s="372"/>
      <c r="GT1108" s="372"/>
      <c r="GU1108" s="372"/>
      <c r="GV1108" s="372"/>
      <c r="GW1108" s="372"/>
      <c r="GX1108" s="372"/>
      <c r="GY1108" s="372"/>
      <c r="GZ1108" s="372"/>
      <c r="HA1108" s="372"/>
      <c r="HB1108" s="372"/>
      <c r="HC1108" s="372"/>
      <c r="HD1108" s="372"/>
      <c r="HE1108" s="372"/>
      <c r="HF1108" s="372"/>
      <c r="HG1108" s="372"/>
      <c r="HH1108" s="372"/>
      <c r="HI1108" s="372"/>
      <c r="HJ1108" s="372"/>
      <c r="HK1108" s="372"/>
      <c r="HL1108" s="372"/>
      <c r="HM1108" s="372"/>
      <c r="HN1108" s="372"/>
      <c r="HO1108" s="372"/>
      <c r="HP1108" s="372"/>
      <c r="HQ1108" s="372"/>
      <c r="HR1108" s="372"/>
      <c r="HS1108" s="372"/>
      <c r="HT1108" s="372"/>
      <c r="HU1108" s="372"/>
      <c r="HV1108" s="372"/>
      <c r="HW1108" s="372"/>
      <c r="HX1108" s="372"/>
    </row>
    <row r="1109" spans="1:232" s="481" customFormat="1">
      <c r="A1109" s="363"/>
      <c r="B1109" s="378"/>
      <c r="C1109" s="365"/>
      <c r="D1109" s="366"/>
      <c r="E1109" s="367"/>
      <c r="F1109" s="368"/>
      <c r="G1109" s="379"/>
      <c r="H1109" s="382"/>
      <c r="I1109" s="466"/>
      <c r="J1109" s="467"/>
      <c r="K1109" s="468"/>
      <c r="L1109" s="465"/>
      <c r="N1109" s="458"/>
      <c r="O1109" s="458"/>
      <c r="P1109" s="372"/>
      <c r="Q1109" s="372"/>
      <c r="R1109" s="372"/>
      <c r="S1109" s="372"/>
      <c r="T1109" s="372"/>
      <c r="U1109" s="372"/>
      <c r="V1109" s="372"/>
      <c r="W1109" s="372"/>
      <c r="X1109" s="372"/>
      <c r="Y1109" s="372"/>
      <c r="Z1109" s="372"/>
      <c r="AA1109" s="372"/>
      <c r="AB1109" s="372"/>
      <c r="AC1109" s="372"/>
      <c r="AD1109" s="372"/>
      <c r="AE1109" s="372"/>
      <c r="AF1109" s="372"/>
      <c r="AG1109" s="372"/>
      <c r="AH1109" s="372"/>
      <c r="AI1109" s="372"/>
      <c r="AJ1109" s="372"/>
      <c r="AK1109" s="372"/>
      <c r="AL1109" s="372"/>
      <c r="AM1109" s="372"/>
      <c r="AN1109" s="372"/>
      <c r="AO1109" s="372"/>
      <c r="AP1109" s="372"/>
      <c r="AQ1109" s="372"/>
      <c r="AR1109" s="372"/>
      <c r="AS1109" s="372"/>
      <c r="AT1109" s="372"/>
      <c r="AU1109" s="372"/>
      <c r="AV1109" s="372"/>
      <c r="AW1109" s="372"/>
      <c r="AX1109" s="372"/>
      <c r="AY1109" s="372"/>
      <c r="AZ1109" s="372"/>
      <c r="BA1109" s="372"/>
      <c r="BB1109" s="372"/>
      <c r="BC1109" s="372"/>
      <c r="BD1109" s="372"/>
      <c r="BE1109" s="372"/>
      <c r="BF1109" s="372"/>
      <c r="BG1109" s="372"/>
      <c r="BH1109" s="372"/>
      <c r="BI1109" s="372"/>
      <c r="BJ1109" s="372"/>
      <c r="BK1109" s="372"/>
      <c r="BL1109" s="372"/>
      <c r="BM1109" s="372"/>
      <c r="BN1109" s="372"/>
      <c r="BO1109" s="372"/>
      <c r="BP1109" s="372"/>
      <c r="BQ1109" s="372"/>
      <c r="BR1109" s="372"/>
      <c r="BS1109" s="372"/>
      <c r="BT1109" s="372"/>
      <c r="BU1109" s="372"/>
      <c r="BV1109" s="372"/>
      <c r="BW1109" s="372"/>
      <c r="BX1109" s="372"/>
      <c r="BY1109" s="372"/>
      <c r="BZ1109" s="372"/>
      <c r="CA1109" s="372"/>
      <c r="CB1109" s="372"/>
      <c r="CC1109" s="372"/>
      <c r="CD1109" s="372"/>
      <c r="CE1109" s="372"/>
      <c r="CF1109" s="372"/>
      <c r="CG1109" s="372"/>
      <c r="CH1109" s="372"/>
      <c r="CI1109" s="372"/>
      <c r="CJ1109" s="372"/>
      <c r="CK1109" s="372"/>
      <c r="CL1109" s="372"/>
      <c r="CM1109" s="372"/>
      <c r="CN1109" s="372"/>
      <c r="CO1109" s="372"/>
      <c r="CP1109" s="372"/>
      <c r="CQ1109" s="372"/>
      <c r="CR1109" s="372"/>
      <c r="CS1109" s="372"/>
      <c r="CT1109" s="372"/>
      <c r="CU1109" s="372"/>
      <c r="CV1109" s="372"/>
      <c r="CW1109" s="372"/>
      <c r="CX1109" s="372"/>
      <c r="CY1109" s="372"/>
      <c r="CZ1109" s="372"/>
      <c r="DA1109" s="372"/>
      <c r="DB1109" s="372"/>
      <c r="DC1109" s="372"/>
      <c r="DD1109" s="372"/>
      <c r="DE1109" s="372"/>
      <c r="DF1109" s="372"/>
      <c r="DG1109" s="372"/>
      <c r="DH1109" s="372"/>
      <c r="DI1109" s="372"/>
      <c r="DJ1109" s="372"/>
      <c r="DK1109" s="372"/>
      <c r="DL1109" s="372"/>
      <c r="DM1109" s="372"/>
      <c r="DN1109" s="372"/>
      <c r="DO1109" s="372"/>
      <c r="DP1109" s="372"/>
      <c r="DQ1109" s="372"/>
      <c r="DR1109" s="372"/>
      <c r="DS1109" s="372"/>
      <c r="DT1109" s="372"/>
      <c r="DU1109" s="372"/>
      <c r="DV1109" s="372"/>
      <c r="DW1109" s="372"/>
      <c r="DX1109" s="372"/>
      <c r="DY1109" s="372"/>
      <c r="DZ1109" s="372"/>
      <c r="EA1109" s="372"/>
      <c r="EB1109" s="372"/>
      <c r="EC1109" s="372"/>
      <c r="ED1109" s="372"/>
      <c r="EE1109" s="372"/>
      <c r="EF1109" s="372"/>
      <c r="EG1109" s="372"/>
      <c r="EH1109" s="372"/>
      <c r="EI1109" s="372"/>
      <c r="EJ1109" s="372"/>
      <c r="EK1109" s="372"/>
      <c r="EL1109" s="372"/>
      <c r="EM1109" s="372"/>
      <c r="EN1109" s="372"/>
      <c r="EO1109" s="372"/>
      <c r="EP1109" s="372"/>
      <c r="EQ1109" s="372"/>
      <c r="ER1109" s="372"/>
      <c r="ES1109" s="372"/>
      <c r="ET1109" s="372"/>
      <c r="EU1109" s="372"/>
      <c r="EV1109" s="372"/>
      <c r="EW1109" s="372"/>
      <c r="EX1109" s="372"/>
      <c r="EY1109" s="372"/>
      <c r="EZ1109" s="372"/>
      <c r="FA1109" s="372"/>
      <c r="FB1109" s="372"/>
      <c r="FC1109" s="372"/>
      <c r="FD1109" s="372"/>
      <c r="FE1109" s="372"/>
      <c r="FF1109" s="372"/>
      <c r="FG1109" s="372"/>
      <c r="FH1109" s="372"/>
      <c r="FI1109" s="372"/>
      <c r="FJ1109" s="372"/>
      <c r="FK1109" s="372"/>
      <c r="FL1109" s="372"/>
      <c r="FM1109" s="372"/>
      <c r="FN1109" s="372"/>
      <c r="FO1109" s="372"/>
      <c r="FP1109" s="372"/>
      <c r="FQ1109" s="372"/>
      <c r="FR1109" s="372"/>
      <c r="FS1109" s="372"/>
      <c r="FT1109" s="372"/>
      <c r="FU1109" s="372"/>
      <c r="FV1109" s="372"/>
      <c r="FW1109" s="372"/>
      <c r="FX1109" s="372"/>
      <c r="FY1109" s="372"/>
      <c r="FZ1109" s="372"/>
      <c r="GA1109" s="372"/>
      <c r="GB1109" s="372"/>
      <c r="GC1109" s="372"/>
      <c r="GD1109" s="372"/>
      <c r="GE1109" s="372"/>
      <c r="GF1109" s="372"/>
      <c r="GG1109" s="372"/>
      <c r="GH1109" s="372"/>
      <c r="GI1109" s="372"/>
      <c r="GJ1109" s="372"/>
      <c r="GK1109" s="372"/>
      <c r="GL1109" s="372"/>
      <c r="GM1109" s="372"/>
      <c r="GN1109" s="372"/>
      <c r="GO1109" s="372"/>
      <c r="GP1109" s="372"/>
      <c r="GQ1109" s="372"/>
      <c r="GR1109" s="372"/>
      <c r="GS1109" s="372"/>
      <c r="GT1109" s="372"/>
      <c r="GU1109" s="372"/>
      <c r="GV1109" s="372"/>
      <c r="GW1109" s="372"/>
      <c r="GX1109" s="372"/>
      <c r="GY1109" s="372"/>
      <c r="GZ1109" s="372"/>
      <c r="HA1109" s="372"/>
      <c r="HB1109" s="372"/>
      <c r="HC1109" s="372"/>
      <c r="HD1109" s="372"/>
      <c r="HE1109" s="372"/>
      <c r="HF1109" s="372"/>
      <c r="HG1109" s="372"/>
      <c r="HH1109" s="372"/>
      <c r="HI1109" s="372"/>
      <c r="HJ1109" s="372"/>
      <c r="HK1109" s="372"/>
      <c r="HL1109" s="372"/>
      <c r="HM1109" s="372"/>
      <c r="HN1109" s="372"/>
      <c r="HO1109" s="372"/>
      <c r="HP1109" s="372"/>
      <c r="HQ1109" s="372"/>
      <c r="HR1109" s="372"/>
      <c r="HS1109" s="372"/>
      <c r="HT1109" s="372"/>
      <c r="HU1109" s="372"/>
      <c r="HV1109" s="372"/>
      <c r="HW1109" s="372"/>
      <c r="HX1109" s="372"/>
    </row>
    <row r="1110" spans="1:232" s="481" customFormat="1">
      <c r="A1110" s="363"/>
      <c r="B1110" s="378"/>
      <c r="C1110" s="365"/>
      <c r="D1110" s="366"/>
      <c r="E1110" s="367"/>
      <c r="F1110" s="368"/>
      <c r="G1110" s="379"/>
      <c r="H1110" s="382"/>
      <c r="I1110" s="466"/>
      <c r="J1110" s="467"/>
      <c r="K1110" s="468"/>
      <c r="L1110" s="465"/>
      <c r="N1110" s="458"/>
      <c r="O1110" s="458"/>
      <c r="P1110" s="372"/>
      <c r="Q1110" s="372"/>
      <c r="R1110" s="372"/>
      <c r="S1110" s="372"/>
      <c r="T1110" s="372"/>
      <c r="U1110" s="372"/>
      <c r="V1110" s="372"/>
      <c r="W1110" s="372"/>
      <c r="X1110" s="372"/>
      <c r="Y1110" s="372"/>
      <c r="Z1110" s="372"/>
      <c r="AA1110" s="372"/>
      <c r="AB1110" s="372"/>
      <c r="AC1110" s="372"/>
      <c r="AD1110" s="372"/>
      <c r="AE1110" s="372"/>
      <c r="AF1110" s="372"/>
      <c r="AG1110" s="372"/>
      <c r="AH1110" s="372"/>
      <c r="AI1110" s="372"/>
      <c r="AJ1110" s="372"/>
      <c r="AK1110" s="372"/>
      <c r="AL1110" s="372"/>
      <c r="AM1110" s="372"/>
      <c r="AN1110" s="372"/>
      <c r="AO1110" s="372"/>
      <c r="AP1110" s="372"/>
      <c r="AQ1110" s="372"/>
      <c r="AR1110" s="372"/>
      <c r="AS1110" s="372"/>
      <c r="AT1110" s="372"/>
      <c r="AU1110" s="372"/>
      <c r="AV1110" s="372"/>
      <c r="AW1110" s="372"/>
      <c r="AX1110" s="372"/>
      <c r="AY1110" s="372"/>
      <c r="AZ1110" s="372"/>
      <c r="BA1110" s="372"/>
      <c r="BB1110" s="372"/>
      <c r="BC1110" s="372"/>
      <c r="BD1110" s="372"/>
      <c r="BE1110" s="372"/>
      <c r="BF1110" s="372"/>
      <c r="BG1110" s="372"/>
      <c r="BH1110" s="372"/>
      <c r="BI1110" s="372"/>
      <c r="BJ1110" s="372"/>
      <c r="BK1110" s="372"/>
      <c r="BL1110" s="372"/>
      <c r="BM1110" s="372"/>
      <c r="BN1110" s="372"/>
      <c r="BO1110" s="372"/>
      <c r="BP1110" s="372"/>
      <c r="BQ1110" s="372"/>
      <c r="BR1110" s="372"/>
      <c r="BS1110" s="372"/>
      <c r="BT1110" s="372"/>
      <c r="BU1110" s="372"/>
      <c r="BV1110" s="372"/>
      <c r="BW1110" s="372"/>
      <c r="BX1110" s="372"/>
      <c r="BY1110" s="372"/>
      <c r="BZ1110" s="372"/>
      <c r="CA1110" s="372"/>
      <c r="CB1110" s="372"/>
      <c r="CC1110" s="372"/>
      <c r="CD1110" s="372"/>
      <c r="CE1110" s="372"/>
      <c r="CF1110" s="372"/>
      <c r="CG1110" s="372"/>
      <c r="CH1110" s="372"/>
      <c r="CI1110" s="372"/>
      <c r="CJ1110" s="372"/>
      <c r="CK1110" s="372"/>
      <c r="CL1110" s="372"/>
      <c r="CM1110" s="372"/>
      <c r="CN1110" s="372"/>
      <c r="CO1110" s="372"/>
      <c r="CP1110" s="372"/>
      <c r="CQ1110" s="372"/>
      <c r="CR1110" s="372"/>
      <c r="CS1110" s="372"/>
      <c r="CT1110" s="372"/>
      <c r="CU1110" s="372"/>
      <c r="CV1110" s="372"/>
      <c r="CW1110" s="372"/>
      <c r="CX1110" s="372"/>
      <c r="CY1110" s="372"/>
      <c r="CZ1110" s="372"/>
      <c r="DA1110" s="372"/>
      <c r="DB1110" s="372"/>
      <c r="DC1110" s="372"/>
      <c r="DD1110" s="372"/>
      <c r="DE1110" s="372"/>
      <c r="DF1110" s="372"/>
      <c r="DG1110" s="372"/>
      <c r="DH1110" s="372"/>
      <c r="DI1110" s="372"/>
      <c r="DJ1110" s="372"/>
      <c r="DK1110" s="372"/>
      <c r="DL1110" s="372"/>
      <c r="DM1110" s="372"/>
      <c r="DN1110" s="372"/>
      <c r="DO1110" s="372"/>
      <c r="DP1110" s="372"/>
      <c r="DQ1110" s="372"/>
      <c r="DR1110" s="372"/>
      <c r="DS1110" s="372"/>
      <c r="DT1110" s="372"/>
      <c r="DU1110" s="372"/>
      <c r="DV1110" s="372"/>
      <c r="DW1110" s="372"/>
      <c r="DX1110" s="372"/>
      <c r="DY1110" s="372"/>
      <c r="DZ1110" s="372"/>
      <c r="EA1110" s="372"/>
      <c r="EB1110" s="372"/>
      <c r="EC1110" s="372"/>
      <c r="ED1110" s="372"/>
      <c r="EE1110" s="372"/>
      <c r="EF1110" s="372"/>
      <c r="EG1110" s="372"/>
      <c r="EH1110" s="372"/>
      <c r="EI1110" s="372"/>
      <c r="EJ1110" s="372"/>
      <c r="EK1110" s="372"/>
      <c r="EL1110" s="372"/>
      <c r="EM1110" s="372"/>
      <c r="EN1110" s="372"/>
      <c r="EO1110" s="372"/>
      <c r="EP1110" s="372"/>
      <c r="EQ1110" s="372"/>
      <c r="ER1110" s="372"/>
      <c r="ES1110" s="372"/>
      <c r="ET1110" s="372"/>
      <c r="EU1110" s="372"/>
      <c r="EV1110" s="372"/>
      <c r="EW1110" s="372"/>
      <c r="EX1110" s="372"/>
      <c r="EY1110" s="372"/>
      <c r="EZ1110" s="372"/>
      <c r="FA1110" s="372"/>
      <c r="FB1110" s="372"/>
      <c r="FC1110" s="372"/>
      <c r="FD1110" s="372"/>
      <c r="FE1110" s="372"/>
      <c r="FF1110" s="372"/>
      <c r="FG1110" s="372"/>
      <c r="FH1110" s="372"/>
      <c r="FI1110" s="372"/>
      <c r="FJ1110" s="372"/>
      <c r="FK1110" s="372"/>
      <c r="FL1110" s="372"/>
      <c r="FM1110" s="372"/>
      <c r="FN1110" s="372"/>
      <c r="FO1110" s="372"/>
      <c r="FP1110" s="372"/>
      <c r="FQ1110" s="372"/>
      <c r="FR1110" s="372"/>
      <c r="FS1110" s="372"/>
      <c r="FT1110" s="372"/>
      <c r="FU1110" s="372"/>
      <c r="FV1110" s="372"/>
      <c r="FW1110" s="372"/>
      <c r="FX1110" s="372"/>
      <c r="FY1110" s="372"/>
      <c r="FZ1110" s="372"/>
      <c r="GA1110" s="372"/>
      <c r="GB1110" s="372"/>
      <c r="GC1110" s="372"/>
      <c r="GD1110" s="372"/>
      <c r="GE1110" s="372"/>
      <c r="GF1110" s="372"/>
      <c r="GG1110" s="372"/>
      <c r="GH1110" s="372"/>
      <c r="GI1110" s="372"/>
      <c r="GJ1110" s="372"/>
      <c r="GK1110" s="372"/>
      <c r="GL1110" s="372"/>
      <c r="GM1110" s="372"/>
      <c r="GN1110" s="372"/>
      <c r="GO1110" s="372"/>
      <c r="GP1110" s="372"/>
      <c r="GQ1110" s="372"/>
      <c r="GR1110" s="372"/>
      <c r="GS1110" s="372"/>
      <c r="GT1110" s="372"/>
      <c r="GU1110" s="372"/>
      <c r="GV1110" s="372"/>
      <c r="GW1110" s="372"/>
      <c r="GX1110" s="372"/>
      <c r="GY1110" s="372"/>
      <c r="GZ1110" s="372"/>
      <c r="HA1110" s="372"/>
      <c r="HB1110" s="372"/>
      <c r="HC1110" s="372"/>
      <c r="HD1110" s="372"/>
      <c r="HE1110" s="372"/>
      <c r="HF1110" s="372"/>
      <c r="HG1110" s="372"/>
      <c r="HH1110" s="372"/>
      <c r="HI1110" s="372"/>
      <c r="HJ1110" s="372"/>
      <c r="HK1110" s="372"/>
      <c r="HL1110" s="372"/>
      <c r="HM1110" s="372"/>
      <c r="HN1110" s="372"/>
      <c r="HO1110" s="372"/>
      <c r="HP1110" s="372"/>
      <c r="HQ1110" s="372"/>
      <c r="HR1110" s="372"/>
      <c r="HS1110" s="372"/>
      <c r="HT1110" s="372"/>
      <c r="HU1110" s="372"/>
      <c r="HV1110" s="372"/>
      <c r="HW1110" s="372"/>
      <c r="HX1110" s="372"/>
    </row>
    <row r="1112" spans="1:232" s="481" customFormat="1">
      <c r="A1112" s="363"/>
      <c r="B1112" s="378"/>
      <c r="C1112" s="365"/>
      <c r="D1112" s="366"/>
      <c r="E1112" s="367"/>
      <c r="F1112" s="368"/>
      <c r="G1112" s="379"/>
      <c r="H1112" s="382"/>
      <c r="I1112" s="466"/>
      <c r="J1112" s="467"/>
      <c r="K1112" s="468"/>
      <c r="L1112" s="465"/>
      <c r="N1112" s="458"/>
      <c r="O1112" s="458"/>
      <c r="P1112" s="372"/>
      <c r="Q1112" s="372"/>
      <c r="R1112" s="372"/>
      <c r="S1112" s="372"/>
      <c r="T1112" s="372"/>
      <c r="U1112" s="372"/>
      <c r="V1112" s="372"/>
      <c r="W1112" s="372"/>
      <c r="X1112" s="372"/>
      <c r="Y1112" s="372"/>
      <c r="Z1112" s="372"/>
      <c r="AA1112" s="372"/>
      <c r="AB1112" s="372"/>
      <c r="AC1112" s="372"/>
      <c r="AD1112" s="372"/>
      <c r="AE1112" s="372"/>
      <c r="AF1112" s="372"/>
      <c r="AG1112" s="372"/>
      <c r="AH1112" s="372"/>
      <c r="AI1112" s="372"/>
      <c r="AJ1112" s="372"/>
      <c r="AK1112" s="372"/>
      <c r="AL1112" s="372"/>
      <c r="AM1112" s="372"/>
      <c r="AN1112" s="372"/>
      <c r="AO1112" s="372"/>
      <c r="AP1112" s="372"/>
      <c r="AQ1112" s="372"/>
      <c r="AR1112" s="372"/>
      <c r="AS1112" s="372"/>
      <c r="AT1112" s="372"/>
      <c r="AU1112" s="372"/>
      <c r="AV1112" s="372"/>
      <c r="AW1112" s="372"/>
      <c r="AX1112" s="372"/>
      <c r="AY1112" s="372"/>
      <c r="AZ1112" s="372"/>
      <c r="BA1112" s="372"/>
      <c r="BB1112" s="372"/>
      <c r="BC1112" s="372"/>
      <c r="BD1112" s="372"/>
      <c r="BE1112" s="372"/>
      <c r="BF1112" s="372"/>
      <c r="BG1112" s="372"/>
      <c r="BH1112" s="372"/>
      <c r="BI1112" s="372"/>
      <c r="BJ1112" s="372"/>
      <c r="BK1112" s="372"/>
      <c r="BL1112" s="372"/>
      <c r="BM1112" s="372"/>
      <c r="BN1112" s="372"/>
      <c r="BO1112" s="372"/>
      <c r="BP1112" s="372"/>
      <c r="BQ1112" s="372"/>
      <c r="BR1112" s="372"/>
      <c r="BS1112" s="372"/>
      <c r="BT1112" s="372"/>
      <c r="BU1112" s="372"/>
      <c r="BV1112" s="372"/>
      <c r="BW1112" s="372"/>
      <c r="BX1112" s="372"/>
      <c r="BY1112" s="372"/>
      <c r="BZ1112" s="372"/>
      <c r="CA1112" s="372"/>
      <c r="CB1112" s="372"/>
      <c r="CC1112" s="372"/>
      <c r="CD1112" s="372"/>
      <c r="CE1112" s="372"/>
      <c r="CF1112" s="372"/>
      <c r="CG1112" s="372"/>
      <c r="CH1112" s="372"/>
      <c r="CI1112" s="372"/>
      <c r="CJ1112" s="372"/>
      <c r="CK1112" s="372"/>
      <c r="CL1112" s="372"/>
      <c r="CM1112" s="372"/>
      <c r="CN1112" s="372"/>
      <c r="CO1112" s="372"/>
      <c r="CP1112" s="372"/>
      <c r="CQ1112" s="372"/>
      <c r="CR1112" s="372"/>
      <c r="CS1112" s="372"/>
      <c r="CT1112" s="372"/>
      <c r="CU1112" s="372"/>
      <c r="CV1112" s="372"/>
      <c r="CW1112" s="372"/>
      <c r="CX1112" s="372"/>
      <c r="CY1112" s="372"/>
      <c r="CZ1112" s="372"/>
      <c r="DA1112" s="372"/>
      <c r="DB1112" s="372"/>
      <c r="DC1112" s="372"/>
      <c r="DD1112" s="372"/>
      <c r="DE1112" s="372"/>
      <c r="DF1112" s="372"/>
      <c r="DG1112" s="372"/>
      <c r="DH1112" s="372"/>
      <c r="DI1112" s="372"/>
      <c r="DJ1112" s="372"/>
      <c r="DK1112" s="372"/>
      <c r="DL1112" s="372"/>
      <c r="DM1112" s="372"/>
      <c r="DN1112" s="372"/>
      <c r="DO1112" s="372"/>
      <c r="DP1112" s="372"/>
      <c r="DQ1112" s="372"/>
      <c r="DR1112" s="372"/>
      <c r="DS1112" s="372"/>
      <c r="DT1112" s="372"/>
      <c r="DU1112" s="372"/>
      <c r="DV1112" s="372"/>
      <c r="DW1112" s="372"/>
      <c r="DX1112" s="372"/>
      <c r="DY1112" s="372"/>
      <c r="DZ1112" s="372"/>
      <c r="EA1112" s="372"/>
      <c r="EB1112" s="372"/>
      <c r="EC1112" s="372"/>
      <c r="ED1112" s="372"/>
      <c r="EE1112" s="372"/>
      <c r="EF1112" s="372"/>
      <c r="EG1112" s="372"/>
      <c r="EH1112" s="372"/>
      <c r="EI1112" s="372"/>
      <c r="EJ1112" s="372"/>
      <c r="EK1112" s="372"/>
      <c r="EL1112" s="372"/>
      <c r="EM1112" s="372"/>
      <c r="EN1112" s="372"/>
      <c r="EO1112" s="372"/>
      <c r="EP1112" s="372"/>
      <c r="EQ1112" s="372"/>
      <c r="ER1112" s="372"/>
      <c r="ES1112" s="372"/>
      <c r="ET1112" s="372"/>
      <c r="EU1112" s="372"/>
      <c r="EV1112" s="372"/>
      <c r="EW1112" s="372"/>
      <c r="EX1112" s="372"/>
      <c r="EY1112" s="372"/>
      <c r="EZ1112" s="372"/>
      <c r="FA1112" s="372"/>
      <c r="FB1112" s="372"/>
      <c r="FC1112" s="372"/>
      <c r="FD1112" s="372"/>
      <c r="FE1112" s="372"/>
      <c r="FF1112" s="372"/>
      <c r="FG1112" s="372"/>
      <c r="FH1112" s="372"/>
      <c r="FI1112" s="372"/>
      <c r="FJ1112" s="372"/>
      <c r="FK1112" s="372"/>
      <c r="FL1112" s="372"/>
      <c r="FM1112" s="372"/>
      <c r="FN1112" s="372"/>
      <c r="FO1112" s="372"/>
      <c r="FP1112" s="372"/>
      <c r="FQ1112" s="372"/>
      <c r="FR1112" s="372"/>
      <c r="FS1112" s="372"/>
      <c r="FT1112" s="372"/>
      <c r="FU1112" s="372"/>
      <c r="FV1112" s="372"/>
      <c r="FW1112" s="372"/>
      <c r="FX1112" s="372"/>
      <c r="FY1112" s="372"/>
      <c r="FZ1112" s="372"/>
      <c r="GA1112" s="372"/>
      <c r="GB1112" s="372"/>
      <c r="GC1112" s="372"/>
      <c r="GD1112" s="372"/>
      <c r="GE1112" s="372"/>
      <c r="GF1112" s="372"/>
      <c r="GG1112" s="372"/>
      <c r="GH1112" s="372"/>
      <c r="GI1112" s="372"/>
      <c r="GJ1112" s="372"/>
      <c r="GK1112" s="372"/>
      <c r="GL1112" s="372"/>
      <c r="GM1112" s="372"/>
      <c r="GN1112" s="372"/>
      <c r="GO1112" s="372"/>
      <c r="GP1112" s="372"/>
      <c r="GQ1112" s="372"/>
      <c r="GR1112" s="372"/>
      <c r="GS1112" s="372"/>
      <c r="GT1112" s="372"/>
      <c r="GU1112" s="372"/>
      <c r="GV1112" s="372"/>
      <c r="GW1112" s="372"/>
      <c r="GX1112" s="372"/>
      <c r="GY1112" s="372"/>
      <c r="GZ1112" s="372"/>
      <c r="HA1112" s="372"/>
      <c r="HB1112" s="372"/>
      <c r="HC1112" s="372"/>
      <c r="HD1112" s="372"/>
      <c r="HE1112" s="372"/>
      <c r="HF1112" s="372"/>
      <c r="HG1112" s="372"/>
      <c r="HH1112" s="372"/>
      <c r="HI1112" s="372"/>
      <c r="HJ1112" s="372"/>
      <c r="HK1112" s="372"/>
      <c r="HL1112" s="372"/>
      <c r="HM1112" s="372"/>
      <c r="HN1112" s="372"/>
      <c r="HO1112" s="372"/>
      <c r="HP1112" s="372"/>
      <c r="HQ1112" s="372"/>
      <c r="HR1112" s="372"/>
      <c r="HS1112" s="372"/>
      <c r="HT1112" s="372"/>
      <c r="HU1112" s="372"/>
      <c r="HV1112" s="372"/>
      <c r="HW1112" s="372"/>
      <c r="HX1112" s="372"/>
    </row>
    <row r="1114" spans="1:232" s="481" customFormat="1">
      <c r="A1114" s="363"/>
      <c r="B1114" s="378"/>
      <c r="C1114" s="365"/>
      <c r="D1114" s="366"/>
      <c r="E1114" s="367"/>
      <c r="F1114" s="368"/>
      <c r="G1114" s="379"/>
      <c r="H1114" s="382"/>
      <c r="I1114" s="466"/>
      <c r="J1114" s="467"/>
      <c r="K1114" s="468"/>
      <c r="L1114" s="465"/>
      <c r="N1114" s="458"/>
      <c r="O1114" s="458"/>
      <c r="P1114" s="372"/>
      <c r="Q1114" s="372"/>
      <c r="R1114" s="372"/>
      <c r="S1114" s="372"/>
      <c r="T1114" s="372"/>
      <c r="U1114" s="372"/>
      <c r="V1114" s="372"/>
      <c r="W1114" s="372"/>
      <c r="X1114" s="372"/>
      <c r="Y1114" s="372"/>
      <c r="Z1114" s="372"/>
      <c r="AA1114" s="372"/>
      <c r="AB1114" s="372"/>
      <c r="AC1114" s="372"/>
      <c r="AD1114" s="372"/>
      <c r="AE1114" s="372"/>
      <c r="AF1114" s="372"/>
      <c r="AG1114" s="372"/>
      <c r="AH1114" s="372"/>
      <c r="AI1114" s="372"/>
      <c r="AJ1114" s="372"/>
      <c r="AK1114" s="372"/>
      <c r="AL1114" s="372"/>
      <c r="AM1114" s="372"/>
      <c r="AN1114" s="372"/>
      <c r="AO1114" s="372"/>
      <c r="AP1114" s="372"/>
      <c r="AQ1114" s="372"/>
      <c r="AR1114" s="372"/>
      <c r="AS1114" s="372"/>
      <c r="AT1114" s="372"/>
      <c r="AU1114" s="372"/>
      <c r="AV1114" s="372"/>
      <c r="AW1114" s="372"/>
      <c r="AX1114" s="372"/>
      <c r="AY1114" s="372"/>
      <c r="AZ1114" s="372"/>
      <c r="BA1114" s="372"/>
      <c r="BB1114" s="372"/>
      <c r="BC1114" s="372"/>
      <c r="BD1114" s="372"/>
      <c r="BE1114" s="372"/>
      <c r="BF1114" s="372"/>
      <c r="BG1114" s="372"/>
      <c r="BH1114" s="372"/>
      <c r="BI1114" s="372"/>
      <c r="BJ1114" s="372"/>
      <c r="BK1114" s="372"/>
      <c r="BL1114" s="372"/>
      <c r="BM1114" s="372"/>
      <c r="BN1114" s="372"/>
      <c r="BO1114" s="372"/>
      <c r="BP1114" s="372"/>
      <c r="BQ1114" s="372"/>
      <c r="BR1114" s="372"/>
      <c r="BS1114" s="372"/>
      <c r="BT1114" s="372"/>
      <c r="BU1114" s="372"/>
      <c r="BV1114" s="372"/>
      <c r="BW1114" s="372"/>
      <c r="BX1114" s="372"/>
      <c r="BY1114" s="372"/>
      <c r="BZ1114" s="372"/>
      <c r="CA1114" s="372"/>
      <c r="CB1114" s="372"/>
      <c r="CC1114" s="372"/>
      <c r="CD1114" s="372"/>
      <c r="CE1114" s="372"/>
      <c r="CF1114" s="372"/>
      <c r="CG1114" s="372"/>
      <c r="CH1114" s="372"/>
      <c r="CI1114" s="372"/>
      <c r="CJ1114" s="372"/>
      <c r="CK1114" s="372"/>
      <c r="CL1114" s="372"/>
      <c r="CM1114" s="372"/>
      <c r="CN1114" s="372"/>
      <c r="CO1114" s="372"/>
      <c r="CP1114" s="372"/>
      <c r="CQ1114" s="372"/>
      <c r="CR1114" s="372"/>
      <c r="CS1114" s="372"/>
      <c r="CT1114" s="372"/>
      <c r="CU1114" s="372"/>
      <c r="CV1114" s="372"/>
      <c r="CW1114" s="372"/>
      <c r="CX1114" s="372"/>
      <c r="CY1114" s="372"/>
      <c r="CZ1114" s="372"/>
      <c r="DA1114" s="372"/>
      <c r="DB1114" s="372"/>
      <c r="DC1114" s="372"/>
      <c r="DD1114" s="372"/>
      <c r="DE1114" s="372"/>
      <c r="DF1114" s="372"/>
      <c r="DG1114" s="372"/>
      <c r="DH1114" s="372"/>
      <c r="DI1114" s="372"/>
      <c r="DJ1114" s="372"/>
      <c r="DK1114" s="372"/>
      <c r="DL1114" s="372"/>
      <c r="DM1114" s="372"/>
      <c r="DN1114" s="372"/>
      <c r="DO1114" s="372"/>
      <c r="DP1114" s="372"/>
      <c r="DQ1114" s="372"/>
      <c r="DR1114" s="372"/>
      <c r="DS1114" s="372"/>
      <c r="DT1114" s="372"/>
      <c r="DU1114" s="372"/>
      <c r="DV1114" s="372"/>
      <c r="DW1114" s="372"/>
      <c r="DX1114" s="372"/>
      <c r="DY1114" s="372"/>
      <c r="DZ1114" s="372"/>
      <c r="EA1114" s="372"/>
      <c r="EB1114" s="372"/>
      <c r="EC1114" s="372"/>
      <c r="ED1114" s="372"/>
      <c r="EE1114" s="372"/>
      <c r="EF1114" s="372"/>
      <c r="EG1114" s="372"/>
      <c r="EH1114" s="372"/>
      <c r="EI1114" s="372"/>
      <c r="EJ1114" s="372"/>
      <c r="EK1114" s="372"/>
      <c r="EL1114" s="372"/>
      <c r="EM1114" s="372"/>
      <c r="EN1114" s="372"/>
      <c r="EO1114" s="372"/>
      <c r="EP1114" s="372"/>
      <c r="EQ1114" s="372"/>
      <c r="ER1114" s="372"/>
      <c r="ES1114" s="372"/>
      <c r="ET1114" s="372"/>
      <c r="EU1114" s="372"/>
      <c r="EV1114" s="372"/>
      <c r="EW1114" s="372"/>
      <c r="EX1114" s="372"/>
      <c r="EY1114" s="372"/>
      <c r="EZ1114" s="372"/>
      <c r="FA1114" s="372"/>
      <c r="FB1114" s="372"/>
      <c r="FC1114" s="372"/>
      <c r="FD1114" s="372"/>
      <c r="FE1114" s="372"/>
      <c r="FF1114" s="372"/>
      <c r="FG1114" s="372"/>
      <c r="FH1114" s="372"/>
      <c r="FI1114" s="372"/>
      <c r="FJ1114" s="372"/>
      <c r="FK1114" s="372"/>
      <c r="FL1114" s="372"/>
      <c r="FM1114" s="372"/>
      <c r="FN1114" s="372"/>
      <c r="FO1114" s="372"/>
      <c r="FP1114" s="372"/>
      <c r="FQ1114" s="372"/>
      <c r="FR1114" s="372"/>
      <c r="FS1114" s="372"/>
      <c r="FT1114" s="372"/>
      <c r="FU1114" s="372"/>
      <c r="FV1114" s="372"/>
      <c r="FW1114" s="372"/>
      <c r="FX1114" s="372"/>
      <c r="FY1114" s="372"/>
      <c r="FZ1114" s="372"/>
      <c r="GA1114" s="372"/>
      <c r="GB1114" s="372"/>
      <c r="GC1114" s="372"/>
      <c r="GD1114" s="372"/>
      <c r="GE1114" s="372"/>
      <c r="GF1114" s="372"/>
      <c r="GG1114" s="372"/>
      <c r="GH1114" s="372"/>
      <c r="GI1114" s="372"/>
      <c r="GJ1114" s="372"/>
      <c r="GK1114" s="372"/>
      <c r="GL1114" s="372"/>
      <c r="GM1114" s="372"/>
      <c r="GN1114" s="372"/>
      <c r="GO1114" s="372"/>
      <c r="GP1114" s="372"/>
      <c r="GQ1114" s="372"/>
      <c r="GR1114" s="372"/>
      <c r="GS1114" s="372"/>
      <c r="GT1114" s="372"/>
      <c r="GU1114" s="372"/>
      <c r="GV1114" s="372"/>
      <c r="GW1114" s="372"/>
      <c r="GX1114" s="372"/>
      <c r="GY1114" s="372"/>
      <c r="GZ1114" s="372"/>
      <c r="HA1114" s="372"/>
      <c r="HB1114" s="372"/>
      <c r="HC1114" s="372"/>
      <c r="HD1114" s="372"/>
      <c r="HE1114" s="372"/>
      <c r="HF1114" s="372"/>
      <c r="HG1114" s="372"/>
      <c r="HH1114" s="372"/>
      <c r="HI1114" s="372"/>
      <c r="HJ1114" s="372"/>
      <c r="HK1114" s="372"/>
      <c r="HL1114" s="372"/>
      <c r="HM1114" s="372"/>
      <c r="HN1114" s="372"/>
      <c r="HO1114" s="372"/>
      <c r="HP1114" s="372"/>
      <c r="HQ1114" s="372"/>
      <c r="HR1114" s="372"/>
      <c r="HS1114" s="372"/>
      <c r="HT1114" s="372"/>
      <c r="HU1114" s="372"/>
      <c r="HV1114" s="372"/>
      <c r="HW1114" s="372"/>
      <c r="HX1114" s="372"/>
    </row>
    <row r="1116" spans="1:232" s="481" customFormat="1">
      <c r="A1116" s="363"/>
      <c r="B1116" s="378"/>
      <c r="C1116" s="365"/>
      <c r="D1116" s="366"/>
      <c r="E1116" s="367"/>
      <c r="F1116" s="368"/>
      <c r="G1116" s="379"/>
      <c r="H1116" s="382"/>
      <c r="I1116" s="466"/>
      <c r="J1116" s="467"/>
      <c r="K1116" s="468"/>
      <c r="L1116" s="465"/>
      <c r="N1116" s="458"/>
      <c r="O1116" s="458"/>
      <c r="P1116" s="372"/>
      <c r="Q1116" s="372"/>
      <c r="R1116" s="372"/>
      <c r="S1116" s="372"/>
      <c r="T1116" s="372"/>
      <c r="U1116" s="372"/>
      <c r="V1116" s="372"/>
      <c r="W1116" s="372"/>
      <c r="X1116" s="372"/>
      <c r="Y1116" s="372"/>
      <c r="Z1116" s="372"/>
      <c r="AA1116" s="372"/>
      <c r="AB1116" s="372"/>
      <c r="AC1116" s="372"/>
      <c r="AD1116" s="372"/>
      <c r="AE1116" s="372"/>
      <c r="AF1116" s="372"/>
      <c r="AG1116" s="372"/>
      <c r="AH1116" s="372"/>
      <c r="AI1116" s="372"/>
      <c r="AJ1116" s="372"/>
      <c r="AK1116" s="372"/>
      <c r="AL1116" s="372"/>
      <c r="AM1116" s="372"/>
      <c r="AN1116" s="372"/>
      <c r="AO1116" s="372"/>
      <c r="AP1116" s="372"/>
      <c r="AQ1116" s="372"/>
      <c r="AR1116" s="372"/>
      <c r="AS1116" s="372"/>
      <c r="AT1116" s="372"/>
      <c r="AU1116" s="372"/>
      <c r="AV1116" s="372"/>
      <c r="AW1116" s="372"/>
      <c r="AX1116" s="372"/>
      <c r="AY1116" s="372"/>
      <c r="AZ1116" s="372"/>
      <c r="BA1116" s="372"/>
      <c r="BB1116" s="372"/>
      <c r="BC1116" s="372"/>
      <c r="BD1116" s="372"/>
      <c r="BE1116" s="372"/>
      <c r="BF1116" s="372"/>
      <c r="BG1116" s="372"/>
      <c r="BH1116" s="372"/>
      <c r="BI1116" s="372"/>
      <c r="BJ1116" s="372"/>
      <c r="BK1116" s="372"/>
      <c r="BL1116" s="372"/>
      <c r="BM1116" s="372"/>
      <c r="BN1116" s="372"/>
      <c r="BO1116" s="372"/>
      <c r="BP1116" s="372"/>
      <c r="BQ1116" s="372"/>
      <c r="BR1116" s="372"/>
      <c r="BS1116" s="372"/>
      <c r="BT1116" s="372"/>
      <c r="BU1116" s="372"/>
      <c r="BV1116" s="372"/>
      <c r="BW1116" s="372"/>
      <c r="BX1116" s="372"/>
      <c r="BY1116" s="372"/>
      <c r="BZ1116" s="372"/>
      <c r="CA1116" s="372"/>
      <c r="CB1116" s="372"/>
      <c r="CC1116" s="372"/>
      <c r="CD1116" s="372"/>
      <c r="CE1116" s="372"/>
      <c r="CF1116" s="372"/>
      <c r="CG1116" s="372"/>
      <c r="CH1116" s="372"/>
      <c r="CI1116" s="372"/>
      <c r="CJ1116" s="372"/>
      <c r="CK1116" s="372"/>
      <c r="CL1116" s="372"/>
      <c r="CM1116" s="372"/>
      <c r="CN1116" s="372"/>
      <c r="CO1116" s="372"/>
      <c r="CP1116" s="372"/>
      <c r="CQ1116" s="372"/>
      <c r="CR1116" s="372"/>
      <c r="CS1116" s="372"/>
      <c r="CT1116" s="372"/>
      <c r="CU1116" s="372"/>
      <c r="CV1116" s="372"/>
      <c r="CW1116" s="372"/>
      <c r="CX1116" s="372"/>
      <c r="CY1116" s="372"/>
      <c r="CZ1116" s="372"/>
      <c r="DA1116" s="372"/>
      <c r="DB1116" s="372"/>
      <c r="DC1116" s="372"/>
      <c r="DD1116" s="372"/>
      <c r="DE1116" s="372"/>
      <c r="DF1116" s="372"/>
      <c r="DG1116" s="372"/>
      <c r="DH1116" s="372"/>
      <c r="DI1116" s="372"/>
      <c r="DJ1116" s="372"/>
      <c r="DK1116" s="372"/>
      <c r="DL1116" s="372"/>
      <c r="DM1116" s="372"/>
      <c r="DN1116" s="372"/>
      <c r="DO1116" s="372"/>
      <c r="DP1116" s="372"/>
      <c r="DQ1116" s="372"/>
      <c r="DR1116" s="372"/>
      <c r="DS1116" s="372"/>
      <c r="DT1116" s="372"/>
      <c r="DU1116" s="372"/>
      <c r="DV1116" s="372"/>
      <c r="DW1116" s="372"/>
      <c r="DX1116" s="372"/>
      <c r="DY1116" s="372"/>
      <c r="DZ1116" s="372"/>
      <c r="EA1116" s="372"/>
      <c r="EB1116" s="372"/>
      <c r="EC1116" s="372"/>
      <c r="ED1116" s="372"/>
      <c r="EE1116" s="372"/>
      <c r="EF1116" s="372"/>
      <c r="EG1116" s="372"/>
      <c r="EH1116" s="372"/>
      <c r="EI1116" s="372"/>
      <c r="EJ1116" s="372"/>
      <c r="EK1116" s="372"/>
      <c r="EL1116" s="372"/>
      <c r="EM1116" s="372"/>
      <c r="EN1116" s="372"/>
      <c r="EO1116" s="372"/>
      <c r="EP1116" s="372"/>
      <c r="EQ1116" s="372"/>
      <c r="ER1116" s="372"/>
      <c r="ES1116" s="372"/>
      <c r="ET1116" s="372"/>
      <c r="EU1116" s="372"/>
      <c r="EV1116" s="372"/>
      <c r="EW1116" s="372"/>
      <c r="EX1116" s="372"/>
      <c r="EY1116" s="372"/>
      <c r="EZ1116" s="372"/>
      <c r="FA1116" s="372"/>
      <c r="FB1116" s="372"/>
      <c r="FC1116" s="372"/>
      <c r="FD1116" s="372"/>
      <c r="FE1116" s="372"/>
      <c r="FF1116" s="372"/>
      <c r="FG1116" s="372"/>
      <c r="FH1116" s="372"/>
      <c r="FI1116" s="372"/>
      <c r="FJ1116" s="372"/>
      <c r="FK1116" s="372"/>
      <c r="FL1116" s="372"/>
      <c r="FM1116" s="372"/>
      <c r="FN1116" s="372"/>
      <c r="FO1116" s="372"/>
      <c r="FP1116" s="372"/>
      <c r="FQ1116" s="372"/>
      <c r="FR1116" s="372"/>
      <c r="FS1116" s="372"/>
      <c r="FT1116" s="372"/>
      <c r="FU1116" s="372"/>
      <c r="FV1116" s="372"/>
      <c r="FW1116" s="372"/>
      <c r="FX1116" s="372"/>
      <c r="FY1116" s="372"/>
      <c r="FZ1116" s="372"/>
      <c r="GA1116" s="372"/>
      <c r="GB1116" s="372"/>
      <c r="GC1116" s="372"/>
      <c r="GD1116" s="372"/>
      <c r="GE1116" s="372"/>
      <c r="GF1116" s="372"/>
      <c r="GG1116" s="372"/>
      <c r="GH1116" s="372"/>
      <c r="GI1116" s="372"/>
      <c r="GJ1116" s="372"/>
      <c r="GK1116" s="372"/>
      <c r="GL1116" s="372"/>
      <c r="GM1116" s="372"/>
      <c r="GN1116" s="372"/>
      <c r="GO1116" s="372"/>
      <c r="GP1116" s="372"/>
      <c r="GQ1116" s="372"/>
      <c r="GR1116" s="372"/>
      <c r="GS1116" s="372"/>
      <c r="GT1116" s="372"/>
      <c r="GU1116" s="372"/>
      <c r="GV1116" s="372"/>
      <c r="GW1116" s="372"/>
      <c r="GX1116" s="372"/>
      <c r="GY1116" s="372"/>
      <c r="GZ1116" s="372"/>
      <c r="HA1116" s="372"/>
      <c r="HB1116" s="372"/>
      <c r="HC1116" s="372"/>
      <c r="HD1116" s="372"/>
      <c r="HE1116" s="372"/>
      <c r="HF1116" s="372"/>
      <c r="HG1116" s="372"/>
      <c r="HH1116" s="372"/>
      <c r="HI1116" s="372"/>
      <c r="HJ1116" s="372"/>
      <c r="HK1116" s="372"/>
      <c r="HL1116" s="372"/>
      <c r="HM1116" s="372"/>
      <c r="HN1116" s="372"/>
      <c r="HO1116" s="372"/>
      <c r="HP1116" s="372"/>
      <c r="HQ1116" s="372"/>
      <c r="HR1116" s="372"/>
      <c r="HS1116" s="372"/>
      <c r="HT1116" s="372"/>
      <c r="HU1116" s="372"/>
      <c r="HV1116" s="372"/>
      <c r="HW1116" s="372"/>
      <c r="HX1116" s="372"/>
    </row>
    <row r="1118" spans="1:232" s="481" customFormat="1">
      <c r="A1118" s="363"/>
      <c r="B1118" s="378"/>
      <c r="C1118" s="365"/>
      <c r="D1118" s="366"/>
      <c r="E1118" s="367"/>
      <c r="F1118" s="368"/>
      <c r="G1118" s="379"/>
      <c r="H1118" s="382"/>
      <c r="I1118" s="466"/>
      <c r="J1118" s="467"/>
      <c r="K1118" s="468"/>
      <c r="L1118" s="465"/>
      <c r="N1118" s="458"/>
      <c r="O1118" s="458"/>
      <c r="P1118" s="372"/>
      <c r="Q1118" s="372"/>
      <c r="R1118" s="372"/>
      <c r="S1118" s="372"/>
      <c r="T1118" s="372"/>
      <c r="U1118" s="372"/>
      <c r="V1118" s="372"/>
      <c r="W1118" s="372"/>
      <c r="X1118" s="372"/>
      <c r="Y1118" s="372"/>
      <c r="Z1118" s="372"/>
      <c r="AA1118" s="372"/>
      <c r="AB1118" s="372"/>
      <c r="AC1118" s="372"/>
      <c r="AD1118" s="372"/>
      <c r="AE1118" s="372"/>
      <c r="AF1118" s="372"/>
      <c r="AG1118" s="372"/>
      <c r="AH1118" s="372"/>
      <c r="AI1118" s="372"/>
      <c r="AJ1118" s="372"/>
      <c r="AK1118" s="372"/>
      <c r="AL1118" s="372"/>
      <c r="AM1118" s="372"/>
      <c r="AN1118" s="372"/>
      <c r="AO1118" s="372"/>
      <c r="AP1118" s="372"/>
      <c r="AQ1118" s="372"/>
      <c r="AR1118" s="372"/>
      <c r="AS1118" s="372"/>
      <c r="AT1118" s="372"/>
      <c r="AU1118" s="372"/>
      <c r="AV1118" s="372"/>
      <c r="AW1118" s="372"/>
      <c r="AX1118" s="372"/>
      <c r="AY1118" s="372"/>
      <c r="AZ1118" s="372"/>
      <c r="BA1118" s="372"/>
      <c r="BB1118" s="372"/>
      <c r="BC1118" s="372"/>
      <c r="BD1118" s="372"/>
      <c r="BE1118" s="372"/>
      <c r="BF1118" s="372"/>
      <c r="BG1118" s="372"/>
      <c r="BH1118" s="372"/>
      <c r="BI1118" s="372"/>
      <c r="BJ1118" s="372"/>
      <c r="BK1118" s="372"/>
      <c r="BL1118" s="372"/>
      <c r="BM1118" s="372"/>
      <c r="BN1118" s="372"/>
      <c r="BO1118" s="372"/>
      <c r="BP1118" s="372"/>
      <c r="BQ1118" s="372"/>
      <c r="BR1118" s="372"/>
      <c r="BS1118" s="372"/>
      <c r="BT1118" s="372"/>
      <c r="BU1118" s="372"/>
      <c r="BV1118" s="372"/>
      <c r="BW1118" s="372"/>
      <c r="BX1118" s="372"/>
      <c r="BY1118" s="372"/>
      <c r="BZ1118" s="372"/>
      <c r="CA1118" s="372"/>
      <c r="CB1118" s="372"/>
      <c r="CC1118" s="372"/>
      <c r="CD1118" s="372"/>
      <c r="CE1118" s="372"/>
      <c r="CF1118" s="372"/>
      <c r="CG1118" s="372"/>
      <c r="CH1118" s="372"/>
      <c r="CI1118" s="372"/>
      <c r="CJ1118" s="372"/>
      <c r="CK1118" s="372"/>
      <c r="CL1118" s="372"/>
      <c r="CM1118" s="372"/>
      <c r="CN1118" s="372"/>
      <c r="CO1118" s="372"/>
      <c r="CP1118" s="372"/>
      <c r="CQ1118" s="372"/>
      <c r="CR1118" s="372"/>
      <c r="CS1118" s="372"/>
      <c r="CT1118" s="372"/>
      <c r="CU1118" s="372"/>
      <c r="CV1118" s="372"/>
      <c r="CW1118" s="372"/>
      <c r="CX1118" s="372"/>
      <c r="CY1118" s="372"/>
      <c r="CZ1118" s="372"/>
      <c r="DA1118" s="372"/>
      <c r="DB1118" s="372"/>
      <c r="DC1118" s="372"/>
      <c r="DD1118" s="372"/>
      <c r="DE1118" s="372"/>
      <c r="DF1118" s="372"/>
      <c r="DG1118" s="372"/>
      <c r="DH1118" s="372"/>
      <c r="DI1118" s="372"/>
      <c r="DJ1118" s="372"/>
      <c r="DK1118" s="372"/>
      <c r="DL1118" s="372"/>
      <c r="DM1118" s="372"/>
      <c r="DN1118" s="372"/>
      <c r="DO1118" s="372"/>
      <c r="DP1118" s="372"/>
      <c r="DQ1118" s="372"/>
      <c r="DR1118" s="372"/>
      <c r="DS1118" s="372"/>
      <c r="DT1118" s="372"/>
      <c r="DU1118" s="372"/>
      <c r="DV1118" s="372"/>
      <c r="DW1118" s="372"/>
      <c r="DX1118" s="372"/>
      <c r="DY1118" s="372"/>
      <c r="DZ1118" s="372"/>
      <c r="EA1118" s="372"/>
      <c r="EB1118" s="372"/>
      <c r="EC1118" s="372"/>
      <c r="ED1118" s="372"/>
      <c r="EE1118" s="372"/>
      <c r="EF1118" s="372"/>
      <c r="EG1118" s="372"/>
      <c r="EH1118" s="372"/>
      <c r="EI1118" s="372"/>
      <c r="EJ1118" s="372"/>
      <c r="EK1118" s="372"/>
      <c r="EL1118" s="372"/>
      <c r="EM1118" s="372"/>
      <c r="EN1118" s="372"/>
      <c r="EO1118" s="372"/>
      <c r="EP1118" s="372"/>
      <c r="EQ1118" s="372"/>
      <c r="ER1118" s="372"/>
      <c r="ES1118" s="372"/>
      <c r="ET1118" s="372"/>
      <c r="EU1118" s="372"/>
      <c r="EV1118" s="372"/>
      <c r="EW1118" s="372"/>
      <c r="EX1118" s="372"/>
      <c r="EY1118" s="372"/>
      <c r="EZ1118" s="372"/>
      <c r="FA1118" s="372"/>
      <c r="FB1118" s="372"/>
      <c r="FC1118" s="372"/>
      <c r="FD1118" s="372"/>
      <c r="FE1118" s="372"/>
      <c r="FF1118" s="372"/>
      <c r="FG1118" s="372"/>
      <c r="FH1118" s="372"/>
      <c r="FI1118" s="372"/>
      <c r="FJ1118" s="372"/>
      <c r="FK1118" s="372"/>
      <c r="FL1118" s="372"/>
      <c r="FM1118" s="372"/>
      <c r="FN1118" s="372"/>
      <c r="FO1118" s="372"/>
      <c r="FP1118" s="372"/>
      <c r="FQ1118" s="372"/>
      <c r="FR1118" s="372"/>
      <c r="FS1118" s="372"/>
      <c r="FT1118" s="372"/>
      <c r="FU1118" s="372"/>
      <c r="FV1118" s="372"/>
      <c r="FW1118" s="372"/>
      <c r="FX1118" s="372"/>
      <c r="FY1118" s="372"/>
      <c r="FZ1118" s="372"/>
      <c r="GA1118" s="372"/>
      <c r="GB1118" s="372"/>
      <c r="GC1118" s="372"/>
      <c r="GD1118" s="372"/>
      <c r="GE1118" s="372"/>
      <c r="GF1118" s="372"/>
      <c r="GG1118" s="372"/>
      <c r="GH1118" s="372"/>
      <c r="GI1118" s="372"/>
      <c r="GJ1118" s="372"/>
      <c r="GK1118" s="372"/>
      <c r="GL1118" s="372"/>
      <c r="GM1118" s="372"/>
      <c r="GN1118" s="372"/>
      <c r="GO1118" s="372"/>
      <c r="GP1118" s="372"/>
      <c r="GQ1118" s="372"/>
      <c r="GR1118" s="372"/>
      <c r="GS1118" s="372"/>
      <c r="GT1118" s="372"/>
      <c r="GU1118" s="372"/>
      <c r="GV1118" s="372"/>
      <c r="GW1118" s="372"/>
      <c r="GX1118" s="372"/>
      <c r="GY1118" s="372"/>
      <c r="GZ1118" s="372"/>
      <c r="HA1118" s="372"/>
      <c r="HB1118" s="372"/>
      <c r="HC1118" s="372"/>
      <c r="HD1118" s="372"/>
      <c r="HE1118" s="372"/>
      <c r="HF1118" s="372"/>
      <c r="HG1118" s="372"/>
      <c r="HH1118" s="372"/>
      <c r="HI1118" s="372"/>
      <c r="HJ1118" s="372"/>
      <c r="HK1118" s="372"/>
      <c r="HL1118" s="372"/>
      <c r="HM1118" s="372"/>
      <c r="HN1118" s="372"/>
      <c r="HO1118" s="372"/>
      <c r="HP1118" s="372"/>
      <c r="HQ1118" s="372"/>
      <c r="HR1118" s="372"/>
      <c r="HS1118" s="372"/>
      <c r="HT1118" s="372"/>
      <c r="HU1118" s="372"/>
      <c r="HV1118" s="372"/>
      <c r="HW1118" s="372"/>
      <c r="HX1118" s="372"/>
    </row>
    <row r="1119" spans="1:232" s="481" customFormat="1">
      <c r="A1119" s="363"/>
      <c r="B1119" s="378"/>
      <c r="C1119" s="365"/>
      <c r="D1119" s="366"/>
      <c r="E1119" s="367"/>
      <c r="F1119" s="368"/>
      <c r="G1119" s="379"/>
      <c r="H1119" s="382"/>
      <c r="I1119" s="466"/>
      <c r="J1119" s="467"/>
      <c r="K1119" s="468"/>
      <c r="L1119" s="465"/>
      <c r="N1119" s="458"/>
      <c r="O1119" s="458"/>
      <c r="P1119" s="372"/>
      <c r="Q1119" s="372"/>
      <c r="R1119" s="372"/>
      <c r="S1119" s="372"/>
      <c r="T1119" s="372"/>
      <c r="U1119" s="372"/>
      <c r="V1119" s="372"/>
      <c r="W1119" s="372"/>
      <c r="X1119" s="372"/>
      <c r="Y1119" s="372"/>
      <c r="Z1119" s="372"/>
      <c r="AA1119" s="372"/>
      <c r="AB1119" s="372"/>
      <c r="AC1119" s="372"/>
      <c r="AD1119" s="372"/>
      <c r="AE1119" s="372"/>
      <c r="AF1119" s="372"/>
      <c r="AG1119" s="372"/>
      <c r="AH1119" s="372"/>
      <c r="AI1119" s="372"/>
      <c r="AJ1119" s="372"/>
      <c r="AK1119" s="372"/>
      <c r="AL1119" s="372"/>
      <c r="AM1119" s="372"/>
      <c r="AN1119" s="372"/>
      <c r="AO1119" s="372"/>
      <c r="AP1119" s="372"/>
      <c r="AQ1119" s="372"/>
      <c r="AR1119" s="372"/>
      <c r="AS1119" s="372"/>
      <c r="AT1119" s="372"/>
      <c r="AU1119" s="372"/>
      <c r="AV1119" s="372"/>
      <c r="AW1119" s="372"/>
      <c r="AX1119" s="372"/>
      <c r="AY1119" s="372"/>
      <c r="AZ1119" s="372"/>
      <c r="BA1119" s="372"/>
      <c r="BB1119" s="372"/>
      <c r="BC1119" s="372"/>
      <c r="BD1119" s="372"/>
      <c r="BE1119" s="372"/>
      <c r="BF1119" s="372"/>
      <c r="BG1119" s="372"/>
      <c r="BH1119" s="372"/>
      <c r="BI1119" s="372"/>
      <c r="BJ1119" s="372"/>
      <c r="BK1119" s="372"/>
      <c r="BL1119" s="372"/>
      <c r="BM1119" s="372"/>
      <c r="BN1119" s="372"/>
      <c r="BO1119" s="372"/>
      <c r="BP1119" s="372"/>
      <c r="BQ1119" s="372"/>
      <c r="BR1119" s="372"/>
      <c r="BS1119" s="372"/>
      <c r="BT1119" s="372"/>
      <c r="BU1119" s="372"/>
      <c r="BV1119" s="372"/>
      <c r="BW1119" s="372"/>
      <c r="BX1119" s="372"/>
      <c r="BY1119" s="372"/>
      <c r="BZ1119" s="372"/>
      <c r="CA1119" s="372"/>
      <c r="CB1119" s="372"/>
      <c r="CC1119" s="372"/>
      <c r="CD1119" s="372"/>
      <c r="CE1119" s="372"/>
      <c r="CF1119" s="372"/>
      <c r="CG1119" s="372"/>
      <c r="CH1119" s="372"/>
      <c r="CI1119" s="372"/>
      <c r="CJ1119" s="372"/>
      <c r="CK1119" s="372"/>
      <c r="CL1119" s="372"/>
      <c r="CM1119" s="372"/>
      <c r="CN1119" s="372"/>
      <c r="CO1119" s="372"/>
      <c r="CP1119" s="372"/>
      <c r="CQ1119" s="372"/>
      <c r="CR1119" s="372"/>
      <c r="CS1119" s="372"/>
      <c r="CT1119" s="372"/>
      <c r="CU1119" s="372"/>
      <c r="CV1119" s="372"/>
      <c r="CW1119" s="372"/>
      <c r="CX1119" s="372"/>
      <c r="CY1119" s="372"/>
      <c r="CZ1119" s="372"/>
      <c r="DA1119" s="372"/>
      <c r="DB1119" s="372"/>
      <c r="DC1119" s="372"/>
      <c r="DD1119" s="372"/>
      <c r="DE1119" s="372"/>
      <c r="DF1119" s="372"/>
      <c r="DG1119" s="372"/>
      <c r="DH1119" s="372"/>
      <c r="DI1119" s="372"/>
      <c r="DJ1119" s="372"/>
      <c r="DK1119" s="372"/>
      <c r="DL1119" s="372"/>
      <c r="DM1119" s="372"/>
      <c r="DN1119" s="372"/>
      <c r="DO1119" s="372"/>
      <c r="DP1119" s="372"/>
      <c r="DQ1119" s="372"/>
      <c r="DR1119" s="372"/>
      <c r="DS1119" s="372"/>
      <c r="DT1119" s="372"/>
      <c r="DU1119" s="372"/>
      <c r="DV1119" s="372"/>
      <c r="DW1119" s="372"/>
      <c r="DX1119" s="372"/>
      <c r="DY1119" s="372"/>
      <c r="DZ1119" s="372"/>
      <c r="EA1119" s="372"/>
      <c r="EB1119" s="372"/>
      <c r="EC1119" s="372"/>
      <c r="ED1119" s="372"/>
      <c r="EE1119" s="372"/>
      <c r="EF1119" s="372"/>
      <c r="EG1119" s="372"/>
      <c r="EH1119" s="372"/>
      <c r="EI1119" s="372"/>
      <c r="EJ1119" s="372"/>
      <c r="EK1119" s="372"/>
      <c r="EL1119" s="372"/>
      <c r="EM1119" s="372"/>
      <c r="EN1119" s="372"/>
      <c r="EO1119" s="372"/>
      <c r="EP1119" s="372"/>
      <c r="EQ1119" s="372"/>
      <c r="ER1119" s="372"/>
      <c r="ES1119" s="372"/>
      <c r="ET1119" s="372"/>
      <c r="EU1119" s="372"/>
      <c r="EV1119" s="372"/>
      <c r="EW1119" s="372"/>
      <c r="EX1119" s="372"/>
      <c r="EY1119" s="372"/>
      <c r="EZ1119" s="372"/>
      <c r="FA1119" s="372"/>
      <c r="FB1119" s="372"/>
      <c r="FC1119" s="372"/>
      <c r="FD1119" s="372"/>
      <c r="FE1119" s="372"/>
      <c r="FF1119" s="372"/>
      <c r="FG1119" s="372"/>
      <c r="FH1119" s="372"/>
      <c r="FI1119" s="372"/>
      <c r="FJ1119" s="372"/>
      <c r="FK1119" s="372"/>
      <c r="FL1119" s="372"/>
      <c r="FM1119" s="372"/>
      <c r="FN1119" s="372"/>
      <c r="FO1119" s="372"/>
      <c r="FP1119" s="372"/>
      <c r="FQ1119" s="372"/>
      <c r="FR1119" s="372"/>
      <c r="FS1119" s="372"/>
      <c r="FT1119" s="372"/>
      <c r="FU1119" s="372"/>
      <c r="FV1119" s="372"/>
      <c r="FW1119" s="372"/>
      <c r="FX1119" s="372"/>
      <c r="FY1119" s="372"/>
      <c r="FZ1119" s="372"/>
      <c r="GA1119" s="372"/>
      <c r="GB1119" s="372"/>
      <c r="GC1119" s="372"/>
      <c r="GD1119" s="372"/>
      <c r="GE1119" s="372"/>
      <c r="GF1119" s="372"/>
      <c r="GG1119" s="372"/>
      <c r="GH1119" s="372"/>
      <c r="GI1119" s="372"/>
      <c r="GJ1119" s="372"/>
      <c r="GK1119" s="372"/>
      <c r="GL1119" s="372"/>
      <c r="GM1119" s="372"/>
      <c r="GN1119" s="372"/>
      <c r="GO1119" s="372"/>
      <c r="GP1119" s="372"/>
      <c r="GQ1119" s="372"/>
      <c r="GR1119" s="372"/>
      <c r="GS1119" s="372"/>
      <c r="GT1119" s="372"/>
      <c r="GU1119" s="372"/>
      <c r="GV1119" s="372"/>
      <c r="GW1119" s="372"/>
      <c r="GX1119" s="372"/>
      <c r="GY1119" s="372"/>
      <c r="GZ1119" s="372"/>
      <c r="HA1119" s="372"/>
      <c r="HB1119" s="372"/>
      <c r="HC1119" s="372"/>
      <c r="HD1119" s="372"/>
      <c r="HE1119" s="372"/>
      <c r="HF1119" s="372"/>
      <c r="HG1119" s="372"/>
      <c r="HH1119" s="372"/>
      <c r="HI1119" s="372"/>
      <c r="HJ1119" s="372"/>
      <c r="HK1119" s="372"/>
      <c r="HL1119" s="372"/>
      <c r="HM1119" s="372"/>
      <c r="HN1119" s="372"/>
      <c r="HO1119" s="372"/>
      <c r="HP1119" s="372"/>
      <c r="HQ1119" s="372"/>
      <c r="HR1119" s="372"/>
      <c r="HS1119" s="372"/>
      <c r="HT1119" s="372"/>
      <c r="HU1119" s="372"/>
      <c r="HV1119" s="372"/>
      <c r="HW1119" s="372"/>
      <c r="HX1119" s="372"/>
    </row>
    <row r="1121" spans="1:232" s="481" customFormat="1">
      <c r="A1121" s="363"/>
      <c r="B1121" s="378"/>
      <c r="C1121" s="365"/>
      <c r="D1121" s="366"/>
      <c r="E1121" s="367"/>
      <c r="F1121" s="368"/>
      <c r="G1121" s="379"/>
      <c r="H1121" s="382"/>
      <c r="I1121" s="466"/>
      <c r="J1121" s="467"/>
      <c r="K1121" s="468"/>
      <c r="L1121" s="465"/>
      <c r="N1121" s="458"/>
      <c r="O1121" s="458"/>
      <c r="P1121" s="372"/>
      <c r="Q1121" s="372"/>
      <c r="R1121" s="372"/>
      <c r="S1121" s="372"/>
      <c r="T1121" s="372"/>
      <c r="U1121" s="372"/>
      <c r="V1121" s="372"/>
      <c r="W1121" s="372"/>
      <c r="X1121" s="372"/>
      <c r="Y1121" s="372"/>
      <c r="Z1121" s="372"/>
      <c r="AA1121" s="372"/>
      <c r="AB1121" s="372"/>
      <c r="AC1121" s="372"/>
      <c r="AD1121" s="372"/>
      <c r="AE1121" s="372"/>
      <c r="AF1121" s="372"/>
      <c r="AG1121" s="372"/>
      <c r="AH1121" s="372"/>
      <c r="AI1121" s="372"/>
      <c r="AJ1121" s="372"/>
      <c r="AK1121" s="372"/>
      <c r="AL1121" s="372"/>
      <c r="AM1121" s="372"/>
      <c r="AN1121" s="372"/>
      <c r="AO1121" s="372"/>
      <c r="AP1121" s="372"/>
      <c r="AQ1121" s="372"/>
      <c r="AR1121" s="372"/>
      <c r="AS1121" s="372"/>
      <c r="AT1121" s="372"/>
      <c r="AU1121" s="372"/>
      <c r="AV1121" s="372"/>
      <c r="AW1121" s="372"/>
      <c r="AX1121" s="372"/>
      <c r="AY1121" s="372"/>
      <c r="AZ1121" s="372"/>
      <c r="BA1121" s="372"/>
      <c r="BB1121" s="372"/>
      <c r="BC1121" s="372"/>
      <c r="BD1121" s="372"/>
      <c r="BE1121" s="372"/>
      <c r="BF1121" s="372"/>
      <c r="BG1121" s="372"/>
      <c r="BH1121" s="372"/>
      <c r="BI1121" s="372"/>
      <c r="BJ1121" s="372"/>
      <c r="BK1121" s="372"/>
      <c r="BL1121" s="372"/>
      <c r="BM1121" s="372"/>
      <c r="BN1121" s="372"/>
      <c r="BO1121" s="372"/>
      <c r="BP1121" s="372"/>
      <c r="BQ1121" s="372"/>
      <c r="BR1121" s="372"/>
      <c r="BS1121" s="372"/>
      <c r="BT1121" s="372"/>
      <c r="BU1121" s="372"/>
      <c r="BV1121" s="372"/>
      <c r="BW1121" s="372"/>
      <c r="BX1121" s="372"/>
      <c r="BY1121" s="372"/>
      <c r="BZ1121" s="372"/>
      <c r="CA1121" s="372"/>
      <c r="CB1121" s="372"/>
      <c r="CC1121" s="372"/>
      <c r="CD1121" s="372"/>
      <c r="CE1121" s="372"/>
      <c r="CF1121" s="372"/>
      <c r="CG1121" s="372"/>
      <c r="CH1121" s="372"/>
      <c r="CI1121" s="372"/>
      <c r="CJ1121" s="372"/>
      <c r="CK1121" s="372"/>
      <c r="CL1121" s="372"/>
      <c r="CM1121" s="372"/>
      <c r="CN1121" s="372"/>
      <c r="CO1121" s="372"/>
      <c r="CP1121" s="372"/>
      <c r="CQ1121" s="372"/>
      <c r="CR1121" s="372"/>
      <c r="CS1121" s="372"/>
      <c r="CT1121" s="372"/>
      <c r="CU1121" s="372"/>
      <c r="CV1121" s="372"/>
      <c r="CW1121" s="372"/>
      <c r="CX1121" s="372"/>
      <c r="CY1121" s="372"/>
      <c r="CZ1121" s="372"/>
      <c r="DA1121" s="372"/>
      <c r="DB1121" s="372"/>
      <c r="DC1121" s="372"/>
      <c r="DD1121" s="372"/>
      <c r="DE1121" s="372"/>
      <c r="DF1121" s="372"/>
      <c r="DG1121" s="372"/>
      <c r="DH1121" s="372"/>
      <c r="DI1121" s="372"/>
      <c r="DJ1121" s="372"/>
      <c r="DK1121" s="372"/>
      <c r="DL1121" s="372"/>
      <c r="DM1121" s="372"/>
      <c r="DN1121" s="372"/>
      <c r="DO1121" s="372"/>
      <c r="DP1121" s="372"/>
      <c r="DQ1121" s="372"/>
      <c r="DR1121" s="372"/>
      <c r="DS1121" s="372"/>
      <c r="DT1121" s="372"/>
      <c r="DU1121" s="372"/>
      <c r="DV1121" s="372"/>
      <c r="DW1121" s="372"/>
      <c r="DX1121" s="372"/>
      <c r="DY1121" s="372"/>
      <c r="DZ1121" s="372"/>
      <c r="EA1121" s="372"/>
      <c r="EB1121" s="372"/>
      <c r="EC1121" s="372"/>
      <c r="ED1121" s="372"/>
      <c r="EE1121" s="372"/>
      <c r="EF1121" s="372"/>
      <c r="EG1121" s="372"/>
      <c r="EH1121" s="372"/>
      <c r="EI1121" s="372"/>
      <c r="EJ1121" s="372"/>
      <c r="EK1121" s="372"/>
      <c r="EL1121" s="372"/>
      <c r="EM1121" s="372"/>
      <c r="EN1121" s="372"/>
      <c r="EO1121" s="372"/>
      <c r="EP1121" s="372"/>
      <c r="EQ1121" s="372"/>
      <c r="ER1121" s="372"/>
      <c r="ES1121" s="372"/>
      <c r="ET1121" s="372"/>
      <c r="EU1121" s="372"/>
      <c r="EV1121" s="372"/>
      <c r="EW1121" s="372"/>
      <c r="EX1121" s="372"/>
      <c r="EY1121" s="372"/>
      <c r="EZ1121" s="372"/>
      <c r="FA1121" s="372"/>
      <c r="FB1121" s="372"/>
      <c r="FC1121" s="372"/>
      <c r="FD1121" s="372"/>
      <c r="FE1121" s="372"/>
      <c r="FF1121" s="372"/>
      <c r="FG1121" s="372"/>
      <c r="FH1121" s="372"/>
      <c r="FI1121" s="372"/>
      <c r="FJ1121" s="372"/>
      <c r="FK1121" s="372"/>
      <c r="FL1121" s="372"/>
      <c r="FM1121" s="372"/>
      <c r="FN1121" s="372"/>
      <c r="FO1121" s="372"/>
      <c r="FP1121" s="372"/>
      <c r="FQ1121" s="372"/>
      <c r="FR1121" s="372"/>
      <c r="FS1121" s="372"/>
      <c r="FT1121" s="372"/>
      <c r="FU1121" s="372"/>
      <c r="FV1121" s="372"/>
      <c r="FW1121" s="372"/>
      <c r="FX1121" s="372"/>
      <c r="FY1121" s="372"/>
      <c r="FZ1121" s="372"/>
      <c r="GA1121" s="372"/>
      <c r="GB1121" s="372"/>
      <c r="GC1121" s="372"/>
      <c r="GD1121" s="372"/>
      <c r="GE1121" s="372"/>
      <c r="GF1121" s="372"/>
      <c r="GG1121" s="372"/>
      <c r="GH1121" s="372"/>
      <c r="GI1121" s="372"/>
      <c r="GJ1121" s="372"/>
      <c r="GK1121" s="372"/>
      <c r="GL1121" s="372"/>
      <c r="GM1121" s="372"/>
      <c r="GN1121" s="372"/>
      <c r="GO1121" s="372"/>
      <c r="GP1121" s="372"/>
      <c r="GQ1121" s="372"/>
      <c r="GR1121" s="372"/>
      <c r="GS1121" s="372"/>
      <c r="GT1121" s="372"/>
      <c r="GU1121" s="372"/>
      <c r="GV1121" s="372"/>
      <c r="GW1121" s="372"/>
      <c r="GX1121" s="372"/>
      <c r="GY1121" s="372"/>
      <c r="GZ1121" s="372"/>
      <c r="HA1121" s="372"/>
      <c r="HB1121" s="372"/>
      <c r="HC1121" s="372"/>
      <c r="HD1121" s="372"/>
      <c r="HE1121" s="372"/>
      <c r="HF1121" s="372"/>
      <c r="HG1121" s="372"/>
      <c r="HH1121" s="372"/>
      <c r="HI1121" s="372"/>
      <c r="HJ1121" s="372"/>
      <c r="HK1121" s="372"/>
      <c r="HL1121" s="372"/>
      <c r="HM1121" s="372"/>
      <c r="HN1121" s="372"/>
      <c r="HO1121" s="372"/>
      <c r="HP1121" s="372"/>
      <c r="HQ1121" s="372"/>
      <c r="HR1121" s="372"/>
      <c r="HS1121" s="372"/>
      <c r="HT1121" s="372"/>
      <c r="HU1121" s="372"/>
      <c r="HV1121" s="372"/>
      <c r="HW1121" s="372"/>
      <c r="HX1121" s="372"/>
    </row>
    <row r="1123" spans="1:232" s="481" customFormat="1">
      <c r="A1123" s="363"/>
      <c r="B1123" s="378"/>
      <c r="C1123" s="365"/>
      <c r="D1123" s="366"/>
      <c r="E1123" s="367"/>
      <c r="F1123" s="368"/>
      <c r="G1123" s="379"/>
      <c r="H1123" s="382"/>
      <c r="I1123" s="466"/>
      <c r="J1123" s="467"/>
      <c r="K1123" s="468"/>
      <c r="L1123" s="465"/>
      <c r="N1123" s="458"/>
      <c r="O1123" s="458"/>
      <c r="P1123" s="372"/>
      <c r="Q1123" s="372"/>
      <c r="R1123" s="372"/>
      <c r="S1123" s="372"/>
      <c r="T1123" s="372"/>
      <c r="U1123" s="372"/>
      <c r="V1123" s="372"/>
      <c r="W1123" s="372"/>
      <c r="X1123" s="372"/>
      <c r="Y1123" s="372"/>
      <c r="Z1123" s="372"/>
      <c r="AA1123" s="372"/>
      <c r="AB1123" s="372"/>
      <c r="AC1123" s="372"/>
      <c r="AD1123" s="372"/>
      <c r="AE1123" s="372"/>
      <c r="AF1123" s="372"/>
      <c r="AG1123" s="372"/>
      <c r="AH1123" s="372"/>
      <c r="AI1123" s="372"/>
      <c r="AJ1123" s="372"/>
      <c r="AK1123" s="372"/>
      <c r="AL1123" s="372"/>
      <c r="AM1123" s="372"/>
      <c r="AN1123" s="372"/>
      <c r="AO1123" s="372"/>
      <c r="AP1123" s="372"/>
      <c r="AQ1123" s="372"/>
      <c r="AR1123" s="372"/>
      <c r="AS1123" s="372"/>
      <c r="AT1123" s="372"/>
      <c r="AU1123" s="372"/>
      <c r="AV1123" s="372"/>
      <c r="AW1123" s="372"/>
      <c r="AX1123" s="372"/>
      <c r="AY1123" s="372"/>
      <c r="AZ1123" s="372"/>
      <c r="BA1123" s="372"/>
      <c r="BB1123" s="372"/>
      <c r="BC1123" s="372"/>
      <c r="BD1123" s="372"/>
      <c r="BE1123" s="372"/>
      <c r="BF1123" s="372"/>
      <c r="BG1123" s="372"/>
      <c r="BH1123" s="372"/>
      <c r="BI1123" s="372"/>
      <c r="BJ1123" s="372"/>
      <c r="BK1123" s="372"/>
      <c r="BL1123" s="372"/>
      <c r="BM1123" s="372"/>
      <c r="BN1123" s="372"/>
      <c r="BO1123" s="372"/>
      <c r="BP1123" s="372"/>
      <c r="BQ1123" s="372"/>
      <c r="BR1123" s="372"/>
      <c r="BS1123" s="372"/>
      <c r="BT1123" s="372"/>
      <c r="BU1123" s="372"/>
      <c r="BV1123" s="372"/>
      <c r="BW1123" s="372"/>
      <c r="BX1123" s="372"/>
      <c r="BY1123" s="372"/>
      <c r="BZ1123" s="372"/>
      <c r="CA1123" s="372"/>
      <c r="CB1123" s="372"/>
      <c r="CC1123" s="372"/>
      <c r="CD1123" s="372"/>
      <c r="CE1123" s="372"/>
      <c r="CF1123" s="372"/>
      <c r="CG1123" s="372"/>
      <c r="CH1123" s="372"/>
      <c r="CI1123" s="372"/>
      <c r="CJ1123" s="372"/>
      <c r="CK1123" s="372"/>
      <c r="CL1123" s="372"/>
      <c r="CM1123" s="372"/>
      <c r="CN1123" s="372"/>
      <c r="CO1123" s="372"/>
      <c r="CP1123" s="372"/>
      <c r="CQ1123" s="372"/>
      <c r="CR1123" s="372"/>
      <c r="CS1123" s="372"/>
      <c r="CT1123" s="372"/>
      <c r="CU1123" s="372"/>
      <c r="CV1123" s="372"/>
      <c r="CW1123" s="372"/>
      <c r="CX1123" s="372"/>
      <c r="CY1123" s="372"/>
      <c r="CZ1123" s="372"/>
      <c r="DA1123" s="372"/>
      <c r="DB1123" s="372"/>
      <c r="DC1123" s="372"/>
      <c r="DD1123" s="372"/>
      <c r="DE1123" s="372"/>
      <c r="DF1123" s="372"/>
      <c r="DG1123" s="372"/>
      <c r="DH1123" s="372"/>
      <c r="DI1123" s="372"/>
      <c r="DJ1123" s="372"/>
      <c r="DK1123" s="372"/>
      <c r="DL1123" s="372"/>
      <c r="DM1123" s="372"/>
      <c r="DN1123" s="372"/>
      <c r="DO1123" s="372"/>
      <c r="DP1123" s="372"/>
      <c r="DQ1123" s="372"/>
      <c r="DR1123" s="372"/>
      <c r="DS1123" s="372"/>
      <c r="DT1123" s="372"/>
      <c r="DU1123" s="372"/>
      <c r="DV1123" s="372"/>
      <c r="DW1123" s="372"/>
      <c r="DX1123" s="372"/>
      <c r="DY1123" s="372"/>
      <c r="DZ1123" s="372"/>
      <c r="EA1123" s="372"/>
      <c r="EB1123" s="372"/>
      <c r="EC1123" s="372"/>
      <c r="ED1123" s="372"/>
      <c r="EE1123" s="372"/>
      <c r="EF1123" s="372"/>
      <c r="EG1123" s="372"/>
      <c r="EH1123" s="372"/>
      <c r="EI1123" s="372"/>
      <c r="EJ1123" s="372"/>
      <c r="EK1123" s="372"/>
      <c r="EL1123" s="372"/>
      <c r="EM1123" s="372"/>
      <c r="EN1123" s="372"/>
      <c r="EO1123" s="372"/>
      <c r="EP1123" s="372"/>
      <c r="EQ1123" s="372"/>
      <c r="ER1123" s="372"/>
      <c r="ES1123" s="372"/>
      <c r="ET1123" s="372"/>
      <c r="EU1123" s="372"/>
      <c r="EV1123" s="372"/>
      <c r="EW1123" s="372"/>
      <c r="EX1123" s="372"/>
      <c r="EY1123" s="372"/>
      <c r="EZ1123" s="372"/>
      <c r="FA1123" s="372"/>
      <c r="FB1123" s="372"/>
      <c r="FC1123" s="372"/>
      <c r="FD1123" s="372"/>
      <c r="FE1123" s="372"/>
      <c r="FF1123" s="372"/>
      <c r="FG1123" s="372"/>
      <c r="FH1123" s="372"/>
      <c r="FI1123" s="372"/>
      <c r="FJ1123" s="372"/>
      <c r="FK1123" s="372"/>
      <c r="FL1123" s="372"/>
      <c r="FM1123" s="372"/>
      <c r="FN1123" s="372"/>
      <c r="FO1123" s="372"/>
      <c r="FP1123" s="372"/>
      <c r="FQ1123" s="372"/>
      <c r="FR1123" s="372"/>
      <c r="FS1123" s="372"/>
      <c r="FT1123" s="372"/>
      <c r="FU1123" s="372"/>
      <c r="FV1123" s="372"/>
      <c r="FW1123" s="372"/>
      <c r="FX1123" s="372"/>
      <c r="FY1123" s="372"/>
      <c r="FZ1123" s="372"/>
      <c r="GA1123" s="372"/>
      <c r="GB1123" s="372"/>
      <c r="GC1123" s="372"/>
      <c r="GD1123" s="372"/>
      <c r="GE1123" s="372"/>
      <c r="GF1123" s="372"/>
      <c r="GG1123" s="372"/>
      <c r="GH1123" s="372"/>
      <c r="GI1123" s="372"/>
      <c r="GJ1123" s="372"/>
      <c r="GK1123" s="372"/>
      <c r="GL1123" s="372"/>
      <c r="GM1123" s="372"/>
      <c r="GN1123" s="372"/>
      <c r="GO1123" s="372"/>
      <c r="GP1123" s="372"/>
      <c r="GQ1123" s="372"/>
      <c r="GR1123" s="372"/>
      <c r="GS1123" s="372"/>
      <c r="GT1123" s="372"/>
      <c r="GU1123" s="372"/>
      <c r="GV1123" s="372"/>
      <c r="GW1123" s="372"/>
      <c r="GX1123" s="372"/>
      <c r="GY1123" s="372"/>
      <c r="GZ1123" s="372"/>
      <c r="HA1123" s="372"/>
      <c r="HB1123" s="372"/>
      <c r="HC1123" s="372"/>
      <c r="HD1123" s="372"/>
      <c r="HE1123" s="372"/>
      <c r="HF1123" s="372"/>
      <c r="HG1123" s="372"/>
      <c r="HH1123" s="372"/>
      <c r="HI1123" s="372"/>
      <c r="HJ1123" s="372"/>
      <c r="HK1123" s="372"/>
      <c r="HL1123" s="372"/>
      <c r="HM1123" s="372"/>
      <c r="HN1123" s="372"/>
      <c r="HO1123" s="372"/>
      <c r="HP1123" s="372"/>
      <c r="HQ1123" s="372"/>
      <c r="HR1123" s="372"/>
      <c r="HS1123" s="372"/>
      <c r="HT1123" s="372"/>
      <c r="HU1123" s="372"/>
      <c r="HV1123" s="372"/>
      <c r="HW1123" s="372"/>
      <c r="HX1123" s="372"/>
    </row>
    <row r="1125" spans="1:232" s="481" customFormat="1">
      <c r="A1125" s="363"/>
      <c r="B1125" s="378"/>
      <c r="C1125" s="365"/>
      <c r="D1125" s="366"/>
      <c r="E1125" s="367"/>
      <c r="F1125" s="368"/>
      <c r="G1125" s="379"/>
      <c r="H1125" s="382"/>
      <c r="I1125" s="466"/>
      <c r="J1125" s="467"/>
      <c r="K1125" s="468"/>
      <c r="L1125" s="465"/>
      <c r="N1125" s="458"/>
      <c r="O1125" s="458"/>
      <c r="P1125" s="372"/>
      <c r="Q1125" s="372"/>
      <c r="R1125" s="372"/>
      <c r="S1125" s="372"/>
      <c r="T1125" s="372"/>
      <c r="U1125" s="372"/>
      <c r="V1125" s="372"/>
      <c r="W1125" s="372"/>
      <c r="X1125" s="372"/>
      <c r="Y1125" s="372"/>
      <c r="Z1125" s="372"/>
      <c r="AA1125" s="372"/>
      <c r="AB1125" s="372"/>
      <c r="AC1125" s="372"/>
      <c r="AD1125" s="372"/>
      <c r="AE1125" s="372"/>
      <c r="AF1125" s="372"/>
      <c r="AG1125" s="372"/>
      <c r="AH1125" s="372"/>
      <c r="AI1125" s="372"/>
      <c r="AJ1125" s="372"/>
      <c r="AK1125" s="372"/>
      <c r="AL1125" s="372"/>
      <c r="AM1125" s="372"/>
      <c r="AN1125" s="372"/>
      <c r="AO1125" s="372"/>
      <c r="AP1125" s="372"/>
      <c r="AQ1125" s="372"/>
      <c r="AR1125" s="372"/>
      <c r="AS1125" s="372"/>
      <c r="AT1125" s="372"/>
      <c r="AU1125" s="372"/>
      <c r="AV1125" s="372"/>
      <c r="AW1125" s="372"/>
      <c r="AX1125" s="372"/>
      <c r="AY1125" s="372"/>
      <c r="AZ1125" s="372"/>
      <c r="BA1125" s="372"/>
      <c r="BB1125" s="372"/>
      <c r="BC1125" s="372"/>
      <c r="BD1125" s="372"/>
      <c r="BE1125" s="372"/>
      <c r="BF1125" s="372"/>
      <c r="BG1125" s="372"/>
      <c r="BH1125" s="372"/>
      <c r="BI1125" s="372"/>
      <c r="BJ1125" s="372"/>
      <c r="BK1125" s="372"/>
      <c r="BL1125" s="372"/>
      <c r="BM1125" s="372"/>
      <c r="BN1125" s="372"/>
      <c r="BO1125" s="372"/>
      <c r="BP1125" s="372"/>
      <c r="BQ1125" s="372"/>
      <c r="BR1125" s="372"/>
      <c r="BS1125" s="372"/>
      <c r="BT1125" s="372"/>
      <c r="BU1125" s="372"/>
      <c r="BV1125" s="372"/>
      <c r="BW1125" s="372"/>
      <c r="BX1125" s="372"/>
      <c r="BY1125" s="372"/>
      <c r="BZ1125" s="372"/>
      <c r="CA1125" s="372"/>
      <c r="CB1125" s="372"/>
      <c r="CC1125" s="372"/>
      <c r="CD1125" s="372"/>
      <c r="CE1125" s="372"/>
      <c r="CF1125" s="372"/>
      <c r="CG1125" s="372"/>
      <c r="CH1125" s="372"/>
      <c r="CI1125" s="372"/>
      <c r="CJ1125" s="372"/>
      <c r="CK1125" s="372"/>
      <c r="CL1125" s="372"/>
      <c r="CM1125" s="372"/>
      <c r="CN1125" s="372"/>
      <c r="CO1125" s="372"/>
      <c r="CP1125" s="372"/>
      <c r="CQ1125" s="372"/>
      <c r="CR1125" s="372"/>
      <c r="CS1125" s="372"/>
      <c r="CT1125" s="372"/>
      <c r="CU1125" s="372"/>
      <c r="CV1125" s="372"/>
      <c r="CW1125" s="372"/>
      <c r="CX1125" s="372"/>
      <c r="CY1125" s="372"/>
      <c r="CZ1125" s="372"/>
      <c r="DA1125" s="372"/>
      <c r="DB1125" s="372"/>
      <c r="DC1125" s="372"/>
      <c r="DD1125" s="372"/>
      <c r="DE1125" s="372"/>
      <c r="DF1125" s="372"/>
      <c r="DG1125" s="372"/>
      <c r="DH1125" s="372"/>
      <c r="DI1125" s="372"/>
      <c r="DJ1125" s="372"/>
      <c r="DK1125" s="372"/>
      <c r="DL1125" s="372"/>
      <c r="DM1125" s="372"/>
      <c r="DN1125" s="372"/>
      <c r="DO1125" s="372"/>
      <c r="DP1125" s="372"/>
      <c r="DQ1125" s="372"/>
      <c r="DR1125" s="372"/>
      <c r="DS1125" s="372"/>
      <c r="DT1125" s="372"/>
      <c r="DU1125" s="372"/>
      <c r="DV1125" s="372"/>
      <c r="DW1125" s="372"/>
      <c r="DX1125" s="372"/>
      <c r="DY1125" s="372"/>
      <c r="DZ1125" s="372"/>
      <c r="EA1125" s="372"/>
      <c r="EB1125" s="372"/>
      <c r="EC1125" s="372"/>
      <c r="ED1125" s="372"/>
      <c r="EE1125" s="372"/>
      <c r="EF1125" s="372"/>
      <c r="EG1125" s="372"/>
      <c r="EH1125" s="372"/>
      <c r="EI1125" s="372"/>
      <c r="EJ1125" s="372"/>
      <c r="EK1125" s="372"/>
      <c r="EL1125" s="372"/>
      <c r="EM1125" s="372"/>
      <c r="EN1125" s="372"/>
      <c r="EO1125" s="372"/>
      <c r="EP1125" s="372"/>
      <c r="EQ1125" s="372"/>
      <c r="ER1125" s="372"/>
      <c r="ES1125" s="372"/>
      <c r="ET1125" s="372"/>
      <c r="EU1125" s="372"/>
      <c r="EV1125" s="372"/>
      <c r="EW1125" s="372"/>
      <c r="EX1125" s="372"/>
      <c r="EY1125" s="372"/>
      <c r="EZ1125" s="372"/>
      <c r="FA1125" s="372"/>
      <c r="FB1125" s="372"/>
      <c r="FC1125" s="372"/>
      <c r="FD1125" s="372"/>
      <c r="FE1125" s="372"/>
      <c r="FF1125" s="372"/>
      <c r="FG1125" s="372"/>
      <c r="FH1125" s="372"/>
      <c r="FI1125" s="372"/>
      <c r="FJ1125" s="372"/>
      <c r="FK1125" s="372"/>
      <c r="FL1125" s="372"/>
      <c r="FM1125" s="372"/>
      <c r="FN1125" s="372"/>
      <c r="FO1125" s="372"/>
      <c r="FP1125" s="372"/>
      <c r="FQ1125" s="372"/>
      <c r="FR1125" s="372"/>
      <c r="FS1125" s="372"/>
      <c r="FT1125" s="372"/>
      <c r="FU1125" s="372"/>
      <c r="FV1125" s="372"/>
      <c r="FW1125" s="372"/>
      <c r="FX1125" s="372"/>
      <c r="FY1125" s="372"/>
      <c r="FZ1125" s="372"/>
      <c r="GA1125" s="372"/>
      <c r="GB1125" s="372"/>
      <c r="GC1125" s="372"/>
      <c r="GD1125" s="372"/>
      <c r="GE1125" s="372"/>
      <c r="GF1125" s="372"/>
      <c r="GG1125" s="372"/>
      <c r="GH1125" s="372"/>
      <c r="GI1125" s="372"/>
      <c r="GJ1125" s="372"/>
      <c r="GK1125" s="372"/>
      <c r="GL1125" s="372"/>
      <c r="GM1125" s="372"/>
      <c r="GN1125" s="372"/>
      <c r="GO1125" s="372"/>
      <c r="GP1125" s="372"/>
      <c r="GQ1125" s="372"/>
      <c r="GR1125" s="372"/>
      <c r="GS1125" s="372"/>
      <c r="GT1125" s="372"/>
      <c r="GU1125" s="372"/>
      <c r="GV1125" s="372"/>
      <c r="GW1125" s="372"/>
      <c r="GX1125" s="372"/>
      <c r="GY1125" s="372"/>
      <c r="GZ1125" s="372"/>
      <c r="HA1125" s="372"/>
      <c r="HB1125" s="372"/>
      <c r="HC1125" s="372"/>
      <c r="HD1125" s="372"/>
      <c r="HE1125" s="372"/>
      <c r="HF1125" s="372"/>
      <c r="HG1125" s="372"/>
      <c r="HH1125" s="372"/>
      <c r="HI1125" s="372"/>
      <c r="HJ1125" s="372"/>
      <c r="HK1125" s="372"/>
      <c r="HL1125" s="372"/>
      <c r="HM1125" s="372"/>
      <c r="HN1125" s="372"/>
      <c r="HO1125" s="372"/>
      <c r="HP1125" s="372"/>
      <c r="HQ1125" s="372"/>
      <c r="HR1125" s="372"/>
      <c r="HS1125" s="372"/>
      <c r="HT1125" s="372"/>
      <c r="HU1125" s="372"/>
      <c r="HV1125" s="372"/>
      <c r="HW1125" s="372"/>
      <c r="HX1125" s="372"/>
    </row>
    <row r="1127" spans="1:232" s="481" customFormat="1">
      <c r="A1127" s="363"/>
      <c r="B1127" s="378"/>
      <c r="C1127" s="365"/>
      <c r="D1127" s="366"/>
      <c r="E1127" s="367"/>
      <c r="F1127" s="368"/>
      <c r="G1127" s="379"/>
      <c r="H1127" s="382"/>
      <c r="I1127" s="466"/>
      <c r="J1127" s="467"/>
      <c r="K1127" s="468"/>
      <c r="L1127" s="465"/>
      <c r="N1127" s="458"/>
      <c r="O1127" s="458"/>
      <c r="P1127" s="372"/>
      <c r="Q1127" s="372"/>
      <c r="R1127" s="372"/>
      <c r="S1127" s="372"/>
      <c r="T1127" s="372"/>
      <c r="U1127" s="372"/>
      <c r="V1127" s="372"/>
      <c r="W1127" s="372"/>
      <c r="X1127" s="372"/>
      <c r="Y1127" s="372"/>
      <c r="Z1127" s="372"/>
      <c r="AA1127" s="372"/>
      <c r="AB1127" s="372"/>
      <c r="AC1127" s="372"/>
      <c r="AD1127" s="372"/>
      <c r="AE1127" s="372"/>
      <c r="AF1127" s="372"/>
      <c r="AG1127" s="372"/>
      <c r="AH1127" s="372"/>
      <c r="AI1127" s="372"/>
      <c r="AJ1127" s="372"/>
      <c r="AK1127" s="372"/>
      <c r="AL1127" s="372"/>
      <c r="AM1127" s="372"/>
      <c r="AN1127" s="372"/>
      <c r="AO1127" s="372"/>
      <c r="AP1127" s="372"/>
      <c r="AQ1127" s="372"/>
      <c r="AR1127" s="372"/>
      <c r="AS1127" s="372"/>
      <c r="AT1127" s="372"/>
      <c r="AU1127" s="372"/>
      <c r="AV1127" s="372"/>
      <c r="AW1127" s="372"/>
      <c r="AX1127" s="372"/>
      <c r="AY1127" s="372"/>
      <c r="AZ1127" s="372"/>
      <c r="BA1127" s="372"/>
      <c r="BB1127" s="372"/>
      <c r="BC1127" s="372"/>
      <c r="BD1127" s="372"/>
      <c r="BE1127" s="372"/>
      <c r="BF1127" s="372"/>
      <c r="BG1127" s="372"/>
      <c r="BH1127" s="372"/>
      <c r="BI1127" s="372"/>
      <c r="BJ1127" s="372"/>
      <c r="BK1127" s="372"/>
      <c r="BL1127" s="372"/>
      <c r="BM1127" s="372"/>
      <c r="BN1127" s="372"/>
      <c r="BO1127" s="372"/>
      <c r="BP1127" s="372"/>
      <c r="BQ1127" s="372"/>
      <c r="BR1127" s="372"/>
      <c r="BS1127" s="372"/>
      <c r="BT1127" s="372"/>
      <c r="BU1127" s="372"/>
      <c r="BV1127" s="372"/>
      <c r="BW1127" s="372"/>
      <c r="BX1127" s="372"/>
      <c r="BY1127" s="372"/>
      <c r="BZ1127" s="372"/>
      <c r="CA1127" s="372"/>
      <c r="CB1127" s="372"/>
      <c r="CC1127" s="372"/>
      <c r="CD1127" s="372"/>
      <c r="CE1127" s="372"/>
      <c r="CF1127" s="372"/>
      <c r="CG1127" s="372"/>
      <c r="CH1127" s="372"/>
      <c r="CI1127" s="372"/>
      <c r="CJ1127" s="372"/>
      <c r="CK1127" s="372"/>
      <c r="CL1127" s="372"/>
      <c r="CM1127" s="372"/>
      <c r="CN1127" s="372"/>
      <c r="CO1127" s="372"/>
      <c r="CP1127" s="372"/>
      <c r="CQ1127" s="372"/>
      <c r="CR1127" s="372"/>
      <c r="CS1127" s="372"/>
      <c r="CT1127" s="372"/>
      <c r="CU1127" s="372"/>
      <c r="CV1127" s="372"/>
      <c r="CW1127" s="372"/>
      <c r="CX1127" s="372"/>
      <c r="CY1127" s="372"/>
      <c r="CZ1127" s="372"/>
      <c r="DA1127" s="372"/>
      <c r="DB1127" s="372"/>
      <c r="DC1127" s="372"/>
      <c r="DD1127" s="372"/>
      <c r="DE1127" s="372"/>
      <c r="DF1127" s="372"/>
      <c r="DG1127" s="372"/>
      <c r="DH1127" s="372"/>
      <c r="DI1127" s="372"/>
      <c r="DJ1127" s="372"/>
      <c r="DK1127" s="372"/>
      <c r="DL1127" s="372"/>
      <c r="DM1127" s="372"/>
      <c r="DN1127" s="372"/>
      <c r="DO1127" s="372"/>
      <c r="DP1127" s="372"/>
      <c r="DQ1127" s="372"/>
      <c r="DR1127" s="372"/>
      <c r="DS1127" s="372"/>
      <c r="DT1127" s="372"/>
      <c r="DU1127" s="372"/>
      <c r="DV1127" s="372"/>
      <c r="DW1127" s="372"/>
      <c r="DX1127" s="372"/>
      <c r="DY1127" s="372"/>
      <c r="DZ1127" s="372"/>
      <c r="EA1127" s="372"/>
      <c r="EB1127" s="372"/>
      <c r="EC1127" s="372"/>
      <c r="ED1127" s="372"/>
      <c r="EE1127" s="372"/>
      <c r="EF1127" s="372"/>
      <c r="EG1127" s="372"/>
      <c r="EH1127" s="372"/>
      <c r="EI1127" s="372"/>
      <c r="EJ1127" s="372"/>
      <c r="EK1127" s="372"/>
      <c r="EL1127" s="372"/>
      <c r="EM1127" s="372"/>
      <c r="EN1127" s="372"/>
      <c r="EO1127" s="372"/>
      <c r="EP1127" s="372"/>
      <c r="EQ1127" s="372"/>
      <c r="ER1127" s="372"/>
      <c r="ES1127" s="372"/>
      <c r="ET1127" s="372"/>
      <c r="EU1127" s="372"/>
      <c r="EV1127" s="372"/>
      <c r="EW1127" s="372"/>
      <c r="EX1127" s="372"/>
      <c r="EY1127" s="372"/>
      <c r="EZ1127" s="372"/>
      <c r="FA1127" s="372"/>
      <c r="FB1127" s="372"/>
      <c r="FC1127" s="372"/>
      <c r="FD1127" s="372"/>
      <c r="FE1127" s="372"/>
      <c r="FF1127" s="372"/>
      <c r="FG1127" s="372"/>
      <c r="FH1127" s="372"/>
      <c r="FI1127" s="372"/>
      <c r="FJ1127" s="372"/>
      <c r="FK1127" s="372"/>
      <c r="FL1127" s="372"/>
      <c r="FM1127" s="372"/>
      <c r="FN1127" s="372"/>
      <c r="FO1127" s="372"/>
      <c r="FP1127" s="372"/>
      <c r="FQ1127" s="372"/>
      <c r="FR1127" s="372"/>
      <c r="FS1127" s="372"/>
      <c r="FT1127" s="372"/>
      <c r="FU1127" s="372"/>
      <c r="FV1127" s="372"/>
      <c r="FW1127" s="372"/>
      <c r="FX1127" s="372"/>
      <c r="FY1127" s="372"/>
      <c r="FZ1127" s="372"/>
      <c r="GA1127" s="372"/>
      <c r="GB1127" s="372"/>
      <c r="GC1127" s="372"/>
      <c r="GD1127" s="372"/>
      <c r="GE1127" s="372"/>
      <c r="GF1127" s="372"/>
      <c r="GG1127" s="372"/>
      <c r="GH1127" s="372"/>
      <c r="GI1127" s="372"/>
      <c r="GJ1127" s="372"/>
      <c r="GK1127" s="372"/>
      <c r="GL1127" s="372"/>
      <c r="GM1127" s="372"/>
      <c r="GN1127" s="372"/>
      <c r="GO1127" s="372"/>
      <c r="GP1127" s="372"/>
      <c r="GQ1127" s="372"/>
      <c r="GR1127" s="372"/>
      <c r="GS1127" s="372"/>
      <c r="GT1127" s="372"/>
      <c r="GU1127" s="372"/>
      <c r="GV1127" s="372"/>
      <c r="GW1127" s="372"/>
      <c r="GX1127" s="372"/>
      <c r="GY1127" s="372"/>
      <c r="GZ1127" s="372"/>
      <c r="HA1127" s="372"/>
      <c r="HB1127" s="372"/>
      <c r="HC1127" s="372"/>
      <c r="HD1127" s="372"/>
      <c r="HE1127" s="372"/>
      <c r="HF1127" s="372"/>
      <c r="HG1127" s="372"/>
      <c r="HH1127" s="372"/>
      <c r="HI1127" s="372"/>
      <c r="HJ1127" s="372"/>
      <c r="HK1127" s="372"/>
      <c r="HL1127" s="372"/>
      <c r="HM1127" s="372"/>
      <c r="HN1127" s="372"/>
      <c r="HO1127" s="372"/>
      <c r="HP1127" s="372"/>
      <c r="HQ1127" s="372"/>
      <c r="HR1127" s="372"/>
      <c r="HS1127" s="372"/>
      <c r="HT1127" s="372"/>
      <c r="HU1127" s="372"/>
      <c r="HV1127" s="372"/>
      <c r="HW1127" s="372"/>
      <c r="HX1127" s="372"/>
    </row>
    <row r="1129" spans="1:232" s="481" customFormat="1">
      <c r="A1129" s="363"/>
      <c r="B1129" s="378"/>
      <c r="C1129" s="365"/>
      <c r="D1129" s="366"/>
      <c r="E1129" s="367"/>
      <c r="F1129" s="368"/>
      <c r="G1129" s="379"/>
      <c r="H1129" s="382"/>
      <c r="I1129" s="466"/>
      <c r="J1129" s="467"/>
      <c r="K1129" s="468"/>
      <c r="L1129" s="465"/>
      <c r="N1129" s="458"/>
      <c r="O1129" s="458"/>
      <c r="P1129" s="372"/>
      <c r="Q1129" s="372"/>
      <c r="R1129" s="372"/>
      <c r="S1129" s="372"/>
      <c r="T1129" s="372"/>
      <c r="U1129" s="372"/>
      <c r="V1129" s="372"/>
      <c r="W1129" s="372"/>
      <c r="X1129" s="372"/>
      <c r="Y1129" s="372"/>
      <c r="Z1129" s="372"/>
      <c r="AA1129" s="372"/>
      <c r="AB1129" s="372"/>
      <c r="AC1129" s="372"/>
      <c r="AD1129" s="372"/>
      <c r="AE1129" s="372"/>
      <c r="AF1129" s="372"/>
      <c r="AG1129" s="372"/>
      <c r="AH1129" s="372"/>
      <c r="AI1129" s="372"/>
      <c r="AJ1129" s="372"/>
      <c r="AK1129" s="372"/>
      <c r="AL1129" s="372"/>
      <c r="AM1129" s="372"/>
      <c r="AN1129" s="372"/>
      <c r="AO1129" s="372"/>
      <c r="AP1129" s="372"/>
      <c r="AQ1129" s="372"/>
      <c r="AR1129" s="372"/>
      <c r="AS1129" s="372"/>
      <c r="AT1129" s="372"/>
      <c r="AU1129" s="372"/>
      <c r="AV1129" s="372"/>
      <c r="AW1129" s="372"/>
      <c r="AX1129" s="372"/>
      <c r="AY1129" s="372"/>
      <c r="AZ1129" s="372"/>
      <c r="BA1129" s="372"/>
      <c r="BB1129" s="372"/>
      <c r="BC1129" s="372"/>
      <c r="BD1129" s="372"/>
      <c r="BE1129" s="372"/>
      <c r="BF1129" s="372"/>
      <c r="BG1129" s="372"/>
      <c r="BH1129" s="372"/>
      <c r="BI1129" s="372"/>
      <c r="BJ1129" s="372"/>
      <c r="BK1129" s="372"/>
      <c r="BL1129" s="372"/>
      <c r="BM1129" s="372"/>
      <c r="BN1129" s="372"/>
      <c r="BO1129" s="372"/>
      <c r="BP1129" s="372"/>
      <c r="BQ1129" s="372"/>
      <c r="BR1129" s="372"/>
      <c r="BS1129" s="372"/>
      <c r="BT1129" s="372"/>
      <c r="BU1129" s="372"/>
      <c r="BV1129" s="372"/>
      <c r="BW1129" s="372"/>
      <c r="BX1129" s="372"/>
      <c r="BY1129" s="372"/>
      <c r="BZ1129" s="372"/>
      <c r="CA1129" s="372"/>
      <c r="CB1129" s="372"/>
      <c r="CC1129" s="372"/>
      <c r="CD1129" s="372"/>
      <c r="CE1129" s="372"/>
      <c r="CF1129" s="372"/>
      <c r="CG1129" s="372"/>
      <c r="CH1129" s="372"/>
      <c r="CI1129" s="372"/>
      <c r="CJ1129" s="372"/>
      <c r="CK1129" s="372"/>
      <c r="CL1129" s="372"/>
      <c r="CM1129" s="372"/>
      <c r="CN1129" s="372"/>
      <c r="CO1129" s="372"/>
      <c r="CP1129" s="372"/>
      <c r="CQ1129" s="372"/>
      <c r="CR1129" s="372"/>
      <c r="CS1129" s="372"/>
      <c r="CT1129" s="372"/>
      <c r="CU1129" s="372"/>
      <c r="CV1129" s="372"/>
      <c r="CW1129" s="372"/>
      <c r="CX1129" s="372"/>
      <c r="CY1129" s="372"/>
      <c r="CZ1129" s="372"/>
      <c r="DA1129" s="372"/>
      <c r="DB1129" s="372"/>
      <c r="DC1129" s="372"/>
      <c r="DD1129" s="372"/>
      <c r="DE1129" s="372"/>
      <c r="DF1129" s="372"/>
      <c r="DG1129" s="372"/>
      <c r="DH1129" s="372"/>
      <c r="DI1129" s="372"/>
      <c r="DJ1129" s="372"/>
      <c r="DK1129" s="372"/>
      <c r="DL1129" s="372"/>
      <c r="DM1129" s="372"/>
      <c r="DN1129" s="372"/>
      <c r="DO1129" s="372"/>
      <c r="DP1129" s="372"/>
      <c r="DQ1129" s="372"/>
      <c r="DR1129" s="372"/>
      <c r="DS1129" s="372"/>
      <c r="DT1129" s="372"/>
      <c r="DU1129" s="372"/>
      <c r="DV1129" s="372"/>
      <c r="DW1129" s="372"/>
      <c r="DX1129" s="372"/>
      <c r="DY1129" s="372"/>
      <c r="DZ1129" s="372"/>
      <c r="EA1129" s="372"/>
      <c r="EB1129" s="372"/>
      <c r="EC1129" s="372"/>
      <c r="ED1129" s="372"/>
      <c r="EE1129" s="372"/>
      <c r="EF1129" s="372"/>
      <c r="EG1129" s="372"/>
      <c r="EH1129" s="372"/>
      <c r="EI1129" s="372"/>
      <c r="EJ1129" s="372"/>
      <c r="EK1129" s="372"/>
      <c r="EL1129" s="372"/>
      <c r="EM1129" s="372"/>
      <c r="EN1129" s="372"/>
      <c r="EO1129" s="372"/>
      <c r="EP1129" s="372"/>
      <c r="EQ1129" s="372"/>
      <c r="ER1129" s="372"/>
      <c r="ES1129" s="372"/>
      <c r="ET1129" s="372"/>
      <c r="EU1129" s="372"/>
      <c r="EV1129" s="372"/>
      <c r="EW1129" s="372"/>
      <c r="EX1129" s="372"/>
      <c r="EY1129" s="372"/>
      <c r="EZ1129" s="372"/>
      <c r="FA1129" s="372"/>
      <c r="FB1129" s="372"/>
      <c r="FC1129" s="372"/>
      <c r="FD1129" s="372"/>
      <c r="FE1129" s="372"/>
      <c r="FF1129" s="372"/>
      <c r="FG1129" s="372"/>
      <c r="FH1129" s="372"/>
      <c r="FI1129" s="372"/>
      <c r="FJ1129" s="372"/>
      <c r="FK1129" s="372"/>
      <c r="FL1129" s="372"/>
      <c r="FM1129" s="372"/>
      <c r="FN1129" s="372"/>
      <c r="FO1129" s="372"/>
      <c r="FP1129" s="372"/>
      <c r="FQ1129" s="372"/>
      <c r="FR1129" s="372"/>
      <c r="FS1129" s="372"/>
      <c r="FT1129" s="372"/>
      <c r="FU1129" s="372"/>
      <c r="FV1129" s="372"/>
      <c r="FW1129" s="372"/>
      <c r="FX1129" s="372"/>
      <c r="FY1129" s="372"/>
      <c r="FZ1129" s="372"/>
      <c r="GA1129" s="372"/>
      <c r="GB1129" s="372"/>
      <c r="GC1129" s="372"/>
      <c r="GD1129" s="372"/>
      <c r="GE1129" s="372"/>
      <c r="GF1129" s="372"/>
      <c r="GG1129" s="372"/>
      <c r="GH1129" s="372"/>
      <c r="GI1129" s="372"/>
      <c r="GJ1129" s="372"/>
      <c r="GK1129" s="372"/>
      <c r="GL1129" s="372"/>
      <c r="GM1129" s="372"/>
      <c r="GN1129" s="372"/>
      <c r="GO1129" s="372"/>
      <c r="GP1129" s="372"/>
      <c r="GQ1129" s="372"/>
      <c r="GR1129" s="372"/>
      <c r="GS1129" s="372"/>
      <c r="GT1129" s="372"/>
      <c r="GU1129" s="372"/>
      <c r="GV1129" s="372"/>
      <c r="GW1129" s="372"/>
      <c r="GX1129" s="372"/>
      <c r="GY1129" s="372"/>
      <c r="GZ1129" s="372"/>
      <c r="HA1129" s="372"/>
      <c r="HB1129" s="372"/>
      <c r="HC1129" s="372"/>
      <c r="HD1129" s="372"/>
      <c r="HE1129" s="372"/>
      <c r="HF1129" s="372"/>
      <c r="HG1129" s="372"/>
      <c r="HH1129" s="372"/>
      <c r="HI1129" s="372"/>
      <c r="HJ1129" s="372"/>
      <c r="HK1129" s="372"/>
      <c r="HL1129" s="372"/>
      <c r="HM1129" s="372"/>
      <c r="HN1129" s="372"/>
      <c r="HO1129" s="372"/>
      <c r="HP1129" s="372"/>
      <c r="HQ1129" s="372"/>
      <c r="HR1129" s="372"/>
      <c r="HS1129" s="372"/>
      <c r="HT1129" s="372"/>
      <c r="HU1129" s="372"/>
      <c r="HV1129" s="372"/>
      <c r="HW1129" s="372"/>
      <c r="HX1129" s="372"/>
    </row>
    <row r="1131" spans="1:232" s="481" customFormat="1">
      <c r="A1131" s="363"/>
      <c r="B1131" s="378"/>
      <c r="C1131" s="365"/>
      <c r="D1131" s="366"/>
      <c r="E1131" s="367"/>
      <c r="F1131" s="368"/>
      <c r="G1131" s="379"/>
      <c r="H1131" s="382"/>
      <c r="I1131" s="466"/>
      <c r="J1131" s="467"/>
      <c r="K1131" s="468"/>
      <c r="L1131" s="465"/>
      <c r="N1131" s="458"/>
      <c r="O1131" s="458"/>
      <c r="P1131" s="372"/>
      <c r="Q1131" s="372"/>
      <c r="R1131" s="372"/>
      <c r="S1131" s="372"/>
      <c r="T1131" s="372"/>
      <c r="U1131" s="372"/>
      <c r="V1131" s="372"/>
      <c r="W1131" s="372"/>
      <c r="X1131" s="372"/>
      <c r="Y1131" s="372"/>
      <c r="Z1131" s="372"/>
      <c r="AA1131" s="372"/>
      <c r="AB1131" s="372"/>
      <c r="AC1131" s="372"/>
      <c r="AD1131" s="372"/>
      <c r="AE1131" s="372"/>
      <c r="AF1131" s="372"/>
      <c r="AG1131" s="372"/>
      <c r="AH1131" s="372"/>
      <c r="AI1131" s="372"/>
      <c r="AJ1131" s="372"/>
      <c r="AK1131" s="372"/>
      <c r="AL1131" s="372"/>
      <c r="AM1131" s="372"/>
      <c r="AN1131" s="372"/>
      <c r="AO1131" s="372"/>
      <c r="AP1131" s="372"/>
      <c r="AQ1131" s="372"/>
      <c r="AR1131" s="372"/>
      <c r="AS1131" s="372"/>
      <c r="AT1131" s="372"/>
      <c r="AU1131" s="372"/>
      <c r="AV1131" s="372"/>
      <c r="AW1131" s="372"/>
      <c r="AX1131" s="372"/>
      <c r="AY1131" s="372"/>
      <c r="AZ1131" s="372"/>
      <c r="BA1131" s="372"/>
      <c r="BB1131" s="372"/>
      <c r="BC1131" s="372"/>
      <c r="BD1131" s="372"/>
      <c r="BE1131" s="372"/>
      <c r="BF1131" s="372"/>
      <c r="BG1131" s="372"/>
      <c r="BH1131" s="372"/>
      <c r="BI1131" s="372"/>
      <c r="BJ1131" s="372"/>
      <c r="BK1131" s="372"/>
      <c r="BL1131" s="372"/>
      <c r="BM1131" s="372"/>
      <c r="BN1131" s="372"/>
      <c r="BO1131" s="372"/>
      <c r="BP1131" s="372"/>
      <c r="BQ1131" s="372"/>
      <c r="BR1131" s="372"/>
      <c r="BS1131" s="372"/>
      <c r="BT1131" s="372"/>
      <c r="BU1131" s="372"/>
      <c r="BV1131" s="372"/>
      <c r="BW1131" s="372"/>
      <c r="BX1131" s="372"/>
      <c r="BY1131" s="372"/>
      <c r="BZ1131" s="372"/>
      <c r="CA1131" s="372"/>
      <c r="CB1131" s="372"/>
      <c r="CC1131" s="372"/>
      <c r="CD1131" s="372"/>
      <c r="CE1131" s="372"/>
      <c r="CF1131" s="372"/>
      <c r="CG1131" s="372"/>
      <c r="CH1131" s="372"/>
      <c r="CI1131" s="372"/>
      <c r="CJ1131" s="372"/>
      <c r="CK1131" s="372"/>
      <c r="CL1131" s="372"/>
      <c r="CM1131" s="372"/>
      <c r="CN1131" s="372"/>
      <c r="CO1131" s="372"/>
      <c r="CP1131" s="372"/>
      <c r="CQ1131" s="372"/>
      <c r="CR1131" s="372"/>
      <c r="CS1131" s="372"/>
      <c r="CT1131" s="372"/>
      <c r="CU1131" s="372"/>
      <c r="CV1131" s="372"/>
      <c r="CW1131" s="372"/>
      <c r="CX1131" s="372"/>
      <c r="CY1131" s="372"/>
      <c r="CZ1131" s="372"/>
      <c r="DA1131" s="372"/>
      <c r="DB1131" s="372"/>
      <c r="DC1131" s="372"/>
      <c r="DD1131" s="372"/>
      <c r="DE1131" s="372"/>
      <c r="DF1131" s="372"/>
      <c r="DG1131" s="372"/>
      <c r="DH1131" s="372"/>
      <c r="DI1131" s="372"/>
      <c r="DJ1131" s="372"/>
      <c r="DK1131" s="372"/>
      <c r="DL1131" s="372"/>
      <c r="DM1131" s="372"/>
      <c r="DN1131" s="372"/>
      <c r="DO1131" s="372"/>
      <c r="DP1131" s="372"/>
      <c r="DQ1131" s="372"/>
      <c r="DR1131" s="372"/>
      <c r="DS1131" s="372"/>
      <c r="DT1131" s="372"/>
      <c r="DU1131" s="372"/>
      <c r="DV1131" s="372"/>
      <c r="DW1131" s="372"/>
      <c r="DX1131" s="372"/>
      <c r="DY1131" s="372"/>
      <c r="DZ1131" s="372"/>
      <c r="EA1131" s="372"/>
      <c r="EB1131" s="372"/>
      <c r="EC1131" s="372"/>
      <c r="ED1131" s="372"/>
      <c r="EE1131" s="372"/>
      <c r="EF1131" s="372"/>
      <c r="EG1131" s="372"/>
      <c r="EH1131" s="372"/>
      <c r="EI1131" s="372"/>
      <c r="EJ1131" s="372"/>
      <c r="EK1131" s="372"/>
      <c r="EL1131" s="372"/>
      <c r="EM1131" s="372"/>
      <c r="EN1131" s="372"/>
      <c r="EO1131" s="372"/>
      <c r="EP1131" s="372"/>
      <c r="EQ1131" s="372"/>
      <c r="ER1131" s="372"/>
      <c r="ES1131" s="372"/>
      <c r="ET1131" s="372"/>
      <c r="EU1131" s="372"/>
      <c r="EV1131" s="372"/>
      <c r="EW1131" s="372"/>
      <c r="EX1131" s="372"/>
      <c r="EY1131" s="372"/>
      <c r="EZ1131" s="372"/>
      <c r="FA1131" s="372"/>
      <c r="FB1131" s="372"/>
      <c r="FC1131" s="372"/>
      <c r="FD1131" s="372"/>
      <c r="FE1131" s="372"/>
      <c r="FF1131" s="372"/>
      <c r="FG1131" s="372"/>
      <c r="FH1131" s="372"/>
      <c r="FI1131" s="372"/>
      <c r="FJ1131" s="372"/>
      <c r="FK1131" s="372"/>
      <c r="FL1131" s="372"/>
      <c r="FM1131" s="372"/>
      <c r="FN1131" s="372"/>
      <c r="FO1131" s="372"/>
      <c r="FP1131" s="372"/>
      <c r="FQ1131" s="372"/>
      <c r="FR1131" s="372"/>
      <c r="FS1131" s="372"/>
      <c r="FT1131" s="372"/>
      <c r="FU1131" s="372"/>
      <c r="FV1131" s="372"/>
      <c r="FW1131" s="372"/>
      <c r="FX1131" s="372"/>
      <c r="FY1131" s="372"/>
      <c r="FZ1131" s="372"/>
      <c r="GA1131" s="372"/>
      <c r="GB1131" s="372"/>
      <c r="GC1131" s="372"/>
      <c r="GD1131" s="372"/>
      <c r="GE1131" s="372"/>
      <c r="GF1131" s="372"/>
      <c r="GG1131" s="372"/>
      <c r="GH1131" s="372"/>
      <c r="GI1131" s="372"/>
      <c r="GJ1131" s="372"/>
      <c r="GK1131" s="372"/>
      <c r="GL1131" s="372"/>
      <c r="GM1131" s="372"/>
      <c r="GN1131" s="372"/>
      <c r="GO1131" s="372"/>
      <c r="GP1131" s="372"/>
      <c r="GQ1131" s="372"/>
      <c r="GR1131" s="372"/>
      <c r="GS1131" s="372"/>
      <c r="GT1131" s="372"/>
      <c r="GU1131" s="372"/>
      <c r="GV1131" s="372"/>
      <c r="GW1131" s="372"/>
      <c r="GX1131" s="372"/>
      <c r="GY1131" s="372"/>
      <c r="GZ1131" s="372"/>
      <c r="HA1131" s="372"/>
      <c r="HB1131" s="372"/>
      <c r="HC1131" s="372"/>
      <c r="HD1131" s="372"/>
      <c r="HE1131" s="372"/>
      <c r="HF1131" s="372"/>
      <c r="HG1131" s="372"/>
      <c r="HH1131" s="372"/>
      <c r="HI1131" s="372"/>
      <c r="HJ1131" s="372"/>
      <c r="HK1131" s="372"/>
      <c r="HL1131" s="372"/>
      <c r="HM1131" s="372"/>
      <c r="HN1131" s="372"/>
      <c r="HO1131" s="372"/>
      <c r="HP1131" s="372"/>
      <c r="HQ1131" s="372"/>
      <c r="HR1131" s="372"/>
      <c r="HS1131" s="372"/>
      <c r="HT1131" s="372"/>
      <c r="HU1131" s="372"/>
      <c r="HV1131" s="372"/>
      <c r="HW1131" s="372"/>
      <c r="HX1131" s="372"/>
    </row>
    <row r="1133" spans="1:232" s="481" customFormat="1">
      <c r="A1133" s="363"/>
      <c r="B1133" s="378"/>
      <c r="C1133" s="365"/>
      <c r="D1133" s="366"/>
      <c r="E1133" s="367"/>
      <c r="F1133" s="368"/>
      <c r="G1133" s="379"/>
      <c r="H1133" s="382"/>
      <c r="I1133" s="466"/>
      <c r="J1133" s="467"/>
      <c r="K1133" s="468"/>
      <c r="L1133" s="465"/>
      <c r="N1133" s="458"/>
      <c r="O1133" s="458"/>
      <c r="P1133" s="372"/>
      <c r="Q1133" s="372"/>
      <c r="R1133" s="372"/>
      <c r="S1133" s="372"/>
      <c r="T1133" s="372"/>
      <c r="U1133" s="372"/>
      <c r="V1133" s="372"/>
      <c r="W1133" s="372"/>
      <c r="X1133" s="372"/>
      <c r="Y1133" s="372"/>
      <c r="Z1133" s="372"/>
      <c r="AA1133" s="372"/>
      <c r="AB1133" s="372"/>
      <c r="AC1133" s="372"/>
      <c r="AD1133" s="372"/>
      <c r="AE1133" s="372"/>
      <c r="AF1133" s="372"/>
      <c r="AG1133" s="372"/>
      <c r="AH1133" s="372"/>
      <c r="AI1133" s="372"/>
      <c r="AJ1133" s="372"/>
      <c r="AK1133" s="372"/>
      <c r="AL1133" s="372"/>
      <c r="AM1133" s="372"/>
      <c r="AN1133" s="372"/>
      <c r="AO1133" s="372"/>
      <c r="AP1133" s="372"/>
      <c r="AQ1133" s="372"/>
      <c r="AR1133" s="372"/>
      <c r="AS1133" s="372"/>
      <c r="AT1133" s="372"/>
      <c r="AU1133" s="372"/>
      <c r="AV1133" s="372"/>
      <c r="AW1133" s="372"/>
      <c r="AX1133" s="372"/>
      <c r="AY1133" s="372"/>
      <c r="AZ1133" s="372"/>
      <c r="BA1133" s="372"/>
      <c r="BB1133" s="372"/>
      <c r="BC1133" s="372"/>
      <c r="BD1133" s="372"/>
      <c r="BE1133" s="372"/>
      <c r="BF1133" s="372"/>
      <c r="BG1133" s="372"/>
      <c r="BH1133" s="372"/>
      <c r="BI1133" s="372"/>
      <c r="BJ1133" s="372"/>
      <c r="BK1133" s="372"/>
      <c r="BL1133" s="372"/>
      <c r="BM1133" s="372"/>
      <c r="BN1133" s="372"/>
      <c r="BO1133" s="372"/>
      <c r="BP1133" s="372"/>
      <c r="BQ1133" s="372"/>
      <c r="BR1133" s="372"/>
      <c r="BS1133" s="372"/>
      <c r="BT1133" s="372"/>
      <c r="BU1133" s="372"/>
      <c r="BV1133" s="372"/>
      <c r="BW1133" s="372"/>
      <c r="BX1133" s="372"/>
      <c r="BY1133" s="372"/>
      <c r="BZ1133" s="372"/>
      <c r="CA1133" s="372"/>
      <c r="CB1133" s="372"/>
      <c r="CC1133" s="372"/>
      <c r="CD1133" s="372"/>
      <c r="CE1133" s="372"/>
      <c r="CF1133" s="372"/>
      <c r="CG1133" s="372"/>
      <c r="CH1133" s="372"/>
      <c r="CI1133" s="372"/>
      <c r="CJ1133" s="372"/>
      <c r="CK1133" s="372"/>
      <c r="CL1133" s="372"/>
      <c r="CM1133" s="372"/>
      <c r="CN1133" s="372"/>
      <c r="CO1133" s="372"/>
      <c r="CP1133" s="372"/>
      <c r="CQ1133" s="372"/>
      <c r="CR1133" s="372"/>
      <c r="CS1133" s="372"/>
      <c r="CT1133" s="372"/>
      <c r="CU1133" s="372"/>
      <c r="CV1133" s="372"/>
      <c r="CW1133" s="372"/>
      <c r="CX1133" s="372"/>
      <c r="CY1133" s="372"/>
      <c r="CZ1133" s="372"/>
      <c r="DA1133" s="372"/>
      <c r="DB1133" s="372"/>
      <c r="DC1133" s="372"/>
      <c r="DD1133" s="372"/>
      <c r="DE1133" s="372"/>
      <c r="DF1133" s="372"/>
      <c r="DG1133" s="372"/>
      <c r="DH1133" s="372"/>
      <c r="DI1133" s="372"/>
      <c r="DJ1133" s="372"/>
      <c r="DK1133" s="372"/>
      <c r="DL1133" s="372"/>
      <c r="DM1133" s="372"/>
      <c r="DN1133" s="372"/>
      <c r="DO1133" s="372"/>
      <c r="DP1133" s="372"/>
      <c r="DQ1133" s="372"/>
      <c r="DR1133" s="372"/>
      <c r="DS1133" s="372"/>
      <c r="DT1133" s="372"/>
      <c r="DU1133" s="372"/>
      <c r="DV1133" s="372"/>
      <c r="DW1133" s="372"/>
      <c r="DX1133" s="372"/>
      <c r="DY1133" s="372"/>
      <c r="DZ1133" s="372"/>
      <c r="EA1133" s="372"/>
      <c r="EB1133" s="372"/>
      <c r="EC1133" s="372"/>
      <c r="ED1133" s="372"/>
      <c r="EE1133" s="372"/>
      <c r="EF1133" s="372"/>
      <c r="EG1133" s="372"/>
      <c r="EH1133" s="372"/>
      <c r="EI1133" s="372"/>
      <c r="EJ1133" s="372"/>
      <c r="EK1133" s="372"/>
      <c r="EL1133" s="372"/>
      <c r="EM1133" s="372"/>
      <c r="EN1133" s="372"/>
      <c r="EO1133" s="372"/>
      <c r="EP1133" s="372"/>
      <c r="EQ1133" s="372"/>
      <c r="ER1133" s="372"/>
      <c r="ES1133" s="372"/>
      <c r="ET1133" s="372"/>
      <c r="EU1133" s="372"/>
      <c r="EV1133" s="372"/>
      <c r="EW1133" s="372"/>
      <c r="EX1133" s="372"/>
      <c r="EY1133" s="372"/>
      <c r="EZ1133" s="372"/>
      <c r="FA1133" s="372"/>
      <c r="FB1133" s="372"/>
      <c r="FC1133" s="372"/>
      <c r="FD1133" s="372"/>
      <c r="FE1133" s="372"/>
      <c r="FF1133" s="372"/>
      <c r="FG1133" s="372"/>
      <c r="FH1133" s="372"/>
      <c r="FI1133" s="372"/>
      <c r="FJ1133" s="372"/>
      <c r="FK1133" s="372"/>
      <c r="FL1133" s="372"/>
      <c r="FM1133" s="372"/>
      <c r="FN1133" s="372"/>
      <c r="FO1133" s="372"/>
      <c r="FP1133" s="372"/>
      <c r="FQ1133" s="372"/>
      <c r="FR1133" s="372"/>
      <c r="FS1133" s="372"/>
      <c r="FT1133" s="372"/>
      <c r="FU1133" s="372"/>
      <c r="FV1133" s="372"/>
      <c r="FW1133" s="372"/>
      <c r="FX1133" s="372"/>
      <c r="FY1133" s="372"/>
      <c r="FZ1133" s="372"/>
      <c r="GA1133" s="372"/>
      <c r="GB1133" s="372"/>
      <c r="GC1133" s="372"/>
      <c r="GD1133" s="372"/>
      <c r="GE1133" s="372"/>
      <c r="GF1133" s="372"/>
      <c r="GG1133" s="372"/>
      <c r="GH1133" s="372"/>
      <c r="GI1133" s="372"/>
      <c r="GJ1133" s="372"/>
      <c r="GK1133" s="372"/>
      <c r="GL1133" s="372"/>
      <c r="GM1133" s="372"/>
      <c r="GN1133" s="372"/>
      <c r="GO1133" s="372"/>
      <c r="GP1133" s="372"/>
      <c r="GQ1133" s="372"/>
      <c r="GR1133" s="372"/>
      <c r="GS1133" s="372"/>
      <c r="GT1133" s="372"/>
      <c r="GU1133" s="372"/>
      <c r="GV1133" s="372"/>
      <c r="GW1133" s="372"/>
      <c r="GX1133" s="372"/>
      <c r="GY1133" s="372"/>
      <c r="GZ1133" s="372"/>
      <c r="HA1133" s="372"/>
      <c r="HB1133" s="372"/>
      <c r="HC1133" s="372"/>
      <c r="HD1133" s="372"/>
      <c r="HE1133" s="372"/>
      <c r="HF1133" s="372"/>
      <c r="HG1133" s="372"/>
      <c r="HH1133" s="372"/>
      <c r="HI1133" s="372"/>
      <c r="HJ1133" s="372"/>
      <c r="HK1133" s="372"/>
      <c r="HL1133" s="372"/>
      <c r="HM1133" s="372"/>
      <c r="HN1133" s="372"/>
      <c r="HO1133" s="372"/>
      <c r="HP1133" s="372"/>
      <c r="HQ1133" s="372"/>
      <c r="HR1133" s="372"/>
      <c r="HS1133" s="372"/>
      <c r="HT1133" s="372"/>
      <c r="HU1133" s="372"/>
      <c r="HV1133" s="372"/>
      <c r="HW1133" s="372"/>
      <c r="HX1133" s="372"/>
    </row>
    <row r="1134" spans="1:232" s="481" customFormat="1">
      <c r="A1134" s="363"/>
      <c r="B1134" s="378"/>
      <c r="C1134" s="365"/>
      <c r="D1134" s="366"/>
      <c r="E1134" s="367"/>
      <c r="F1134" s="368"/>
      <c r="G1134" s="379"/>
      <c r="H1134" s="382"/>
      <c r="I1134" s="466"/>
      <c r="J1134" s="467"/>
      <c r="K1134" s="468"/>
      <c r="L1134" s="465"/>
      <c r="N1134" s="458"/>
      <c r="O1134" s="458"/>
      <c r="P1134" s="372"/>
      <c r="Q1134" s="372"/>
      <c r="R1134" s="372"/>
      <c r="S1134" s="372"/>
      <c r="T1134" s="372"/>
      <c r="U1134" s="372"/>
      <c r="V1134" s="372"/>
      <c r="W1134" s="372"/>
      <c r="X1134" s="372"/>
      <c r="Y1134" s="372"/>
      <c r="Z1134" s="372"/>
      <c r="AA1134" s="372"/>
      <c r="AB1134" s="372"/>
      <c r="AC1134" s="372"/>
      <c r="AD1134" s="372"/>
      <c r="AE1134" s="372"/>
      <c r="AF1134" s="372"/>
      <c r="AG1134" s="372"/>
      <c r="AH1134" s="372"/>
      <c r="AI1134" s="372"/>
      <c r="AJ1134" s="372"/>
      <c r="AK1134" s="372"/>
      <c r="AL1134" s="372"/>
      <c r="AM1134" s="372"/>
      <c r="AN1134" s="372"/>
      <c r="AO1134" s="372"/>
      <c r="AP1134" s="372"/>
      <c r="AQ1134" s="372"/>
      <c r="AR1134" s="372"/>
      <c r="AS1134" s="372"/>
      <c r="AT1134" s="372"/>
      <c r="AU1134" s="372"/>
      <c r="AV1134" s="372"/>
      <c r="AW1134" s="372"/>
      <c r="AX1134" s="372"/>
      <c r="AY1134" s="372"/>
      <c r="AZ1134" s="372"/>
      <c r="BA1134" s="372"/>
      <c r="BB1134" s="372"/>
      <c r="BC1134" s="372"/>
      <c r="BD1134" s="372"/>
      <c r="BE1134" s="372"/>
      <c r="BF1134" s="372"/>
      <c r="BG1134" s="372"/>
      <c r="BH1134" s="372"/>
      <c r="BI1134" s="372"/>
      <c r="BJ1134" s="372"/>
      <c r="BK1134" s="372"/>
      <c r="BL1134" s="372"/>
      <c r="BM1134" s="372"/>
      <c r="BN1134" s="372"/>
      <c r="BO1134" s="372"/>
      <c r="BP1134" s="372"/>
      <c r="BQ1134" s="372"/>
      <c r="BR1134" s="372"/>
      <c r="BS1134" s="372"/>
      <c r="BT1134" s="372"/>
      <c r="BU1134" s="372"/>
      <c r="BV1134" s="372"/>
      <c r="BW1134" s="372"/>
      <c r="BX1134" s="372"/>
      <c r="BY1134" s="372"/>
      <c r="BZ1134" s="372"/>
      <c r="CA1134" s="372"/>
      <c r="CB1134" s="372"/>
      <c r="CC1134" s="372"/>
      <c r="CD1134" s="372"/>
      <c r="CE1134" s="372"/>
      <c r="CF1134" s="372"/>
      <c r="CG1134" s="372"/>
      <c r="CH1134" s="372"/>
      <c r="CI1134" s="372"/>
      <c r="CJ1134" s="372"/>
      <c r="CK1134" s="372"/>
      <c r="CL1134" s="372"/>
      <c r="CM1134" s="372"/>
      <c r="CN1134" s="372"/>
      <c r="CO1134" s="372"/>
      <c r="CP1134" s="372"/>
      <c r="CQ1134" s="372"/>
      <c r="CR1134" s="372"/>
      <c r="CS1134" s="372"/>
      <c r="CT1134" s="372"/>
      <c r="CU1134" s="372"/>
      <c r="CV1134" s="372"/>
      <c r="CW1134" s="372"/>
      <c r="CX1134" s="372"/>
      <c r="CY1134" s="372"/>
      <c r="CZ1134" s="372"/>
      <c r="DA1134" s="372"/>
      <c r="DB1134" s="372"/>
      <c r="DC1134" s="372"/>
      <c r="DD1134" s="372"/>
      <c r="DE1134" s="372"/>
      <c r="DF1134" s="372"/>
      <c r="DG1134" s="372"/>
      <c r="DH1134" s="372"/>
      <c r="DI1134" s="372"/>
      <c r="DJ1134" s="372"/>
      <c r="DK1134" s="372"/>
      <c r="DL1134" s="372"/>
      <c r="DM1134" s="372"/>
      <c r="DN1134" s="372"/>
      <c r="DO1134" s="372"/>
      <c r="DP1134" s="372"/>
      <c r="DQ1134" s="372"/>
      <c r="DR1134" s="372"/>
      <c r="DS1134" s="372"/>
      <c r="DT1134" s="372"/>
      <c r="DU1134" s="372"/>
      <c r="DV1134" s="372"/>
      <c r="DW1134" s="372"/>
      <c r="DX1134" s="372"/>
      <c r="DY1134" s="372"/>
      <c r="DZ1134" s="372"/>
      <c r="EA1134" s="372"/>
      <c r="EB1134" s="372"/>
      <c r="EC1134" s="372"/>
      <c r="ED1134" s="372"/>
      <c r="EE1134" s="372"/>
      <c r="EF1134" s="372"/>
      <c r="EG1134" s="372"/>
      <c r="EH1134" s="372"/>
      <c r="EI1134" s="372"/>
      <c r="EJ1134" s="372"/>
      <c r="EK1134" s="372"/>
      <c r="EL1134" s="372"/>
      <c r="EM1134" s="372"/>
      <c r="EN1134" s="372"/>
      <c r="EO1134" s="372"/>
      <c r="EP1134" s="372"/>
      <c r="EQ1134" s="372"/>
      <c r="ER1134" s="372"/>
      <c r="ES1134" s="372"/>
      <c r="ET1134" s="372"/>
      <c r="EU1134" s="372"/>
      <c r="EV1134" s="372"/>
      <c r="EW1134" s="372"/>
      <c r="EX1134" s="372"/>
      <c r="EY1134" s="372"/>
      <c r="EZ1134" s="372"/>
      <c r="FA1134" s="372"/>
      <c r="FB1134" s="372"/>
      <c r="FC1134" s="372"/>
      <c r="FD1134" s="372"/>
      <c r="FE1134" s="372"/>
      <c r="FF1134" s="372"/>
      <c r="FG1134" s="372"/>
      <c r="FH1134" s="372"/>
      <c r="FI1134" s="372"/>
      <c r="FJ1134" s="372"/>
      <c r="FK1134" s="372"/>
      <c r="FL1134" s="372"/>
      <c r="FM1134" s="372"/>
      <c r="FN1134" s="372"/>
      <c r="FO1134" s="372"/>
      <c r="FP1134" s="372"/>
      <c r="FQ1134" s="372"/>
      <c r="FR1134" s="372"/>
      <c r="FS1134" s="372"/>
      <c r="FT1134" s="372"/>
      <c r="FU1134" s="372"/>
      <c r="FV1134" s="372"/>
      <c r="FW1134" s="372"/>
      <c r="FX1134" s="372"/>
      <c r="FY1134" s="372"/>
      <c r="FZ1134" s="372"/>
      <c r="GA1134" s="372"/>
      <c r="GB1134" s="372"/>
      <c r="GC1134" s="372"/>
      <c r="GD1134" s="372"/>
      <c r="GE1134" s="372"/>
      <c r="GF1134" s="372"/>
      <c r="GG1134" s="372"/>
      <c r="GH1134" s="372"/>
      <c r="GI1134" s="372"/>
      <c r="GJ1134" s="372"/>
      <c r="GK1134" s="372"/>
      <c r="GL1134" s="372"/>
      <c r="GM1134" s="372"/>
      <c r="GN1134" s="372"/>
      <c r="GO1134" s="372"/>
      <c r="GP1134" s="372"/>
      <c r="GQ1134" s="372"/>
      <c r="GR1134" s="372"/>
      <c r="GS1134" s="372"/>
      <c r="GT1134" s="372"/>
      <c r="GU1134" s="372"/>
      <c r="GV1134" s="372"/>
      <c r="GW1134" s="372"/>
      <c r="GX1134" s="372"/>
      <c r="GY1134" s="372"/>
      <c r="GZ1134" s="372"/>
      <c r="HA1134" s="372"/>
      <c r="HB1134" s="372"/>
      <c r="HC1134" s="372"/>
      <c r="HD1134" s="372"/>
      <c r="HE1134" s="372"/>
      <c r="HF1134" s="372"/>
      <c r="HG1134" s="372"/>
      <c r="HH1134" s="372"/>
      <c r="HI1134" s="372"/>
      <c r="HJ1134" s="372"/>
      <c r="HK1134" s="372"/>
      <c r="HL1134" s="372"/>
      <c r="HM1134" s="372"/>
      <c r="HN1134" s="372"/>
      <c r="HO1134" s="372"/>
      <c r="HP1134" s="372"/>
      <c r="HQ1134" s="372"/>
      <c r="HR1134" s="372"/>
      <c r="HS1134" s="372"/>
      <c r="HT1134" s="372"/>
      <c r="HU1134" s="372"/>
      <c r="HV1134" s="372"/>
      <c r="HW1134" s="372"/>
      <c r="HX1134" s="372"/>
    </row>
    <row r="1136" spans="1:232" s="481" customFormat="1">
      <c r="A1136" s="363"/>
      <c r="B1136" s="378"/>
      <c r="C1136" s="365"/>
      <c r="D1136" s="366"/>
      <c r="E1136" s="367"/>
      <c r="F1136" s="368"/>
      <c r="G1136" s="379"/>
      <c r="H1136" s="382"/>
      <c r="I1136" s="466"/>
      <c r="J1136" s="467"/>
      <c r="K1136" s="468"/>
      <c r="L1136" s="465"/>
      <c r="N1136" s="458"/>
      <c r="O1136" s="458"/>
      <c r="P1136" s="372"/>
      <c r="Q1136" s="372"/>
      <c r="R1136" s="372"/>
      <c r="S1136" s="372"/>
      <c r="T1136" s="372"/>
      <c r="U1136" s="372"/>
      <c r="V1136" s="372"/>
      <c r="W1136" s="372"/>
      <c r="X1136" s="372"/>
      <c r="Y1136" s="372"/>
      <c r="Z1136" s="372"/>
      <c r="AA1136" s="372"/>
      <c r="AB1136" s="372"/>
      <c r="AC1136" s="372"/>
      <c r="AD1136" s="372"/>
      <c r="AE1136" s="372"/>
      <c r="AF1136" s="372"/>
      <c r="AG1136" s="372"/>
      <c r="AH1136" s="372"/>
      <c r="AI1136" s="372"/>
      <c r="AJ1136" s="372"/>
      <c r="AK1136" s="372"/>
      <c r="AL1136" s="372"/>
      <c r="AM1136" s="372"/>
      <c r="AN1136" s="372"/>
      <c r="AO1136" s="372"/>
      <c r="AP1136" s="372"/>
      <c r="AQ1136" s="372"/>
      <c r="AR1136" s="372"/>
      <c r="AS1136" s="372"/>
      <c r="AT1136" s="372"/>
      <c r="AU1136" s="372"/>
      <c r="AV1136" s="372"/>
      <c r="AW1136" s="372"/>
      <c r="AX1136" s="372"/>
      <c r="AY1136" s="372"/>
      <c r="AZ1136" s="372"/>
      <c r="BA1136" s="372"/>
      <c r="BB1136" s="372"/>
      <c r="BC1136" s="372"/>
      <c r="BD1136" s="372"/>
      <c r="BE1136" s="372"/>
      <c r="BF1136" s="372"/>
      <c r="BG1136" s="372"/>
      <c r="BH1136" s="372"/>
      <c r="BI1136" s="372"/>
      <c r="BJ1136" s="372"/>
      <c r="BK1136" s="372"/>
      <c r="BL1136" s="372"/>
      <c r="BM1136" s="372"/>
      <c r="BN1136" s="372"/>
      <c r="BO1136" s="372"/>
      <c r="BP1136" s="372"/>
      <c r="BQ1136" s="372"/>
      <c r="BR1136" s="372"/>
      <c r="BS1136" s="372"/>
      <c r="BT1136" s="372"/>
      <c r="BU1136" s="372"/>
      <c r="BV1136" s="372"/>
      <c r="BW1136" s="372"/>
      <c r="BX1136" s="372"/>
      <c r="BY1136" s="372"/>
      <c r="BZ1136" s="372"/>
      <c r="CA1136" s="372"/>
      <c r="CB1136" s="372"/>
      <c r="CC1136" s="372"/>
      <c r="CD1136" s="372"/>
      <c r="CE1136" s="372"/>
      <c r="CF1136" s="372"/>
      <c r="CG1136" s="372"/>
      <c r="CH1136" s="372"/>
      <c r="CI1136" s="372"/>
      <c r="CJ1136" s="372"/>
      <c r="CK1136" s="372"/>
      <c r="CL1136" s="372"/>
      <c r="CM1136" s="372"/>
      <c r="CN1136" s="372"/>
      <c r="CO1136" s="372"/>
      <c r="CP1136" s="372"/>
      <c r="CQ1136" s="372"/>
      <c r="CR1136" s="372"/>
      <c r="CS1136" s="372"/>
      <c r="CT1136" s="372"/>
      <c r="CU1136" s="372"/>
      <c r="CV1136" s="372"/>
      <c r="CW1136" s="372"/>
      <c r="CX1136" s="372"/>
      <c r="CY1136" s="372"/>
      <c r="CZ1136" s="372"/>
      <c r="DA1136" s="372"/>
      <c r="DB1136" s="372"/>
      <c r="DC1136" s="372"/>
      <c r="DD1136" s="372"/>
      <c r="DE1136" s="372"/>
      <c r="DF1136" s="372"/>
      <c r="DG1136" s="372"/>
      <c r="DH1136" s="372"/>
      <c r="DI1136" s="372"/>
      <c r="DJ1136" s="372"/>
      <c r="DK1136" s="372"/>
      <c r="DL1136" s="372"/>
      <c r="DM1136" s="372"/>
      <c r="DN1136" s="372"/>
      <c r="DO1136" s="372"/>
      <c r="DP1136" s="372"/>
      <c r="DQ1136" s="372"/>
      <c r="DR1136" s="372"/>
      <c r="DS1136" s="372"/>
      <c r="DT1136" s="372"/>
      <c r="DU1136" s="372"/>
      <c r="DV1136" s="372"/>
      <c r="DW1136" s="372"/>
      <c r="DX1136" s="372"/>
      <c r="DY1136" s="372"/>
      <c r="DZ1136" s="372"/>
      <c r="EA1136" s="372"/>
      <c r="EB1136" s="372"/>
      <c r="EC1136" s="372"/>
      <c r="ED1136" s="372"/>
      <c r="EE1136" s="372"/>
      <c r="EF1136" s="372"/>
      <c r="EG1136" s="372"/>
      <c r="EH1136" s="372"/>
      <c r="EI1136" s="372"/>
      <c r="EJ1136" s="372"/>
      <c r="EK1136" s="372"/>
      <c r="EL1136" s="372"/>
      <c r="EM1136" s="372"/>
      <c r="EN1136" s="372"/>
      <c r="EO1136" s="372"/>
      <c r="EP1136" s="372"/>
      <c r="EQ1136" s="372"/>
      <c r="ER1136" s="372"/>
      <c r="ES1136" s="372"/>
      <c r="ET1136" s="372"/>
      <c r="EU1136" s="372"/>
      <c r="EV1136" s="372"/>
      <c r="EW1136" s="372"/>
      <c r="EX1136" s="372"/>
      <c r="EY1136" s="372"/>
      <c r="EZ1136" s="372"/>
      <c r="FA1136" s="372"/>
      <c r="FB1136" s="372"/>
      <c r="FC1136" s="372"/>
      <c r="FD1136" s="372"/>
      <c r="FE1136" s="372"/>
      <c r="FF1136" s="372"/>
      <c r="FG1136" s="372"/>
      <c r="FH1136" s="372"/>
      <c r="FI1136" s="372"/>
      <c r="FJ1136" s="372"/>
      <c r="FK1136" s="372"/>
      <c r="FL1136" s="372"/>
      <c r="FM1136" s="372"/>
      <c r="FN1136" s="372"/>
      <c r="FO1136" s="372"/>
      <c r="FP1136" s="372"/>
      <c r="FQ1136" s="372"/>
      <c r="FR1136" s="372"/>
      <c r="FS1136" s="372"/>
      <c r="FT1136" s="372"/>
      <c r="FU1136" s="372"/>
      <c r="FV1136" s="372"/>
      <c r="FW1136" s="372"/>
      <c r="FX1136" s="372"/>
      <c r="FY1136" s="372"/>
      <c r="FZ1136" s="372"/>
      <c r="GA1136" s="372"/>
      <c r="GB1136" s="372"/>
      <c r="GC1136" s="372"/>
      <c r="GD1136" s="372"/>
      <c r="GE1136" s="372"/>
      <c r="GF1136" s="372"/>
      <c r="GG1136" s="372"/>
      <c r="GH1136" s="372"/>
      <c r="GI1136" s="372"/>
      <c r="GJ1136" s="372"/>
      <c r="GK1136" s="372"/>
      <c r="GL1136" s="372"/>
      <c r="GM1136" s="372"/>
      <c r="GN1136" s="372"/>
      <c r="GO1136" s="372"/>
      <c r="GP1136" s="372"/>
      <c r="GQ1136" s="372"/>
      <c r="GR1136" s="372"/>
      <c r="GS1136" s="372"/>
      <c r="GT1136" s="372"/>
      <c r="GU1136" s="372"/>
      <c r="GV1136" s="372"/>
      <c r="GW1136" s="372"/>
      <c r="GX1136" s="372"/>
      <c r="GY1136" s="372"/>
      <c r="GZ1136" s="372"/>
      <c r="HA1136" s="372"/>
      <c r="HB1136" s="372"/>
      <c r="HC1136" s="372"/>
      <c r="HD1136" s="372"/>
      <c r="HE1136" s="372"/>
      <c r="HF1136" s="372"/>
      <c r="HG1136" s="372"/>
      <c r="HH1136" s="372"/>
      <c r="HI1136" s="372"/>
      <c r="HJ1136" s="372"/>
      <c r="HK1136" s="372"/>
      <c r="HL1136" s="372"/>
      <c r="HM1136" s="372"/>
      <c r="HN1136" s="372"/>
      <c r="HO1136" s="372"/>
      <c r="HP1136" s="372"/>
      <c r="HQ1136" s="372"/>
      <c r="HR1136" s="372"/>
      <c r="HS1136" s="372"/>
      <c r="HT1136" s="372"/>
      <c r="HU1136" s="372"/>
      <c r="HV1136" s="372"/>
      <c r="HW1136" s="372"/>
      <c r="HX1136" s="372"/>
    </row>
    <row r="1138" spans="1:232" s="481" customFormat="1">
      <c r="A1138" s="363"/>
      <c r="B1138" s="378"/>
      <c r="C1138" s="365"/>
      <c r="D1138" s="366"/>
      <c r="E1138" s="367"/>
      <c r="F1138" s="368"/>
      <c r="G1138" s="379"/>
      <c r="H1138" s="382"/>
      <c r="I1138" s="466"/>
      <c r="J1138" s="467"/>
      <c r="K1138" s="468"/>
      <c r="L1138" s="465"/>
      <c r="N1138" s="458"/>
      <c r="O1138" s="458"/>
      <c r="P1138" s="372"/>
      <c r="Q1138" s="372"/>
      <c r="R1138" s="372"/>
      <c r="S1138" s="372"/>
      <c r="T1138" s="372"/>
      <c r="U1138" s="372"/>
      <c r="V1138" s="372"/>
      <c r="W1138" s="372"/>
      <c r="X1138" s="372"/>
      <c r="Y1138" s="372"/>
      <c r="Z1138" s="372"/>
      <c r="AA1138" s="372"/>
      <c r="AB1138" s="372"/>
      <c r="AC1138" s="372"/>
      <c r="AD1138" s="372"/>
      <c r="AE1138" s="372"/>
      <c r="AF1138" s="372"/>
      <c r="AG1138" s="372"/>
      <c r="AH1138" s="372"/>
      <c r="AI1138" s="372"/>
      <c r="AJ1138" s="372"/>
      <c r="AK1138" s="372"/>
      <c r="AL1138" s="372"/>
      <c r="AM1138" s="372"/>
      <c r="AN1138" s="372"/>
      <c r="AO1138" s="372"/>
      <c r="AP1138" s="372"/>
      <c r="AQ1138" s="372"/>
      <c r="AR1138" s="372"/>
      <c r="AS1138" s="372"/>
      <c r="AT1138" s="372"/>
      <c r="AU1138" s="372"/>
      <c r="AV1138" s="372"/>
      <c r="AW1138" s="372"/>
      <c r="AX1138" s="372"/>
      <c r="AY1138" s="372"/>
      <c r="AZ1138" s="372"/>
      <c r="BA1138" s="372"/>
      <c r="BB1138" s="372"/>
      <c r="BC1138" s="372"/>
      <c r="BD1138" s="372"/>
      <c r="BE1138" s="372"/>
      <c r="BF1138" s="372"/>
      <c r="BG1138" s="372"/>
      <c r="BH1138" s="372"/>
      <c r="BI1138" s="372"/>
      <c r="BJ1138" s="372"/>
      <c r="BK1138" s="372"/>
      <c r="BL1138" s="372"/>
      <c r="BM1138" s="372"/>
      <c r="BN1138" s="372"/>
      <c r="BO1138" s="372"/>
      <c r="BP1138" s="372"/>
      <c r="BQ1138" s="372"/>
      <c r="BR1138" s="372"/>
      <c r="BS1138" s="372"/>
      <c r="BT1138" s="372"/>
      <c r="BU1138" s="372"/>
      <c r="BV1138" s="372"/>
      <c r="BW1138" s="372"/>
      <c r="BX1138" s="372"/>
      <c r="BY1138" s="372"/>
      <c r="BZ1138" s="372"/>
      <c r="CA1138" s="372"/>
      <c r="CB1138" s="372"/>
      <c r="CC1138" s="372"/>
      <c r="CD1138" s="372"/>
      <c r="CE1138" s="372"/>
      <c r="CF1138" s="372"/>
      <c r="CG1138" s="372"/>
      <c r="CH1138" s="372"/>
      <c r="CI1138" s="372"/>
      <c r="CJ1138" s="372"/>
      <c r="CK1138" s="372"/>
      <c r="CL1138" s="372"/>
      <c r="CM1138" s="372"/>
      <c r="CN1138" s="372"/>
      <c r="CO1138" s="372"/>
      <c r="CP1138" s="372"/>
      <c r="CQ1138" s="372"/>
      <c r="CR1138" s="372"/>
      <c r="CS1138" s="372"/>
      <c r="CT1138" s="372"/>
      <c r="CU1138" s="372"/>
      <c r="CV1138" s="372"/>
      <c r="CW1138" s="372"/>
      <c r="CX1138" s="372"/>
      <c r="CY1138" s="372"/>
      <c r="CZ1138" s="372"/>
      <c r="DA1138" s="372"/>
      <c r="DB1138" s="372"/>
      <c r="DC1138" s="372"/>
      <c r="DD1138" s="372"/>
      <c r="DE1138" s="372"/>
      <c r="DF1138" s="372"/>
      <c r="DG1138" s="372"/>
      <c r="DH1138" s="372"/>
      <c r="DI1138" s="372"/>
      <c r="DJ1138" s="372"/>
      <c r="DK1138" s="372"/>
      <c r="DL1138" s="372"/>
      <c r="DM1138" s="372"/>
      <c r="DN1138" s="372"/>
      <c r="DO1138" s="372"/>
      <c r="DP1138" s="372"/>
      <c r="DQ1138" s="372"/>
      <c r="DR1138" s="372"/>
      <c r="DS1138" s="372"/>
      <c r="DT1138" s="372"/>
      <c r="DU1138" s="372"/>
      <c r="DV1138" s="372"/>
      <c r="DW1138" s="372"/>
      <c r="DX1138" s="372"/>
      <c r="DY1138" s="372"/>
      <c r="DZ1138" s="372"/>
      <c r="EA1138" s="372"/>
      <c r="EB1138" s="372"/>
      <c r="EC1138" s="372"/>
      <c r="ED1138" s="372"/>
      <c r="EE1138" s="372"/>
      <c r="EF1138" s="372"/>
      <c r="EG1138" s="372"/>
      <c r="EH1138" s="372"/>
      <c r="EI1138" s="372"/>
      <c r="EJ1138" s="372"/>
      <c r="EK1138" s="372"/>
      <c r="EL1138" s="372"/>
      <c r="EM1138" s="372"/>
      <c r="EN1138" s="372"/>
      <c r="EO1138" s="372"/>
      <c r="EP1138" s="372"/>
      <c r="EQ1138" s="372"/>
      <c r="ER1138" s="372"/>
      <c r="ES1138" s="372"/>
      <c r="ET1138" s="372"/>
      <c r="EU1138" s="372"/>
      <c r="EV1138" s="372"/>
      <c r="EW1138" s="372"/>
      <c r="EX1138" s="372"/>
      <c r="EY1138" s="372"/>
      <c r="EZ1138" s="372"/>
      <c r="FA1138" s="372"/>
      <c r="FB1138" s="372"/>
      <c r="FC1138" s="372"/>
      <c r="FD1138" s="372"/>
      <c r="FE1138" s="372"/>
      <c r="FF1138" s="372"/>
      <c r="FG1138" s="372"/>
      <c r="FH1138" s="372"/>
      <c r="FI1138" s="372"/>
      <c r="FJ1138" s="372"/>
      <c r="FK1138" s="372"/>
      <c r="FL1138" s="372"/>
      <c r="FM1138" s="372"/>
      <c r="FN1138" s="372"/>
      <c r="FO1138" s="372"/>
      <c r="FP1138" s="372"/>
      <c r="FQ1138" s="372"/>
      <c r="FR1138" s="372"/>
      <c r="FS1138" s="372"/>
      <c r="FT1138" s="372"/>
      <c r="FU1138" s="372"/>
      <c r="FV1138" s="372"/>
      <c r="FW1138" s="372"/>
      <c r="FX1138" s="372"/>
      <c r="FY1138" s="372"/>
      <c r="FZ1138" s="372"/>
      <c r="GA1138" s="372"/>
      <c r="GB1138" s="372"/>
      <c r="GC1138" s="372"/>
      <c r="GD1138" s="372"/>
      <c r="GE1138" s="372"/>
      <c r="GF1138" s="372"/>
      <c r="GG1138" s="372"/>
      <c r="GH1138" s="372"/>
      <c r="GI1138" s="372"/>
      <c r="GJ1138" s="372"/>
      <c r="GK1138" s="372"/>
      <c r="GL1138" s="372"/>
      <c r="GM1138" s="372"/>
      <c r="GN1138" s="372"/>
      <c r="GO1138" s="372"/>
      <c r="GP1138" s="372"/>
      <c r="GQ1138" s="372"/>
      <c r="GR1138" s="372"/>
      <c r="GS1138" s="372"/>
      <c r="GT1138" s="372"/>
      <c r="GU1138" s="372"/>
      <c r="GV1138" s="372"/>
      <c r="GW1138" s="372"/>
      <c r="GX1138" s="372"/>
      <c r="GY1138" s="372"/>
      <c r="GZ1138" s="372"/>
      <c r="HA1138" s="372"/>
      <c r="HB1138" s="372"/>
      <c r="HC1138" s="372"/>
      <c r="HD1138" s="372"/>
      <c r="HE1138" s="372"/>
      <c r="HF1138" s="372"/>
      <c r="HG1138" s="372"/>
      <c r="HH1138" s="372"/>
      <c r="HI1138" s="372"/>
      <c r="HJ1138" s="372"/>
      <c r="HK1138" s="372"/>
      <c r="HL1138" s="372"/>
      <c r="HM1138" s="372"/>
      <c r="HN1138" s="372"/>
      <c r="HO1138" s="372"/>
      <c r="HP1138" s="372"/>
      <c r="HQ1138" s="372"/>
      <c r="HR1138" s="372"/>
      <c r="HS1138" s="372"/>
      <c r="HT1138" s="372"/>
      <c r="HU1138" s="372"/>
      <c r="HV1138" s="372"/>
      <c r="HW1138" s="372"/>
      <c r="HX1138" s="372"/>
    </row>
    <row r="1139" spans="1:232" s="481" customFormat="1">
      <c r="A1139" s="363"/>
      <c r="B1139" s="378"/>
      <c r="C1139" s="365"/>
      <c r="D1139" s="366"/>
      <c r="E1139" s="367"/>
      <c r="F1139" s="368"/>
      <c r="G1139" s="379"/>
      <c r="H1139" s="382"/>
      <c r="I1139" s="466"/>
      <c r="J1139" s="467"/>
      <c r="K1139" s="468"/>
      <c r="L1139" s="465"/>
      <c r="N1139" s="458"/>
      <c r="O1139" s="458"/>
      <c r="P1139" s="372"/>
      <c r="Q1139" s="372"/>
      <c r="R1139" s="372"/>
      <c r="S1139" s="372"/>
      <c r="T1139" s="372"/>
      <c r="U1139" s="372"/>
      <c r="V1139" s="372"/>
      <c r="W1139" s="372"/>
      <c r="X1139" s="372"/>
      <c r="Y1139" s="372"/>
      <c r="Z1139" s="372"/>
      <c r="AA1139" s="372"/>
      <c r="AB1139" s="372"/>
      <c r="AC1139" s="372"/>
      <c r="AD1139" s="372"/>
      <c r="AE1139" s="372"/>
      <c r="AF1139" s="372"/>
      <c r="AG1139" s="372"/>
      <c r="AH1139" s="372"/>
      <c r="AI1139" s="372"/>
      <c r="AJ1139" s="372"/>
      <c r="AK1139" s="372"/>
      <c r="AL1139" s="372"/>
      <c r="AM1139" s="372"/>
      <c r="AN1139" s="372"/>
      <c r="AO1139" s="372"/>
      <c r="AP1139" s="372"/>
      <c r="AQ1139" s="372"/>
      <c r="AR1139" s="372"/>
      <c r="AS1139" s="372"/>
      <c r="AT1139" s="372"/>
      <c r="AU1139" s="372"/>
      <c r="AV1139" s="372"/>
      <c r="AW1139" s="372"/>
      <c r="AX1139" s="372"/>
      <c r="AY1139" s="372"/>
      <c r="AZ1139" s="372"/>
      <c r="BA1139" s="372"/>
      <c r="BB1139" s="372"/>
      <c r="BC1139" s="372"/>
      <c r="BD1139" s="372"/>
      <c r="BE1139" s="372"/>
      <c r="BF1139" s="372"/>
      <c r="BG1139" s="372"/>
      <c r="BH1139" s="372"/>
      <c r="BI1139" s="372"/>
      <c r="BJ1139" s="372"/>
      <c r="BK1139" s="372"/>
      <c r="BL1139" s="372"/>
      <c r="BM1139" s="372"/>
      <c r="BN1139" s="372"/>
      <c r="BO1139" s="372"/>
      <c r="BP1139" s="372"/>
      <c r="BQ1139" s="372"/>
      <c r="BR1139" s="372"/>
      <c r="BS1139" s="372"/>
      <c r="BT1139" s="372"/>
      <c r="BU1139" s="372"/>
      <c r="BV1139" s="372"/>
      <c r="BW1139" s="372"/>
      <c r="BX1139" s="372"/>
      <c r="BY1139" s="372"/>
      <c r="BZ1139" s="372"/>
      <c r="CA1139" s="372"/>
      <c r="CB1139" s="372"/>
      <c r="CC1139" s="372"/>
      <c r="CD1139" s="372"/>
      <c r="CE1139" s="372"/>
      <c r="CF1139" s="372"/>
      <c r="CG1139" s="372"/>
      <c r="CH1139" s="372"/>
      <c r="CI1139" s="372"/>
      <c r="CJ1139" s="372"/>
      <c r="CK1139" s="372"/>
      <c r="CL1139" s="372"/>
      <c r="CM1139" s="372"/>
      <c r="CN1139" s="372"/>
      <c r="CO1139" s="372"/>
      <c r="CP1139" s="372"/>
      <c r="CQ1139" s="372"/>
      <c r="CR1139" s="372"/>
      <c r="CS1139" s="372"/>
      <c r="CT1139" s="372"/>
      <c r="CU1139" s="372"/>
      <c r="CV1139" s="372"/>
      <c r="CW1139" s="372"/>
      <c r="CX1139" s="372"/>
      <c r="CY1139" s="372"/>
      <c r="CZ1139" s="372"/>
      <c r="DA1139" s="372"/>
      <c r="DB1139" s="372"/>
      <c r="DC1139" s="372"/>
      <c r="DD1139" s="372"/>
      <c r="DE1139" s="372"/>
      <c r="DF1139" s="372"/>
      <c r="DG1139" s="372"/>
      <c r="DH1139" s="372"/>
      <c r="DI1139" s="372"/>
      <c r="DJ1139" s="372"/>
      <c r="DK1139" s="372"/>
      <c r="DL1139" s="372"/>
      <c r="DM1139" s="372"/>
      <c r="DN1139" s="372"/>
      <c r="DO1139" s="372"/>
      <c r="DP1139" s="372"/>
      <c r="DQ1139" s="372"/>
      <c r="DR1139" s="372"/>
      <c r="DS1139" s="372"/>
      <c r="DT1139" s="372"/>
      <c r="DU1139" s="372"/>
      <c r="DV1139" s="372"/>
      <c r="DW1139" s="372"/>
      <c r="DX1139" s="372"/>
      <c r="DY1139" s="372"/>
      <c r="DZ1139" s="372"/>
      <c r="EA1139" s="372"/>
      <c r="EB1139" s="372"/>
      <c r="EC1139" s="372"/>
      <c r="ED1139" s="372"/>
      <c r="EE1139" s="372"/>
      <c r="EF1139" s="372"/>
      <c r="EG1139" s="372"/>
      <c r="EH1139" s="372"/>
      <c r="EI1139" s="372"/>
      <c r="EJ1139" s="372"/>
      <c r="EK1139" s="372"/>
      <c r="EL1139" s="372"/>
      <c r="EM1139" s="372"/>
      <c r="EN1139" s="372"/>
      <c r="EO1139" s="372"/>
      <c r="EP1139" s="372"/>
      <c r="EQ1139" s="372"/>
      <c r="ER1139" s="372"/>
      <c r="ES1139" s="372"/>
      <c r="ET1139" s="372"/>
      <c r="EU1139" s="372"/>
      <c r="EV1139" s="372"/>
      <c r="EW1139" s="372"/>
      <c r="EX1139" s="372"/>
      <c r="EY1139" s="372"/>
      <c r="EZ1139" s="372"/>
      <c r="FA1139" s="372"/>
      <c r="FB1139" s="372"/>
      <c r="FC1139" s="372"/>
      <c r="FD1139" s="372"/>
      <c r="FE1139" s="372"/>
      <c r="FF1139" s="372"/>
      <c r="FG1139" s="372"/>
      <c r="FH1139" s="372"/>
      <c r="FI1139" s="372"/>
      <c r="FJ1139" s="372"/>
      <c r="FK1139" s="372"/>
      <c r="FL1139" s="372"/>
      <c r="FM1139" s="372"/>
      <c r="FN1139" s="372"/>
      <c r="FO1139" s="372"/>
      <c r="FP1139" s="372"/>
      <c r="FQ1139" s="372"/>
      <c r="FR1139" s="372"/>
      <c r="FS1139" s="372"/>
      <c r="FT1139" s="372"/>
      <c r="FU1139" s="372"/>
      <c r="FV1139" s="372"/>
      <c r="FW1139" s="372"/>
      <c r="FX1139" s="372"/>
      <c r="FY1139" s="372"/>
      <c r="FZ1139" s="372"/>
      <c r="GA1139" s="372"/>
      <c r="GB1139" s="372"/>
      <c r="GC1139" s="372"/>
      <c r="GD1139" s="372"/>
      <c r="GE1139" s="372"/>
      <c r="GF1139" s="372"/>
      <c r="GG1139" s="372"/>
      <c r="GH1139" s="372"/>
      <c r="GI1139" s="372"/>
      <c r="GJ1139" s="372"/>
      <c r="GK1139" s="372"/>
      <c r="GL1139" s="372"/>
      <c r="GM1139" s="372"/>
      <c r="GN1139" s="372"/>
      <c r="GO1139" s="372"/>
      <c r="GP1139" s="372"/>
      <c r="GQ1139" s="372"/>
      <c r="GR1139" s="372"/>
      <c r="GS1139" s="372"/>
      <c r="GT1139" s="372"/>
      <c r="GU1139" s="372"/>
      <c r="GV1139" s="372"/>
      <c r="GW1139" s="372"/>
      <c r="GX1139" s="372"/>
      <c r="GY1139" s="372"/>
      <c r="GZ1139" s="372"/>
      <c r="HA1139" s="372"/>
      <c r="HB1139" s="372"/>
      <c r="HC1139" s="372"/>
      <c r="HD1139" s="372"/>
      <c r="HE1139" s="372"/>
      <c r="HF1139" s="372"/>
      <c r="HG1139" s="372"/>
      <c r="HH1139" s="372"/>
      <c r="HI1139" s="372"/>
      <c r="HJ1139" s="372"/>
      <c r="HK1139" s="372"/>
      <c r="HL1139" s="372"/>
      <c r="HM1139" s="372"/>
      <c r="HN1139" s="372"/>
      <c r="HO1139" s="372"/>
      <c r="HP1139" s="372"/>
      <c r="HQ1139" s="372"/>
      <c r="HR1139" s="372"/>
      <c r="HS1139" s="372"/>
      <c r="HT1139" s="372"/>
      <c r="HU1139" s="372"/>
      <c r="HV1139" s="372"/>
      <c r="HW1139" s="372"/>
      <c r="HX1139" s="372"/>
    </row>
    <row r="1141" spans="1:232" s="481" customFormat="1">
      <c r="A1141" s="363"/>
      <c r="B1141" s="378"/>
      <c r="C1141" s="365"/>
      <c r="D1141" s="366"/>
      <c r="E1141" s="367"/>
      <c r="F1141" s="368"/>
      <c r="G1141" s="379"/>
      <c r="H1141" s="382"/>
      <c r="I1141" s="466"/>
      <c r="J1141" s="467"/>
      <c r="K1141" s="468"/>
      <c r="L1141" s="465"/>
      <c r="N1141" s="458"/>
      <c r="O1141" s="458"/>
      <c r="P1141" s="372"/>
      <c r="Q1141" s="372"/>
      <c r="R1141" s="372"/>
      <c r="S1141" s="372"/>
      <c r="T1141" s="372"/>
      <c r="U1141" s="372"/>
      <c r="V1141" s="372"/>
      <c r="W1141" s="372"/>
      <c r="X1141" s="372"/>
      <c r="Y1141" s="372"/>
      <c r="Z1141" s="372"/>
      <c r="AA1141" s="372"/>
      <c r="AB1141" s="372"/>
      <c r="AC1141" s="372"/>
      <c r="AD1141" s="372"/>
      <c r="AE1141" s="372"/>
      <c r="AF1141" s="372"/>
      <c r="AG1141" s="372"/>
      <c r="AH1141" s="372"/>
      <c r="AI1141" s="372"/>
      <c r="AJ1141" s="372"/>
      <c r="AK1141" s="372"/>
      <c r="AL1141" s="372"/>
      <c r="AM1141" s="372"/>
      <c r="AN1141" s="372"/>
      <c r="AO1141" s="372"/>
      <c r="AP1141" s="372"/>
      <c r="AQ1141" s="372"/>
      <c r="AR1141" s="372"/>
      <c r="AS1141" s="372"/>
      <c r="AT1141" s="372"/>
      <c r="AU1141" s="372"/>
      <c r="AV1141" s="372"/>
      <c r="AW1141" s="372"/>
      <c r="AX1141" s="372"/>
      <c r="AY1141" s="372"/>
      <c r="AZ1141" s="372"/>
      <c r="BA1141" s="372"/>
      <c r="BB1141" s="372"/>
      <c r="BC1141" s="372"/>
      <c r="BD1141" s="372"/>
      <c r="BE1141" s="372"/>
      <c r="BF1141" s="372"/>
      <c r="BG1141" s="372"/>
      <c r="BH1141" s="372"/>
      <c r="BI1141" s="372"/>
      <c r="BJ1141" s="372"/>
      <c r="BK1141" s="372"/>
      <c r="BL1141" s="372"/>
      <c r="BM1141" s="372"/>
      <c r="BN1141" s="372"/>
      <c r="BO1141" s="372"/>
      <c r="BP1141" s="372"/>
      <c r="BQ1141" s="372"/>
      <c r="BR1141" s="372"/>
      <c r="BS1141" s="372"/>
      <c r="BT1141" s="372"/>
      <c r="BU1141" s="372"/>
      <c r="BV1141" s="372"/>
      <c r="BW1141" s="372"/>
      <c r="BX1141" s="372"/>
      <c r="BY1141" s="372"/>
      <c r="BZ1141" s="372"/>
      <c r="CA1141" s="372"/>
      <c r="CB1141" s="372"/>
      <c r="CC1141" s="372"/>
      <c r="CD1141" s="372"/>
      <c r="CE1141" s="372"/>
      <c r="CF1141" s="372"/>
      <c r="CG1141" s="372"/>
      <c r="CH1141" s="372"/>
      <c r="CI1141" s="372"/>
      <c r="CJ1141" s="372"/>
      <c r="CK1141" s="372"/>
      <c r="CL1141" s="372"/>
      <c r="CM1141" s="372"/>
      <c r="CN1141" s="372"/>
      <c r="CO1141" s="372"/>
      <c r="CP1141" s="372"/>
      <c r="CQ1141" s="372"/>
      <c r="CR1141" s="372"/>
      <c r="CS1141" s="372"/>
      <c r="CT1141" s="372"/>
      <c r="CU1141" s="372"/>
      <c r="CV1141" s="372"/>
      <c r="CW1141" s="372"/>
      <c r="CX1141" s="372"/>
      <c r="CY1141" s="372"/>
      <c r="CZ1141" s="372"/>
      <c r="DA1141" s="372"/>
      <c r="DB1141" s="372"/>
      <c r="DC1141" s="372"/>
      <c r="DD1141" s="372"/>
      <c r="DE1141" s="372"/>
      <c r="DF1141" s="372"/>
      <c r="DG1141" s="372"/>
      <c r="DH1141" s="372"/>
      <c r="DI1141" s="372"/>
      <c r="DJ1141" s="372"/>
      <c r="DK1141" s="372"/>
      <c r="DL1141" s="372"/>
      <c r="DM1141" s="372"/>
      <c r="DN1141" s="372"/>
      <c r="DO1141" s="372"/>
      <c r="DP1141" s="372"/>
      <c r="DQ1141" s="372"/>
      <c r="DR1141" s="372"/>
      <c r="DS1141" s="372"/>
      <c r="DT1141" s="372"/>
      <c r="DU1141" s="372"/>
      <c r="DV1141" s="372"/>
      <c r="DW1141" s="372"/>
      <c r="DX1141" s="372"/>
      <c r="DY1141" s="372"/>
      <c r="DZ1141" s="372"/>
      <c r="EA1141" s="372"/>
      <c r="EB1141" s="372"/>
      <c r="EC1141" s="372"/>
      <c r="ED1141" s="372"/>
      <c r="EE1141" s="372"/>
      <c r="EF1141" s="372"/>
      <c r="EG1141" s="372"/>
      <c r="EH1141" s="372"/>
      <c r="EI1141" s="372"/>
      <c r="EJ1141" s="372"/>
      <c r="EK1141" s="372"/>
      <c r="EL1141" s="372"/>
      <c r="EM1141" s="372"/>
      <c r="EN1141" s="372"/>
      <c r="EO1141" s="372"/>
      <c r="EP1141" s="372"/>
      <c r="EQ1141" s="372"/>
      <c r="ER1141" s="372"/>
      <c r="ES1141" s="372"/>
      <c r="ET1141" s="372"/>
      <c r="EU1141" s="372"/>
      <c r="EV1141" s="372"/>
      <c r="EW1141" s="372"/>
      <c r="EX1141" s="372"/>
      <c r="EY1141" s="372"/>
      <c r="EZ1141" s="372"/>
      <c r="FA1141" s="372"/>
      <c r="FB1141" s="372"/>
      <c r="FC1141" s="372"/>
      <c r="FD1141" s="372"/>
      <c r="FE1141" s="372"/>
      <c r="FF1141" s="372"/>
      <c r="FG1141" s="372"/>
      <c r="FH1141" s="372"/>
      <c r="FI1141" s="372"/>
      <c r="FJ1141" s="372"/>
      <c r="FK1141" s="372"/>
      <c r="FL1141" s="372"/>
      <c r="FM1141" s="372"/>
      <c r="FN1141" s="372"/>
      <c r="FO1141" s="372"/>
      <c r="FP1141" s="372"/>
      <c r="FQ1141" s="372"/>
      <c r="FR1141" s="372"/>
      <c r="FS1141" s="372"/>
      <c r="FT1141" s="372"/>
      <c r="FU1141" s="372"/>
      <c r="FV1141" s="372"/>
      <c r="FW1141" s="372"/>
      <c r="FX1141" s="372"/>
      <c r="FY1141" s="372"/>
      <c r="FZ1141" s="372"/>
      <c r="GA1141" s="372"/>
      <c r="GB1141" s="372"/>
      <c r="GC1141" s="372"/>
      <c r="GD1141" s="372"/>
      <c r="GE1141" s="372"/>
      <c r="GF1141" s="372"/>
      <c r="GG1141" s="372"/>
      <c r="GH1141" s="372"/>
      <c r="GI1141" s="372"/>
      <c r="GJ1141" s="372"/>
      <c r="GK1141" s="372"/>
      <c r="GL1141" s="372"/>
      <c r="GM1141" s="372"/>
      <c r="GN1141" s="372"/>
      <c r="GO1141" s="372"/>
      <c r="GP1141" s="372"/>
      <c r="GQ1141" s="372"/>
      <c r="GR1141" s="372"/>
      <c r="GS1141" s="372"/>
      <c r="GT1141" s="372"/>
      <c r="GU1141" s="372"/>
      <c r="GV1141" s="372"/>
      <c r="GW1141" s="372"/>
      <c r="GX1141" s="372"/>
      <c r="GY1141" s="372"/>
      <c r="GZ1141" s="372"/>
      <c r="HA1141" s="372"/>
      <c r="HB1141" s="372"/>
      <c r="HC1141" s="372"/>
      <c r="HD1141" s="372"/>
      <c r="HE1141" s="372"/>
      <c r="HF1141" s="372"/>
      <c r="HG1141" s="372"/>
      <c r="HH1141" s="372"/>
      <c r="HI1141" s="372"/>
      <c r="HJ1141" s="372"/>
      <c r="HK1141" s="372"/>
      <c r="HL1141" s="372"/>
      <c r="HM1141" s="372"/>
      <c r="HN1141" s="372"/>
      <c r="HO1141" s="372"/>
      <c r="HP1141" s="372"/>
      <c r="HQ1141" s="372"/>
      <c r="HR1141" s="372"/>
      <c r="HS1141" s="372"/>
      <c r="HT1141" s="372"/>
      <c r="HU1141" s="372"/>
      <c r="HV1141" s="372"/>
      <c r="HW1141" s="372"/>
      <c r="HX1141" s="372"/>
    </row>
    <row r="1142" spans="1:232" s="481" customFormat="1">
      <c r="A1142" s="363"/>
      <c r="B1142" s="378"/>
      <c r="C1142" s="365"/>
      <c r="D1142" s="366"/>
      <c r="E1142" s="367"/>
      <c r="F1142" s="368"/>
      <c r="G1142" s="379"/>
      <c r="H1142" s="382"/>
      <c r="I1142" s="466"/>
      <c r="J1142" s="467"/>
      <c r="K1142" s="468"/>
      <c r="L1142" s="465"/>
      <c r="N1142" s="458"/>
      <c r="O1142" s="458"/>
      <c r="P1142" s="372"/>
      <c r="Q1142" s="372"/>
      <c r="R1142" s="372"/>
      <c r="S1142" s="372"/>
      <c r="T1142" s="372"/>
      <c r="U1142" s="372"/>
      <c r="V1142" s="372"/>
      <c r="W1142" s="372"/>
      <c r="X1142" s="372"/>
      <c r="Y1142" s="372"/>
      <c r="Z1142" s="372"/>
      <c r="AA1142" s="372"/>
      <c r="AB1142" s="372"/>
      <c r="AC1142" s="372"/>
      <c r="AD1142" s="372"/>
      <c r="AE1142" s="372"/>
      <c r="AF1142" s="372"/>
      <c r="AG1142" s="372"/>
      <c r="AH1142" s="372"/>
      <c r="AI1142" s="372"/>
      <c r="AJ1142" s="372"/>
      <c r="AK1142" s="372"/>
      <c r="AL1142" s="372"/>
      <c r="AM1142" s="372"/>
      <c r="AN1142" s="372"/>
      <c r="AO1142" s="372"/>
      <c r="AP1142" s="372"/>
      <c r="AQ1142" s="372"/>
      <c r="AR1142" s="372"/>
      <c r="AS1142" s="372"/>
      <c r="AT1142" s="372"/>
      <c r="AU1142" s="372"/>
      <c r="AV1142" s="372"/>
      <c r="AW1142" s="372"/>
      <c r="AX1142" s="372"/>
      <c r="AY1142" s="372"/>
      <c r="AZ1142" s="372"/>
      <c r="BA1142" s="372"/>
      <c r="BB1142" s="372"/>
      <c r="BC1142" s="372"/>
      <c r="BD1142" s="372"/>
      <c r="BE1142" s="372"/>
      <c r="BF1142" s="372"/>
      <c r="BG1142" s="372"/>
      <c r="BH1142" s="372"/>
      <c r="BI1142" s="372"/>
      <c r="BJ1142" s="372"/>
      <c r="BK1142" s="372"/>
      <c r="BL1142" s="372"/>
      <c r="BM1142" s="372"/>
      <c r="BN1142" s="372"/>
      <c r="BO1142" s="372"/>
      <c r="BP1142" s="372"/>
      <c r="BQ1142" s="372"/>
      <c r="BR1142" s="372"/>
      <c r="BS1142" s="372"/>
      <c r="BT1142" s="372"/>
      <c r="BU1142" s="372"/>
      <c r="BV1142" s="372"/>
      <c r="BW1142" s="372"/>
      <c r="BX1142" s="372"/>
      <c r="BY1142" s="372"/>
      <c r="BZ1142" s="372"/>
      <c r="CA1142" s="372"/>
      <c r="CB1142" s="372"/>
      <c r="CC1142" s="372"/>
      <c r="CD1142" s="372"/>
      <c r="CE1142" s="372"/>
      <c r="CF1142" s="372"/>
      <c r="CG1142" s="372"/>
      <c r="CH1142" s="372"/>
      <c r="CI1142" s="372"/>
      <c r="CJ1142" s="372"/>
      <c r="CK1142" s="372"/>
      <c r="CL1142" s="372"/>
      <c r="CM1142" s="372"/>
      <c r="CN1142" s="372"/>
      <c r="CO1142" s="372"/>
      <c r="CP1142" s="372"/>
      <c r="CQ1142" s="372"/>
      <c r="CR1142" s="372"/>
      <c r="CS1142" s="372"/>
      <c r="CT1142" s="372"/>
      <c r="CU1142" s="372"/>
      <c r="CV1142" s="372"/>
      <c r="CW1142" s="372"/>
      <c r="CX1142" s="372"/>
      <c r="CY1142" s="372"/>
      <c r="CZ1142" s="372"/>
      <c r="DA1142" s="372"/>
      <c r="DB1142" s="372"/>
      <c r="DC1142" s="372"/>
      <c r="DD1142" s="372"/>
      <c r="DE1142" s="372"/>
      <c r="DF1142" s="372"/>
      <c r="DG1142" s="372"/>
      <c r="DH1142" s="372"/>
      <c r="DI1142" s="372"/>
      <c r="DJ1142" s="372"/>
      <c r="DK1142" s="372"/>
      <c r="DL1142" s="372"/>
      <c r="DM1142" s="372"/>
      <c r="DN1142" s="372"/>
      <c r="DO1142" s="372"/>
      <c r="DP1142" s="372"/>
      <c r="DQ1142" s="372"/>
      <c r="DR1142" s="372"/>
      <c r="DS1142" s="372"/>
      <c r="DT1142" s="372"/>
      <c r="DU1142" s="372"/>
      <c r="DV1142" s="372"/>
      <c r="DW1142" s="372"/>
      <c r="DX1142" s="372"/>
      <c r="DY1142" s="372"/>
      <c r="DZ1142" s="372"/>
      <c r="EA1142" s="372"/>
      <c r="EB1142" s="372"/>
      <c r="EC1142" s="372"/>
      <c r="ED1142" s="372"/>
      <c r="EE1142" s="372"/>
      <c r="EF1142" s="372"/>
      <c r="EG1142" s="372"/>
      <c r="EH1142" s="372"/>
      <c r="EI1142" s="372"/>
      <c r="EJ1142" s="372"/>
      <c r="EK1142" s="372"/>
      <c r="EL1142" s="372"/>
      <c r="EM1142" s="372"/>
      <c r="EN1142" s="372"/>
      <c r="EO1142" s="372"/>
      <c r="EP1142" s="372"/>
      <c r="EQ1142" s="372"/>
      <c r="ER1142" s="372"/>
      <c r="ES1142" s="372"/>
      <c r="ET1142" s="372"/>
      <c r="EU1142" s="372"/>
      <c r="EV1142" s="372"/>
      <c r="EW1142" s="372"/>
      <c r="EX1142" s="372"/>
      <c r="EY1142" s="372"/>
      <c r="EZ1142" s="372"/>
      <c r="FA1142" s="372"/>
      <c r="FB1142" s="372"/>
      <c r="FC1142" s="372"/>
      <c r="FD1142" s="372"/>
      <c r="FE1142" s="372"/>
      <c r="FF1142" s="372"/>
      <c r="FG1142" s="372"/>
      <c r="FH1142" s="372"/>
      <c r="FI1142" s="372"/>
      <c r="FJ1142" s="372"/>
      <c r="FK1142" s="372"/>
      <c r="FL1142" s="372"/>
      <c r="FM1142" s="372"/>
      <c r="FN1142" s="372"/>
      <c r="FO1142" s="372"/>
      <c r="FP1142" s="372"/>
      <c r="FQ1142" s="372"/>
      <c r="FR1142" s="372"/>
      <c r="FS1142" s="372"/>
      <c r="FT1142" s="372"/>
      <c r="FU1142" s="372"/>
      <c r="FV1142" s="372"/>
      <c r="FW1142" s="372"/>
      <c r="FX1142" s="372"/>
      <c r="FY1142" s="372"/>
      <c r="FZ1142" s="372"/>
      <c r="GA1142" s="372"/>
      <c r="GB1142" s="372"/>
      <c r="GC1142" s="372"/>
      <c r="GD1142" s="372"/>
      <c r="GE1142" s="372"/>
      <c r="GF1142" s="372"/>
      <c r="GG1142" s="372"/>
      <c r="GH1142" s="372"/>
      <c r="GI1142" s="372"/>
      <c r="GJ1142" s="372"/>
      <c r="GK1142" s="372"/>
      <c r="GL1142" s="372"/>
      <c r="GM1142" s="372"/>
      <c r="GN1142" s="372"/>
      <c r="GO1142" s="372"/>
      <c r="GP1142" s="372"/>
      <c r="GQ1142" s="372"/>
      <c r="GR1142" s="372"/>
      <c r="GS1142" s="372"/>
      <c r="GT1142" s="372"/>
      <c r="GU1142" s="372"/>
      <c r="GV1142" s="372"/>
      <c r="GW1142" s="372"/>
      <c r="GX1142" s="372"/>
      <c r="GY1142" s="372"/>
      <c r="GZ1142" s="372"/>
      <c r="HA1142" s="372"/>
      <c r="HB1142" s="372"/>
      <c r="HC1142" s="372"/>
      <c r="HD1142" s="372"/>
      <c r="HE1142" s="372"/>
      <c r="HF1142" s="372"/>
      <c r="HG1142" s="372"/>
      <c r="HH1142" s="372"/>
      <c r="HI1142" s="372"/>
      <c r="HJ1142" s="372"/>
      <c r="HK1142" s="372"/>
      <c r="HL1142" s="372"/>
      <c r="HM1142" s="372"/>
      <c r="HN1142" s="372"/>
      <c r="HO1142" s="372"/>
      <c r="HP1142" s="372"/>
      <c r="HQ1142" s="372"/>
      <c r="HR1142" s="372"/>
      <c r="HS1142" s="372"/>
      <c r="HT1142" s="372"/>
      <c r="HU1142" s="372"/>
      <c r="HV1142" s="372"/>
      <c r="HW1142" s="372"/>
      <c r="HX1142" s="372"/>
    </row>
    <row r="1143" spans="1:232" s="481" customFormat="1">
      <c r="A1143" s="363"/>
      <c r="B1143" s="378"/>
      <c r="C1143" s="365"/>
      <c r="D1143" s="366"/>
      <c r="E1143" s="367"/>
      <c r="F1143" s="368"/>
      <c r="G1143" s="379"/>
      <c r="H1143" s="382"/>
      <c r="I1143" s="466"/>
      <c r="J1143" s="467"/>
      <c r="K1143" s="468"/>
      <c r="L1143" s="465"/>
      <c r="N1143" s="458"/>
      <c r="O1143" s="458"/>
      <c r="P1143" s="372"/>
      <c r="Q1143" s="372"/>
      <c r="R1143" s="372"/>
      <c r="S1143" s="372"/>
      <c r="T1143" s="372"/>
      <c r="U1143" s="372"/>
      <c r="V1143" s="372"/>
      <c r="W1143" s="372"/>
      <c r="X1143" s="372"/>
      <c r="Y1143" s="372"/>
      <c r="Z1143" s="372"/>
      <c r="AA1143" s="372"/>
      <c r="AB1143" s="372"/>
      <c r="AC1143" s="372"/>
      <c r="AD1143" s="372"/>
      <c r="AE1143" s="372"/>
      <c r="AF1143" s="372"/>
      <c r="AG1143" s="372"/>
      <c r="AH1143" s="372"/>
      <c r="AI1143" s="372"/>
      <c r="AJ1143" s="372"/>
      <c r="AK1143" s="372"/>
      <c r="AL1143" s="372"/>
      <c r="AM1143" s="372"/>
      <c r="AN1143" s="372"/>
      <c r="AO1143" s="372"/>
      <c r="AP1143" s="372"/>
      <c r="AQ1143" s="372"/>
      <c r="AR1143" s="372"/>
      <c r="AS1143" s="372"/>
      <c r="AT1143" s="372"/>
      <c r="AU1143" s="372"/>
      <c r="AV1143" s="372"/>
      <c r="AW1143" s="372"/>
      <c r="AX1143" s="372"/>
      <c r="AY1143" s="372"/>
      <c r="AZ1143" s="372"/>
      <c r="BA1143" s="372"/>
      <c r="BB1143" s="372"/>
      <c r="BC1143" s="372"/>
      <c r="BD1143" s="372"/>
      <c r="BE1143" s="372"/>
      <c r="BF1143" s="372"/>
      <c r="BG1143" s="372"/>
      <c r="BH1143" s="372"/>
      <c r="BI1143" s="372"/>
      <c r="BJ1143" s="372"/>
      <c r="BK1143" s="372"/>
      <c r="BL1143" s="372"/>
      <c r="BM1143" s="372"/>
      <c r="BN1143" s="372"/>
      <c r="BO1143" s="372"/>
      <c r="BP1143" s="372"/>
      <c r="BQ1143" s="372"/>
      <c r="BR1143" s="372"/>
      <c r="BS1143" s="372"/>
      <c r="BT1143" s="372"/>
      <c r="BU1143" s="372"/>
      <c r="BV1143" s="372"/>
      <c r="BW1143" s="372"/>
      <c r="BX1143" s="372"/>
      <c r="BY1143" s="372"/>
      <c r="BZ1143" s="372"/>
      <c r="CA1143" s="372"/>
      <c r="CB1143" s="372"/>
      <c r="CC1143" s="372"/>
      <c r="CD1143" s="372"/>
      <c r="CE1143" s="372"/>
      <c r="CF1143" s="372"/>
      <c r="CG1143" s="372"/>
      <c r="CH1143" s="372"/>
      <c r="CI1143" s="372"/>
      <c r="CJ1143" s="372"/>
      <c r="CK1143" s="372"/>
      <c r="CL1143" s="372"/>
      <c r="CM1143" s="372"/>
      <c r="CN1143" s="372"/>
      <c r="CO1143" s="372"/>
      <c r="CP1143" s="372"/>
      <c r="CQ1143" s="372"/>
      <c r="CR1143" s="372"/>
      <c r="CS1143" s="372"/>
      <c r="CT1143" s="372"/>
      <c r="CU1143" s="372"/>
      <c r="CV1143" s="372"/>
      <c r="CW1143" s="372"/>
      <c r="CX1143" s="372"/>
      <c r="CY1143" s="372"/>
      <c r="CZ1143" s="372"/>
      <c r="DA1143" s="372"/>
      <c r="DB1143" s="372"/>
      <c r="DC1143" s="372"/>
      <c r="DD1143" s="372"/>
      <c r="DE1143" s="372"/>
      <c r="DF1143" s="372"/>
      <c r="DG1143" s="372"/>
      <c r="DH1143" s="372"/>
      <c r="DI1143" s="372"/>
      <c r="DJ1143" s="372"/>
      <c r="DK1143" s="372"/>
      <c r="DL1143" s="372"/>
      <c r="DM1143" s="372"/>
      <c r="DN1143" s="372"/>
      <c r="DO1143" s="372"/>
      <c r="DP1143" s="372"/>
      <c r="DQ1143" s="372"/>
      <c r="DR1143" s="372"/>
      <c r="DS1143" s="372"/>
      <c r="DT1143" s="372"/>
      <c r="DU1143" s="372"/>
      <c r="DV1143" s="372"/>
      <c r="DW1143" s="372"/>
      <c r="DX1143" s="372"/>
      <c r="DY1143" s="372"/>
      <c r="DZ1143" s="372"/>
      <c r="EA1143" s="372"/>
      <c r="EB1143" s="372"/>
      <c r="EC1143" s="372"/>
      <c r="ED1143" s="372"/>
      <c r="EE1143" s="372"/>
      <c r="EF1143" s="372"/>
      <c r="EG1143" s="372"/>
      <c r="EH1143" s="372"/>
      <c r="EI1143" s="372"/>
      <c r="EJ1143" s="372"/>
      <c r="EK1143" s="372"/>
      <c r="EL1143" s="372"/>
      <c r="EM1143" s="372"/>
      <c r="EN1143" s="372"/>
      <c r="EO1143" s="372"/>
      <c r="EP1143" s="372"/>
      <c r="EQ1143" s="372"/>
      <c r="ER1143" s="372"/>
      <c r="ES1143" s="372"/>
      <c r="ET1143" s="372"/>
      <c r="EU1143" s="372"/>
      <c r="EV1143" s="372"/>
      <c r="EW1143" s="372"/>
      <c r="EX1143" s="372"/>
      <c r="EY1143" s="372"/>
      <c r="EZ1143" s="372"/>
      <c r="FA1143" s="372"/>
      <c r="FB1143" s="372"/>
      <c r="FC1143" s="372"/>
      <c r="FD1143" s="372"/>
      <c r="FE1143" s="372"/>
      <c r="FF1143" s="372"/>
      <c r="FG1143" s="372"/>
      <c r="FH1143" s="372"/>
      <c r="FI1143" s="372"/>
      <c r="FJ1143" s="372"/>
      <c r="FK1143" s="372"/>
      <c r="FL1143" s="372"/>
      <c r="FM1143" s="372"/>
      <c r="FN1143" s="372"/>
      <c r="FO1143" s="372"/>
      <c r="FP1143" s="372"/>
      <c r="FQ1143" s="372"/>
      <c r="FR1143" s="372"/>
      <c r="FS1143" s="372"/>
      <c r="FT1143" s="372"/>
      <c r="FU1143" s="372"/>
      <c r="FV1143" s="372"/>
      <c r="FW1143" s="372"/>
      <c r="FX1143" s="372"/>
      <c r="FY1143" s="372"/>
      <c r="FZ1143" s="372"/>
      <c r="GA1143" s="372"/>
      <c r="GB1143" s="372"/>
      <c r="GC1143" s="372"/>
      <c r="GD1143" s="372"/>
      <c r="GE1143" s="372"/>
      <c r="GF1143" s="372"/>
      <c r="GG1143" s="372"/>
      <c r="GH1143" s="372"/>
      <c r="GI1143" s="372"/>
      <c r="GJ1143" s="372"/>
      <c r="GK1143" s="372"/>
      <c r="GL1143" s="372"/>
      <c r="GM1143" s="372"/>
      <c r="GN1143" s="372"/>
      <c r="GO1143" s="372"/>
      <c r="GP1143" s="372"/>
      <c r="GQ1143" s="372"/>
      <c r="GR1143" s="372"/>
      <c r="GS1143" s="372"/>
      <c r="GT1143" s="372"/>
      <c r="GU1143" s="372"/>
      <c r="GV1143" s="372"/>
      <c r="GW1143" s="372"/>
      <c r="GX1143" s="372"/>
      <c r="GY1143" s="372"/>
      <c r="GZ1143" s="372"/>
      <c r="HA1143" s="372"/>
      <c r="HB1143" s="372"/>
      <c r="HC1143" s="372"/>
      <c r="HD1143" s="372"/>
      <c r="HE1143" s="372"/>
      <c r="HF1143" s="372"/>
      <c r="HG1143" s="372"/>
      <c r="HH1143" s="372"/>
      <c r="HI1143" s="372"/>
      <c r="HJ1143" s="372"/>
      <c r="HK1143" s="372"/>
      <c r="HL1143" s="372"/>
      <c r="HM1143" s="372"/>
      <c r="HN1143" s="372"/>
      <c r="HO1143" s="372"/>
      <c r="HP1143" s="372"/>
      <c r="HQ1143" s="372"/>
      <c r="HR1143" s="372"/>
      <c r="HS1143" s="372"/>
      <c r="HT1143" s="372"/>
      <c r="HU1143" s="372"/>
      <c r="HV1143" s="372"/>
      <c r="HW1143" s="372"/>
      <c r="HX1143" s="372"/>
    </row>
    <row r="1144" spans="1:232" s="481" customFormat="1">
      <c r="A1144" s="363"/>
      <c r="B1144" s="378"/>
      <c r="C1144" s="365"/>
      <c r="D1144" s="366"/>
      <c r="E1144" s="367"/>
      <c r="F1144" s="368"/>
      <c r="G1144" s="379"/>
      <c r="H1144" s="382"/>
      <c r="I1144" s="466"/>
      <c r="J1144" s="467"/>
      <c r="K1144" s="468"/>
      <c r="L1144" s="465"/>
      <c r="N1144" s="458"/>
      <c r="O1144" s="458"/>
      <c r="P1144" s="372"/>
      <c r="Q1144" s="372"/>
      <c r="R1144" s="372"/>
      <c r="S1144" s="372"/>
      <c r="T1144" s="372"/>
      <c r="U1144" s="372"/>
      <c r="V1144" s="372"/>
      <c r="W1144" s="372"/>
      <c r="X1144" s="372"/>
      <c r="Y1144" s="372"/>
      <c r="Z1144" s="372"/>
      <c r="AA1144" s="372"/>
      <c r="AB1144" s="372"/>
      <c r="AC1144" s="372"/>
      <c r="AD1144" s="372"/>
      <c r="AE1144" s="372"/>
      <c r="AF1144" s="372"/>
      <c r="AG1144" s="372"/>
      <c r="AH1144" s="372"/>
      <c r="AI1144" s="372"/>
      <c r="AJ1144" s="372"/>
      <c r="AK1144" s="372"/>
      <c r="AL1144" s="372"/>
      <c r="AM1144" s="372"/>
      <c r="AN1144" s="372"/>
      <c r="AO1144" s="372"/>
      <c r="AP1144" s="372"/>
      <c r="AQ1144" s="372"/>
      <c r="AR1144" s="372"/>
      <c r="AS1144" s="372"/>
      <c r="AT1144" s="372"/>
      <c r="AU1144" s="372"/>
      <c r="AV1144" s="372"/>
      <c r="AW1144" s="372"/>
      <c r="AX1144" s="372"/>
      <c r="AY1144" s="372"/>
      <c r="AZ1144" s="372"/>
      <c r="BA1144" s="372"/>
      <c r="BB1144" s="372"/>
      <c r="BC1144" s="372"/>
      <c r="BD1144" s="372"/>
      <c r="BE1144" s="372"/>
      <c r="BF1144" s="372"/>
      <c r="BG1144" s="372"/>
      <c r="BH1144" s="372"/>
      <c r="BI1144" s="372"/>
      <c r="BJ1144" s="372"/>
      <c r="BK1144" s="372"/>
      <c r="BL1144" s="372"/>
      <c r="BM1144" s="372"/>
      <c r="BN1144" s="372"/>
      <c r="BO1144" s="372"/>
      <c r="BP1144" s="372"/>
      <c r="BQ1144" s="372"/>
      <c r="BR1144" s="372"/>
      <c r="BS1144" s="372"/>
      <c r="BT1144" s="372"/>
      <c r="BU1144" s="372"/>
      <c r="BV1144" s="372"/>
      <c r="BW1144" s="372"/>
      <c r="BX1144" s="372"/>
      <c r="BY1144" s="372"/>
      <c r="BZ1144" s="372"/>
      <c r="CA1144" s="372"/>
      <c r="CB1144" s="372"/>
      <c r="CC1144" s="372"/>
      <c r="CD1144" s="372"/>
      <c r="CE1144" s="372"/>
      <c r="CF1144" s="372"/>
      <c r="CG1144" s="372"/>
      <c r="CH1144" s="372"/>
      <c r="CI1144" s="372"/>
      <c r="CJ1144" s="372"/>
      <c r="CK1144" s="372"/>
      <c r="CL1144" s="372"/>
      <c r="CM1144" s="372"/>
      <c r="CN1144" s="372"/>
      <c r="CO1144" s="372"/>
      <c r="CP1144" s="372"/>
      <c r="CQ1144" s="372"/>
      <c r="CR1144" s="372"/>
      <c r="CS1144" s="372"/>
      <c r="CT1144" s="372"/>
      <c r="CU1144" s="372"/>
      <c r="CV1144" s="372"/>
      <c r="CW1144" s="372"/>
      <c r="CX1144" s="372"/>
      <c r="CY1144" s="372"/>
      <c r="CZ1144" s="372"/>
      <c r="DA1144" s="372"/>
      <c r="DB1144" s="372"/>
      <c r="DC1144" s="372"/>
      <c r="DD1144" s="372"/>
      <c r="DE1144" s="372"/>
      <c r="DF1144" s="372"/>
      <c r="DG1144" s="372"/>
      <c r="DH1144" s="372"/>
      <c r="DI1144" s="372"/>
      <c r="DJ1144" s="372"/>
      <c r="DK1144" s="372"/>
      <c r="DL1144" s="372"/>
      <c r="DM1144" s="372"/>
      <c r="DN1144" s="372"/>
      <c r="DO1144" s="372"/>
      <c r="DP1144" s="372"/>
      <c r="DQ1144" s="372"/>
      <c r="DR1144" s="372"/>
      <c r="DS1144" s="372"/>
      <c r="DT1144" s="372"/>
      <c r="DU1144" s="372"/>
      <c r="DV1144" s="372"/>
      <c r="DW1144" s="372"/>
      <c r="DX1144" s="372"/>
      <c r="DY1144" s="372"/>
      <c r="DZ1144" s="372"/>
      <c r="EA1144" s="372"/>
      <c r="EB1144" s="372"/>
      <c r="EC1144" s="372"/>
      <c r="ED1144" s="372"/>
      <c r="EE1144" s="372"/>
      <c r="EF1144" s="372"/>
      <c r="EG1144" s="372"/>
      <c r="EH1144" s="372"/>
      <c r="EI1144" s="372"/>
      <c r="EJ1144" s="372"/>
      <c r="EK1144" s="372"/>
      <c r="EL1144" s="372"/>
      <c r="EM1144" s="372"/>
      <c r="EN1144" s="372"/>
      <c r="EO1144" s="372"/>
      <c r="EP1144" s="372"/>
      <c r="EQ1144" s="372"/>
      <c r="ER1144" s="372"/>
      <c r="ES1144" s="372"/>
      <c r="ET1144" s="372"/>
      <c r="EU1144" s="372"/>
      <c r="EV1144" s="372"/>
      <c r="EW1144" s="372"/>
      <c r="EX1144" s="372"/>
      <c r="EY1144" s="372"/>
      <c r="EZ1144" s="372"/>
      <c r="FA1144" s="372"/>
      <c r="FB1144" s="372"/>
      <c r="FC1144" s="372"/>
      <c r="FD1144" s="372"/>
      <c r="FE1144" s="372"/>
      <c r="FF1144" s="372"/>
      <c r="FG1144" s="372"/>
      <c r="FH1144" s="372"/>
      <c r="FI1144" s="372"/>
      <c r="FJ1144" s="372"/>
      <c r="FK1144" s="372"/>
      <c r="FL1144" s="372"/>
      <c r="FM1144" s="372"/>
      <c r="FN1144" s="372"/>
      <c r="FO1144" s="372"/>
      <c r="FP1144" s="372"/>
      <c r="FQ1144" s="372"/>
      <c r="FR1144" s="372"/>
      <c r="FS1144" s="372"/>
      <c r="FT1144" s="372"/>
      <c r="FU1144" s="372"/>
      <c r="FV1144" s="372"/>
      <c r="FW1144" s="372"/>
      <c r="FX1144" s="372"/>
      <c r="FY1144" s="372"/>
      <c r="FZ1144" s="372"/>
      <c r="GA1144" s="372"/>
      <c r="GB1144" s="372"/>
      <c r="GC1144" s="372"/>
      <c r="GD1144" s="372"/>
      <c r="GE1144" s="372"/>
      <c r="GF1144" s="372"/>
      <c r="GG1144" s="372"/>
      <c r="GH1144" s="372"/>
      <c r="GI1144" s="372"/>
      <c r="GJ1144" s="372"/>
      <c r="GK1144" s="372"/>
      <c r="GL1144" s="372"/>
      <c r="GM1144" s="372"/>
      <c r="GN1144" s="372"/>
      <c r="GO1144" s="372"/>
      <c r="GP1144" s="372"/>
      <c r="GQ1144" s="372"/>
      <c r="GR1144" s="372"/>
      <c r="GS1144" s="372"/>
      <c r="GT1144" s="372"/>
      <c r="GU1144" s="372"/>
      <c r="GV1144" s="372"/>
      <c r="GW1144" s="372"/>
      <c r="GX1144" s="372"/>
      <c r="GY1144" s="372"/>
      <c r="GZ1144" s="372"/>
      <c r="HA1144" s="372"/>
      <c r="HB1144" s="372"/>
      <c r="HC1144" s="372"/>
      <c r="HD1144" s="372"/>
      <c r="HE1144" s="372"/>
      <c r="HF1144" s="372"/>
      <c r="HG1144" s="372"/>
      <c r="HH1144" s="372"/>
      <c r="HI1144" s="372"/>
      <c r="HJ1144" s="372"/>
      <c r="HK1144" s="372"/>
      <c r="HL1144" s="372"/>
      <c r="HM1144" s="372"/>
      <c r="HN1144" s="372"/>
      <c r="HO1144" s="372"/>
      <c r="HP1144" s="372"/>
      <c r="HQ1144" s="372"/>
      <c r="HR1144" s="372"/>
      <c r="HS1144" s="372"/>
      <c r="HT1144" s="372"/>
      <c r="HU1144" s="372"/>
      <c r="HV1144" s="372"/>
      <c r="HW1144" s="372"/>
      <c r="HX1144" s="372"/>
    </row>
    <row r="1145" spans="1:232" s="481" customFormat="1">
      <c r="A1145" s="363"/>
      <c r="B1145" s="378"/>
      <c r="C1145" s="365"/>
      <c r="D1145" s="366"/>
      <c r="E1145" s="367"/>
      <c r="F1145" s="368"/>
      <c r="G1145" s="379"/>
      <c r="H1145" s="382"/>
      <c r="I1145" s="466"/>
      <c r="J1145" s="467"/>
      <c r="K1145" s="468"/>
      <c r="L1145" s="465"/>
      <c r="N1145" s="458"/>
      <c r="O1145" s="458"/>
      <c r="P1145" s="372"/>
      <c r="Q1145" s="372"/>
      <c r="R1145" s="372"/>
      <c r="S1145" s="372"/>
      <c r="T1145" s="372"/>
      <c r="U1145" s="372"/>
      <c r="V1145" s="372"/>
      <c r="W1145" s="372"/>
      <c r="X1145" s="372"/>
      <c r="Y1145" s="372"/>
      <c r="Z1145" s="372"/>
      <c r="AA1145" s="372"/>
      <c r="AB1145" s="372"/>
      <c r="AC1145" s="372"/>
      <c r="AD1145" s="372"/>
      <c r="AE1145" s="372"/>
      <c r="AF1145" s="372"/>
      <c r="AG1145" s="372"/>
      <c r="AH1145" s="372"/>
      <c r="AI1145" s="372"/>
      <c r="AJ1145" s="372"/>
      <c r="AK1145" s="372"/>
      <c r="AL1145" s="372"/>
      <c r="AM1145" s="372"/>
      <c r="AN1145" s="372"/>
      <c r="AO1145" s="372"/>
      <c r="AP1145" s="372"/>
      <c r="AQ1145" s="372"/>
      <c r="AR1145" s="372"/>
      <c r="AS1145" s="372"/>
      <c r="AT1145" s="372"/>
      <c r="AU1145" s="372"/>
      <c r="AV1145" s="372"/>
      <c r="AW1145" s="372"/>
      <c r="AX1145" s="372"/>
      <c r="AY1145" s="372"/>
      <c r="AZ1145" s="372"/>
      <c r="BA1145" s="372"/>
      <c r="BB1145" s="372"/>
      <c r="BC1145" s="372"/>
      <c r="BD1145" s="372"/>
      <c r="BE1145" s="372"/>
      <c r="BF1145" s="372"/>
      <c r="BG1145" s="372"/>
      <c r="BH1145" s="372"/>
      <c r="BI1145" s="372"/>
      <c r="BJ1145" s="372"/>
      <c r="BK1145" s="372"/>
      <c r="BL1145" s="372"/>
      <c r="BM1145" s="372"/>
      <c r="BN1145" s="372"/>
      <c r="BO1145" s="372"/>
      <c r="BP1145" s="372"/>
      <c r="BQ1145" s="372"/>
      <c r="BR1145" s="372"/>
      <c r="BS1145" s="372"/>
      <c r="BT1145" s="372"/>
      <c r="BU1145" s="372"/>
      <c r="BV1145" s="372"/>
      <c r="BW1145" s="372"/>
      <c r="BX1145" s="372"/>
      <c r="BY1145" s="372"/>
      <c r="BZ1145" s="372"/>
      <c r="CA1145" s="372"/>
      <c r="CB1145" s="372"/>
      <c r="CC1145" s="372"/>
      <c r="CD1145" s="372"/>
      <c r="CE1145" s="372"/>
      <c r="CF1145" s="372"/>
      <c r="CG1145" s="372"/>
      <c r="CH1145" s="372"/>
      <c r="CI1145" s="372"/>
      <c r="CJ1145" s="372"/>
      <c r="CK1145" s="372"/>
      <c r="CL1145" s="372"/>
      <c r="CM1145" s="372"/>
      <c r="CN1145" s="372"/>
      <c r="CO1145" s="372"/>
      <c r="CP1145" s="372"/>
      <c r="CQ1145" s="372"/>
      <c r="CR1145" s="372"/>
      <c r="CS1145" s="372"/>
      <c r="CT1145" s="372"/>
      <c r="CU1145" s="372"/>
      <c r="CV1145" s="372"/>
      <c r="CW1145" s="372"/>
      <c r="CX1145" s="372"/>
      <c r="CY1145" s="372"/>
      <c r="CZ1145" s="372"/>
      <c r="DA1145" s="372"/>
      <c r="DB1145" s="372"/>
      <c r="DC1145" s="372"/>
      <c r="DD1145" s="372"/>
      <c r="DE1145" s="372"/>
      <c r="DF1145" s="372"/>
      <c r="DG1145" s="372"/>
      <c r="DH1145" s="372"/>
      <c r="DI1145" s="372"/>
      <c r="DJ1145" s="372"/>
      <c r="DK1145" s="372"/>
      <c r="DL1145" s="372"/>
      <c r="DM1145" s="372"/>
      <c r="DN1145" s="372"/>
      <c r="DO1145" s="372"/>
      <c r="DP1145" s="372"/>
      <c r="DQ1145" s="372"/>
      <c r="DR1145" s="372"/>
      <c r="DS1145" s="372"/>
      <c r="DT1145" s="372"/>
      <c r="DU1145" s="372"/>
      <c r="DV1145" s="372"/>
      <c r="DW1145" s="372"/>
      <c r="DX1145" s="372"/>
      <c r="DY1145" s="372"/>
      <c r="DZ1145" s="372"/>
      <c r="EA1145" s="372"/>
      <c r="EB1145" s="372"/>
      <c r="EC1145" s="372"/>
      <c r="ED1145" s="372"/>
      <c r="EE1145" s="372"/>
      <c r="EF1145" s="372"/>
      <c r="EG1145" s="372"/>
      <c r="EH1145" s="372"/>
      <c r="EI1145" s="372"/>
      <c r="EJ1145" s="372"/>
      <c r="EK1145" s="372"/>
      <c r="EL1145" s="372"/>
      <c r="EM1145" s="372"/>
      <c r="EN1145" s="372"/>
      <c r="EO1145" s="372"/>
      <c r="EP1145" s="372"/>
      <c r="EQ1145" s="372"/>
      <c r="ER1145" s="372"/>
      <c r="ES1145" s="372"/>
      <c r="ET1145" s="372"/>
      <c r="EU1145" s="372"/>
      <c r="EV1145" s="372"/>
      <c r="EW1145" s="372"/>
      <c r="EX1145" s="372"/>
      <c r="EY1145" s="372"/>
      <c r="EZ1145" s="372"/>
      <c r="FA1145" s="372"/>
      <c r="FB1145" s="372"/>
      <c r="FC1145" s="372"/>
      <c r="FD1145" s="372"/>
      <c r="FE1145" s="372"/>
      <c r="FF1145" s="372"/>
      <c r="FG1145" s="372"/>
      <c r="FH1145" s="372"/>
      <c r="FI1145" s="372"/>
      <c r="FJ1145" s="372"/>
      <c r="FK1145" s="372"/>
      <c r="FL1145" s="372"/>
      <c r="FM1145" s="372"/>
      <c r="FN1145" s="372"/>
      <c r="FO1145" s="372"/>
      <c r="FP1145" s="372"/>
      <c r="FQ1145" s="372"/>
      <c r="FR1145" s="372"/>
      <c r="FS1145" s="372"/>
      <c r="FT1145" s="372"/>
      <c r="FU1145" s="372"/>
      <c r="FV1145" s="372"/>
      <c r="FW1145" s="372"/>
      <c r="FX1145" s="372"/>
      <c r="FY1145" s="372"/>
      <c r="FZ1145" s="372"/>
      <c r="GA1145" s="372"/>
      <c r="GB1145" s="372"/>
      <c r="GC1145" s="372"/>
      <c r="GD1145" s="372"/>
      <c r="GE1145" s="372"/>
      <c r="GF1145" s="372"/>
      <c r="GG1145" s="372"/>
      <c r="GH1145" s="372"/>
      <c r="GI1145" s="372"/>
      <c r="GJ1145" s="372"/>
      <c r="GK1145" s="372"/>
      <c r="GL1145" s="372"/>
      <c r="GM1145" s="372"/>
      <c r="GN1145" s="372"/>
      <c r="GO1145" s="372"/>
      <c r="GP1145" s="372"/>
      <c r="GQ1145" s="372"/>
      <c r="GR1145" s="372"/>
      <c r="GS1145" s="372"/>
      <c r="GT1145" s="372"/>
      <c r="GU1145" s="372"/>
      <c r="GV1145" s="372"/>
      <c r="GW1145" s="372"/>
      <c r="GX1145" s="372"/>
      <c r="GY1145" s="372"/>
      <c r="GZ1145" s="372"/>
      <c r="HA1145" s="372"/>
      <c r="HB1145" s="372"/>
      <c r="HC1145" s="372"/>
      <c r="HD1145" s="372"/>
      <c r="HE1145" s="372"/>
      <c r="HF1145" s="372"/>
      <c r="HG1145" s="372"/>
      <c r="HH1145" s="372"/>
      <c r="HI1145" s="372"/>
      <c r="HJ1145" s="372"/>
      <c r="HK1145" s="372"/>
      <c r="HL1145" s="372"/>
      <c r="HM1145" s="372"/>
      <c r="HN1145" s="372"/>
      <c r="HO1145" s="372"/>
      <c r="HP1145" s="372"/>
      <c r="HQ1145" s="372"/>
      <c r="HR1145" s="372"/>
      <c r="HS1145" s="372"/>
      <c r="HT1145" s="372"/>
      <c r="HU1145" s="372"/>
      <c r="HV1145" s="372"/>
      <c r="HW1145" s="372"/>
      <c r="HX1145" s="372"/>
    </row>
    <row r="1147" spans="1:232" s="481" customFormat="1">
      <c r="A1147" s="363"/>
      <c r="B1147" s="378"/>
      <c r="C1147" s="365"/>
      <c r="D1147" s="366"/>
      <c r="E1147" s="367"/>
      <c r="F1147" s="368"/>
      <c r="G1147" s="379"/>
      <c r="H1147" s="382"/>
      <c r="I1147" s="466"/>
      <c r="J1147" s="467"/>
      <c r="K1147" s="468"/>
      <c r="L1147" s="465"/>
      <c r="N1147" s="458"/>
      <c r="O1147" s="458"/>
      <c r="P1147" s="372"/>
      <c r="Q1147" s="372"/>
      <c r="R1147" s="372"/>
      <c r="S1147" s="372"/>
      <c r="T1147" s="372"/>
      <c r="U1147" s="372"/>
      <c r="V1147" s="372"/>
      <c r="W1147" s="372"/>
      <c r="X1147" s="372"/>
      <c r="Y1147" s="372"/>
      <c r="Z1147" s="372"/>
      <c r="AA1147" s="372"/>
      <c r="AB1147" s="372"/>
      <c r="AC1147" s="372"/>
      <c r="AD1147" s="372"/>
      <c r="AE1147" s="372"/>
      <c r="AF1147" s="372"/>
      <c r="AG1147" s="372"/>
      <c r="AH1147" s="372"/>
      <c r="AI1147" s="372"/>
      <c r="AJ1147" s="372"/>
      <c r="AK1147" s="372"/>
      <c r="AL1147" s="372"/>
      <c r="AM1147" s="372"/>
      <c r="AN1147" s="372"/>
      <c r="AO1147" s="372"/>
      <c r="AP1147" s="372"/>
      <c r="AQ1147" s="372"/>
      <c r="AR1147" s="372"/>
      <c r="AS1147" s="372"/>
      <c r="AT1147" s="372"/>
      <c r="AU1147" s="372"/>
      <c r="AV1147" s="372"/>
      <c r="AW1147" s="372"/>
      <c r="AX1147" s="372"/>
      <c r="AY1147" s="372"/>
      <c r="AZ1147" s="372"/>
      <c r="BA1147" s="372"/>
      <c r="BB1147" s="372"/>
      <c r="BC1147" s="372"/>
      <c r="BD1147" s="372"/>
      <c r="BE1147" s="372"/>
      <c r="BF1147" s="372"/>
      <c r="BG1147" s="372"/>
      <c r="BH1147" s="372"/>
      <c r="BI1147" s="372"/>
      <c r="BJ1147" s="372"/>
      <c r="BK1147" s="372"/>
      <c r="BL1147" s="372"/>
      <c r="BM1147" s="372"/>
      <c r="BN1147" s="372"/>
      <c r="BO1147" s="372"/>
      <c r="BP1147" s="372"/>
      <c r="BQ1147" s="372"/>
      <c r="BR1147" s="372"/>
      <c r="BS1147" s="372"/>
      <c r="BT1147" s="372"/>
      <c r="BU1147" s="372"/>
      <c r="BV1147" s="372"/>
      <c r="BW1147" s="372"/>
      <c r="BX1147" s="372"/>
      <c r="BY1147" s="372"/>
      <c r="BZ1147" s="372"/>
      <c r="CA1147" s="372"/>
      <c r="CB1147" s="372"/>
      <c r="CC1147" s="372"/>
      <c r="CD1147" s="372"/>
      <c r="CE1147" s="372"/>
      <c r="CF1147" s="372"/>
      <c r="CG1147" s="372"/>
      <c r="CH1147" s="372"/>
      <c r="CI1147" s="372"/>
      <c r="CJ1147" s="372"/>
      <c r="CK1147" s="372"/>
      <c r="CL1147" s="372"/>
      <c r="CM1147" s="372"/>
      <c r="CN1147" s="372"/>
      <c r="CO1147" s="372"/>
      <c r="CP1147" s="372"/>
      <c r="CQ1147" s="372"/>
      <c r="CR1147" s="372"/>
      <c r="CS1147" s="372"/>
      <c r="CT1147" s="372"/>
      <c r="CU1147" s="372"/>
      <c r="CV1147" s="372"/>
      <c r="CW1147" s="372"/>
      <c r="CX1147" s="372"/>
      <c r="CY1147" s="372"/>
      <c r="CZ1147" s="372"/>
      <c r="DA1147" s="372"/>
      <c r="DB1147" s="372"/>
      <c r="DC1147" s="372"/>
      <c r="DD1147" s="372"/>
      <c r="DE1147" s="372"/>
      <c r="DF1147" s="372"/>
      <c r="DG1147" s="372"/>
      <c r="DH1147" s="372"/>
      <c r="DI1147" s="372"/>
      <c r="DJ1147" s="372"/>
      <c r="DK1147" s="372"/>
      <c r="DL1147" s="372"/>
      <c r="DM1147" s="372"/>
      <c r="DN1147" s="372"/>
      <c r="DO1147" s="372"/>
      <c r="DP1147" s="372"/>
      <c r="DQ1147" s="372"/>
      <c r="DR1147" s="372"/>
      <c r="DS1147" s="372"/>
      <c r="DT1147" s="372"/>
      <c r="DU1147" s="372"/>
      <c r="DV1147" s="372"/>
      <c r="DW1147" s="372"/>
      <c r="DX1147" s="372"/>
      <c r="DY1147" s="372"/>
      <c r="DZ1147" s="372"/>
      <c r="EA1147" s="372"/>
      <c r="EB1147" s="372"/>
      <c r="EC1147" s="372"/>
      <c r="ED1147" s="372"/>
      <c r="EE1147" s="372"/>
      <c r="EF1147" s="372"/>
      <c r="EG1147" s="372"/>
      <c r="EH1147" s="372"/>
      <c r="EI1147" s="372"/>
      <c r="EJ1147" s="372"/>
      <c r="EK1147" s="372"/>
      <c r="EL1147" s="372"/>
      <c r="EM1147" s="372"/>
      <c r="EN1147" s="372"/>
      <c r="EO1147" s="372"/>
      <c r="EP1147" s="372"/>
      <c r="EQ1147" s="372"/>
      <c r="ER1147" s="372"/>
      <c r="ES1147" s="372"/>
      <c r="ET1147" s="372"/>
      <c r="EU1147" s="372"/>
      <c r="EV1147" s="372"/>
      <c r="EW1147" s="372"/>
      <c r="EX1147" s="372"/>
      <c r="EY1147" s="372"/>
      <c r="EZ1147" s="372"/>
      <c r="FA1147" s="372"/>
      <c r="FB1147" s="372"/>
      <c r="FC1147" s="372"/>
      <c r="FD1147" s="372"/>
      <c r="FE1147" s="372"/>
      <c r="FF1147" s="372"/>
      <c r="FG1147" s="372"/>
      <c r="FH1147" s="372"/>
      <c r="FI1147" s="372"/>
      <c r="FJ1147" s="372"/>
      <c r="FK1147" s="372"/>
      <c r="FL1147" s="372"/>
      <c r="FM1147" s="372"/>
      <c r="FN1147" s="372"/>
      <c r="FO1147" s="372"/>
      <c r="FP1147" s="372"/>
      <c r="FQ1147" s="372"/>
      <c r="FR1147" s="372"/>
      <c r="FS1147" s="372"/>
      <c r="FT1147" s="372"/>
      <c r="FU1147" s="372"/>
      <c r="FV1147" s="372"/>
      <c r="FW1147" s="372"/>
      <c r="FX1147" s="372"/>
      <c r="FY1147" s="372"/>
      <c r="FZ1147" s="372"/>
      <c r="GA1147" s="372"/>
      <c r="GB1147" s="372"/>
      <c r="GC1147" s="372"/>
      <c r="GD1147" s="372"/>
      <c r="GE1147" s="372"/>
      <c r="GF1147" s="372"/>
      <c r="GG1147" s="372"/>
      <c r="GH1147" s="372"/>
      <c r="GI1147" s="372"/>
      <c r="GJ1147" s="372"/>
      <c r="GK1147" s="372"/>
      <c r="GL1147" s="372"/>
      <c r="GM1147" s="372"/>
      <c r="GN1147" s="372"/>
      <c r="GO1147" s="372"/>
      <c r="GP1147" s="372"/>
      <c r="GQ1147" s="372"/>
      <c r="GR1147" s="372"/>
      <c r="GS1147" s="372"/>
      <c r="GT1147" s="372"/>
      <c r="GU1147" s="372"/>
      <c r="GV1147" s="372"/>
      <c r="GW1147" s="372"/>
      <c r="GX1147" s="372"/>
      <c r="GY1147" s="372"/>
      <c r="GZ1147" s="372"/>
      <c r="HA1147" s="372"/>
      <c r="HB1147" s="372"/>
      <c r="HC1147" s="372"/>
      <c r="HD1147" s="372"/>
      <c r="HE1147" s="372"/>
      <c r="HF1147" s="372"/>
      <c r="HG1147" s="372"/>
      <c r="HH1147" s="372"/>
      <c r="HI1147" s="372"/>
      <c r="HJ1147" s="372"/>
      <c r="HK1147" s="372"/>
      <c r="HL1147" s="372"/>
      <c r="HM1147" s="372"/>
      <c r="HN1147" s="372"/>
      <c r="HO1147" s="372"/>
      <c r="HP1147" s="372"/>
      <c r="HQ1147" s="372"/>
      <c r="HR1147" s="372"/>
      <c r="HS1147" s="372"/>
      <c r="HT1147" s="372"/>
      <c r="HU1147" s="372"/>
      <c r="HV1147" s="372"/>
      <c r="HW1147" s="372"/>
      <c r="HX1147" s="372"/>
    </row>
    <row r="1149" spans="1:232" s="481" customFormat="1">
      <c r="A1149" s="363"/>
      <c r="B1149" s="378"/>
      <c r="C1149" s="365"/>
      <c r="D1149" s="366"/>
      <c r="E1149" s="367"/>
      <c r="F1149" s="368"/>
      <c r="G1149" s="379"/>
      <c r="H1149" s="382"/>
      <c r="I1149" s="466"/>
      <c r="J1149" s="467"/>
      <c r="K1149" s="468"/>
      <c r="L1149" s="465"/>
      <c r="N1149" s="458"/>
      <c r="O1149" s="458"/>
      <c r="P1149" s="372"/>
      <c r="Q1149" s="372"/>
      <c r="R1149" s="372"/>
      <c r="S1149" s="372"/>
      <c r="T1149" s="372"/>
      <c r="U1149" s="372"/>
      <c r="V1149" s="372"/>
      <c r="W1149" s="372"/>
      <c r="X1149" s="372"/>
      <c r="Y1149" s="372"/>
      <c r="Z1149" s="372"/>
      <c r="AA1149" s="372"/>
      <c r="AB1149" s="372"/>
      <c r="AC1149" s="372"/>
      <c r="AD1149" s="372"/>
      <c r="AE1149" s="372"/>
      <c r="AF1149" s="372"/>
      <c r="AG1149" s="372"/>
      <c r="AH1149" s="372"/>
      <c r="AI1149" s="372"/>
      <c r="AJ1149" s="372"/>
      <c r="AK1149" s="372"/>
      <c r="AL1149" s="372"/>
      <c r="AM1149" s="372"/>
      <c r="AN1149" s="372"/>
      <c r="AO1149" s="372"/>
      <c r="AP1149" s="372"/>
      <c r="AQ1149" s="372"/>
      <c r="AR1149" s="372"/>
      <c r="AS1149" s="372"/>
      <c r="AT1149" s="372"/>
      <c r="AU1149" s="372"/>
      <c r="AV1149" s="372"/>
      <c r="AW1149" s="372"/>
      <c r="AX1149" s="372"/>
      <c r="AY1149" s="372"/>
      <c r="AZ1149" s="372"/>
      <c r="BA1149" s="372"/>
      <c r="BB1149" s="372"/>
      <c r="BC1149" s="372"/>
      <c r="BD1149" s="372"/>
      <c r="BE1149" s="372"/>
      <c r="BF1149" s="372"/>
      <c r="BG1149" s="372"/>
      <c r="BH1149" s="372"/>
      <c r="BI1149" s="372"/>
      <c r="BJ1149" s="372"/>
      <c r="BK1149" s="372"/>
      <c r="BL1149" s="372"/>
      <c r="BM1149" s="372"/>
      <c r="BN1149" s="372"/>
      <c r="BO1149" s="372"/>
      <c r="BP1149" s="372"/>
      <c r="BQ1149" s="372"/>
      <c r="BR1149" s="372"/>
      <c r="BS1149" s="372"/>
      <c r="BT1149" s="372"/>
      <c r="BU1149" s="372"/>
      <c r="BV1149" s="372"/>
      <c r="BW1149" s="372"/>
      <c r="BX1149" s="372"/>
      <c r="BY1149" s="372"/>
      <c r="BZ1149" s="372"/>
      <c r="CA1149" s="372"/>
      <c r="CB1149" s="372"/>
      <c r="CC1149" s="372"/>
      <c r="CD1149" s="372"/>
      <c r="CE1149" s="372"/>
      <c r="CF1149" s="372"/>
      <c r="CG1149" s="372"/>
      <c r="CH1149" s="372"/>
      <c r="CI1149" s="372"/>
      <c r="CJ1149" s="372"/>
      <c r="CK1149" s="372"/>
      <c r="CL1149" s="372"/>
      <c r="CM1149" s="372"/>
      <c r="CN1149" s="372"/>
      <c r="CO1149" s="372"/>
      <c r="CP1149" s="372"/>
      <c r="CQ1149" s="372"/>
      <c r="CR1149" s="372"/>
      <c r="CS1149" s="372"/>
      <c r="CT1149" s="372"/>
      <c r="CU1149" s="372"/>
      <c r="CV1149" s="372"/>
      <c r="CW1149" s="372"/>
      <c r="CX1149" s="372"/>
      <c r="CY1149" s="372"/>
      <c r="CZ1149" s="372"/>
      <c r="DA1149" s="372"/>
      <c r="DB1149" s="372"/>
      <c r="DC1149" s="372"/>
      <c r="DD1149" s="372"/>
      <c r="DE1149" s="372"/>
      <c r="DF1149" s="372"/>
      <c r="DG1149" s="372"/>
      <c r="DH1149" s="372"/>
      <c r="DI1149" s="372"/>
      <c r="DJ1149" s="372"/>
      <c r="DK1149" s="372"/>
      <c r="DL1149" s="372"/>
      <c r="DM1149" s="372"/>
      <c r="DN1149" s="372"/>
      <c r="DO1149" s="372"/>
      <c r="DP1149" s="372"/>
      <c r="DQ1149" s="372"/>
      <c r="DR1149" s="372"/>
      <c r="DS1149" s="372"/>
      <c r="DT1149" s="372"/>
      <c r="DU1149" s="372"/>
      <c r="DV1149" s="372"/>
      <c r="DW1149" s="372"/>
      <c r="DX1149" s="372"/>
      <c r="DY1149" s="372"/>
      <c r="DZ1149" s="372"/>
      <c r="EA1149" s="372"/>
      <c r="EB1149" s="372"/>
      <c r="EC1149" s="372"/>
      <c r="ED1149" s="372"/>
      <c r="EE1149" s="372"/>
      <c r="EF1149" s="372"/>
      <c r="EG1149" s="372"/>
      <c r="EH1149" s="372"/>
      <c r="EI1149" s="372"/>
      <c r="EJ1149" s="372"/>
      <c r="EK1149" s="372"/>
      <c r="EL1149" s="372"/>
      <c r="EM1149" s="372"/>
      <c r="EN1149" s="372"/>
      <c r="EO1149" s="372"/>
      <c r="EP1149" s="372"/>
      <c r="EQ1149" s="372"/>
      <c r="ER1149" s="372"/>
      <c r="ES1149" s="372"/>
      <c r="ET1149" s="372"/>
      <c r="EU1149" s="372"/>
      <c r="EV1149" s="372"/>
      <c r="EW1149" s="372"/>
      <c r="EX1149" s="372"/>
      <c r="EY1149" s="372"/>
      <c r="EZ1149" s="372"/>
      <c r="FA1149" s="372"/>
      <c r="FB1149" s="372"/>
      <c r="FC1149" s="372"/>
      <c r="FD1149" s="372"/>
      <c r="FE1149" s="372"/>
      <c r="FF1149" s="372"/>
      <c r="FG1149" s="372"/>
      <c r="FH1149" s="372"/>
      <c r="FI1149" s="372"/>
      <c r="FJ1149" s="372"/>
      <c r="FK1149" s="372"/>
      <c r="FL1149" s="372"/>
      <c r="FM1149" s="372"/>
      <c r="FN1149" s="372"/>
      <c r="FO1149" s="372"/>
      <c r="FP1149" s="372"/>
      <c r="FQ1149" s="372"/>
      <c r="FR1149" s="372"/>
      <c r="FS1149" s="372"/>
      <c r="FT1149" s="372"/>
      <c r="FU1149" s="372"/>
      <c r="FV1149" s="372"/>
      <c r="FW1149" s="372"/>
      <c r="FX1149" s="372"/>
      <c r="FY1149" s="372"/>
      <c r="FZ1149" s="372"/>
      <c r="GA1149" s="372"/>
      <c r="GB1149" s="372"/>
      <c r="GC1149" s="372"/>
      <c r="GD1149" s="372"/>
      <c r="GE1149" s="372"/>
      <c r="GF1149" s="372"/>
      <c r="GG1149" s="372"/>
      <c r="GH1149" s="372"/>
      <c r="GI1149" s="372"/>
      <c r="GJ1149" s="372"/>
      <c r="GK1149" s="372"/>
      <c r="GL1149" s="372"/>
      <c r="GM1149" s="372"/>
      <c r="GN1149" s="372"/>
      <c r="GO1149" s="372"/>
      <c r="GP1149" s="372"/>
      <c r="GQ1149" s="372"/>
      <c r="GR1149" s="372"/>
      <c r="GS1149" s="372"/>
      <c r="GT1149" s="372"/>
      <c r="GU1149" s="372"/>
      <c r="GV1149" s="372"/>
      <c r="GW1149" s="372"/>
      <c r="GX1149" s="372"/>
      <c r="GY1149" s="372"/>
      <c r="GZ1149" s="372"/>
      <c r="HA1149" s="372"/>
      <c r="HB1149" s="372"/>
      <c r="HC1149" s="372"/>
      <c r="HD1149" s="372"/>
      <c r="HE1149" s="372"/>
      <c r="HF1149" s="372"/>
      <c r="HG1149" s="372"/>
      <c r="HH1149" s="372"/>
      <c r="HI1149" s="372"/>
      <c r="HJ1149" s="372"/>
      <c r="HK1149" s="372"/>
      <c r="HL1149" s="372"/>
      <c r="HM1149" s="372"/>
      <c r="HN1149" s="372"/>
      <c r="HO1149" s="372"/>
      <c r="HP1149" s="372"/>
      <c r="HQ1149" s="372"/>
      <c r="HR1149" s="372"/>
      <c r="HS1149" s="372"/>
      <c r="HT1149" s="372"/>
      <c r="HU1149" s="372"/>
      <c r="HV1149" s="372"/>
      <c r="HW1149" s="372"/>
      <c r="HX1149" s="372"/>
    </row>
    <row r="1151" spans="1:232" s="481" customFormat="1">
      <c r="A1151" s="363"/>
      <c r="B1151" s="378"/>
      <c r="C1151" s="365"/>
      <c r="D1151" s="366"/>
      <c r="E1151" s="367"/>
      <c r="F1151" s="368"/>
      <c r="G1151" s="379"/>
      <c r="H1151" s="382"/>
      <c r="I1151" s="466"/>
      <c r="J1151" s="467"/>
      <c r="K1151" s="468"/>
      <c r="L1151" s="465"/>
      <c r="N1151" s="458"/>
      <c r="O1151" s="458"/>
      <c r="P1151" s="372"/>
      <c r="Q1151" s="372"/>
      <c r="R1151" s="372"/>
      <c r="S1151" s="372"/>
      <c r="T1151" s="372"/>
      <c r="U1151" s="372"/>
      <c r="V1151" s="372"/>
      <c r="W1151" s="372"/>
      <c r="X1151" s="372"/>
      <c r="Y1151" s="372"/>
      <c r="Z1151" s="372"/>
      <c r="AA1151" s="372"/>
      <c r="AB1151" s="372"/>
      <c r="AC1151" s="372"/>
      <c r="AD1151" s="372"/>
      <c r="AE1151" s="372"/>
      <c r="AF1151" s="372"/>
      <c r="AG1151" s="372"/>
      <c r="AH1151" s="372"/>
      <c r="AI1151" s="372"/>
      <c r="AJ1151" s="372"/>
      <c r="AK1151" s="372"/>
      <c r="AL1151" s="372"/>
      <c r="AM1151" s="372"/>
      <c r="AN1151" s="372"/>
      <c r="AO1151" s="372"/>
      <c r="AP1151" s="372"/>
      <c r="AQ1151" s="372"/>
      <c r="AR1151" s="372"/>
      <c r="AS1151" s="372"/>
      <c r="AT1151" s="372"/>
      <c r="AU1151" s="372"/>
      <c r="AV1151" s="372"/>
      <c r="AW1151" s="372"/>
      <c r="AX1151" s="372"/>
      <c r="AY1151" s="372"/>
      <c r="AZ1151" s="372"/>
      <c r="BA1151" s="372"/>
      <c r="BB1151" s="372"/>
      <c r="BC1151" s="372"/>
      <c r="BD1151" s="372"/>
      <c r="BE1151" s="372"/>
      <c r="BF1151" s="372"/>
      <c r="BG1151" s="372"/>
      <c r="BH1151" s="372"/>
      <c r="BI1151" s="372"/>
      <c r="BJ1151" s="372"/>
      <c r="BK1151" s="372"/>
      <c r="BL1151" s="372"/>
      <c r="BM1151" s="372"/>
      <c r="BN1151" s="372"/>
      <c r="BO1151" s="372"/>
      <c r="BP1151" s="372"/>
      <c r="BQ1151" s="372"/>
      <c r="BR1151" s="372"/>
      <c r="BS1151" s="372"/>
      <c r="BT1151" s="372"/>
      <c r="BU1151" s="372"/>
      <c r="BV1151" s="372"/>
      <c r="BW1151" s="372"/>
      <c r="BX1151" s="372"/>
      <c r="BY1151" s="372"/>
      <c r="BZ1151" s="372"/>
      <c r="CA1151" s="372"/>
      <c r="CB1151" s="372"/>
      <c r="CC1151" s="372"/>
      <c r="CD1151" s="372"/>
      <c r="CE1151" s="372"/>
      <c r="CF1151" s="372"/>
      <c r="CG1151" s="372"/>
      <c r="CH1151" s="372"/>
      <c r="CI1151" s="372"/>
      <c r="CJ1151" s="372"/>
      <c r="CK1151" s="372"/>
      <c r="CL1151" s="372"/>
      <c r="CM1151" s="372"/>
      <c r="CN1151" s="372"/>
      <c r="CO1151" s="372"/>
      <c r="CP1151" s="372"/>
      <c r="CQ1151" s="372"/>
      <c r="CR1151" s="372"/>
      <c r="CS1151" s="372"/>
      <c r="CT1151" s="372"/>
      <c r="CU1151" s="372"/>
      <c r="CV1151" s="372"/>
      <c r="CW1151" s="372"/>
      <c r="CX1151" s="372"/>
      <c r="CY1151" s="372"/>
      <c r="CZ1151" s="372"/>
      <c r="DA1151" s="372"/>
      <c r="DB1151" s="372"/>
      <c r="DC1151" s="372"/>
      <c r="DD1151" s="372"/>
      <c r="DE1151" s="372"/>
      <c r="DF1151" s="372"/>
      <c r="DG1151" s="372"/>
      <c r="DH1151" s="372"/>
      <c r="DI1151" s="372"/>
      <c r="DJ1151" s="372"/>
      <c r="DK1151" s="372"/>
      <c r="DL1151" s="372"/>
      <c r="DM1151" s="372"/>
      <c r="DN1151" s="372"/>
      <c r="DO1151" s="372"/>
      <c r="DP1151" s="372"/>
      <c r="DQ1151" s="372"/>
      <c r="DR1151" s="372"/>
      <c r="DS1151" s="372"/>
      <c r="DT1151" s="372"/>
      <c r="DU1151" s="372"/>
      <c r="DV1151" s="372"/>
      <c r="DW1151" s="372"/>
      <c r="DX1151" s="372"/>
      <c r="DY1151" s="372"/>
      <c r="DZ1151" s="372"/>
      <c r="EA1151" s="372"/>
      <c r="EB1151" s="372"/>
      <c r="EC1151" s="372"/>
      <c r="ED1151" s="372"/>
      <c r="EE1151" s="372"/>
      <c r="EF1151" s="372"/>
      <c r="EG1151" s="372"/>
      <c r="EH1151" s="372"/>
      <c r="EI1151" s="372"/>
      <c r="EJ1151" s="372"/>
      <c r="EK1151" s="372"/>
      <c r="EL1151" s="372"/>
      <c r="EM1151" s="372"/>
      <c r="EN1151" s="372"/>
      <c r="EO1151" s="372"/>
      <c r="EP1151" s="372"/>
      <c r="EQ1151" s="372"/>
      <c r="ER1151" s="372"/>
      <c r="ES1151" s="372"/>
      <c r="ET1151" s="372"/>
      <c r="EU1151" s="372"/>
      <c r="EV1151" s="372"/>
      <c r="EW1151" s="372"/>
      <c r="EX1151" s="372"/>
      <c r="EY1151" s="372"/>
      <c r="EZ1151" s="372"/>
      <c r="FA1151" s="372"/>
      <c r="FB1151" s="372"/>
      <c r="FC1151" s="372"/>
      <c r="FD1151" s="372"/>
      <c r="FE1151" s="372"/>
      <c r="FF1151" s="372"/>
      <c r="FG1151" s="372"/>
      <c r="FH1151" s="372"/>
      <c r="FI1151" s="372"/>
      <c r="FJ1151" s="372"/>
      <c r="FK1151" s="372"/>
      <c r="FL1151" s="372"/>
      <c r="FM1151" s="372"/>
      <c r="FN1151" s="372"/>
      <c r="FO1151" s="372"/>
      <c r="FP1151" s="372"/>
      <c r="FQ1151" s="372"/>
      <c r="FR1151" s="372"/>
      <c r="FS1151" s="372"/>
      <c r="FT1151" s="372"/>
      <c r="FU1151" s="372"/>
      <c r="FV1151" s="372"/>
      <c r="FW1151" s="372"/>
      <c r="FX1151" s="372"/>
      <c r="FY1151" s="372"/>
      <c r="FZ1151" s="372"/>
      <c r="GA1151" s="372"/>
      <c r="GB1151" s="372"/>
      <c r="GC1151" s="372"/>
      <c r="GD1151" s="372"/>
      <c r="GE1151" s="372"/>
      <c r="GF1151" s="372"/>
      <c r="GG1151" s="372"/>
      <c r="GH1151" s="372"/>
      <c r="GI1151" s="372"/>
      <c r="GJ1151" s="372"/>
      <c r="GK1151" s="372"/>
      <c r="GL1151" s="372"/>
      <c r="GM1151" s="372"/>
      <c r="GN1151" s="372"/>
      <c r="GO1151" s="372"/>
      <c r="GP1151" s="372"/>
      <c r="GQ1151" s="372"/>
      <c r="GR1151" s="372"/>
      <c r="GS1151" s="372"/>
      <c r="GT1151" s="372"/>
      <c r="GU1151" s="372"/>
      <c r="GV1151" s="372"/>
      <c r="GW1151" s="372"/>
      <c r="GX1151" s="372"/>
      <c r="GY1151" s="372"/>
      <c r="GZ1151" s="372"/>
      <c r="HA1151" s="372"/>
      <c r="HB1151" s="372"/>
      <c r="HC1151" s="372"/>
      <c r="HD1151" s="372"/>
      <c r="HE1151" s="372"/>
      <c r="HF1151" s="372"/>
      <c r="HG1151" s="372"/>
      <c r="HH1151" s="372"/>
      <c r="HI1151" s="372"/>
      <c r="HJ1151" s="372"/>
      <c r="HK1151" s="372"/>
      <c r="HL1151" s="372"/>
      <c r="HM1151" s="372"/>
      <c r="HN1151" s="372"/>
      <c r="HO1151" s="372"/>
      <c r="HP1151" s="372"/>
      <c r="HQ1151" s="372"/>
      <c r="HR1151" s="372"/>
      <c r="HS1151" s="372"/>
      <c r="HT1151" s="372"/>
      <c r="HU1151" s="372"/>
      <c r="HV1151" s="372"/>
      <c r="HW1151" s="372"/>
      <c r="HX1151" s="372"/>
    </row>
    <row r="1153" spans="1:232" s="481" customFormat="1">
      <c r="A1153" s="363"/>
      <c r="B1153" s="378"/>
      <c r="C1153" s="365"/>
      <c r="D1153" s="366"/>
      <c r="E1153" s="367"/>
      <c r="F1153" s="368"/>
      <c r="G1153" s="379"/>
      <c r="H1153" s="382"/>
      <c r="I1153" s="466"/>
      <c r="J1153" s="467"/>
      <c r="K1153" s="468"/>
      <c r="L1153" s="465"/>
      <c r="N1153" s="458"/>
      <c r="O1153" s="458"/>
      <c r="P1153" s="372"/>
      <c r="Q1153" s="372"/>
      <c r="R1153" s="372"/>
      <c r="S1153" s="372"/>
      <c r="T1153" s="372"/>
      <c r="U1153" s="372"/>
      <c r="V1153" s="372"/>
      <c r="W1153" s="372"/>
      <c r="X1153" s="372"/>
      <c r="Y1153" s="372"/>
      <c r="Z1153" s="372"/>
      <c r="AA1153" s="372"/>
      <c r="AB1153" s="372"/>
      <c r="AC1153" s="372"/>
      <c r="AD1153" s="372"/>
      <c r="AE1153" s="372"/>
      <c r="AF1153" s="372"/>
      <c r="AG1153" s="372"/>
      <c r="AH1153" s="372"/>
      <c r="AI1153" s="372"/>
      <c r="AJ1153" s="372"/>
      <c r="AK1153" s="372"/>
      <c r="AL1153" s="372"/>
      <c r="AM1153" s="372"/>
      <c r="AN1153" s="372"/>
      <c r="AO1153" s="372"/>
      <c r="AP1153" s="372"/>
      <c r="AQ1153" s="372"/>
      <c r="AR1153" s="372"/>
      <c r="AS1153" s="372"/>
      <c r="AT1153" s="372"/>
      <c r="AU1153" s="372"/>
      <c r="AV1153" s="372"/>
      <c r="AW1153" s="372"/>
      <c r="AX1153" s="372"/>
      <c r="AY1153" s="372"/>
      <c r="AZ1153" s="372"/>
      <c r="BA1153" s="372"/>
      <c r="BB1153" s="372"/>
      <c r="BC1153" s="372"/>
      <c r="BD1153" s="372"/>
      <c r="BE1153" s="372"/>
      <c r="BF1153" s="372"/>
      <c r="BG1153" s="372"/>
      <c r="BH1153" s="372"/>
      <c r="BI1153" s="372"/>
      <c r="BJ1153" s="372"/>
      <c r="BK1153" s="372"/>
      <c r="BL1153" s="372"/>
      <c r="BM1153" s="372"/>
      <c r="BN1153" s="372"/>
      <c r="BO1153" s="372"/>
      <c r="BP1153" s="372"/>
      <c r="BQ1153" s="372"/>
      <c r="BR1153" s="372"/>
      <c r="BS1153" s="372"/>
      <c r="BT1153" s="372"/>
      <c r="BU1153" s="372"/>
      <c r="BV1153" s="372"/>
      <c r="BW1153" s="372"/>
      <c r="BX1153" s="372"/>
      <c r="BY1153" s="372"/>
      <c r="BZ1153" s="372"/>
      <c r="CA1153" s="372"/>
      <c r="CB1153" s="372"/>
      <c r="CC1153" s="372"/>
      <c r="CD1153" s="372"/>
      <c r="CE1153" s="372"/>
      <c r="CF1153" s="372"/>
      <c r="CG1153" s="372"/>
      <c r="CH1153" s="372"/>
      <c r="CI1153" s="372"/>
      <c r="CJ1153" s="372"/>
      <c r="CK1153" s="372"/>
      <c r="CL1153" s="372"/>
      <c r="CM1153" s="372"/>
      <c r="CN1153" s="372"/>
      <c r="CO1153" s="372"/>
      <c r="CP1153" s="372"/>
      <c r="CQ1153" s="372"/>
      <c r="CR1153" s="372"/>
      <c r="CS1153" s="372"/>
      <c r="CT1153" s="372"/>
      <c r="CU1153" s="372"/>
      <c r="CV1153" s="372"/>
      <c r="CW1153" s="372"/>
      <c r="CX1153" s="372"/>
      <c r="CY1153" s="372"/>
      <c r="CZ1153" s="372"/>
      <c r="DA1153" s="372"/>
      <c r="DB1153" s="372"/>
      <c r="DC1153" s="372"/>
      <c r="DD1153" s="372"/>
      <c r="DE1153" s="372"/>
      <c r="DF1153" s="372"/>
      <c r="DG1153" s="372"/>
      <c r="DH1153" s="372"/>
      <c r="DI1153" s="372"/>
      <c r="DJ1153" s="372"/>
      <c r="DK1153" s="372"/>
      <c r="DL1153" s="372"/>
      <c r="DM1153" s="372"/>
      <c r="DN1153" s="372"/>
      <c r="DO1153" s="372"/>
      <c r="DP1153" s="372"/>
      <c r="DQ1153" s="372"/>
      <c r="DR1153" s="372"/>
      <c r="DS1153" s="372"/>
      <c r="DT1153" s="372"/>
      <c r="DU1153" s="372"/>
      <c r="DV1153" s="372"/>
      <c r="DW1153" s="372"/>
      <c r="DX1153" s="372"/>
      <c r="DY1153" s="372"/>
      <c r="DZ1153" s="372"/>
      <c r="EA1153" s="372"/>
      <c r="EB1153" s="372"/>
      <c r="EC1153" s="372"/>
      <c r="ED1153" s="372"/>
      <c r="EE1153" s="372"/>
      <c r="EF1153" s="372"/>
      <c r="EG1153" s="372"/>
      <c r="EH1153" s="372"/>
      <c r="EI1153" s="372"/>
      <c r="EJ1153" s="372"/>
      <c r="EK1153" s="372"/>
      <c r="EL1153" s="372"/>
      <c r="EM1153" s="372"/>
      <c r="EN1153" s="372"/>
      <c r="EO1153" s="372"/>
      <c r="EP1153" s="372"/>
      <c r="EQ1153" s="372"/>
      <c r="ER1153" s="372"/>
      <c r="ES1153" s="372"/>
      <c r="ET1153" s="372"/>
      <c r="EU1153" s="372"/>
      <c r="EV1153" s="372"/>
      <c r="EW1153" s="372"/>
      <c r="EX1153" s="372"/>
      <c r="EY1153" s="372"/>
      <c r="EZ1153" s="372"/>
      <c r="FA1153" s="372"/>
      <c r="FB1153" s="372"/>
      <c r="FC1153" s="372"/>
      <c r="FD1153" s="372"/>
      <c r="FE1153" s="372"/>
      <c r="FF1153" s="372"/>
      <c r="FG1153" s="372"/>
      <c r="FH1153" s="372"/>
      <c r="FI1153" s="372"/>
      <c r="FJ1153" s="372"/>
      <c r="FK1153" s="372"/>
      <c r="FL1153" s="372"/>
      <c r="FM1153" s="372"/>
      <c r="FN1153" s="372"/>
      <c r="FO1153" s="372"/>
      <c r="FP1153" s="372"/>
      <c r="FQ1153" s="372"/>
      <c r="FR1153" s="372"/>
      <c r="FS1153" s="372"/>
      <c r="FT1153" s="372"/>
      <c r="FU1153" s="372"/>
      <c r="FV1153" s="372"/>
      <c r="FW1153" s="372"/>
      <c r="FX1153" s="372"/>
      <c r="FY1153" s="372"/>
      <c r="FZ1153" s="372"/>
      <c r="GA1153" s="372"/>
      <c r="GB1153" s="372"/>
      <c r="GC1153" s="372"/>
      <c r="GD1153" s="372"/>
      <c r="GE1153" s="372"/>
      <c r="GF1153" s="372"/>
      <c r="GG1153" s="372"/>
      <c r="GH1153" s="372"/>
      <c r="GI1153" s="372"/>
      <c r="GJ1153" s="372"/>
      <c r="GK1153" s="372"/>
      <c r="GL1153" s="372"/>
      <c r="GM1153" s="372"/>
      <c r="GN1153" s="372"/>
      <c r="GO1153" s="372"/>
      <c r="GP1153" s="372"/>
      <c r="GQ1153" s="372"/>
      <c r="GR1153" s="372"/>
      <c r="GS1153" s="372"/>
      <c r="GT1153" s="372"/>
      <c r="GU1153" s="372"/>
      <c r="GV1153" s="372"/>
      <c r="GW1153" s="372"/>
      <c r="GX1153" s="372"/>
      <c r="GY1153" s="372"/>
      <c r="GZ1153" s="372"/>
      <c r="HA1153" s="372"/>
      <c r="HB1153" s="372"/>
      <c r="HC1153" s="372"/>
      <c r="HD1153" s="372"/>
      <c r="HE1153" s="372"/>
      <c r="HF1153" s="372"/>
      <c r="HG1153" s="372"/>
      <c r="HH1153" s="372"/>
      <c r="HI1153" s="372"/>
      <c r="HJ1153" s="372"/>
      <c r="HK1153" s="372"/>
      <c r="HL1153" s="372"/>
      <c r="HM1153" s="372"/>
      <c r="HN1153" s="372"/>
      <c r="HO1153" s="372"/>
      <c r="HP1153" s="372"/>
      <c r="HQ1153" s="372"/>
      <c r="HR1153" s="372"/>
      <c r="HS1153" s="372"/>
      <c r="HT1153" s="372"/>
      <c r="HU1153" s="372"/>
      <c r="HV1153" s="372"/>
      <c r="HW1153" s="372"/>
      <c r="HX1153" s="372"/>
    </row>
    <row r="1155" spans="1:232" s="481" customFormat="1">
      <c r="A1155" s="363"/>
      <c r="B1155" s="378"/>
      <c r="C1155" s="365"/>
      <c r="D1155" s="366"/>
      <c r="E1155" s="367"/>
      <c r="F1155" s="368"/>
      <c r="G1155" s="379"/>
      <c r="H1155" s="382"/>
      <c r="I1155" s="466"/>
      <c r="J1155" s="467"/>
      <c r="K1155" s="468"/>
      <c r="L1155" s="465"/>
      <c r="N1155" s="458"/>
      <c r="O1155" s="458"/>
      <c r="P1155" s="372"/>
      <c r="Q1155" s="372"/>
      <c r="R1155" s="372"/>
      <c r="S1155" s="372"/>
      <c r="T1155" s="372"/>
      <c r="U1155" s="372"/>
      <c r="V1155" s="372"/>
      <c r="W1155" s="372"/>
      <c r="X1155" s="372"/>
      <c r="Y1155" s="372"/>
      <c r="Z1155" s="372"/>
      <c r="AA1155" s="372"/>
      <c r="AB1155" s="372"/>
      <c r="AC1155" s="372"/>
      <c r="AD1155" s="372"/>
      <c r="AE1155" s="372"/>
      <c r="AF1155" s="372"/>
      <c r="AG1155" s="372"/>
      <c r="AH1155" s="372"/>
      <c r="AI1155" s="372"/>
      <c r="AJ1155" s="372"/>
      <c r="AK1155" s="372"/>
      <c r="AL1155" s="372"/>
      <c r="AM1155" s="372"/>
      <c r="AN1155" s="372"/>
      <c r="AO1155" s="372"/>
      <c r="AP1155" s="372"/>
      <c r="AQ1155" s="372"/>
      <c r="AR1155" s="372"/>
      <c r="AS1155" s="372"/>
      <c r="AT1155" s="372"/>
      <c r="AU1155" s="372"/>
      <c r="AV1155" s="372"/>
      <c r="AW1155" s="372"/>
      <c r="AX1155" s="372"/>
      <c r="AY1155" s="372"/>
      <c r="AZ1155" s="372"/>
      <c r="BA1155" s="372"/>
      <c r="BB1155" s="372"/>
      <c r="BC1155" s="372"/>
      <c r="BD1155" s="372"/>
      <c r="BE1155" s="372"/>
      <c r="BF1155" s="372"/>
      <c r="BG1155" s="372"/>
      <c r="BH1155" s="372"/>
      <c r="BI1155" s="372"/>
      <c r="BJ1155" s="372"/>
      <c r="BK1155" s="372"/>
      <c r="BL1155" s="372"/>
      <c r="BM1155" s="372"/>
      <c r="BN1155" s="372"/>
      <c r="BO1155" s="372"/>
      <c r="BP1155" s="372"/>
      <c r="BQ1155" s="372"/>
      <c r="BR1155" s="372"/>
      <c r="BS1155" s="372"/>
      <c r="BT1155" s="372"/>
      <c r="BU1155" s="372"/>
      <c r="BV1155" s="372"/>
      <c r="BW1155" s="372"/>
      <c r="BX1155" s="372"/>
      <c r="BY1155" s="372"/>
      <c r="BZ1155" s="372"/>
      <c r="CA1155" s="372"/>
      <c r="CB1155" s="372"/>
      <c r="CC1155" s="372"/>
      <c r="CD1155" s="372"/>
      <c r="CE1155" s="372"/>
      <c r="CF1155" s="372"/>
      <c r="CG1155" s="372"/>
      <c r="CH1155" s="372"/>
      <c r="CI1155" s="372"/>
      <c r="CJ1155" s="372"/>
      <c r="CK1155" s="372"/>
      <c r="CL1155" s="372"/>
      <c r="CM1155" s="372"/>
      <c r="CN1155" s="372"/>
      <c r="CO1155" s="372"/>
      <c r="CP1155" s="372"/>
      <c r="CQ1155" s="372"/>
      <c r="CR1155" s="372"/>
      <c r="CS1155" s="372"/>
      <c r="CT1155" s="372"/>
      <c r="CU1155" s="372"/>
      <c r="CV1155" s="372"/>
      <c r="CW1155" s="372"/>
      <c r="CX1155" s="372"/>
      <c r="CY1155" s="372"/>
      <c r="CZ1155" s="372"/>
      <c r="DA1155" s="372"/>
      <c r="DB1155" s="372"/>
      <c r="DC1155" s="372"/>
      <c r="DD1155" s="372"/>
      <c r="DE1155" s="372"/>
      <c r="DF1155" s="372"/>
      <c r="DG1155" s="372"/>
      <c r="DH1155" s="372"/>
      <c r="DI1155" s="372"/>
      <c r="DJ1155" s="372"/>
      <c r="DK1155" s="372"/>
      <c r="DL1155" s="372"/>
      <c r="DM1155" s="372"/>
      <c r="DN1155" s="372"/>
      <c r="DO1155" s="372"/>
      <c r="DP1155" s="372"/>
      <c r="DQ1155" s="372"/>
      <c r="DR1155" s="372"/>
      <c r="DS1155" s="372"/>
      <c r="DT1155" s="372"/>
      <c r="DU1155" s="372"/>
      <c r="DV1155" s="372"/>
      <c r="DW1155" s="372"/>
      <c r="DX1155" s="372"/>
      <c r="DY1155" s="372"/>
      <c r="DZ1155" s="372"/>
      <c r="EA1155" s="372"/>
      <c r="EB1155" s="372"/>
      <c r="EC1155" s="372"/>
      <c r="ED1155" s="372"/>
      <c r="EE1155" s="372"/>
      <c r="EF1155" s="372"/>
      <c r="EG1155" s="372"/>
      <c r="EH1155" s="372"/>
      <c r="EI1155" s="372"/>
      <c r="EJ1155" s="372"/>
      <c r="EK1155" s="372"/>
      <c r="EL1155" s="372"/>
      <c r="EM1155" s="372"/>
      <c r="EN1155" s="372"/>
      <c r="EO1155" s="372"/>
      <c r="EP1155" s="372"/>
      <c r="EQ1155" s="372"/>
      <c r="ER1155" s="372"/>
      <c r="ES1155" s="372"/>
      <c r="ET1155" s="372"/>
      <c r="EU1155" s="372"/>
      <c r="EV1155" s="372"/>
      <c r="EW1155" s="372"/>
      <c r="EX1155" s="372"/>
      <c r="EY1155" s="372"/>
      <c r="EZ1155" s="372"/>
      <c r="FA1155" s="372"/>
      <c r="FB1155" s="372"/>
      <c r="FC1155" s="372"/>
      <c r="FD1155" s="372"/>
      <c r="FE1155" s="372"/>
      <c r="FF1155" s="372"/>
      <c r="FG1155" s="372"/>
      <c r="FH1155" s="372"/>
      <c r="FI1155" s="372"/>
      <c r="FJ1155" s="372"/>
      <c r="FK1155" s="372"/>
      <c r="FL1155" s="372"/>
      <c r="FM1155" s="372"/>
      <c r="FN1155" s="372"/>
      <c r="FO1155" s="372"/>
      <c r="FP1155" s="372"/>
      <c r="FQ1155" s="372"/>
      <c r="FR1155" s="372"/>
      <c r="FS1155" s="372"/>
      <c r="FT1155" s="372"/>
      <c r="FU1155" s="372"/>
      <c r="FV1155" s="372"/>
      <c r="FW1155" s="372"/>
      <c r="FX1155" s="372"/>
      <c r="FY1155" s="372"/>
      <c r="FZ1155" s="372"/>
      <c r="GA1155" s="372"/>
      <c r="GB1155" s="372"/>
      <c r="GC1155" s="372"/>
      <c r="GD1155" s="372"/>
      <c r="GE1155" s="372"/>
      <c r="GF1155" s="372"/>
      <c r="GG1155" s="372"/>
      <c r="GH1155" s="372"/>
      <c r="GI1155" s="372"/>
      <c r="GJ1155" s="372"/>
      <c r="GK1155" s="372"/>
      <c r="GL1155" s="372"/>
      <c r="GM1155" s="372"/>
      <c r="GN1155" s="372"/>
      <c r="GO1155" s="372"/>
      <c r="GP1155" s="372"/>
      <c r="GQ1155" s="372"/>
      <c r="GR1155" s="372"/>
      <c r="GS1155" s="372"/>
      <c r="GT1155" s="372"/>
      <c r="GU1155" s="372"/>
      <c r="GV1155" s="372"/>
      <c r="GW1155" s="372"/>
      <c r="GX1155" s="372"/>
      <c r="GY1155" s="372"/>
      <c r="GZ1155" s="372"/>
      <c r="HA1155" s="372"/>
      <c r="HB1155" s="372"/>
      <c r="HC1155" s="372"/>
      <c r="HD1155" s="372"/>
      <c r="HE1155" s="372"/>
      <c r="HF1155" s="372"/>
      <c r="HG1155" s="372"/>
      <c r="HH1155" s="372"/>
      <c r="HI1155" s="372"/>
      <c r="HJ1155" s="372"/>
      <c r="HK1155" s="372"/>
      <c r="HL1155" s="372"/>
      <c r="HM1155" s="372"/>
      <c r="HN1155" s="372"/>
      <c r="HO1155" s="372"/>
      <c r="HP1155" s="372"/>
      <c r="HQ1155" s="372"/>
      <c r="HR1155" s="372"/>
      <c r="HS1155" s="372"/>
      <c r="HT1155" s="372"/>
      <c r="HU1155" s="372"/>
      <c r="HV1155" s="372"/>
      <c r="HW1155" s="372"/>
      <c r="HX1155" s="372"/>
    </row>
    <row r="1157" spans="1:232" s="481" customFormat="1">
      <c r="A1157" s="363"/>
      <c r="B1157" s="378"/>
      <c r="C1157" s="365"/>
      <c r="D1157" s="366"/>
      <c r="E1157" s="367"/>
      <c r="F1157" s="368"/>
      <c r="G1157" s="379"/>
      <c r="H1157" s="382"/>
      <c r="I1157" s="466"/>
      <c r="J1157" s="467"/>
      <c r="K1157" s="468"/>
      <c r="L1157" s="465"/>
      <c r="N1157" s="458"/>
      <c r="O1157" s="458"/>
      <c r="P1157" s="372"/>
      <c r="Q1157" s="372"/>
      <c r="R1157" s="372"/>
      <c r="S1157" s="372"/>
      <c r="T1157" s="372"/>
      <c r="U1157" s="372"/>
      <c r="V1157" s="372"/>
      <c r="W1157" s="372"/>
      <c r="X1157" s="372"/>
      <c r="Y1157" s="372"/>
      <c r="Z1157" s="372"/>
      <c r="AA1157" s="372"/>
      <c r="AB1157" s="372"/>
      <c r="AC1157" s="372"/>
      <c r="AD1157" s="372"/>
      <c r="AE1157" s="372"/>
      <c r="AF1157" s="372"/>
      <c r="AG1157" s="372"/>
      <c r="AH1157" s="372"/>
      <c r="AI1157" s="372"/>
      <c r="AJ1157" s="372"/>
      <c r="AK1157" s="372"/>
      <c r="AL1157" s="372"/>
      <c r="AM1157" s="372"/>
      <c r="AN1157" s="372"/>
      <c r="AO1157" s="372"/>
      <c r="AP1157" s="372"/>
      <c r="AQ1157" s="372"/>
      <c r="AR1157" s="372"/>
      <c r="AS1157" s="372"/>
      <c r="AT1157" s="372"/>
      <c r="AU1157" s="372"/>
      <c r="AV1157" s="372"/>
      <c r="AW1157" s="372"/>
      <c r="AX1157" s="372"/>
      <c r="AY1157" s="372"/>
      <c r="AZ1157" s="372"/>
      <c r="BA1157" s="372"/>
      <c r="BB1157" s="372"/>
      <c r="BC1157" s="372"/>
      <c r="BD1157" s="372"/>
      <c r="BE1157" s="372"/>
      <c r="BF1157" s="372"/>
      <c r="BG1157" s="372"/>
      <c r="BH1157" s="372"/>
      <c r="BI1157" s="372"/>
      <c r="BJ1157" s="372"/>
      <c r="BK1157" s="372"/>
      <c r="BL1157" s="372"/>
      <c r="BM1157" s="372"/>
      <c r="BN1157" s="372"/>
      <c r="BO1157" s="372"/>
      <c r="BP1157" s="372"/>
      <c r="BQ1157" s="372"/>
      <c r="BR1157" s="372"/>
      <c r="BS1157" s="372"/>
      <c r="BT1157" s="372"/>
      <c r="BU1157" s="372"/>
      <c r="BV1157" s="372"/>
      <c r="BW1157" s="372"/>
      <c r="BX1157" s="372"/>
      <c r="BY1157" s="372"/>
      <c r="BZ1157" s="372"/>
      <c r="CA1157" s="372"/>
      <c r="CB1157" s="372"/>
      <c r="CC1157" s="372"/>
      <c r="CD1157" s="372"/>
      <c r="CE1157" s="372"/>
      <c r="CF1157" s="372"/>
      <c r="CG1157" s="372"/>
      <c r="CH1157" s="372"/>
      <c r="CI1157" s="372"/>
      <c r="CJ1157" s="372"/>
      <c r="CK1157" s="372"/>
      <c r="CL1157" s="372"/>
      <c r="CM1157" s="372"/>
      <c r="CN1157" s="372"/>
      <c r="CO1157" s="372"/>
      <c r="CP1157" s="372"/>
      <c r="CQ1157" s="372"/>
      <c r="CR1157" s="372"/>
      <c r="CS1157" s="372"/>
      <c r="CT1157" s="372"/>
      <c r="CU1157" s="372"/>
      <c r="CV1157" s="372"/>
      <c r="CW1157" s="372"/>
      <c r="CX1157" s="372"/>
      <c r="CY1157" s="372"/>
      <c r="CZ1157" s="372"/>
      <c r="DA1157" s="372"/>
      <c r="DB1157" s="372"/>
      <c r="DC1157" s="372"/>
      <c r="DD1157" s="372"/>
      <c r="DE1157" s="372"/>
      <c r="DF1157" s="372"/>
      <c r="DG1157" s="372"/>
      <c r="DH1157" s="372"/>
      <c r="DI1157" s="372"/>
      <c r="DJ1157" s="372"/>
      <c r="DK1157" s="372"/>
      <c r="DL1157" s="372"/>
      <c r="DM1157" s="372"/>
      <c r="DN1157" s="372"/>
      <c r="DO1157" s="372"/>
      <c r="DP1157" s="372"/>
      <c r="DQ1157" s="372"/>
      <c r="DR1157" s="372"/>
      <c r="DS1157" s="372"/>
      <c r="DT1157" s="372"/>
      <c r="DU1157" s="372"/>
      <c r="DV1157" s="372"/>
      <c r="DW1157" s="372"/>
      <c r="DX1157" s="372"/>
      <c r="DY1157" s="372"/>
      <c r="DZ1157" s="372"/>
      <c r="EA1157" s="372"/>
      <c r="EB1157" s="372"/>
      <c r="EC1157" s="372"/>
      <c r="ED1157" s="372"/>
      <c r="EE1157" s="372"/>
      <c r="EF1157" s="372"/>
      <c r="EG1157" s="372"/>
      <c r="EH1157" s="372"/>
      <c r="EI1157" s="372"/>
      <c r="EJ1157" s="372"/>
      <c r="EK1157" s="372"/>
      <c r="EL1157" s="372"/>
      <c r="EM1157" s="372"/>
      <c r="EN1157" s="372"/>
      <c r="EO1157" s="372"/>
      <c r="EP1157" s="372"/>
      <c r="EQ1157" s="372"/>
      <c r="ER1157" s="372"/>
      <c r="ES1157" s="372"/>
      <c r="ET1157" s="372"/>
      <c r="EU1157" s="372"/>
      <c r="EV1157" s="372"/>
      <c r="EW1157" s="372"/>
      <c r="EX1157" s="372"/>
      <c r="EY1157" s="372"/>
      <c r="EZ1157" s="372"/>
      <c r="FA1157" s="372"/>
      <c r="FB1157" s="372"/>
      <c r="FC1157" s="372"/>
      <c r="FD1157" s="372"/>
      <c r="FE1157" s="372"/>
      <c r="FF1157" s="372"/>
      <c r="FG1157" s="372"/>
      <c r="FH1157" s="372"/>
      <c r="FI1157" s="372"/>
      <c r="FJ1157" s="372"/>
      <c r="FK1157" s="372"/>
      <c r="FL1157" s="372"/>
      <c r="FM1157" s="372"/>
      <c r="FN1157" s="372"/>
      <c r="FO1157" s="372"/>
      <c r="FP1157" s="372"/>
      <c r="FQ1157" s="372"/>
      <c r="FR1157" s="372"/>
      <c r="FS1157" s="372"/>
      <c r="FT1157" s="372"/>
      <c r="FU1157" s="372"/>
      <c r="FV1157" s="372"/>
      <c r="FW1157" s="372"/>
      <c r="FX1157" s="372"/>
      <c r="FY1157" s="372"/>
      <c r="FZ1157" s="372"/>
      <c r="GA1157" s="372"/>
      <c r="GB1157" s="372"/>
      <c r="GC1157" s="372"/>
      <c r="GD1157" s="372"/>
      <c r="GE1157" s="372"/>
      <c r="GF1157" s="372"/>
      <c r="GG1157" s="372"/>
      <c r="GH1157" s="372"/>
      <c r="GI1157" s="372"/>
      <c r="GJ1157" s="372"/>
      <c r="GK1157" s="372"/>
      <c r="GL1157" s="372"/>
      <c r="GM1157" s="372"/>
      <c r="GN1157" s="372"/>
      <c r="GO1157" s="372"/>
      <c r="GP1157" s="372"/>
      <c r="GQ1157" s="372"/>
      <c r="GR1157" s="372"/>
      <c r="GS1157" s="372"/>
      <c r="GT1157" s="372"/>
      <c r="GU1157" s="372"/>
      <c r="GV1157" s="372"/>
      <c r="GW1157" s="372"/>
      <c r="GX1157" s="372"/>
      <c r="GY1157" s="372"/>
      <c r="GZ1157" s="372"/>
      <c r="HA1157" s="372"/>
      <c r="HB1157" s="372"/>
      <c r="HC1157" s="372"/>
      <c r="HD1157" s="372"/>
      <c r="HE1157" s="372"/>
      <c r="HF1157" s="372"/>
      <c r="HG1157" s="372"/>
      <c r="HH1157" s="372"/>
      <c r="HI1157" s="372"/>
      <c r="HJ1157" s="372"/>
      <c r="HK1157" s="372"/>
      <c r="HL1157" s="372"/>
      <c r="HM1157" s="372"/>
      <c r="HN1157" s="372"/>
      <c r="HO1157" s="372"/>
      <c r="HP1157" s="372"/>
      <c r="HQ1157" s="372"/>
      <c r="HR1157" s="372"/>
      <c r="HS1157" s="372"/>
      <c r="HT1157" s="372"/>
      <c r="HU1157" s="372"/>
      <c r="HV1157" s="372"/>
      <c r="HW1157" s="372"/>
      <c r="HX1157" s="372"/>
    </row>
    <row r="1158" spans="1:232" s="481" customFormat="1">
      <c r="A1158" s="363"/>
      <c r="B1158" s="378"/>
      <c r="C1158" s="365"/>
      <c r="D1158" s="366"/>
      <c r="E1158" s="367"/>
      <c r="F1158" s="368"/>
      <c r="G1158" s="379"/>
      <c r="H1158" s="382"/>
      <c r="I1158" s="466"/>
      <c r="J1158" s="467"/>
      <c r="K1158" s="468"/>
      <c r="L1158" s="465"/>
      <c r="N1158" s="458"/>
      <c r="O1158" s="458"/>
      <c r="P1158" s="372"/>
      <c r="Q1158" s="372"/>
      <c r="R1158" s="372"/>
      <c r="S1158" s="372"/>
      <c r="T1158" s="372"/>
      <c r="U1158" s="372"/>
      <c r="V1158" s="372"/>
      <c r="W1158" s="372"/>
      <c r="X1158" s="372"/>
      <c r="Y1158" s="372"/>
      <c r="Z1158" s="372"/>
      <c r="AA1158" s="372"/>
      <c r="AB1158" s="372"/>
      <c r="AC1158" s="372"/>
      <c r="AD1158" s="372"/>
      <c r="AE1158" s="372"/>
      <c r="AF1158" s="372"/>
      <c r="AG1158" s="372"/>
      <c r="AH1158" s="372"/>
      <c r="AI1158" s="372"/>
      <c r="AJ1158" s="372"/>
      <c r="AK1158" s="372"/>
      <c r="AL1158" s="372"/>
      <c r="AM1158" s="372"/>
      <c r="AN1158" s="372"/>
      <c r="AO1158" s="372"/>
      <c r="AP1158" s="372"/>
      <c r="AQ1158" s="372"/>
      <c r="AR1158" s="372"/>
      <c r="AS1158" s="372"/>
      <c r="AT1158" s="372"/>
      <c r="AU1158" s="372"/>
      <c r="AV1158" s="372"/>
      <c r="AW1158" s="372"/>
      <c r="AX1158" s="372"/>
      <c r="AY1158" s="372"/>
      <c r="AZ1158" s="372"/>
      <c r="BA1158" s="372"/>
      <c r="BB1158" s="372"/>
      <c r="BC1158" s="372"/>
      <c r="BD1158" s="372"/>
      <c r="BE1158" s="372"/>
      <c r="BF1158" s="372"/>
      <c r="BG1158" s="372"/>
      <c r="BH1158" s="372"/>
      <c r="BI1158" s="372"/>
      <c r="BJ1158" s="372"/>
      <c r="BK1158" s="372"/>
      <c r="BL1158" s="372"/>
      <c r="BM1158" s="372"/>
      <c r="BN1158" s="372"/>
      <c r="BO1158" s="372"/>
      <c r="BP1158" s="372"/>
      <c r="BQ1158" s="372"/>
      <c r="BR1158" s="372"/>
      <c r="BS1158" s="372"/>
      <c r="BT1158" s="372"/>
      <c r="BU1158" s="372"/>
      <c r="BV1158" s="372"/>
      <c r="BW1158" s="372"/>
      <c r="BX1158" s="372"/>
      <c r="BY1158" s="372"/>
      <c r="BZ1158" s="372"/>
      <c r="CA1158" s="372"/>
      <c r="CB1158" s="372"/>
      <c r="CC1158" s="372"/>
      <c r="CD1158" s="372"/>
      <c r="CE1158" s="372"/>
      <c r="CF1158" s="372"/>
      <c r="CG1158" s="372"/>
      <c r="CH1158" s="372"/>
      <c r="CI1158" s="372"/>
      <c r="CJ1158" s="372"/>
      <c r="CK1158" s="372"/>
      <c r="CL1158" s="372"/>
      <c r="CM1158" s="372"/>
      <c r="CN1158" s="372"/>
      <c r="CO1158" s="372"/>
      <c r="CP1158" s="372"/>
      <c r="CQ1158" s="372"/>
      <c r="CR1158" s="372"/>
      <c r="CS1158" s="372"/>
      <c r="CT1158" s="372"/>
      <c r="CU1158" s="372"/>
      <c r="CV1158" s="372"/>
      <c r="CW1158" s="372"/>
      <c r="CX1158" s="372"/>
      <c r="CY1158" s="372"/>
      <c r="CZ1158" s="372"/>
      <c r="DA1158" s="372"/>
      <c r="DB1158" s="372"/>
      <c r="DC1158" s="372"/>
      <c r="DD1158" s="372"/>
      <c r="DE1158" s="372"/>
      <c r="DF1158" s="372"/>
      <c r="DG1158" s="372"/>
      <c r="DH1158" s="372"/>
      <c r="DI1158" s="372"/>
      <c r="DJ1158" s="372"/>
      <c r="DK1158" s="372"/>
      <c r="DL1158" s="372"/>
      <c r="DM1158" s="372"/>
      <c r="DN1158" s="372"/>
      <c r="DO1158" s="372"/>
      <c r="DP1158" s="372"/>
      <c r="DQ1158" s="372"/>
      <c r="DR1158" s="372"/>
      <c r="DS1158" s="372"/>
      <c r="DT1158" s="372"/>
      <c r="DU1158" s="372"/>
      <c r="DV1158" s="372"/>
      <c r="DW1158" s="372"/>
      <c r="DX1158" s="372"/>
      <c r="DY1158" s="372"/>
      <c r="DZ1158" s="372"/>
      <c r="EA1158" s="372"/>
      <c r="EB1158" s="372"/>
      <c r="EC1158" s="372"/>
      <c r="ED1158" s="372"/>
      <c r="EE1158" s="372"/>
      <c r="EF1158" s="372"/>
      <c r="EG1158" s="372"/>
      <c r="EH1158" s="372"/>
      <c r="EI1158" s="372"/>
      <c r="EJ1158" s="372"/>
      <c r="EK1158" s="372"/>
      <c r="EL1158" s="372"/>
      <c r="EM1158" s="372"/>
      <c r="EN1158" s="372"/>
      <c r="EO1158" s="372"/>
      <c r="EP1158" s="372"/>
      <c r="EQ1158" s="372"/>
      <c r="ER1158" s="372"/>
      <c r="ES1158" s="372"/>
      <c r="ET1158" s="372"/>
      <c r="EU1158" s="372"/>
      <c r="EV1158" s="372"/>
      <c r="EW1158" s="372"/>
      <c r="EX1158" s="372"/>
      <c r="EY1158" s="372"/>
      <c r="EZ1158" s="372"/>
      <c r="FA1158" s="372"/>
      <c r="FB1158" s="372"/>
      <c r="FC1158" s="372"/>
      <c r="FD1158" s="372"/>
      <c r="FE1158" s="372"/>
      <c r="FF1158" s="372"/>
      <c r="FG1158" s="372"/>
      <c r="FH1158" s="372"/>
      <c r="FI1158" s="372"/>
      <c r="FJ1158" s="372"/>
      <c r="FK1158" s="372"/>
      <c r="FL1158" s="372"/>
      <c r="FM1158" s="372"/>
      <c r="FN1158" s="372"/>
      <c r="FO1158" s="372"/>
      <c r="FP1158" s="372"/>
      <c r="FQ1158" s="372"/>
      <c r="FR1158" s="372"/>
      <c r="FS1158" s="372"/>
      <c r="FT1158" s="372"/>
      <c r="FU1158" s="372"/>
      <c r="FV1158" s="372"/>
      <c r="FW1158" s="372"/>
      <c r="FX1158" s="372"/>
      <c r="FY1158" s="372"/>
      <c r="FZ1158" s="372"/>
      <c r="GA1158" s="372"/>
      <c r="GB1158" s="372"/>
      <c r="GC1158" s="372"/>
      <c r="GD1158" s="372"/>
      <c r="GE1158" s="372"/>
      <c r="GF1158" s="372"/>
      <c r="GG1158" s="372"/>
      <c r="GH1158" s="372"/>
      <c r="GI1158" s="372"/>
      <c r="GJ1158" s="372"/>
      <c r="GK1158" s="372"/>
      <c r="GL1158" s="372"/>
      <c r="GM1158" s="372"/>
      <c r="GN1158" s="372"/>
      <c r="GO1158" s="372"/>
      <c r="GP1158" s="372"/>
      <c r="GQ1158" s="372"/>
      <c r="GR1158" s="372"/>
      <c r="GS1158" s="372"/>
      <c r="GT1158" s="372"/>
      <c r="GU1158" s="372"/>
      <c r="GV1158" s="372"/>
      <c r="GW1158" s="372"/>
      <c r="GX1158" s="372"/>
      <c r="GY1158" s="372"/>
      <c r="GZ1158" s="372"/>
      <c r="HA1158" s="372"/>
      <c r="HB1158" s="372"/>
      <c r="HC1158" s="372"/>
      <c r="HD1158" s="372"/>
      <c r="HE1158" s="372"/>
      <c r="HF1158" s="372"/>
      <c r="HG1158" s="372"/>
      <c r="HH1158" s="372"/>
      <c r="HI1158" s="372"/>
      <c r="HJ1158" s="372"/>
      <c r="HK1158" s="372"/>
      <c r="HL1158" s="372"/>
      <c r="HM1158" s="372"/>
      <c r="HN1158" s="372"/>
      <c r="HO1158" s="372"/>
      <c r="HP1158" s="372"/>
      <c r="HQ1158" s="372"/>
      <c r="HR1158" s="372"/>
      <c r="HS1158" s="372"/>
      <c r="HT1158" s="372"/>
      <c r="HU1158" s="372"/>
      <c r="HV1158" s="372"/>
      <c r="HW1158" s="372"/>
      <c r="HX1158" s="372"/>
    </row>
    <row r="1159" spans="1:232" s="481" customFormat="1">
      <c r="A1159" s="363"/>
      <c r="B1159" s="378"/>
      <c r="C1159" s="365"/>
      <c r="D1159" s="366"/>
      <c r="E1159" s="367"/>
      <c r="F1159" s="368"/>
      <c r="G1159" s="379"/>
      <c r="H1159" s="382"/>
      <c r="I1159" s="466"/>
      <c r="J1159" s="467"/>
      <c r="K1159" s="468"/>
      <c r="L1159" s="465"/>
      <c r="N1159" s="458"/>
      <c r="O1159" s="458"/>
      <c r="P1159" s="372"/>
      <c r="Q1159" s="372"/>
      <c r="R1159" s="372"/>
      <c r="S1159" s="372"/>
      <c r="T1159" s="372"/>
      <c r="U1159" s="372"/>
      <c r="V1159" s="372"/>
      <c r="W1159" s="372"/>
      <c r="X1159" s="372"/>
      <c r="Y1159" s="372"/>
      <c r="Z1159" s="372"/>
      <c r="AA1159" s="372"/>
      <c r="AB1159" s="372"/>
      <c r="AC1159" s="372"/>
      <c r="AD1159" s="372"/>
      <c r="AE1159" s="372"/>
      <c r="AF1159" s="372"/>
      <c r="AG1159" s="372"/>
      <c r="AH1159" s="372"/>
      <c r="AI1159" s="372"/>
      <c r="AJ1159" s="372"/>
      <c r="AK1159" s="372"/>
      <c r="AL1159" s="372"/>
      <c r="AM1159" s="372"/>
      <c r="AN1159" s="372"/>
      <c r="AO1159" s="372"/>
      <c r="AP1159" s="372"/>
      <c r="AQ1159" s="372"/>
      <c r="AR1159" s="372"/>
      <c r="AS1159" s="372"/>
      <c r="AT1159" s="372"/>
      <c r="AU1159" s="372"/>
      <c r="AV1159" s="372"/>
      <c r="AW1159" s="372"/>
      <c r="AX1159" s="372"/>
      <c r="AY1159" s="372"/>
      <c r="AZ1159" s="372"/>
      <c r="BA1159" s="372"/>
      <c r="BB1159" s="372"/>
      <c r="BC1159" s="372"/>
      <c r="BD1159" s="372"/>
      <c r="BE1159" s="372"/>
      <c r="BF1159" s="372"/>
      <c r="BG1159" s="372"/>
      <c r="BH1159" s="372"/>
      <c r="BI1159" s="372"/>
      <c r="BJ1159" s="372"/>
      <c r="BK1159" s="372"/>
      <c r="BL1159" s="372"/>
      <c r="BM1159" s="372"/>
      <c r="BN1159" s="372"/>
      <c r="BO1159" s="372"/>
      <c r="BP1159" s="372"/>
      <c r="BQ1159" s="372"/>
      <c r="BR1159" s="372"/>
      <c r="BS1159" s="372"/>
      <c r="BT1159" s="372"/>
      <c r="BU1159" s="372"/>
      <c r="BV1159" s="372"/>
      <c r="BW1159" s="372"/>
      <c r="BX1159" s="372"/>
      <c r="BY1159" s="372"/>
      <c r="BZ1159" s="372"/>
      <c r="CA1159" s="372"/>
      <c r="CB1159" s="372"/>
      <c r="CC1159" s="372"/>
      <c r="CD1159" s="372"/>
      <c r="CE1159" s="372"/>
      <c r="CF1159" s="372"/>
      <c r="CG1159" s="372"/>
      <c r="CH1159" s="372"/>
      <c r="CI1159" s="372"/>
      <c r="CJ1159" s="372"/>
      <c r="CK1159" s="372"/>
      <c r="CL1159" s="372"/>
      <c r="CM1159" s="372"/>
      <c r="CN1159" s="372"/>
      <c r="CO1159" s="372"/>
      <c r="CP1159" s="372"/>
      <c r="CQ1159" s="372"/>
      <c r="CR1159" s="372"/>
      <c r="CS1159" s="372"/>
      <c r="CT1159" s="372"/>
      <c r="CU1159" s="372"/>
      <c r="CV1159" s="372"/>
      <c r="CW1159" s="372"/>
      <c r="CX1159" s="372"/>
      <c r="CY1159" s="372"/>
      <c r="CZ1159" s="372"/>
      <c r="DA1159" s="372"/>
      <c r="DB1159" s="372"/>
      <c r="DC1159" s="372"/>
      <c r="DD1159" s="372"/>
      <c r="DE1159" s="372"/>
      <c r="DF1159" s="372"/>
      <c r="DG1159" s="372"/>
      <c r="DH1159" s="372"/>
      <c r="DI1159" s="372"/>
      <c r="DJ1159" s="372"/>
      <c r="DK1159" s="372"/>
      <c r="DL1159" s="372"/>
      <c r="DM1159" s="372"/>
      <c r="DN1159" s="372"/>
      <c r="DO1159" s="372"/>
      <c r="DP1159" s="372"/>
      <c r="DQ1159" s="372"/>
      <c r="DR1159" s="372"/>
      <c r="DS1159" s="372"/>
      <c r="DT1159" s="372"/>
      <c r="DU1159" s="372"/>
      <c r="DV1159" s="372"/>
      <c r="DW1159" s="372"/>
      <c r="DX1159" s="372"/>
      <c r="DY1159" s="372"/>
      <c r="DZ1159" s="372"/>
      <c r="EA1159" s="372"/>
      <c r="EB1159" s="372"/>
      <c r="EC1159" s="372"/>
      <c r="ED1159" s="372"/>
      <c r="EE1159" s="372"/>
      <c r="EF1159" s="372"/>
      <c r="EG1159" s="372"/>
      <c r="EH1159" s="372"/>
      <c r="EI1159" s="372"/>
      <c r="EJ1159" s="372"/>
      <c r="EK1159" s="372"/>
      <c r="EL1159" s="372"/>
      <c r="EM1159" s="372"/>
      <c r="EN1159" s="372"/>
      <c r="EO1159" s="372"/>
      <c r="EP1159" s="372"/>
      <c r="EQ1159" s="372"/>
      <c r="ER1159" s="372"/>
      <c r="ES1159" s="372"/>
      <c r="ET1159" s="372"/>
      <c r="EU1159" s="372"/>
      <c r="EV1159" s="372"/>
      <c r="EW1159" s="372"/>
      <c r="EX1159" s="372"/>
      <c r="EY1159" s="372"/>
      <c r="EZ1159" s="372"/>
      <c r="FA1159" s="372"/>
      <c r="FB1159" s="372"/>
      <c r="FC1159" s="372"/>
      <c r="FD1159" s="372"/>
      <c r="FE1159" s="372"/>
      <c r="FF1159" s="372"/>
      <c r="FG1159" s="372"/>
      <c r="FH1159" s="372"/>
      <c r="FI1159" s="372"/>
      <c r="FJ1159" s="372"/>
      <c r="FK1159" s="372"/>
      <c r="FL1159" s="372"/>
      <c r="FM1159" s="372"/>
      <c r="FN1159" s="372"/>
      <c r="FO1159" s="372"/>
      <c r="FP1159" s="372"/>
      <c r="FQ1159" s="372"/>
      <c r="FR1159" s="372"/>
      <c r="FS1159" s="372"/>
      <c r="FT1159" s="372"/>
      <c r="FU1159" s="372"/>
      <c r="FV1159" s="372"/>
      <c r="FW1159" s="372"/>
      <c r="FX1159" s="372"/>
      <c r="FY1159" s="372"/>
      <c r="FZ1159" s="372"/>
      <c r="GA1159" s="372"/>
      <c r="GB1159" s="372"/>
      <c r="GC1159" s="372"/>
      <c r="GD1159" s="372"/>
      <c r="GE1159" s="372"/>
      <c r="GF1159" s="372"/>
      <c r="GG1159" s="372"/>
      <c r="GH1159" s="372"/>
      <c r="GI1159" s="372"/>
      <c r="GJ1159" s="372"/>
      <c r="GK1159" s="372"/>
      <c r="GL1159" s="372"/>
      <c r="GM1159" s="372"/>
      <c r="GN1159" s="372"/>
      <c r="GO1159" s="372"/>
      <c r="GP1159" s="372"/>
      <c r="GQ1159" s="372"/>
      <c r="GR1159" s="372"/>
      <c r="GS1159" s="372"/>
      <c r="GT1159" s="372"/>
      <c r="GU1159" s="372"/>
      <c r="GV1159" s="372"/>
      <c r="GW1159" s="372"/>
      <c r="GX1159" s="372"/>
      <c r="GY1159" s="372"/>
      <c r="GZ1159" s="372"/>
      <c r="HA1159" s="372"/>
      <c r="HB1159" s="372"/>
      <c r="HC1159" s="372"/>
      <c r="HD1159" s="372"/>
      <c r="HE1159" s="372"/>
      <c r="HF1159" s="372"/>
      <c r="HG1159" s="372"/>
      <c r="HH1159" s="372"/>
      <c r="HI1159" s="372"/>
      <c r="HJ1159" s="372"/>
      <c r="HK1159" s="372"/>
      <c r="HL1159" s="372"/>
      <c r="HM1159" s="372"/>
      <c r="HN1159" s="372"/>
      <c r="HO1159" s="372"/>
      <c r="HP1159" s="372"/>
      <c r="HQ1159" s="372"/>
      <c r="HR1159" s="372"/>
      <c r="HS1159" s="372"/>
      <c r="HT1159" s="372"/>
      <c r="HU1159" s="372"/>
      <c r="HV1159" s="372"/>
      <c r="HW1159" s="372"/>
      <c r="HX1159" s="372"/>
    </row>
    <row r="1161" spans="1:232" s="481" customFormat="1">
      <c r="A1161" s="363"/>
      <c r="B1161" s="378"/>
      <c r="C1161" s="365"/>
      <c r="D1161" s="366"/>
      <c r="E1161" s="367"/>
      <c r="F1161" s="368"/>
      <c r="G1161" s="379"/>
      <c r="H1161" s="382"/>
      <c r="I1161" s="466"/>
      <c r="J1161" s="467"/>
      <c r="K1161" s="468"/>
      <c r="L1161" s="465"/>
      <c r="N1161" s="458"/>
      <c r="O1161" s="458"/>
      <c r="P1161" s="372"/>
      <c r="Q1161" s="372"/>
      <c r="R1161" s="372"/>
      <c r="S1161" s="372"/>
      <c r="T1161" s="372"/>
      <c r="U1161" s="372"/>
      <c r="V1161" s="372"/>
      <c r="W1161" s="372"/>
      <c r="X1161" s="372"/>
      <c r="Y1161" s="372"/>
      <c r="Z1161" s="372"/>
      <c r="AA1161" s="372"/>
      <c r="AB1161" s="372"/>
      <c r="AC1161" s="372"/>
      <c r="AD1161" s="372"/>
      <c r="AE1161" s="372"/>
      <c r="AF1161" s="372"/>
      <c r="AG1161" s="372"/>
      <c r="AH1161" s="372"/>
      <c r="AI1161" s="372"/>
      <c r="AJ1161" s="372"/>
      <c r="AK1161" s="372"/>
      <c r="AL1161" s="372"/>
      <c r="AM1161" s="372"/>
      <c r="AN1161" s="372"/>
      <c r="AO1161" s="372"/>
      <c r="AP1161" s="372"/>
      <c r="AQ1161" s="372"/>
      <c r="AR1161" s="372"/>
      <c r="AS1161" s="372"/>
      <c r="AT1161" s="372"/>
      <c r="AU1161" s="372"/>
      <c r="AV1161" s="372"/>
      <c r="AW1161" s="372"/>
      <c r="AX1161" s="372"/>
      <c r="AY1161" s="372"/>
      <c r="AZ1161" s="372"/>
      <c r="BA1161" s="372"/>
      <c r="BB1161" s="372"/>
      <c r="BC1161" s="372"/>
      <c r="BD1161" s="372"/>
      <c r="BE1161" s="372"/>
      <c r="BF1161" s="372"/>
      <c r="BG1161" s="372"/>
      <c r="BH1161" s="372"/>
      <c r="BI1161" s="372"/>
      <c r="BJ1161" s="372"/>
      <c r="BK1161" s="372"/>
      <c r="BL1161" s="372"/>
      <c r="BM1161" s="372"/>
      <c r="BN1161" s="372"/>
      <c r="BO1161" s="372"/>
      <c r="BP1161" s="372"/>
      <c r="BQ1161" s="372"/>
      <c r="BR1161" s="372"/>
      <c r="BS1161" s="372"/>
      <c r="BT1161" s="372"/>
      <c r="BU1161" s="372"/>
      <c r="BV1161" s="372"/>
      <c r="BW1161" s="372"/>
      <c r="BX1161" s="372"/>
      <c r="BY1161" s="372"/>
      <c r="BZ1161" s="372"/>
      <c r="CA1161" s="372"/>
      <c r="CB1161" s="372"/>
      <c r="CC1161" s="372"/>
      <c r="CD1161" s="372"/>
      <c r="CE1161" s="372"/>
      <c r="CF1161" s="372"/>
      <c r="CG1161" s="372"/>
      <c r="CH1161" s="372"/>
      <c r="CI1161" s="372"/>
      <c r="CJ1161" s="372"/>
      <c r="CK1161" s="372"/>
      <c r="CL1161" s="372"/>
      <c r="CM1161" s="372"/>
      <c r="CN1161" s="372"/>
      <c r="CO1161" s="372"/>
      <c r="CP1161" s="372"/>
      <c r="CQ1161" s="372"/>
      <c r="CR1161" s="372"/>
      <c r="CS1161" s="372"/>
      <c r="CT1161" s="372"/>
      <c r="CU1161" s="372"/>
      <c r="CV1161" s="372"/>
      <c r="CW1161" s="372"/>
      <c r="CX1161" s="372"/>
      <c r="CY1161" s="372"/>
      <c r="CZ1161" s="372"/>
      <c r="DA1161" s="372"/>
      <c r="DB1161" s="372"/>
      <c r="DC1161" s="372"/>
      <c r="DD1161" s="372"/>
      <c r="DE1161" s="372"/>
      <c r="DF1161" s="372"/>
      <c r="DG1161" s="372"/>
      <c r="DH1161" s="372"/>
      <c r="DI1161" s="372"/>
      <c r="DJ1161" s="372"/>
      <c r="DK1161" s="372"/>
      <c r="DL1161" s="372"/>
      <c r="DM1161" s="372"/>
      <c r="DN1161" s="372"/>
      <c r="DO1161" s="372"/>
      <c r="DP1161" s="372"/>
      <c r="DQ1161" s="372"/>
      <c r="DR1161" s="372"/>
      <c r="DS1161" s="372"/>
      <c r="DT1161" s="372"/>
      <c r="DU1161" s="372"/>
      <c r="DV1161" s="372"/>
      <c r="DW1161" s="372"/>
      <c r="DX1161" s="372"/>
      <c r="DY1161" s="372"/>
      <c r="DZ1161" s="372"/>
      <c r="EA1161" s="372"/>
      <c r="EB1161" s="372"/>
      <c r="EC1161" s="372"/>
      <c r="ED1161" s="372"/>
      <c r="EE1161" s="372"/>
      <c r="EF1161" s="372"/>
      <c r="EG1161" s="372"/>
      <c r="EH1161" s="372"/>
      <c r="EI1161" s="372"/>
      <c r="EJ1161" s="372"/>
      <c r="EK1161" s="372"/>
      <c r="EL1161" s="372"/>
      <c r="EM1161" s="372"/>
      <c r="EN1161" s="372"/>
      <c r="EO1161" s="372"/>
      <c r="EP1161" s="372"/>
      <c r="EQ1161" s="372"/>
      <c r="ER1161" s="372"/>
      <c r="ES1161" s="372"/>
      <c r="ET1161" s="372"/>
      <c r="EU1161" s="372"/>
      <c r="EV1161" s="372"/>
      <c r="EW1161" s="372"/>
      <c r="EX1161" s="372"/>
      <c r="EY1161" s="372"/>
      <c r="EZ1161" s="372"/>
      <c r="FA1161" s="372"/>
      <c r="FB1161" s="372"/>
      <c r="FC1161" s="372"/>
      <c r="FD1161" s="372"/>
      <c r="FE1161" s="372"/>
      <c r="FF1161" s="372"/>
      <c r="FG1161" s="372"/>
      <c r="FH1161" s="372"/>
      <c r="FI1161" s="372"/>
      <c r="FJ1161" s="372"/>
      <c r="FK1161" s="372"/>
      <c r="FL1161" s="372"/>
      <c r="FM1161" s="372"/>
      <c r="FN1161" s="372"/>
      <c r="FO1161" s="372"/>
      <c r="FP1161" s="372"/>
      <c r="FQ1161" s="372"/>
      <c r="FR1161" s="372"/>
      <c r="FS1161" s="372"/>
      <c r="FT1161" s="372"/>
      <c r="FU1161" s="372"/>
      <c r="FV1161" s="372"/>
      <c r="FW1161" s="372"/>
      <c r="FX1161" s="372"/>
      <c r="FY1161" s="372"/>
      <c r="FZ1161" s="372"/>
      <c r="GA1161" s="372"/>
      <c r="GB1161" s="372"/>
      <c r="GC1161" s="372"/>
      <c r="GD1161" s="372"/>
      <c r="GE1161" s="372"/>
      <c r="GF1161" s="372"/>
      <c r="GG1161" s="372"/>
      <c r="GH1161" s="372"/>
      <c r="GI1161" s="372"/>
      <c r="GJ1161" s="372"/>
      <c r="GK1161" s="372"/>
      <c r="GL1161" s="372"/>
      <c r="GM1161" s="372"/>
      <c r="GN1161" s="372"/>
      <c r="GO1161" s="372"/>
      <c r="GP1161" s="372"/>
      <c r="GQ1161" s="372"/>
      <c r="GR1161" s="372"/>
      <c r="GS1161" s="372"/>
      <c r="GT1161" s="372"/>
      <c r="GU1161" s="372"/>
      <c r="GV1161" s="372"/>
      <c r="GW1161" s="372"/>
      <c r="GX1161" s="372"/>
      <c r="GY1161" s="372"/>
      <c r="GZ1161" s="372"/>
      <c r="HA1161" s="372"/>
      <c r="HB1161" s="372"/>
      <c r="HC1161" s="372"/>
      <c r="HD1161" s="372"/>
      <c r="HE1161" s="372"/>
      <c r="HF1161" s="372"/>
      <c r="HG1161" s="372"/>
      <c r="HH1161" s="372"/>
      <c r="HI1161" s="372"/>
      <c r="HJ1161" s="372"/>
      <c r="HK1161" s="372"/>
      <c r="HL1161" s="372"/>
      <c r="HM1161" s="372"/>
      <c r="HN1161" s="372"/>
      <c r="HO1161" s="372"/>
      <c r="HP1161" s="372"/>
      <c r="HQ1161" s="372"/>
      <c r="HR1161" s="372"/>
      <c r="HS1161" s="372"/>
      <c r="HT1161" s="372"/>
      <c r="HU1161" s="372"/>
      <c r="HV1161" s="372"/>
      <c r="HW1161" s="372"/>
      <c r="HX1161" s="372"/>
    </row>
    <row r="1163" spans="1:232" s="481" customFormat="1">
      <c r="A1163" s="363"/>
      <c r="B1163" s="378"/>
      <c r="C1163" s="365"/>
      <c r="D1163" s="366"/>
      <c r="E1163" s="367"/>
      <c r="F1163" s="368"/>
      <c r="G1163" s="379"/>
      <c r="H1163" s="382"/>
      <c r="I1163" s="466"/>
      <c r="J1163" s="467"/>
      <c r="K1163" s="468"/>
      <c r="L1163" s="465"/>
      <c r="N1163" s="458"/>
      <c r="O1163" s="458"/>
      <c r="P1163" s="372"/>
      <c r="Q1163" s="372"/>
      <c r="R1163" s="372"/>
      <c r="S1163" s="372"/>
      <c r="T1163" s="372"/>
      <c r="U1163" s="372"/>
      <c r="V1163" s="372"/>
      <c r="W1163" s="372"/>
      <c r="X1163" s="372"/>
      <c r="Y1163" s="372"/>
      <c r="Z1163" s="372"/>
      <c r="AA1163" s="372"/>
      <c r="AB1163" s="372"/>
      <c r="AC1163" s="372"/>
      <c r="AD1163" s="372"/>
      <c r="AE1163" s="372"/>
      <c r="AF1163" s="372"/>
      <c r="AG1163" s="372"/>
      <c r="AH1163" s="372"/>
      <c r="AI1163" s="372"/>
      <c r="AJ1163" s="372"/>
      <c r="AK1163" s="372"/>
      <c r="AL1163" s="372"/>
      <c r="AM1163" s="372"/>
      <c r="AN1163" s="372"/>
      <c r="AO1163" s="372"/>
      <c r="AP1163" s="372"/>
      <c r="AQ1163" s="372"/>
      <c r="AR1163" s="372"/>
      <c r="AS1163" s="372"/>
      <c r="AT1163" s="372"/>
      <c r="AU1163" s="372"/>
      <c r="AV1163" s="372"/>
      <c r="AW1163" s="372"/>
      <c r="AX1163" s="372"/>
      <c r="AY1163" s="372"/>
      <c r="AZ1163" s="372"/>
      <c r="BA1163" s="372"/>
      <c r="BB1163" s="372"/>
      <c r="BC1163" s="372"/>
      <c r="BD1163" s="372"/>
      <c r="BE1163" s="372"/>
      <c r="BF1163" s="372"/>
      <c r="BG1163" s="372"/>
      <c r="BH1163" s="372"/>
      <c r="BI1163" s="372"/>
      <c r="BJ1163" s="372"/>
      <c r="BK1163" s="372"/>
      <c r="BL1163" s="372"/>
      <c r="BM1163" s="372"/>
      <c r="BN1163" s="372"/>
      <c r="BO1163" s="372"/>
      <c r="BP1163" s="372"/>
      <c r="BQ1163" s="372"/>
      <c r="BR1163" s="372"/>
      <c r="BS1163" s="372"/>
      <c r="BT1163" s="372"/>
      <c r="BU1163" s="372"/>
      <c r="BV1163" s="372"/>
      <c r="BW1163" s="372"/>
      <c r="BX1163" s="372"/>
      <c r="BY1163" s="372"/>
      <c r="BZ1163" s="372"/>
      <c r="CA1163" s="372"/>
      <c r="CB1163" s="372"/>
      <c r="CC1163" s="372"/>
      <c r="CD1163" s="372"/>
      <c r="CE1163" s="372"/>
      <c r="CF1163" s="372"/>
      <c r="CG1163" s="372"/>
      <c r="CH1163" s="372"/>
      <c r="CI1163" s="372"/>
      <c r="CJ1163" s="372"/>
      <c r="CK1163" s="372"/>
      <c r="CL1163" s="372"/>
      <c r="CM1163" s="372"/>
      <c r="CN1163" s="372"/>
      <c r="CO1163" s="372"/>
      <c r="CP1163" s="372"/>
      <c r="CQ1163" s="372"/>
      <c r="CR1163" s="372"/>
      <c r="CS1163" s="372"/>
      <c r="CT1163" s="372"/>
      <c r="CU1163" s="372"/>
      <c r="CV1163" s="372"/>
      <c r="CW1163" s="372"/>
      <c r="CX1163" s="372"/>
      <c r="CY1163" s="372"/>
      <c r="CZ1163" s="372"/>
      <c r="DA1163" s="372"/>
      <c r="DB1163" s="372"/>
      <c r="DC1163" s="372"/>
      <c r="DD1163" s="372"/>
      <c r="DE1163" s="372"/>
      <c r="DF1163" s="372"/>
      <c r="DG1163" s="372"/>
      <c r="DH1163" s="372"/>
      <c r="DI1163" s="372"/>
      <c r="DJ1163" s="372"/>
      <c r="DK1163" s="372"/>
      <c r="DL1163" s="372"/>
      <c r="DM1163" s="372"/>
      <c r="DN1163" s="372"/>
      <c r="DO1163" s="372"/>
      <c r="DP1163" s="372"/>
      <c r="DQ1163" s="372"/>
      <c r="DR1163" s="372"/>
      <c r="DS1163" s="372"/>
      <c r="DT1163" s="372"/>
      <c r="DU1163" s="372"/>
      <c r="DV1163" s="372"/>
      <c r="DW1163" s="372"/>
      <c r="DX1163" s="372"/>
      <c r="DY1163" s="372"/>
      <c r="DZ1163" s="372"/>
      <c r="EA1163" s="372"/>
      <c r="EB1163" s="372"/>
      <c r="EC1163" s="372"/>
      <c r="ED1163" s="372"/>
      <c r="EE1163" s="372"/>
      <c r="EF1163" s="372"/>
      <c r="EG1163" s="372"/>
      <c r="EH1163" s="372"/>
      <c r="EI1163" s="372"/>
      <c r="EJ1163" s="372"/>
      <c r="EK1163" s="372"/>
      <c r="EL1163" s="372"/>
      <c r="EM1163" s="372"/>
      <c r="EN1163" s="372"/>
      <c r="EO1163" s="372"/>
      <c r="EP1163" s="372"/>
      <c r="EQ1163" s="372"/>
      <c r="ER1163" s="372"/>
      <c r="ES1163" s="372"/>
      <c r="ET1163" s="372"/>
      <c r="EU1163" s="372"/>
      <c r="EV1163" s="372"/>
      <c r="EW1163" s="372"/>
      <c r="EX1163" s="372"/>
      <c r="EY1163" s="372"/>
      <c r="EZ1163" s="372"/>
      <c r="FA1163" s="372"/>
      <c r="FB1163" s="372"/>
      <c r="FC1163" s="372"/>
      <c r="FD1163" s="372"/>
      <c r="FE1163" s="372"/>
      <c r="FF1163" s="372"/>
      <c r="FG1163" s="372"/>
      <c r="FH1163" s="372"/>
      <c r="FI1163" s="372"/>
      <c r="FJ1163" s="372"/>
      <c r="FK1163" s="372"/>
      <c r="FL1163" s="372"/>
      <c r="FM1163" s="372"/>
      <c r="FN1163" s="372"/>
      <c r="FO1163" s="372"/>
      <c r="FP1163" s="372"/>
      <c r="FQ1163" s="372"/>
      <c r="FR1163" s="372"/>
      <c r="FS1163" s="372"/>
      <c r="FT1163" s="372"/>
      <c r="FU1163" s="372"/>
      <c r="FV1163" s="372"/>
      <c r="FW1163" s="372"/>
      <c r="FX1163" s="372"/>
      <c r="FY1163" s="372"/>
      <c r="FZ1163" s="372"/>
      <c r="GA1163" s="372"/>
      <c r="GB1163" s="372"/>
      <c r="GC1163" s="372"/>
      <c r="GD1163" s="372"/>
      <c r="GE1163" s="372"/>
      <c r="GF1163" s="372"/>
      <c r="GG1163" s="372"/>
      <c r="GH1163" s="372"/>
      <c r="GI1163" s="372"/>
      <c r="GJ1163" s="372"/>
      <c r="GK1163" s="372"/>
      <c r="GL1163" s="372"/>
      <c r="GM1163" s="372"/>
      <c r="GN1163" s="372"/>
      <c r="GO1163" s="372"/>
      <c r="GP1163" s="372"/>
      <c r="GQ1163" s="372"/>
      <c r="GR1163" s="372"/>
      <c r="GS1163" s="372"/>
      <c r="GT1163" s="372"/>
      <c r="GU1163" s="372"/>
      <c r="GV1163" s="372"/>
      <c r="GW1163" s="372"/>
      <c r="GX1163" s="372"/>
      <c r="GY1163" s="372"/>
      <c r="GZ1163" s="372"/>
      <c r="HA1163" s="372"/>
      <c r="HB1163" s="372"/>
      <c r="HC1163" s="372"/>
      <c r="HD1163" s="372"/>
      <c r="HE1163" s="372"/>
      <c r="HF1163" s="372"/>
      <c r="HG1163" s="372"/>
      <c r="HH1163" s="372"/>
      <c r="HI1163" s="372"/>
      <c r="HJ1163" s="372"/>
      <c r="HK1163" s="372"/>
      <c r="HL1163" s="372"/>
      <c r="HM1163" s="372"/>
      <c r="HN1163" s="372"/>
      <c r="HO1163" s="372"/>
      <c r="HP1163" s="372"/>
      <c r="HQ1163" s="372"/>
      <c r="HR1163" s="372"/>
      <c r="HS1163" s="372"/>
      <c r="HT1163" s="372"/>
      <c r="HU1163" s="372"/>
      <c r="HV1163" s="372"/>
      <c r="HW1163" s="372"/>
      <c r="HX1163" s="372"/>
    </row>
    <row r="1165" spans="1:232" s="481" customFormat="1">
      <c r="A1165" s="363"/>
      <c r="B1165" s="378"/>
      <c r="C1165" s="365"/>
      <c r="D1165" s="366"/>
      <c r="E1165" s="367"/>
      <c r="F1165" s="368"/>
      <c r="G1165" s="379"/>
      <c r="H1165" s="382"/>
      <c r="I1165" s="466"/>
      <c r="J1165" s="467"/>
      <c r="K1165" s="468"/>
      <c r="L1165" s="465"/>
      <c r="N1165" s="458"/>
      <c r="O1165" s="458"/>
      <c r="P1165" s="372"/>
      <c r="Q1165" s="372"/>
      <c r="R1165" s="372"/>
      <c r="S1165" s="372"/>
      <c r="T1165" s="372"/>
      <c r="U1165" s="372"/>
      <c r="V1165" s="372"/>
      <c r="W1165" s="372"/>
      <c r="X1165" s="372"/>
      <c r="Y1165" s="372"/>
      <c r="Z1165" s="372"/>
      <c r="AA1165" s="372"/>
      <c r="AB1165" s="372"/>
      <c r="AC1165" s="372"/>
      <c r="AD1165" s="372"/>
      <c r="AE1165" s="372"/>
      <c r="AF1165" s="372"/>
      <c r="AG1165" s="372"/>
      <c r="AH1165" s="372"/>
      <c r="AI1165" s="372"/>
      <c r="AJ1165" s="372"/>
      <c r="AK1165" s="372"/>
      <c r="AL1165" s="372"/>
      <c r="AM1165" s="372"/>
      <c r="AN1165" s="372"/>
      <c r="AO1165" s="372"/>
      <c r="AP1165" s="372"/>
      <c r="AQ1165" s="372"/>
      <c r="AR1165" s="372"/>
      <c r="AS1165" s="372"/>
      <c r="AT1165" s="372"/>
      <c r="AU1165" s="372"/>
      <c r="AV1165" s="372"/>
      <c r="AW1165" s="372"/>
      <c r="AX1165" s="372"/>
      <c r="AY1165" s="372"/>
      <c r="AZ1165" s="372"/>
      <c r="BA1165" s="372"/>
      <c r="BB1165" s="372"/>
      <c r="BC1165" s="372"/>
      <c r="BD1165" s="372"/>
      <c r="BE1165" s="372"/>
      <c r="BF1165" s="372"/>
      <c r="BG1165" s="372"/>
      <c r="BH1165" s="372"/>
      <c r="BI1165" s="372"/>
      <c r="BJ1165" s="372"/>
      <c r="BK1165" s="372"/>
      <c r="BL1165" s="372"/>
      <c r="BM1165" s="372"/>
      <c r="BN1165" s="372"/>
      <c r="BO1165" s="372"/>
      <c r="BP1165" s="372"/>
      <c r="BQ1165" s="372"/>
      <c r="BR1165" s="372"/>
      <c r="BS1165" s="372"/>
      <c r="BT1165" s="372"/>
      <c r="BU1165" s="372"/>
      <c r="BV1165" s="372"/>
      <c r="BW1165" s="372"/>
      <c r="BX1165" s="372"/>
      <c r="BY1165" s="372"/>
      <c r="BZ1165" s="372"/>
      <c r="CA1165" s="372"/>
      <c r="CB1165" s="372"/>
      <c r="CC1165" s="372"/>
      <c r="CD1165" s="372"/>
      <c r="CE1165" s="372"/>
      <c r="CF1165" s="372"/>
      <c r="CG1165" s="372"/>
      <c r="CH1165" s="372"/>
      <c r="CI1165" s="372"/>
      <c r="CJ1165" s="372"/>
      <c r="CK1165" s="372"/>
      <c r="CL1165" s="372"/>
      <c r="CM1165" s="372"/>
      <c r="CN1165" s="372"/>
      <c r="CO1165" s="372"/>
      <c r="CP1165" s="372"/>
      <c r="CQ1165" s="372"/>
      <c r="CR1165" s="372"/>
      <c r="CS1165" s="372"/>
      <c r="CT1165" s="372"/>
      <c r="CU1165" s="372"/>
      <c r="CV1165" s="372"/>
      <c r="CW1165" s="372"/>
      <c r="CX1165" s="372"/>
      <c r="CY1165" s="372"/>
      <c r="CZ1165" s="372"/>
      <c r="DA1165" s="372"/>
      <c r="DB1165" s="372"/>
      <c r="DC1165" s="372"/>
      <c r="DD1165" s="372"/>
      <c r="DE1165" s="372"/>
      <c r="DF1165" s="372"/>
      <c r="DG1165" s="372"/>
      <c r="DH1165" s="372"/>
      <c r="DI1165" s="372"/>
      <c r="DJ1165" s="372"/>
      <c r="DK1165" s="372"/>
      <c r="DL1165" s="372"/>
      <c r="DM1165" s="372"/>
      <c r="DN1165" s="372"/>
      <c r="DO1165" s="372"/>
      <c r="DP1165" s="372"/>
      <c r="DQ1165" s="372"/>
      <c r="DR1165" s="372"/>
      <c r="DS1165" s="372"/>
      <c r="DT1165" s="372"/>
      <c r="DU1165" s="372"/>
      <c r="DV1165" s="372"/>
      <c r="DW1165" s="372"/>
      <c r="DX1165" s="372"/>
      <c r="DY1165" s="372"/>
      <c r="DZ1165" s="372"/>
      <c r="EA1165" s="372"/>
      <c r="EB1165" s="372"/>
      <c r="EC1165" s="372"/>
      <c r="ED1165" s="372"/>
      <c r="EE1165" s="372"/>
      <c r="EF1165" s="372"/>
      <c r="EG1165" s="372"/>
      <c r="EH1165" s="372"/>
      <c r="EI1165" s="372"/>
      <c r="EJ1165" s="372"/>
      <c r="EK1165" s="372"/>
      <c r="EL1165" s="372"/>
      <c r="EM1165" s="372"/>
      <c r="EN1165" s="372"/>
      <c r="EO1165" s="372"/>
      <c r="EP1165" s="372"/>
      <c r="EQ1165" s="372"/>
      <c r="ER1165" s="372"/>
      <c r="ES1165" s="372"/>
      <c r="ET1165" s="372"/>
      <c r="EU1165" s="372"/>
      <c r="EV1165" s="372"/>
      <c r="EW1165" s="372"/>
      <c r="EX1165" s="372"/>
      <c r="EY1165" s="372"/>
      <c r="EZ1165" s="372"/>
      <c r="FA1165" s="372"/>
      <c r="FB1165" s="372"/>
      <c r="FC1165" s="372"/>
      <c r="FD1165" s="372"/>
      <c r="FE1165" s="372"/>
      <c r="FF1165" s="372"/>
      <c r="FG1165" s="372"/>
      <c r="FH1165" s="372"/>
      <c r="FI1165" s="372"/>
      <c r="FJ1165" s="372"/>
      <c r="FK1165" s="372"/>
      <c r="FL1165" s="372"/>
      <c r="FM1165" s="372"/>
      <c r="FN1165" s="372"/>
      <c r="FO1165" s="372"/>
      <c r="FP1165" s="372"/>
      <c r="FQ1165" s="372"/>
      <c r="FR1165" s="372"/>
      <c r="FS1165" s="372"/>
      <c r="FT1165" s="372"/>
      <c r="FU1165" s="372"/>
      <c r="FV1165" s="372"/>
      <c r="FW1165" s="372"/>
      <c r="FX1165" s="372"/>
      <c r="FY1165" s="372"/>
      <c r="FZ1165" s="372"/>
      <c r="GA1165" s="372"/>
      <c r="GB1165" s="372"/>
      <c r="GC1165" s="372"/>
      <c r="GD1165" s="372"/>
      <c r="GE1165" s="372"/>
      <c r="GF1165" s="372"/>
      <c r="GG1165" s="372"/>
      <c r="GH1165" s="372"/>
      <c r="GI1165" s="372"/>
      <c r="GJ1165" s="372"/>
      <c r="GK1165" s="372"/>
      <c r="GL1165" s="372"/>
      <c r="GM1165" s="372"/>
      <c r="GN1165" s="372"/>
      <c r="GO1165" s="372"/>
      <c r="GP1165" s="372"/>
      <c r="GQ1165" s="372"/>
      <c r="GR1165" s="372"/>
      <c r="GS1165" s="372"/>
      <c r="GT1165" s="372"/>
      <c r="GU1165" s="372"/>
      <c r="GV1165" s="372"/>
      <c r="GW1165" s="372"/>
      <c r="GX1165" s="372"/>
      <c r="GY1165" s="372"/>
      <c r="GZ1165" s="372"/>
      <c r="HA1165" s="372"/>
      <c r="HB1165" s="372"/>
      <c r="HC1165" s="372"/>
      <c r="HD1165" s="372"/>
      <c r="HE1165" s="372"/>
      <c r="HF1165" s="372"/>
      <c r="HG1165" s="372"/>
      <c r="HH1165" s="372"/>
      <c r="HI1165" s="372"/>
      <c r="HJ1165" s="372"/>
      <c r="HK1165" s="372"/>
      <c r="HL1165" s="372"/>
      <c r="HM1165" s="372"/>
      <c r="HN1165" s="372"/>
      <c r="HO1165" s="372"/>
      <c r="HP1165" s="372"/>
      <c r="HQ1165" s="372"/>
      <c r="HR1165" s="372"/>
      <c r="HS1165" s="372"/>
      <c r="HT1165" s="372"/>
      <c r="HU1165" s="372"/>
      <c r="HV1165" s="372"/>
      <c r="HW1165" s="372"/>
      <c r="HX1165" s="372"/>
    </row>
    <row r="1167" spans="1:232" s="481" customFormat="1">
      <c r="A1167" s="363"/>
      <c r="B1167" s="378"/>
      <c r="C1167" s="365"/>
      <c r="D1167" s="366"/>
      <c r="E1167" s="367"/>
      <c r="F1167" s="368"/>
      <c r="G1167" s="379"/>
      <c r="H1167" s="382"/>
      <c r="I1167" s="466"/>
      <c r="J1167" s="467"/>
      <c r="K1167" s="468"/>
      <c r="L1167" s="465"/>
      <c r="N1167" s="458"/>
      <c r="O1167" s="458"/>
      <c r="P1167" s="372"/>
      <c r="Q1167" s="372"/>
      <c r="R1167" s="372"/>
      <c r="S1167" s="372"/>
      <c r="T1167" s="372"/>
      <c r="U1167" s="372"/>
      <c r="V1167" s="372"/>
      <c r="W1167" s="372"/>
      <c r="X1167" s="372"/>
      <c r="Y1167" s="372"/>
      <c r="Z1167" s="372"/>
      <c r="AA1167" s="372"/>
      <c r="AB1167" s="372"/>
      <c r="AC1167" s="372"/>
      <c r="AD1167" s="372"/>
      <c r="AE1167" s="372"/>
      <c r="AF1167" s="372"/>
      <c r="AG1167" s="372"/>
      <c r="AH1167" s="372"/>
      <c r="AI1167" s="372"/>
      <c r="AJ1167" s="372"/>
      <c r="AK1167" s="372"/>
      <c r="AL1167" s="372"/>
      <c r="AM1167" s="372"/>
      <c r="AN1167" s="372"/>
      <c r="AO1167" s="372"/>
      <c r="AP1167" s="372"/>
      <c r="AQ1167" s="372"/>
      <c r="AR1167" s="372"/>
      <c r="AS1167" s="372"/>
      <c r="AT1167" s="372"/>
      <c r="AU1167" s="372"/>
      <c r="AV1167" s="372"/>
      <c r="AW1167" s="372"/>
      <c r="AX1167" s="372"/>
      <c r="AY1167" s="372"/>
      <c r="AZ1167" s="372"/>
      <c r="BA1167" s="372"/>
      <c r="BB1167" s="372"/>
      <c r="BC1167" s="372"/>
      <c r="BD1167" s="372"/>
      <c r="BE1167" s="372"/>
      <c r="BF1167" s="372"/>
      <c r="BG1167" s="372"/>
      <c r="BH1167" s="372"/>
      <c r="BI1167" s="372"/>
      <c r="BJ1167" s="372"/>
      <c r="BK1167" s="372"/>
      <c r="BL1167" s="372"/>
      <c r="BM1167" s="372"/>
      <c r="BN1167" s="372"/>
      <c r="BO1167" s="372"/>
      <c r="BP1167" s="372"/>
      <c r="BQ1167" s="372"/>
      <c r="BR1167" s="372"/>
      <c r="BS1167" s="372"/>
      <c r="BT1167" s="372"/>
      <c r="BU1167" s="372"/>
      <c r="BV1167" s="372"/>
      <c r="BW1167" s="372"/>
      <c r="BX1167" s="372"/>
      <c r="BY1167" s="372"/>
      <c r="BZ1167" s="372"/>
      <c r="CA1167" s="372"/>
      <c r="CB1167" s="372"/>
      <c r="CC1167" s="372"/>
      <c r="CD1167" s="372"/>
      <c r="CE1167" s="372"/>
      <c r="CF1167" s="372"/>
      <c r="CG1167" s="372"/>
      <c r="CH1167" s="372"/>
      <c r="CI1167" s="372"/>
      <c r="CJ1167" s="372"/>
      <c r="CK1167" s="372"/>
      <c r="CL1167" s="372"/>
      <c r="CM1167" s="372"/>
      <c r="CN1167" s="372"/>
      <c r="CO1167" s="372"/>
      <c r="CP1167" s="372"/>
      <c r="CQ1167" s="372"/>
      <c r="CR1167" s="372"/>
      <c r="CS1167" s="372"/>
      <c r="CT1167" s="372"/>
      <c r="CU1167" s="372"/>
      <c r="CV1167" s="372"/>
      <c r="CW1167" s="372"/>
      <c r="CX1167" s="372"/>
      <c r="CY1167" s="372"/>
      <c r="CZ1167" s="372"/>
      <c r="DA1167" s="372"/>
      <c r="DB1167" s="372"/>
      <c r="DC1167" s="372"/>
      <c r="DD1167" s="372"/>
      <c r="DE1167" s="372"/>
      <c r="DF1167" s="372"/>
      <c r="DG1167" s="372"/>
      <c r="DH1167" s="372"/>
      <c r="DI1167" s="372"/>
      <c r="DJ1167" s="372"/>
      <c r="DK1167" s="372"/>
      <c r="DL1167" s="372"/>
      <c r="DM1167" s="372"/>
      <c r="DN1167" s="372"/>
      <c r="DO1167" s="372"/>
      <c r="DP1167" s="372"/>
      <c r="DQ1167" s="372"/>
      <c r="DR1167" s="372"/>
      <c r="DS1167" s="372"/>
      <c r="DT1167" s="372"/>
      <c r="DU1167" s="372"/>
      <c r="DV1167" s="372"/>
      <c r="DW1167" s="372"/>
      <c r="DX1167" s="372"/>
      <c r="DY1167" s="372"/>
      <c r="DZ1167" s="372"/>
      <c r="EA1167" s="372"/>
      <c r="EB1167" s="372"/>
      <c r="EC1167" s="372"/>
      <c r="ED1167" s="372"/>
      <c r="EE1167" s="372"/>
      <c r="EF1167" s="372"/>
      <c r="EG1167" s="372"/>
      <c r="EH1167" s="372"/>
      <c r="EI1167" s="372"/>
      <c r="EJ1167" s="372"/>
      <c r="EK1167" s="372"/>
      <c r="EL1167" s="372"/>
      <c r="EM1167" s="372"/>
      <c r="EN1167" s="372"/>
      <c r="EO1167" s="372"/>
      <c r="EP1167" s="372"/>
      <c r="EQ1167" s="372"/>
      <c r="ER1167" s="372"/>
      <c r="ES1167" s="372"/>
      <c r="ET1167" s="372"/>
      <c r="EU1167" s="372"/>
      <c r="EV1167" s="372"/>
      <c r="EW1167" s="372"/>
      <c r="EX1167" s="372"/>
      <c r="EY1167" s="372"/>
      <c r="EZ1167" s="372"/>
      <c r="FA1167" s="372"/>
      <c r="FB1167" s="372"/>
      <c r="FC1167" s="372"/>
      <c r="FD1167" s="372"/>
      <c r="FE1167" s="372"/>
      <c r="FF1167" s="372"/>
      <c r="FG1167" s="372"/>
      <c r="FH1167" s="372"/>
      <c r="FI1167" s="372"/>
      <c r="FJ1167" s="372"/>
      <c r="FK1167" s="372"/>
      <c r="FL1167" s="372"/>
      <c r="FM1167" s="372"/>
      <c r="FN1167" s="372"/>
      <c r="FO1167" s="372"/>
      <c r="FP1167" s="372"/>
      <c r="FQ1167" s="372"/>
      <c r="FR1167" s="372"/>
      <c r="FS1167" s="372"/>
      <c r="FT1167" s="372"/>
      <c r="FU1167" s="372"/>
      <c r="FV1167" s="372"/>
      <c r="FW1167" s="372"/>
      <c r="FX1167" s="372"/>
      <c r="FY1167" s="372"/>
      <c r="FZ1167" s="372"/>
      <c r="GA1167" s="372"/>
      <c r="GB1167" s="372"/>
      <c r="GC1167" s="372"/>
      <c r="GD1167" s="372"/>
      <c r="GE1167" s="372"/>
      <c r="GF1167" s="372"/>
      <c r="GG1167" s="372"/>
      <c r="GH1167" s="372"/>
      <c r="GI1167" s="372"/>
      <c r="GJ1167" s="372"/>
      <c r="GK1167" s="372"/>
      <c r="GL1167" s="372"/>
      <c r="GM1167" s="372"/>
      <c r="GN1167" s="372"/>
      <c r="GO1167" s="372"/>
      <c r="GP1167" s="372"/>
      <c r="GQ1167" s="372"/>
      <c r="GR1167" s="372"/>
      <c r="GS1167" s="372"/>
      <c r="GT1167" s="372"/>
      <c r="GU1167" s="372"/>
      <c r="GV1167" s="372"/>
      <c r="GW1167" s="372"/>
      <c r="GX1167" s="372"/>
      <c r="GY1167" s="372"/>
      <c r="GZ1167" s="372"/>
      <c r="HA1167" s="372"/>
      <c r="HB1167" s="372"/>
      <c r="HC1167" s="372"/>
      <c r="HD1167" s="372"/>
      <c r="HE1167" s="372"/>
      <c r="HF1167" s="372"/>
      <c r="HG1167" s="372"/>
      <c r="HH1167" s="372"/>
      <c r="HI1167" s="372"/>
      <c r="HJ1167" s="372"/>
      <c r="HK1167" s="372"/>
      <c r="HL1167" s="372"/>
      <c r="HM1167" s="372"/>
      <c r="HN1167" s="372"/>
      <c r="HO1167" s="372"/>
      <c r="HP1167" s="372"/>
      <c r="HQ1167" s="372"/>
      <c r="HR1167" s="372"/>
      <c r="HS1167" s="372"/>
      <c r="HT1167" s="372"/>
      <c r="HU1167" s="372"/>
      <c r="HV1167" s="372"/>
      <c r="HW1167" s="372"/>
      <c r="HX1167" s="372"/>
    </row>
    <row r="1169" spans="1:232" s="481" customFormat="1">
      <c r="A1169" s="363"/>
      <c r="B1169" s="378"/>
      <c r="C1169" s="365"/>
      <c r="D1169" s="366"/>
      <c r="E1169" s="367"/>
      <c r="F1169" s="368"/>
      <c r="G1169" s="379"/>
      <c r="H1169" s="382"/>
      <c r="I1169" s="466"/>
      <c r="J1169" s="467"/>
      <c r="K1169" s="468"/>
      <c r="L1169" s="465"/>
      <c r="N1169" s="458"/>
      <c r="O1169" s="458"/>
      <c r="P1169" s="372"/>
      <c r="Q1169" s="372"/>
      <c r="R1169" s="372"/>
      <c r="S1169" s="372"/>
      <c r="T1169" s="372"/>
      <c r="U1169" s="372"/>
      <c r="V1169" s="372"/>
      <c r="W1169" s="372"/>
      <c r="X1169" s="372"/>
      <c r="Y1169" s="372"/>
      <c r="Z1169" s="372"/>
      <c r="AA1169" s="372"/>
      <c r="AB1169" s="372"/>
      <c r="AC1169" s="372"/>
      <c r="AD1169" s="372"/>
      <c r="AE1169" s="372"/>
      <c r="AF1169" s="372"/>
      <c r="AG1169" s="372"/>
      <c r="AH1169" s="372"/>
      <c r="AI1169" s="372"/>
      <c r="AJ1169" s="372"/>
      <c r="AK1169" s="372"/>
      <c r="AL1169" s="372"/>
      <c r="AM1169" s="372"/>
      <c r="AN1169" s="372"/>
      <c r="AO1169" s="372"/>
      <c r="AP1169" s="372"/>
      <c r="AQ1169" s="372"/>
      <c r="AR1169" s="372"/>
      <c r="AS1169" s="372"/>
      <c r="AT1169" s="372"/>
      <c r="AU1169" s="372"/>
      <c r="AV1169" s="372"/>
      <c r="AW1169" s="372"/>
      <c r="AX1169" s="372"/>
      <c r="AY1169" s="372"/>
      <c r="AZ1169" s="372"/>
      <c r="BA1169" s="372"/>
      <c r="BB1169" s="372"/>
      <c r="BC1169" s="372"/>
      <c r="BD1169" s="372"/>
      <c r="BE1169" s="372"/>
      <c r="BF1169" s="372"/>
      <c r="BG1169" s="372"/>
      <c r="BH1169" s="372"/>
      <c r="BI1169" s="372"/>
      <c r="BJ1169" s="372"/>
      <c r="BK1169" s="372"/>
      <c r="BL1169" s="372"/>
      <c r="BM1169" s="372"/>
      <c r="BN1169" s="372"/>
      <c r="BO1169" s="372"/>
      <c r="BP1169" s="372"/>
      <c r="BQ1169" s="372"/>
      <c r="BR1169" s="372"/>
      <c r="BS1169" s="372"/>
      <c r="BT1169" s="372"/>
      <c r="BU1169" s="372"/>
      <c r="BV1169" s="372"/>
      <c r="BW1169" s="372"/>
      <c r="BX1169" s="372"/>
      <c r="BY1169" s="372"/>
      <c r="BZ1169" s="372"/>
      <c r="CA1169" s="372"/>
      <c r="CB1169" s="372"/>
      <c r="CC1169" s="372"/>
      <c r="CD1169" s="372"/>
      <c r="CE1169" s="372"/>
      <c r="CF1169" s="372"/>
      <c r="CG1169" s="372"/>
      <c r="CH1169" s="372"/>
      <c r="CI1169" s="372"/>
      <c r="CJ1169" s="372"/>
      <c r="CK1169" s="372"/>
      <c r="CL1169" s="372"/>
      <c r="CM1169" s="372"/>
      <c r="CN1169" s="372"/>
      <c r="CO1169" s="372"/>
      <c r="CP1169" s="372"/>
      <c r="CQ1169" s="372"/>
      <c r="CR1169" s="372"/>
      <c r="CS1169" s="372"/>
      <c r="CT1169" s="372"/>
      <c r="CU1169" s="372"/>
      <c r="CV1169" s="372"/>
      <c r="CW1169" s="372"/>
      <c r="CX1169" s="372"/>
      <c r="CY1169" s="372"/>
      <c r="CZ1169" s="372"/>
      <c r="DA1169" s="372"/>
      <c r="DB1169" s="372"/>
      <c r="DC1169" s="372"/>
      <c r="DD1169" s="372"/>
      <c r="DE1169" s="372"/>
      <c r="DF1169" s="372"/>
      <c r="DG1169" s="372"/>
      <c r="DH1169" s="372"/>
      <c r="DI1169" s="372"/>
      <c r="DJ1169" s="372"/>
      <c r="DK1169" s="372"/>
      <c r="DL1169" s="372"/>
      <c r="DM1169" s="372"/>
      <c r="DN1169" s="372"/>
      <c r="DO1169" s="372"/>
      <c r="DP1169" s="372"/>
      <c r="DQ1169" s="372"/>
      <c r="DR1169" s="372"/>
      <c r="DS1169" s="372"/>
      <c r="DT1169" s="372"/>
      <c r="DU1169" s="372"/>
      <c r="DV1169" s="372"/>
      <c r="DW1169" s="372"/>
      <c r="DX1169" s="372"/>
      <c r="DY1169" s="372"/>
      <c r="DZ1169" s="372"/>
      <c r="EA1169" s="372"/>
      <c r="EB1169" s="372"/>
      <c r="EC1169" s="372"/>
      <c r="ED1169" s="372"/>
      <c r="EE1169" s="372"/>
      <c r="EF1169" s="372"/>
      <c r="EG1169" s="372"/>
      <c r="EH1169" s="372"/>
      <c r="EI1169" s="372"/>
      <c r="EJ1169" s="372"/>
      <c r="EK1169" s="372"/>
      <c r="EL1169" s="372"/>
      <c r="EM1169" s="372"/>
      <c r="EN1169" s="372"/>
      <c r="EO1169" s="372"/>
      <c r="EP1169" s="372"/>
      <c r="EQ1169" s="372"/>
      <c r="ER1169" s="372"/>
      <c r="ES1169" s="372"/>
      <c r="ET1169" s="372"/>
      <c r="EU1169" s="372"/>
      <c r="EV1169" s="372"/>
      <c r="EW1169" s="372"/>
      <c r="EX1169" s="372"/>
      <c r="EY1169" s="372"/>
      <c r="EZ1169" s="372"/>
      <c r="FA1169" s="372"/>
      <c r="FB1169" s="372"/>
      <c r="FC1169" s="372"/>
      <c r="FD1169" s="372"/>
      <c r="FE1169" s="372"/>
      <c r="FF1169" s="372"/>
      <c r="FG1169" s="372"/>
      <c r="FH1169" s="372"/>
      <c r="FI1169" s="372"/>
      <c r="FJ1169" s="372"/>
      <c r="FK1169" s="372"/>
      <c r="FL1169" s="372"/>
      <c r="FM1169" s="372"/>
      <c r="FN1169" s="372"/>
      <c r="FO1169" s="372"/>
      <c r="FP1169" s="372"/>
      <c r="FQ1169" s="372"/>
      <c r="FR1169" s="372"/>
      <c r="FS1169" s="372"/>
      <c r="FT1169" s="372"/>
      <c r="FU1169" s="372"/>
      <c r="FV1169" s="372"/>
      <c r="FW1169" s="372"/>
      <c r="FX1169" s="372"/>
      <c r="FY1169" s="372"/>
      <c r="FZ1169" s="372"/>
      <c r="GA1169" s="372"/>
      <c r="GB1169" s="372"/>
      <c r="GC1169" s="372"/>
      <c r="GD1169" s="372"/>
      <c r="GE1169" s="372"/>
      <c r="GF1169" s="372"/>
      <c r="GG1169" s="372"/>
      <c r="GH1169" s="372"/>
      <c r="GI1169" s="372"/>
      <c r="GJ1169" s="372"/>
      <c r="GK1169" s="372"/>
      <c r="GL1169" s="372"/>
      <c r="GM1169" s="372"/>
      <c r="GN1169" s="372"/>
      <c r="GO1169" s="372"/>
      <c r="GP1169" s="372"/>
      <c r="GQ1169" s="372"/>
      <c r="GR1169" s="372"/>
      <c r="GS1169" s="372"/>
      <c r="GT1169" s="372"/>
      <c r="GU1169" s="372"/>
      <c r="GV1169" s="372"/>
      <c r="GW1169" s="372"/>
      <c r="GX1169" s="372"/>
      <c r="GY1169" s="372"/>
      <c r="GZ1169" s="372"/>
      <c r="HA1169" s="372"/>
      <c r="HB1169" s="372"/>
      <c r="HC1169" s="372"/>
      <c r="HD1169" s="372"/>
      <c r="HE1169" s="372"/>
      <c r="HF1169" s="372"/>
      <c r="HG1169" s="372"/>
      <c r="HH1169" s="372"/>
      <c r="HI1169" s="372"/>
      <c r="HJ1169" s="372"/>
      <c r="HK1169" s="372"/>
      <c r="HL1169" s="372"/>
      <c r="HM1169" s="372"/>
      <c r="HN1169" s="372"/>
      <c r="HO1169" s="372"/>
      <c r="HP1169" s="372"/>
      <c r="HQ1169" s="372"/>
      <c r="HR1169" s="372"/>
      <c r="HS1169" s="372"/>
      <c r="HT1169" s="372"/>
      <c r="HU1169" s="372"/>
      <c r="HV1169" s="372"/>
      <c r="HW1169" s="372"/>
      <c r="HX1169" s="372"/>
    </row>
    <row r="1171" spans="1:232" s="481" customFormat="1">
      <c r="A1171" s="363"/>
      <c r="B1171" s="378"/>
      <c r="C1171" s="365"/>
      <c r="D1171" s="366"/>
      <c r="E1171" s="367"/>
      <c r="F1171" s="368"/>
      <c r="G1171" s="379"/>
      <c r="H1171" s="382"/>
      <c r="I1171" s="466"/>
      <c r="J1171" s="467"/>
      <c r="K1171" s="468"/>
      <c r="L1171" s="465"/>
      <c r="N1171" s="458"/>
      <c r="O1171" s="458"/>
      <c r="P1171" s="372"/>
      <c r="Q1171" s="372"/>
      <c r="R1171" s="372"/>
      <c r="S1171" s="372"/>
      <c r="T1171" s="372"/>
      <c r="U1171" s="372"/>
      <c r="V1171" s="372"/>
      <c r="W1171" s="372"/>
      <c r="X1171" s="372"/>
      <c r="Y1171" s="372"/>
      <c r="Z1171" s="372"/>
      <c r="AA1171" s="372"/>
      <c r="AB1171" s="372"/>
      <c r="AC1171" s="372"/>
      <c r="AD1171" s="372"/>
      <c r="AE1171" s="372"/>
      <c r="AF1171" s="372"/>
      <c r="AG1171" s="372"/>
      <c r="AH1171" s="372"/>
      <c r="AI1171" s="372"/>
      <c r="AJ1171" s="372"/>
      <c r="AK1171" s="372"/>
      <c r="AL1171" s="372"/>
      <c r="AM1171" s="372"/>
      <c r="AN1171" s="372"/>
      <c r="AO1171" s="372"/>
      <c r="AP1171" s="372"/>
      <c r="AQ1171" s="372"/>
      <c r="AR1171" s="372"/>
      <c r="AS1171" s="372"/>
      <c r="AT1171" s="372"/>
      <c r="AU1171" s="372"/>
      <c r="AV1171" s="372"/>
      <c r="AW1171" s="372"/>
      <c r="AX1171" s="372"/>
      <c r="AY1171" s="372"/>
      <c r="AZ1171" s="372"/>
      <c r="BA1171" s="372"/>
      <c r="BB1171" s="372"/>
      <c r="BC1171" s="372"/>
      <c r="BD1171" s="372"/>
      <c r="BE1171" s="372"/>
      <c r="BF1171" s="372"/>
      <c r="BG1171" s="372"/>
      <c r="BH1171" s="372"/>
      <c r="BI1171" s="372"/>
      <c r="BJ1171" s="372"/>
      <c r="BK1171" s="372"/>
      <c r="BL1171" s="372"/>
      <c r="BM1171" s="372"/>
      <c r="BN1171" s="372"/>
      <c r="BO1171" s="372"/>
      <c r="BP1171" s="372"/>
      <c r="BQ1171" s="372"/>
      <c r="BR1171" s="372"/>
      <c r="BS1171" s="372"/>
      <c r="BT1171" s="372"/>
      <c r="BU1171" s="372"/>
      <c r="BV1171" s="372"/>
      <c r="BW1171" s="372"/>
      <c r="BX1171" s="372"/>
      <c r="BY1171" s="372"/>
      <c r="BZ1171" s="372"/>
      <c r="CA1171" s="372"/>
      <c r="CB1171" s="372"/>
      <c r="CC1171" s="372"/>
      <c r="CD1171" s="372"/>
      <c r="CE1171" s="372"/>
      <c r="CF1171" s="372"/>
      <c r="CG1171" s="372"/>
      <c r="CH1171" s="372"/>
      <c r="CI1171" s="372"/>
      <c r="CJ1171" s="372"/>
      <c r="CK1171" s="372"/>
      <c r="CL1171" s="372"/>
      <c r="CM1171" s="372"/>
      <c r="CN1171" s="372"/>
      <c r="CO1171" s="372"/>
      <c r="CP1171" s="372"/>
      <c r="CQ1171" s="372"/>
      <c r="CR1171" s="372"/>
      <c r="CS1171" s="372"/>
      <c r="CT1171" s="372"/>
      <c r="CU1171" s="372"/>
      <c r="CV1171" s="372"/>
      <c r="CW1171" s="372"/>
      <c r="CX1171" s="372"/>
      <c r="CY1171" s="372"/>
      <c r="CZ1171" s="372"/>
      <c r="DA1171" s="372"/>
      <c r="DB1171" s="372"/>
      <c r="DC1171" s="372"/>
      <c r="DD1171" s="372"/>
      <c r="DE1171" s="372"/>
      <c r="DF1171" s="372"/>
      <c r="DG1171" s="372"/>
      <c r="DH1171" s="372"/>
      <c r="DI1171" s="372"/>
      <c r="DJ1171" s="372"/>
      <c r="DK1171" s="372"/>
      <c r="DL1171" s="372"/>
      <c r="DM1171" s="372"/>
      <c r="DN1171" s="372"/>
      <c r="DO1171" s="372"/>
      <c r="DP1171" s="372"/>
      <c r="DQ1171" s="372"/>
      <c r="DR1171" s="372"/>
      <c r="DS1171" s="372"/>
      <c r="DT1171" s="372"/>
      <c r="DU1171" s="372"/>
      <c r="DV1171" s="372"/>
      <c r="DW1171" s="372"/>
      <c r="DX1171" s="372"/>
      <c r="DY1171" s="372"/>
      <c r="DZ1171" s="372"/>
      <c r="EA1171" s="372"/>
      <c r="EB1171" s="372"/>
      <c r="EC1171" s="372"/>
      <c r="ED1171" s="372"/>
      <c r="EE1171" s="372"/>
      <c r="EF1171" s="372"/>
      <c r="EG1171" s="372"/>
      <c r="EH1171" s="372"/>
      <c r="EI1171" s="372"/>
      <c r="EJ1171" s="372"/>
      <c r="EK1171" s="372"/>
      <c r="EL1171" s="372"/>
      <c r="EM1171" s="372"/>
      <c r="EN1171" s="372"/>
      <c r="EO1171" s="372"/>
      <c r="EP1171" s="372"/>
      <c r="EQ1171" s="372"/>
      <c r="ER1171" s="372"/>
      <c r="ES1171" s="372"/>
      <c r="ET1171" s="372"/>
      <c r="EU1171" s="372"/>
      <c r="EV1171" s="372"/>
      <c r="EW1171" s="372"/>
      <c r="EX1171" s="372"/>
      <c r="EY1171" s="372"/>
      <c r="EZ1171" s="372"/>
      <c r="FA1171" s="372"/>
      <c r="FB1171" s="372"/>
      <c r="FC1171" s="372"/>
      <c r="FD1171" s="372"/>
      <c r="FE1171" s="372"/>
      <c r="FF1171" s="372"/>
      <c r="FG1171" s="372"/>
      <c r="FH1171" s="372"/>
      <c r="FI1171" s="372"/>
      <c r="FJ1171" s="372"/>
      <c r="FK1171" s="372"/>
      <c r="FL1171" s="372"/>
      <c r="FM1171" s="372"/>
      <c r="FN1171" s="372"/>
      <c r="FO1171" s="372"/>
      <c r="FP1171" s="372"/>
      <c r="FQ1171" s="372"/>
      <c r="FR1171" s="372"/>
      <c r="FS1171" s="372"/>
      <c r="FT1171" s="372"/>
      <c r="FU1171" s="372"/>
      <c r="FV1171" s="372"/>
      <c r="FW1171" s="372"/>
      <c r="FX1171" s="372"/>
      <c r="FY1171" s="372"/>
      <c r="FZ1171" s="372"/>
      <c r="GA1171" s="372"/>
      <c r="GB1171" s="372"/>
      <c r="GC1171" s="372"/>
      <c r="GD1171" s="372"/>
      <c r="GE1171" s="372"/>
      <c r="GF1171" s="372"/>
      <c r="GG1171" s="372"/>
      <c r="GH1171" s="372"/>
      <c r="GI1171" s="372"/>
      <c r="GJ1171" s="372"/>
      <c r="GK1171" s="372"/>
      <c r="GL1171" s="372"/>
      <c r="GM1171" s="372"/>
      <c r="GN1171" s="372"/>
      <c r="GO1171" s="372"/>
      <c r="GP1171" s="372"/>
      <c r="GQ1171" s="372"/>
      <c r="GR1171" s="372"/>
      <c r="GS1171" s="372"/>
      <c r="GT1171" s="372"/>
      <c r="GU1171" s="372"/>
      <c r="GV1171" s="372"/>
      <c r="GW1171" s="372"/>
      <c r="GX1171" s="372"/>
      <c r="GY1171" s="372"/>
      <c r="GZ1171" s="372"/>
      <c r="HA1171" s="372"/>
      <c r="HB1171" s="372"/>
      <c r="HC1171" s="372"/>
      <c r="HD1171" s="372"/>
      <c r="HE1171" s="372"/>
      <c r="HF1171" s="372"/>
      <c r="HG1171" s="372"/>
      <c r="HH1171" s="372"/>
      <c r="HI1171" s="372"/>
      <c r="HJ1171" s="372"/>
      <c r="HK1171" s="372"/>
      <c r="HL1171" s="372"/>
      <c r="HM1171" s="372"/>
      <c r="HN1171" s="372"/>
      <c r="HO1171" s="372"/>
      <c r="HP1171" s="372"/>
      <c r="HQ1171" s="372"/>
      <c r="HR1171" s="372"/>
      <c r="HS1171" s="372"/>
      <c r="HT1171" s="372"/>
      <c r="HU1171" s="372"/>
      <c r="HV1171" s="372"/>
      <c r="HW1171" s="372"/>
      <c r="HX1171" s="372"/>
    </row>
    <row r="1173" spans="1:232" s="481" customFormat="1">
      <c r="A1173" s="363"/>
      <c r="B1173" s="378"/>
      <c r="C1173" s="365"/>
      <c r="D1173" s="366"/>
      <c r="E1173" s="367"/>
      <c r="F1173" s="368"/>
      <c r="G1173" s="379"/>
      <c r="H1173" s="382"/>
      <c r="I1173" s="466"/>
      <c r="J1173" s="467"/>
      <c r="K1173" s="468"/>
      <c r="L1173" s="465"/>
      <c r="N1173" s="458"/>
      <c r="O1173" s="458"/>
      <c r="P1173" s="372"/>
      <c r="Q1173" s="372"/>
      <c r="R1173" s="372"/>
      <c r="S1173" s="372"/>
      <c r="T1173" s="372"/>
      <c r="U1173" s="372"/>
      <c r="V1173" s="372"/>
      <c r="W1173" s="372"/>
      <c r="X1173" s="372"/>
      <c r="Y1173" s="372"/>
      <c r="Z1173" s="372"/>
      <c r="AA1173" s="372"/>
      <c r="AB1173" s="372"/>
      <c r="AC1173" s="372"/>
      <c r="AD1173" s="372"/>
      <c r="AE1173" s="372"/>
      <c r="AF1173" s="372"/>
      <c r="AG1173" s="372"/>
      <c r="AH1173" s="372"/>
      <c r="AI1173" s="372"/>
      <c r="AJ1173" s="372"/>
      <c r="AK1173" s="372"/>
      <c r="AL1173" s="372"/>
      <c r="AM1173" s="372"/>
      <c r="AN1173" s="372"/>
      <c r="AO1173" s="372"/>
      <c r="AP1173" s="372"/>
      <c r="AQ1173" s="372"/>
      <c r="AR1173" s="372"/>
      <c r="AS1173" s="372"/>
      <c r="AT1173" s="372"/>
      <c r="AU1173" s="372"/>
      <c r="AV1173" s="372"/>
      <c r="AW1173" s="372"/>
      <c r="AX1173" s="372"/>
      <c r="AY1173" s="372"/>
      <c r="AZ1173" s="372"/>
      <c r="BA1173" s="372"/>
      <c r="BB1173" s="372"/>
      <c r="BC1173" s="372"/>
      <c r="BD1173" s="372"/>
      <c r="BE1173" s="372"/>
      <c r="BF1173" s="372"/>
      <c r="BG1173" s="372"/>
      <c r="BH1173" s="372"/>
      <c r="BI1173" s="372"/>
      <c r="BJ1173" s="372"/>
      <c r="BK1173" s="372"/>
      <c r="BL1173" s="372"/>
      <c r="BM1173" s="372"/>
      <c r="BN1173" s="372"/>
      <c r="BO1173" s="372"/>
      <c r="BP1173" s="372"/>
      <c r="BQ1173" s="372"/>
      <c r="BR1173" s="372"/>
      <c r="BS1173" s="372"/>
      <c r="BT1173" s="372"/>
      <c r="BU1173" s="372"/>
      <c r="BV1173" s="372"/>
      <c r="BW1173" s="372"/>
      <c r="BX1173" s="372"/>
      <c r="BY1173" s="372"/>
      <c r="BZ1173" s="372"/>
      <c r="CA1173" s="372"/>
      <c r="CB1173" s="372"/>
      <c r="CC1173" s="372"/>
      <c r="CD1173" s="372"/>
      <c r="CE1173" s="372"/>
      <c r="CF1173" s="372"/>
      <c r="CG1173" s="372"/>
      <c r="CH1173" s="372"/>
      <c r="CI1173" s="372"/>
      <c r="CJ1173" s="372"/>
      <c r="CK1173" s="372"/>
      <c r="CL1173" s="372"/>
      <c r="CM1173" s="372"/>
      <c r="CN1173" s="372"/>
      <c r="CO1173" s="372"/>
      <c r="CP1173" s="372"/>
      <c r="CQ1173" s="372"/>
      <c r="CR1173" s="372"/>
      <c r="CS1173" s="372"/>
      <c r="CT1173" s="372"/>
      <c r="CU1173" s="372"/>
      <c r="CV1173" s="372"/>
      <c r="CW1173" s="372"/>
      <c r="CX1173" s="372"/>
      <c r="CY1173" s="372"/>
      <c r="CZ1173" s="372"/>
      <c r="DA1173" s="372"/>
      <c r="DB1173" s="372"/>
      <c r="DC1173" s="372"/>
      <c r="DD1173" s="372"/>
      <c r="DE1173" s="372"/>
      <c r="DF1173" s="372"/>
      <c r="DG1173" s="372"/>
      <c r="DH1173" s="372"/>
      <c r="DI1173" s="372"/>
      <c r="DJ1173" s="372"/>
      <c r="DK1173" s="372"/>
      <c r="DL1173" s="372"/>
      <c r="DM1173" s="372"/>
      <c r="DN1173" s="372"/>
      <c r="DO1173" s="372"/>
      <c r="DP1173" s="372"/>
      <c r="DQ1173" s="372"/>
      <c r="DR1173" s="372"/>
      <c r="DS1173" s="372"/>
      <c r="DT1173" s="372"/>
      <c r="DU1173" s="372"/>
      <c r="DV1173" s="372"/>
      <c r="DW1173" s="372"/>
      <c r="DX1173" s="372"/>
      <c r="DY1173" s="372"/>
      <c r="DZ1173" s="372"/>
      <c r="EA1173" s="372"/>
      <c r="EB1173" s="372"/>
      <c r="EC1173" s="372"/>
      <c r="ED1173" s="372"/>
      <c r="EE1173" s="372"/>
      <c r="EF1173" s="372"/>
      <c r="EG1173" s="372"/>
      <c r="EH1173" s="372"/>
      <c r="EI1173" s="372"/>
      <c r="EJ1173" s="372"/>
      <c r="EK1173" s="372"/>
      <c r="EL1173" s="372"/>
      <c r="EM1173" s="372"/>
      <c r="EN1173" s="372"/>
      <c r="EO1173" s="372"/>
      <c r="EP1173" s="372"/>
      <c r="EQ1173" s="372"/>
      <c r="ER1173" s="372"/>
      <c r="ES1173" s="372"/>
      <c r="ET1173" s="372"/>
      <c r="EU1173" s="372"/>
      <c r="EV1173" s="372"/>
      <c r="EW1173" s="372"/>
      <c r="EX1173" s="372"/>
      <c r="EY1173" s="372"/>
      <c r="EZ1173" s="372"/>
      <c r="FA1173" s="372"/>
      <c r="FB1173" s="372"/>
      <c r="FC1173" s="372"/>
      <c r="FD1173" s="372"/>
      <c r="FE1173" s="372"/>
      <c r="FF1173" s="372"/>
      <c r="FG1173" s="372"/>
      <c r="FH1173" s="372"/>
      <c r="FI1173" s="372"/>
      <c r="FJ1173" s="372"/>
      <c r="FK1173" s="372"/>
      <c r="FL1173" s="372"/>
      <c r="FM1173" s="372"/>
      <c r="FN1173" s="372"/>
      <c r="FO1173" s="372"/>
      <c r="FP1173" s="372"/>
      <c r="FQ1173" s="372"/>
      <c r="FR1173" s="372"/>
      <c r="FS1173" s="372"/>
      <c r="FT1173" s="372"/>
      <c r="FU1173" s="372"/>
      <c r="FV1173" s="372"/>
      <c r="FW1173" s="372"/>
      <c r="FX1173" s="372"/>
      <c r="FY1173" s="372"/>
      <c r="FZ1173" s="372"/>
      <c r="GA1173" s="372"/>
      <c r="GB1173" s="372"/>
      <c r="GC1173" s="372"/>
      <c r="GD1173" s="372"/>
      <c r="GE1173" s="372"/>
      <c r="GF1173" s="372"/>
      <c r="GG1173" s="372"/>
      <c r="GH1173" s="372"/>
      <c r="GI1173" s="372"/>
      <c r="GJ1173" s="372"/>
      <c r="GK1173" s="372"/>
      <c r="GL1173" s="372"/>
      <c r="GM1173" s="372"/>
      <c r="GN1173" s="372"/>
      <c r="GO1173" s="372"/>
      <c r="GP1173" s="372"/>
      <c r="GQ1173" s="372"/>
      <c r="GR1173" s="372"/>
      <c r="GS1173" s="372"/>
      <c r="GT1173" s="372"/>
      <c r="GU1173" s="372"/>
      <c r="GV1173" s="372"/>
      <c r="GW1173" s="372"/>
      <c r="GX1173" s="372"/>
      <c r="GY1173" s="372"/>
      <c r="GZ1173" s="372"/>
      <c r="HA1173" s="372"/>
      <c r="HB1173" s="372"/>
      <c r="HC1173" s="372"/>
      <c r="HD1173" s="372"/>
      <c r="HE1173" s="372"/>
      <c r="HF1173" s="372"/>
      <c r="HG1173" s="372"/>
      <c r="HH1173" s="372"/>
      <c r="HI1173" s="372"/>
      <c r="HJ1173" s="372"/>
      <c r="HK1173" s="372"/>
      <c r="HL1173" s="372"/>
      <c r="HM1173" s="372"/>
      <c r="HN1173" s="372"/>
      <c r="HO1173" s="372"/>
      <c r="HP1173" s="372"/>
      <c r="HQ1173" s="372"/>
      <c r="HR1173" s="372"/>
      <c r="HS1173" s="372"/>
      <c r="HT1173" s="372"/>
      <c r="HU1173" s="372"/>
      <c r="HV1173" s="372"/>
      <c r="HW1173" s="372"/>
      <c r="HX1173" s="372"/>
    </row>
    <row r="1174" spans="1:232" s="481" customFormat="1">
      <c r="A1174" s="363"/>
      <c r="B1174" s="378"/>
      <c r="C1174" s="365"/>
      <c r="D1174" s="366"/>
      <c r="E1174" s="367"/>
      <c r="F1174" s="368"/>
      <c r="G1174" s="379"/>
      <c r="H1174" s="382"/>
      <c r="I1174" s="466"/>
      <c r="J1174" s="467"/>
      <c r="K1174" s="468"/>
      <c r="L1174" s="465"/>
      <c r="N1174" s="458"/>
      <c r="O1174" s="458"/>
      <c r="P1174" s="372"/>
      <c r="Q1174" s="372"/>
      <c r="R1174" s="372"/>
      <c r="S1174" s="372"/>
      <c r="T1174" s="372"/>
      <c r="U1174" s="372"/>
      <c r="V1174" s="372"/>
      <c r="W1174" s="372"/>
      <c r="X1174" s="372"/>
      <c r="Y1174" s="372"/>
      <c r="Z1174" s="372"/>
      <c r="AA1174" s="372"/>
      <c r="AB1174" s="372"/>
      <c r="AC1174" s="372"/>
      <c r="AD1174" s="372"/>
      <c r="AE1174" s="372"/>
      <c r="AF1174" s="372"/>
      <c r="AG1174" s="372"/>
      <c r="AH1174" s="372"/>
      <c r="AI1174" s="372"/>
      <c r="AJ1174" s="372"/>
      <c r="AK1174" s="372"/>
      <c r="AL1174" s="372"/>
      <c r="AM1174" s="372"/>
      <c r="AN1174" s="372"/>
      <c r="AO1174" s="372"/>
      <c r="AP1174" s="372"/>
      <c r="AQ1174" s="372"/>
      <c r="AR1174" s="372"/>
      <c r="AS1174" s="372"/>
      <c r="AT1174" s="372"/>
      <c r="AU1174" s="372"/>
      <c r="AV1174" s="372"/>
      <c r="AW1174" s="372"/>
      <c r="AX1174" s="372"/>
      <c r="AY1174" s="372"/>
      <c r="AZ1174" s="372"/>
      <c r="BA1174" s="372"/>
      <c r="BB1174" s="372"/>
      <c r="BC1174" s="372"/>
      <c r="BD1174" s="372"/>
      <c r="BE1174" s="372"/>
      <c r="BF1174" s="372"/>
      <c r="BG1174" s="372"/>
      <c r="BH1174" s="372"/>
      <c r="BI1174" s="372"/>
      <c r="BJ1174" s="372"/>
      <c r="BK1174" s="372"/>
      <c r="BL1174" s="372"/>
      <c r="BM1174" s="372"/>
      <c r="BN1174" s="372"/>
      <c r="BO1174" s="372"/>
      <c r="BP1174" s="372"/>
      <c r="BQ1174" s="372"/>
      <c r="BR1174" s="372"/>
      <c r="BS1174" s="372"/>
      <c r="BT1174" s="372"/>
      <c r="BU1174" s="372"/>
      <c r="BV1174" s="372"/>
      <c r="BW1174" s="372"/>
      <c r="BX1174" s="372"/>
      <c r="BY1174" s="372"/>
      <c r="BZ1174" s="372"/>
      <c r="CA1174" s="372"/>
      <c r="CB1174" s="372"/>
      <c r="CC1174" s="372"/>
      <c r="CD1174" s="372"/>
      <c r="CE1174" s="372"/>
      <c r="CF1174" s="372"/>
      <c r="CG1174" s="372"/>
      <c r="CH1174" s="372"/>
      <c r="CI1174" s="372"/>
      <c r="CJ1174" s="372"/>
      <c r="CK1174" s="372"/>
      <c r="CL1174" s="372"/>
      <c r="CM1174" s="372"/>
      <c r="CN1174" s="372"/>
      <c r="CO1174" s="372"/>
      <c r="CP1174" s="372"/>
      <c r="CQ1174" s="372"/>
      <c r="CR1174" s="372"/>
      <c r="CS1174" s="372"/>
      <c r="CT1174" s="372"/>
      <c r="CU1174" s="372"/>
      <c r="CV1174" s="372"/>
      <c r="CW1174" s="372"/>
      <c r="CX1174" s="372"/>
      <c r="CY1174" s="372"/>
      <c r="CZ1174" s="372"/>
      <c r="DA1174" s="372"/>
      <c r="DB1174" s="372"/>
      <c r="DC1174" s="372"/>
      <c r="DD1174" s="372"/>
      <c r="DE1174" s="372"/>
      <c r="DF1174" s="372"/>
      <c r="DG1174" s="372"/>
      <c r="DH1174" s="372"/>
      <c r="DI1174" s="372"/>
      <c r="DJ1174" s="372"/>
      <c r="DK1174" s="372"/>
      <c r="DL1174" s="372"/>
      <c r="DM1174" s="372"/>
      <c r="DN1174" s="372"/>
      <c r="DO1174" s="372"/>
      <c r="DP1174" s="372"/>
      <c r="DQ1174" s="372"/>
      <c r="DR1174" s="372"/>
      <c r="DS1174" s="372"/>
      <c r="DT1174" s="372"/>
      <c r="DU1174" s="372"/>
      <c r="DV1174" s="372"/>
      <c r="DW1174" s="372"/>
      <c r="DX1174" s="372"/>
      <c r="DY1174" s="372"/>
      <c r="DZ1174" s="372"/>
      <c r="EA1174" s="372"/>
      <c r="EB1174" s="372"/>
      <c r="EC1174" s="372"/>
      <c r="ED1174" s="372"/>
      <c r="EE1174" s="372"/>
      <c r="EF1174" s="372"/>
      <c r="EG1174" s="372"/>
      <c r="EH1174" s="372"/>
      <c r="EI1174" s="372"/>
      <c r="EJ1174" s="372"/>
      <c r="EK1174" s="372"/>
      <c r="EL1174" s="372"/>
      <c r="EM1174" s="372"/>
      <c r="EN1174" s="372"/>
      <c r="EO1174" s="372"/>
      <c r="EP1174" s="372"/>
      <c r="EQ1174" s="372"/>
      <c r="ER1174" s="372"/>
      <c r="ES1174" s="372"/>
      <c r="ET1174" s="372"/>
      <c r="EU1174" s="372"/>
      <c r="EV1174" s="372"/>
      <c r="EW1174" s="372"/>
      <c r="EX1174" s="372"/>
      <c r="EY1174" s="372"/>
      <c r="EZ1174" s="372"/>
      <c r="FA1174" s="372"/>
      <c r="FB1174" s="372"/>
      <c r="FC1174" s="372"/>
      <c r="FD1174" s="372"/>
      <c r="FE1174" s="372"/>
      <c r="FF1174" s="372"/>
      <c r="FG1174" s="372"/>
      <c r="FH1174" s="372"/>
      <c r="FI1174" s="372"/>
      <c r="FJ1174" s="372"/>
      <c r="FK1174" s="372"/>
      <c r="FL1174" s="372"/>
      <c r="FM1174" s="372"/>
      <c r="FN1174" s="372"/>
      <c r="FO1174" s="372"/>
      <c r="FP1174" s="372"/>
      <c r="FQ1174" s="372"/>
      <c r="FR1174" s="372"/>
      <c r="FS1174" s="372"/>
      <c r="FT1174" s="372"/>
      <c r="FU1174" s="372"/>
      <c r="FV1174" s="372"/>
      <c r="FW1174" s="372"/>
      <c r="FX1174" s="372"/>
      <c r="FY1174" s="372"/>
      <c r="FZ1174" s="372"/>
      <c r="GA1174" s="372"/>
      <c r="GB1174" s="372"/>
      <c r="GC1174" s="372"/>
      <c r="GD1174" s="372"/>
      <c r="GE1174" s="372"/>
      <c r="GF1174" s="372"/>
      <c r="GG1174" s="372"/>
      <c r="GH1174" s="372"/>
      <c r="GI1174" s="372"/>
      <c r="GJ1174" s="372"/>
      <c r="GK1174" s="372"/>
      <c r="GL1174" s="372"/>
      <c r="GM1174" s="372"/>
      <c r="GN1174" s="372"/>
      <c r="GO1174" s="372"/>
      <c r="GP1174" s="372"/>
      <c r="GQ1174" s="372"/>
      <c r="GR1174" s="372"/>
      <c r="GS1174" s="372"/>
      <c r="GT1174" s="372"/>
      <c r="GU1174" s="372"/>
      <c r="GV1174" s="372"/>
      <c r="GW1174" s="372"/>
      <c r="GX1174" s="372"/>
      <c r="GY1174" s="372"/>
      <c r="GZ1174" s="372"/>
      <c r="HA1174" s="372"/>
      <c r="HB1174" s="372"/>
      <c r="HC1174" s="372"/>
      <c r="HD1174" s="372"/>
      <c r="HE1174" s="372"/>
      <c r="HF1174" s="372"/>
      <c r="HG1174" s="372"/>
      <c r="HH1174" s="372"/>
      <c r="HI1174" s="372"/>
      <c r="HJ1174" s="372"/>
      <c r="HK1174" s="372"/>
      <c r="HL1174" s="372"/>
      <c r="HM1174" s="372"/>
      <c r="HN1174" s="372"/>
      <c r="HO1174" s="372"/>
      <c r="HP1174" s="372"/>
      <c r="HQ1174" s="372"/>
      <c r="HR1174" s="372"/>
      <c r="HS1174" s="372"/>
      <c r="HT1174" s="372"/>
      <c r="HU1174" s="372"/>
      <c r="HV1174" s="372"/>
      <c r="HW1174" s="372"/>
      <c r="HX1174" s="372"/>
    </row>
    <row r="1176" spans="1:232" s="481" customFormat="1">
      <c r="A1176" s="363"/>
      <c r="B1176" s="378"/>
      <c r="C1176" s="365"/>
      <c r="D1176" s="366"/>
      <c r="E1176" s="367"/>
      <c r="F1176" s="368"/>
      <c r="G1176" s="379"/>
      <c r="H1176" s="382"/>
      <c r="I1176" s="466"/>
      <c r="J1176" s="467"/>
      <c r="K1176" s="468"/>
      <c r="L1176" s="465"/>
      <c r="N1176" s="458"/>
      <c r="O1176" s="458"/>
      <c r="P1176" s="372"/>
      <c r="Q1176" s="372"/>
      <c r="R1176" s="372"/>
      <c r="S1176" s="372"/>
      <c r="T1176" s="372"/>
      <c r="U1176" s="372"/>
      <c r="V1176" s="372"/>
      <c r="W1176" s="372"/>
      <c r="X1176" s="372"/>
      <c r="Y1176" s="372"/>
      <c r="Z1176" s="372"/>
      <c r="AA1176" s="372"/>
      <c r="AB1176" s="372"/>
      <c r="AC1176" s="372"/>
      <c r="AD1176" s="372"/>
      <c r="AE1176" s="372"/>
      <c r="AF1176" s="372"/>
      <c r="AG1176" s="372"/>
      <c r="AH1176" s="372"/>
      <c r="AI1176" s="372"/>
      <c r="AJ1176" s="372"/>
      <c r="AK1176" s="372"/>
      <c r="AL1176" s="372"/>
      <c r="AM1176" s="372"/>
      <c r="AN1176" s="372"/>
      <c r="AO1176" s="372"/>
      <c r="AP1176" s="372"/>
      <c r="AQ1176" s="372"/>
      <c r="AR1176" s="372"/>
      <c r="AS1176" s="372"/>
      <c r="AT1176" s="372"/>
      <c r="AU1176" s="372"/>
      <c r="AV1176" s="372"/>
      <c r="AW1176" s="372"/>
      <c r="AX1176" s="372"/>
      <c r="AY1176" s="372"/>
      <c r="AZ1176" s="372"/>
      <c r="BA1176" s="372"/>
      <c r="BB1176" s="372"/>
      <c r="BC1176" s="372"/>
      <c r="BD1176" s="372"/>
      <c r="BE1176" s="372"/>
      <c r="BF1176" s="372"/>
      <c r="BG1176" s="372"/>
      <c r="BH1176" s="372"/>
      <c r="BI1176" s="372"/>
      <c r="BJ1176" s="372"/>
      <c r="BK1176" s="372"/>
      <c r="BL1176" s="372"/>
      <c r="BM1176" s="372"/>
      <c r="BN1176" s="372"/>
      <c r="BO1176" s="372"/>
      <c r="BP1176" s="372"/>
      <c r="BQ1176" s="372"/>
      <c r="BR1176" s="372"/>
      <c r="BS1176" s="372"/>
      <c r="BT1176" s="372"/>
      <c r="BU1176" s="372"/>
      <c r="BV1176" s="372"/>
      <c r="BW1176" s="372"/>
      <c r="BX1176" s="372"/>
      <c r="BY1176" s="372"/>
      <c r="BZ1176" s="372"/>
      <c r="CA1176" s="372"/>
      <c r="CB1176" s="372"/>
      <c r="CC1176" s="372"/>
      <c r="CD1176" s="372"/>
      <c r="CE1176" s="372"/>
      <c r="CF1176" s="372"/>
      <c r="CG1176" s="372"/>
      <c r="CH1176" s="372"/>
      <c r="CI1176" s="372"/>
      <c r="CJ1176" s="372"/>
      <c r="CK1176" s="372"/>
      <c r="CL1176" s="372"/>
      <c r="CM1176" s="372"/>
      <c r="CN1176" s="372"/>
      <c r="CO1176" s="372"/>
      <c r="CP1176" s="372"/>
      <c r="CQ1176" s="372"/>
      <c r="CR1176" s="372"/>
      <c r="CS1176" s="372"/>
      <c r="CT1176" s="372"/>
      <c r="CU1176" s="372"/>
      <c r="CV1176" s="372"/>
      <c r="CW1176" s="372"/>
      <c r="CX1176" s="372"/>
      <c r="CY1176" s="372"/>
      <c r="CZ1176" s="372"/>
      <c r="DA1176" s="372"/>
      <c r="DB1176" s="372"/>
      <c r="DC1176" s="372"/>
      <c r="DD1176" s="372"/>
      <c r="DE1176" s="372"/>
      <c r="DF1176" s="372"/>
      <c r="DG1176" s="372"/>
      <c r="DH1176" s="372"/>
      <c r="DI1176" s="372"/>
      <c r="DJ1176" s="372"/>
      <c r="DK1176" s="372"/>
      <c r="DL1176" s="372"/>
      <c r="DM1176" s="372"/>
      <c r="DN1176" s="372"/>
      <c r="DO1176" s="372"/>
      <c r="DP1176" s="372"/>
      <c r="DQ1176" s="372"/>
      <c r="DR1176" s="372"/>
      <c r="DS1176" s="372"/>
      <c r="DT1176" s="372"/>
      <c r="DU1176" s="372"/>
      <c r="DV1176" s="372"/>
      <c r="DW1176" s="372"/>
      <c r="DX1176" s="372"/>
      <c r="DY1176" s="372"/>
      <c r="DZ1176" s="372"/>
      <c r="EA1176" s="372"/>
      <c r="EB1176" s="372"/>
      <c r="EC1176" s="372"/>
      <c r="ED1176" s="372"/>
      <c r="EE1176" s="372"/>
      <c r="EF1176" s="372"/>
      <c r="EG1176" s="372"/>
      <c r="EH1176" s="372"/>
      <c r="EI1176" s="372"/>
      <c r="EJ1176" s="372"/>
      <c r="EK1176" s="372"/>
      <c r="EL1176" s="372"/>
      <c r="EM1176" s="372"/>
      <c r="EN1176" s="372"/>
      <c r="EO1176" s="372"/>
      <c r="EP1176" s="372"/>
      <c r="EQ1176" s="372"/>
      <c r="ER1176" s="372"/>
      <c r="ES1176" s="372"/>
      <c r="ET1176" s="372"/>
      <c r="EU1176" s="372"/>
      <c r="EV1176" s="372"/>
      <c r="EW1176" s="372"/>
      <c r="EX1176" s="372"/>
      <c r="EY1176" s="372"/>
      <c r="EZ1176" s="372"/>
      <c r="FA1176" s="372"/>
      <c r="FB1176" s="372"/>
      <c r="FC1176" s="372"/>
      <c r="FD1176" s="372"/>
      <c r="FE1176" s="372"/>
      <c r="FF1176" s="372"/>
      <c r="FG1176" s="372"/>
      <c r="FH1176" s="372"/>
      <c r="FI1176" s="372"/>
      <c r="FJ1176" s="372"/>
      <c r="FK1176" s="372"/>
      <c r="FL1176" s="372"/>
      <c r="FM1176" s="372"/>
      <c r="FN1176" s="372"/>
      <c r="FO1176" s="372"/>
      <c r="FP1176" s="372"/>
      <c r="FQ1176" s="372"/>
      <c r="FR1176" s="372"/>
      <c r="FS1176" s="372"/>
      <c r="FT1176" s="372"/>
      <c r="FU1176" s="372"/>
      <c r="FV1176" s="372"/>
      <c r="FW1176" s="372"/>
      <c r="FX1176" s="372"/>
      <c r="FY1176" s="372"/>
      <c r="FZ1176" s="372"/>
      <c r="GA1176" s="372"/>
      <c r="GB1176" s="372"/>
      <c r="GC1176" s="372"/>
      <c r="GD1176" s="372"/>
      <c r="GE1176" s="372"/>
      <c r="GF1176" s="372"/>
      <c r="GG1176" s="372"/>
      <c r="GH1176" s="372"/>
      <c r="GI1176" s="372"/>
      <c r="GJ1176" s="372"/>
      <c r="GK1176" s="372"/>
      <c r="GL1176" s="372"/>
      <c r="GM1176" s="372"/>
      <c r="GN1176" s="372"/>
      <c r="GO1176" s="372"/>
      <c r="GP1176" s="372"/>
      <c r="GQ1176" s="372"/>
      <c r="GR1176" s="372"/>
      <c r="GS1176" s="372"/>
      <c r="GT1176" s="372"/>
      <c r="GU1176" s="372"/>
      <c r="GV1176" s="372"/>
      <c r="GW1176" s="372"/>
      <c r="GX1176" s="372"/>
      <c r="GY1176" s="372"/>
      <c r="GZ1176" s="372"/>
      <c r="HA1176" s="372"/>
      <c r="HB1176" s="372"/>
      <c r="HC1176" s="372"/>
      <c r="HD1176" s="372"/>
      <c r="HE1176" s="372"/>
      <c r="HF1176" s="372"/>
      <c r="HG1176" s="372"/>
      <c r="HH1176" s="372"/>
      <c r="HI1176" s="372"/>
      <c r="HJ1176" s="372"/>
      <c r="HK1176" s="372"/>
      <c r="HL1176" s="372"/>
      <c r="HM1176" s="372"/>
      <c r="HN1176" s="372"/>
      <c r="HO1176" s="372"/>
      <c r="HP1176" s="372"/>
      <c r="HQ1176" s="372"/>
      <c r="HR1176" s="372"/>
      <c r="HS1176" s="372"/>
      <c r="HT1176" s="372"/>
      <c r="HU1176" s="372"/>
      <c r="HV1176" s="372"/>
      <c r="HW1176" s="372"/>
      <c r="HX1176" s="372"/>
    </row>
    <row r="1178" spans="1:232" s="481" customFormat="1">
      <c r="A1178" s="363"/>
      <c r="B1178" s="378"/>
      <c r="C1178" s="365"/>
      <c r="D1178" s="366"/>
      <c r="E1178" s="367"/>
      <c r="F1178" s="368"/>
      <c r="G1178" s="379"/>
      <c r="H1178" s="382"/>
      <c r="I1178" s="466"/>
      <c r="J1178" s="467"/>
      <c r="K1178" s="468"/>
      <c r="L1178" s="465"/>
      <c r="N1178" s="458"/>
      <c r="O1178" s="458"/>
      <c r="P1178" s="372"/>
      <c r="Q1178" s="372"/>
      <c r="R1178" s="372"/>
      <c r="S1178" s="372"/>
      <c r="T1178" s="372"/>
      <c r="U1178" s="372"/>
      <c r="V1178" s="372"/>
      <c r="W1178" s="372"/>
      <c r="X1178" s="372"/>
      <c r="Y1178" s="372"/>
      <c r="Z1178" s="372"/>
      <c r="AA1178" s="372"/>
      <c r="AB1178" s="372"/>
      <c r="AC1178" s="372"/>
      <c r="AD1178" s="372"/>
      <c r="AE1178" s="372"/>
      <c r="AF1178" s="372"/>
      <c r="AG1178" s="372"/>
      <c r="AH1178" s="372"/>
      <c r="AI1178" s="372"/>
      <c r="AJ1178" s="372"/>
      <c r="AK1178" s="372"/>
      <c r="AL1178" s="372"/>
      <c r="AM1178" s="372"/>
      <c r="AN1178" s="372"/>
      <c r="AO1178" s="372"/>
      <c r="AP1178" s="372"/>
      <c r="AQ1178" s="372"/>
      <c r="AR1178" s="372"/>
      <c r="AS1178" s="372"/>
      <c r="AT1178" s="372"/>
      <c r="AU1178" s="372"/>
      <c r="AV1178" s="372"/>
      <c r="AW1178" s="372"/>
      <c r="AX1178" s="372"/>
      <c r="AY1178" s="372"/>
      <c r="AZ1178" s="372"/>
      <c r="BA1178" s="372"/>
      <c r="BB1178" s="372"/>
      <c r="BC1178" s="372"/>
      <c r="BD1178" s="372"/>
      <c r="BE1178" s="372"/>
      <c r="BF1178" s="372"/>
      <c r="BG1178" s="372"/>
      <c r="BH1178" s="372"/>
      <c r="BI1178" s="372"/>
      <c r="BJ1178" s="372"/>
      <c r="BK1178" s="372"/>
      <c r="BL1178" s="372"/>
      <c r="BM1178" s="372"/>
      <c r="BN1178" s="372"/>
      <c r="BO1178" s="372"/>
      <c r="BP1178" s="372"/>
      <c r="BQ1178" s="372"/>
      <c r="BR1178" s="372"/>
      <c r="BS1178" s="372"/>
      <c r="BT1178" s="372"/>
      <c r="BU1178" s="372"/>
      <c r="BV1178" s="372"/>
      <c r="BW1178" s="372"/>
      <c r="BX1178" s="372"/>
      <c r="BY1178" s="372"/>
      <c r="BZ1178" s="372"/>
      <c r="CA1178" s="372"/>
      <c r="CB1178" s="372"/>
      <c r="CC1178" s="372"/>
      <c r="CD1178" s="372"/>
      <c r="CE1178" s="372"/>
      <c r="CF1178" s="372"/>
      <c r="CG1178" s="372"/>
      <c r="CH1178" s="372"/>
      <c r="CI1178" s="372"/>
      <c r="CJ1178" s="372"/>
      <c r="CK1178" s="372"/>
      <c r="CL1178" s="372"/>
      <c r="CM1178" s="372"/>
      <c r="CN1178" s="372"/>
      <c r="CO1178" s="372"/>
      <c r="CP1178" s="372"/>
      <c r="CQ1178" s="372"/>
      <c r="CR1178" s="372"/>
      <c r="CS1178" s="372"/>
      <c r="CT1178" s="372"/>
      <c r="CU1178" s="372"/>
      <c r="CV1178" s="372"/>
      <c r="CW1178" s="372"/>
      <c r="CX1178" s="372"/>
      <c r="CY1178" s="372"/>
      <c r="CZ1178" s="372"/>
      <c r="DA1178" s="372"/>
      <c r="DB1178" s="372"/>
      <c r="DC1178" s="372"/>
      <c r="DD1178" s="372"/>
      <c r="DE1178" s="372"/>
      <c r="DF1178" s="372"/>
      <c r="DG1178" s="372"/>
      <c r="DH1178" s="372"/>
      <c r="DI1178" s="372"/>
      <c r="DJ1178" s="372"/>
      <c r="DK1178" s="372"/>
      <c r="DL1178" s="372"/>
      <c r="DM1178" s="372"/>
      <c r="DN1178" s="372"/>
      <c r="DO1178" s="372"/>
      <c r="DP1178" s="372"/>
      <c r="DQ1178" s="372"/>
      <c r="DR1178" s="372"/>
      <c r="DS1178" s="372"/>
      <c r="DT1178" s="372"/>
      <c r="DU1178" s="372"/>
      <c r="DV1178" s="372"/>
      <c r="DW1178" s="372"/>
      <c r="DX1178" s="372"/>
      <c r="DY1178" s="372"/>
      <c r="DZ1178" s="372"/>
      <c r="EA1178" s="372"/>
      <c r="EB1178" s="372"/>
      <c r="EC1178" s="372"/>
      <c r="ED1178" s="372"/>
      <c r="EE1178" s="372"/>
      <c r="EF1178" s="372"/>
      <c r="EG1178" s="372"/>
      <c r="EH1178" s="372"/>
      <c r="EI1178" s="372"/>
      <c r="EJ1178" s="372"/>
      <c r="EK1178" s="372"/>
      <c r="EL1178" s="372"/>
      <c r="EM1178" s="372"/>
      <c r="EN1178" s="372"/>
      <c r="EO1178" s="372"/>
      <c r="EP1178" s="372"/>
      <c r="EQ1178" s="372"/>
      <c r="ER1178" s="372"/>
      <c r="ES1178" s="372"/>
      <c r="ET1178" s="372"/>
      <c r="EU1178" s="372"/>
      <c r="EV1178" s="372"/>
      <c r="EW1178" s="372"/>
      <c r="EX1178" s="372"/>
      <c r="EY1178" s="372"/>
      <c r="EZ1178" s="372"/>
      <c r="FA1178" s="372"/>
      <c r="FB1178" s="372"/>
      <c r="FC1178" s="372"/>
      <c r="FD1178" s="372"/>
      <c r="FE1178" s="372"/>
      <c r="FF1178" s="372"/>
      <c r="FG1178" s="372"/>
      <c r="FH1178" s="372"/>
      <c r="FI1178" s="372"/>
      <c r="FJ1178" s="372"/>
      <c r="FK1178" s="372"/>
      <c r="FL1178" s="372"/>
      <c r="FM1178" s="372"/>
      <c r="FN1178" s="372"/>
      <c r="FO1178" s="372"/>
      <c r="FP1178" s="372"/>
      <c r="FQ1178" s="372"/>
      <c r="FR1178" s="372"/>
      <c r="FS1178" s="372"/>
      <c r="FT1178" s="372"/>
      <c r="FU1178" s="372"/>
      <c r="FV1178" s="372"/>
      <c r="FW1178" s="372"/>
      <c r="FX1178" s="372"/>
      <c r="FY1178" s="372"/>
      <c r="FZ1178" s="372"/>
      <c r="GA1178" s="372"/>
      <c r="GB1178" s="372"/>
      <c r="GC1178" s="372"/>
      <c r="GD1178" s="372"/>
      <c r="GE1178" s="372"/>
      <c r="GF1178" s="372"/>
      <c r="GG1178" s="372"/>
      <c r="GH1178" s="372"/>
      <c r="GI1178" s="372"/>
      <c r="GJ1178" s="372"/>
      <c r="GK1178" s="372"/>
      <c r="GL1178" s="372"/>
      <c r="GM1178" s="372"/>
      <c r="GN1178" s="372"/>
      <c r="GO1178" s="372"/>
      <c r="GP1178" s="372"/>
      <c r="GQ1178" s="372"/>
      <c r="GR1178" s="372"/>
      <c r="GS1178" s="372"/>
      <c r="GT1178" s="372"/>
      <c r="GU1178" s="372"/>
      <c r="GV1178" s="372"/>
      <c r="GW1178" s="372"/>
      <c r="GX1178" s="372"/>
      <c r="GY1178" s="372"/>
      <c r="GZ1178" s="372"/>
      <c r="HA1178" s="372"/>
      <c r="HB1178" s="372"/>
      <c r="HC1178" s="372"/>
      <c r="HD1178" s="372"/>
      <c r="HE1178" s="372"/>
      <c r="HF1178" s="372"/>
      <c r="HG1178" s="372"/>
      <c r="HH1178" s="372"/>
      <c r="HI1178" s="372"/>
      <c r="HJ1178" s="372"/>
      <c r="HK1178" s="372"/>
      <c r="HL1178" s="372"/>
      <c r="HM1178" s="372"/>
      <c r="HN1178" s="372"/>
      <c r="HO1178" s="372"/>
      <c r="HP1178" s="372"/>
      <c r="HQ1178" s="372"/>
      <c r="HR1178" s="372"/>
      <c r="HS1178" s="372"/>
      <c r="HT1178" s="372"/>
      <c r="HU1178" s="372"/>
      <c r="HV1178" s="372"/>
      <c r="HW1178" s="372"/>
      <c r="HX1178" s="372"/>
    </row>
    <row r="1180" spans="1:232" s="481" customFormat="1">
      <c r="A1180" s="363"/>
      <c r="B1180" s="378"/>
      <c r="C1180" s="365"/>
      <c r="D1180" s="366"/>
      <c r="E1180" s="367"/>
      <c r="F1180" s="368"/>
      <c r="G1180" s="379"/>
      <c r="H1180" s="382"/>
      <c r="I1180" s="466"/>
      <c r="J1180" s="467"/>
      <c r="K1180" s="468"/>
      <c r="L1180" s="465"/>
      <c r="N1180" s="458"/>
      <c r="O1180" s="458"/>
      <c r="P1180" s="372"/>
      <c r="Q1180" s="372"/>
      <c r="R1180" s="372"/>
      <c r="S1180" s="372"/>
      <c r="T1180" s="372"/>
      <c r="U1180" s="372"/>
      <c r="V1180" s="372"/>
      <c r="W1180" s="372"/>
      <c r="X1180" s="372"/>
      <c r="Y1180" s="372"/>
      <c r="Z1180" s="372"/>
      <c r="AA1180" s="372"/>
      <c r="AB1180" s="372"/>
      <c r="AC1180" s="372"/>
      <c r="AD1180" s="372"/>
      <c r="AE1180" s="372"/>
      <c r="AF1180" s="372"/>
      <c r="AG1180" s="372"/>
      <c r="AH1180" s="372"/>
      <c r="AI1180" s="372"/>
      <c r="AJ1180" s="372"/>
      <c r="AK1180" s="372"/>
      <c r="AL1180" s="372"/>
      <c r="AM1180" s="372"/>
      <c r="AN1180" s="372"/>
      <c r="AO1180" s="372"/>
      <c r="AP1180" s="372"/>
      <c r="AQ1180" s="372"/>
      <c r="AR1180" s="372"/>
      <c r="AS1180" s="372"/>
      <c r="AT1180" s="372"/>
      <c r="AU1180" s="372"/>
      <c r="AV1180" s="372"/>
      <c r="AW1180" s="372"/>
      <c r="AX1180" s="372"/>
      <c r="AY1180" s="372"/>
      <c r="AZ1180" s="372"/>
      <c r="BA1180" s="372"/>
      <c r="BB1180" s="372"/>
      <c r="BC1180" s="372"/>
      <c r="BD1180" s="372"/>
      <c r="BE1180" s="372"/>
      <c r="BF1180" s="372"/>
      <c r="BG1180" s="372"/>
      <c r="BH1180" s="372"/>
      <c r="BI1180" s="372"/>
      <c r="BJ1180" s="372"/>
      <c r="BK1180" s="372"/>
      <c r="BL1180" s="372"/>
      <c r="BM1180" s="372"/>
      <c r="BN1180" s="372"/>
      <c r="BO1180" s="372"/>
      <c r="BP1180" s="372"/>
      <c r="BQ1180" s="372"/>
      <c r="BR1180" s="372"/>
      <c r="BS1180" s="372"/>
      <c r="BT1180" s="372"/>
      <c r="BU1180" s="372"/>
      <c r="BV1180" s="372"/>
      <c r="BW1180" s="372"/>
      <c r="BX1180" s="372"/>
      <c r="BY1180" s="372"/>
      <c r="BZ1180" s="372"/>
      <c r="CA1180" s="372"/>
      <c r="CB1180" s="372"/>
      <c r="CC1180" s="372"/>
      <c r="CD1180" s="372"/>
      <c r="CE1180" s="372"/>
      <c r="CF1180" s="372"/>
      <c r="CG1180" s="372"/>
      <c r="CH1180" s="372"/>
      <c r="CI1180" s="372"/>
      <c r="CJ1180" s="372"/>
      <c r="CK1180" s="372"/>
      <c r="CL1180" s="372"/>
      <c r="CM1180" s="372"/>
      <c r="CN1180" s="372"/>
      <c r="CO1180" s="372"/>
      <c r="CP1180" s="372"/>
      <c r="CQ1180" s="372"/>
      <c r="CR1180" s="372"/>
      <c r="CS1180" s="372"/>
      <c r="CT1180" s="372"/>
      <c r="CU1180" s="372"/>
      <c r="CV1180" s="372"/>
      <c r="CW1180" s="372"/>
      <c r="CX1180" s="372"/>
      <c r="CY1180" s="372"/>
      <c r="CZ1180" s="372"/>
      <c r="DA1180" s="372"/>
      <c r="DB1180" s="372"/>
      <c r="DC1180" s="372"/>
      <c r="DD1180" s="372"/>
      <c r="DE1180" s="372"/>
      <c r="DF1180" s="372"/>
      <c r="DG1180" s="372"/>
      <c r="DH1180" s="372"/>
      <c r="DI1180" s="372"/>
      <c r="DJ1180" s="372"/>
      <c r="DK1180" s="372"/>
      <c r="DL1180" s="372"/>
      <c r="DM1180" s="372"/>
      <c r="DN1180" s="372"/>
      <c r="DO1180" s="372"/>
      <c r="DP1180" s="372"/>
      <c r="DQ1180" s="372"/>
      <c r="DR1180" s="372"/>
      <c r="DS1180" s="372"/>
      <c r="DT1180" s="372"/>
      <c r="DU1180" s="372"/>
      <c r="DV1180" s="372"/>
      <c r="DW1180" s="372"/>
      <c r="DX1180" s="372"/>
      <c r="DY1180" s="372"/>
      <c r="DZ1180" s="372"/>
      <c r="EA1180" s="372"/>
      <c r="EB1180" s="372"/>
      <c r="EC1180" s="372"/>
      <c r="ED1180" s="372"/>
      <c r="EE1180" s="372"/>
      <c r="EF1180" s="372"/>
      <c r="EG1180" s="372"/>
      <c r="EH1180" s="372"/>
      <c r="EI1180" s="372"/>
      <c r="EJ1180" s="372"/>
      <c r="EK1180" s="372"/>
      <c r="EL1180" s="372"/>
      <c r="EM1180" s="372"/>
      <c r="EN1180" s="372"/>
      <c r="EO1180" s="372"/>
      <c r="EP1180" s="372"/>
      <c r="EQ1180" s="372"/>
      <c r="ER1180" s="372"/>
      <c r="ES1180" s="372"/>
      <c r="ET1180" s="372"/>
      <c r="EU1180" s="372"/>
      <c r="EV1180" s="372"/>
      <c r="EW1180" s="372"/>
      <c r="EX1180" s="372"/>
      <c r="EY1180" s="372"/>
      <c r="EZ1180" s="372"/>
      <c r="FA1180" s="372"/>
      <c r="FB1180" s="372"/>
      <c r="FC1180" s="372"/>
      <c r="FD1180" s="372"/>
      <c r="FE1180" s="372"/>
      <c r="FF1180" s="372"/>
      <c r="FG1180" s="372"/>
      <c r="FH1180" s="372"/>
      <c r="FI1180" s="372"/>
      <c r="FJ1180" s="372"/>
      <c r="FK1180" s="372"/>
      <c r="FL1180" s="372"/>
      <c r="FM1180" s="372"/>
      <c r="FN1180" s="372"/>
      <c r="FO1180" s="372"/>
      <c r="FP1180" s="372"/>
      <c r="FQ1180" s="372"/>
      <c r="FR1180" s="372"/>
      <c r="FS1180" s="372"/>
      <c r="FT1180" s="372"/>
      <c r="FU1180" s="372"/>
      <c r="FV1180" s="372"/>
      <c r="FW1180" s="372"/>
      <c r="FX1180" s="372"/>
      <c r="FY1180" s="372"/>
      <c r="FZ1180" s="372"/>
      <c r="GA1180" s="372"/>
      <c r="GB1180" s="372"/>
      <c r="GC1180" s="372"/>
      <c r="GD1180" s="372"/>
      <c r="GE1180" s="372"/>
      <c r="GF1180" s="372"/>
      <c r="GG1180" s="372"/>
      <c r="GH1180" s="372"/>
      <c r="GI1180" s="372"/>
      <c r="GJ1180" s="372"/>
      <c r="GK1180" s="372"/>
      <c r="GL1180" s="372"/>
      <c r="GM1180" s="372"/>
      <c r="GN1180" s="372"/>
      <c r="GO1180" s="372"/>
      <c r="GP1180" s="372"/>
      <c r="GQ1180" s="372"/>
      <c r="GR1180" s="372"/>
      <c r="GS1180" s="372"/>
      <c r="GT1180" s="372"/>
      <c r="GU1180" s="372"/>
      <c r="GV1180" s="372"/>
      <c r="GW1180" s="372"/>
      <c r="GX1180" s="372"/>
      <c r="GY1180" s="372"/>
      <c r="GZ1180" s="372"/>
      <c r="HA1180" s="372"/>
      <c r="HB1180" s="372"/>
      <c r="HC1180" s="372"/>
      <c r="HD1180" s="372"/>
      <c r="HE1180" s="372"/>
      <c r="HF1180" s="372"/>
      <c r="HG1180" s="372"/>
      <c r="HH1180" s="372"/>
      <c r="HI1180" s="372"/>
      <c r="HJ1180" s="372"/>
      <c r="HK1180" s="372"/>
      <c r="HL1180" s="372"/>
      <c r="HM1180" s="372"/>
      <c r="HN1180" s="372"/>
      <c r="HO1180" s="372"/>
      <c r="HP1180" s="372"/>
      <c r="HQ1180" s="372"/>
      <c r="HR1180" s="372"/>
      <c r="HS1180" s="372"/>
      <c r="HT1180" s="372"/>
      <c r="HU1180" s="372"/>
      <c r="HV1180" s="372"/>
      <c r="HW1180" s="372"/>
      <c r="HX1180" s="372"/>
    </row>
    <row r="1182" spans="1:232" s="481" customFormat="1">
      <c r="A1182" s="363"/>
      <c r="B1182" s="378"/>
      <c r="C1182" s="365"/>
      <c r="D1182" s="366"/>
      <c r="E1182" s="367"/>
      <c r="F1182" s="368"/>
      <c r="G1182" s="379"/>
      <c r="H1182" s="382"/>
      <c r="I1182" s="466"/>
      <c r="J1182" s="467"/>
      <c r="K1182" s="468"/>
      <c r="L1182" s="465"/>
      <c r="N1182" s="458"/>
      <c r="O1182" s="458"/>
      <c r="P1182" s="372"/>
      <c r="Q1182" s="372"/>
      <c r="R1182" s="372"/>
      <c r="S1182" s="372"/>
      <c r="T1182" s="372"/>
      <c r="U1182" s="372"/>
      <c r="V1182" s="372"/>
      <c r="W1182" s="372"/>
      <c r="X1182" s="372"/>
      <c r="Y1182" s="372"/>
      <c r="Z1182" s="372"/>
      <c r="AA1182" s="372"/>
      <c r="AB1182" s="372"/>
      <c r="AC1182" s="372"/>
      <c r="AD1182" s="372"/>
      <c r="AE1182" s="372"/>
      <c r="AF1182" s="372"/>
      <c r="AG1182" s="372"/>
      <c r="AH1182" s="372"/>
      <c r="AI1182" s="372"/>
      <c r="AJ1182" s="372"/>
      <c r="AK1182" s="372"/>
      <c r="AL1182" s="372"/>
      <c r="AM1182" s="372"/>
      <c r="AN1182" s="372"/>
      <c r="AO1182" s="372"/>
      <c r="AP1182" s="372"/>
      <c r="AQ1182" s="372"/>
      <c r="AR1182" s="372"/>
      <c r="AS1182" s="372"/>
      <c r="AT1182" s="372"/>
      <c r="AU1182" s="372"/>
      <c r="AV1182" s="372"/>
      <c r="AW1182" s="372"/>
      <c r="AX1182" s="372"/>
      <c r="AY1182" s="372"/>
      <c r="AZ1182" s="372"/>
      <c r="BA1182" s="372"/>
      <c r="BB1182" s="372"/>
      <c r="BC1182" s="372"/>
      <c r="BD1182" s="372"/>
      <c r="BE1182" s="372"/>
      <c r="BF1182" s="372"/>
      <c r="BG1182" s="372"/>
      <c r="BH1182" s="372"/>
      <c r="BI1182" s="372"/>
      <c r="BJ1182" s="372"/>
      <c r="BK1182" s="372"/>
      <c r="BL1182" s="372"/>
      <c r="BM1182" s="372"/>
      <c r="BN1182" s="372"/>
      <c r="BO1182" s="372"/>
      <c r="BP1182" s="372"/>
      <c r="BQ1182" s="372"/>
      <c r="BR1182" s="372"/>
      <c r="BS1182" s="372"/>
      <c r="BT1182" s="372"/>
      <c r="BU1182" s="372"/>
      <c r="BV1182" s="372"/>
      <c r="BW1182" s="372"/>
      <c r="BX1182" s="372"/>
      <c r="BY1182" s="372"/>
      <c r="BZ1182" s="372"/>
      <c r="CA1182" s="372"/>
      <c r="CB1182" s="372"/>
      <c r="CC1182" s="372"/>
      <c r="CD1182" s="372"/>
      <c r="CE1182" s="372"/>
      <c r="CF1182" s="372"/>
      <c r="CG1182" s="372"/>
      <c r="CH1182" s="372"/>
      <c r="CI1182" s="372"/>
      <c r="CJ1182" s="372"/>
      <c r="CK1182" s="372"/>
      <c r="CL1182" s="372"/>
      <c r="CM1182" s="372"/>
      <c r="CN1182" s="372"/>
      <c r="CO1182" s="372"/>
      <c r="CP1182" s="372"/>
      <c r="CQ1182" s="372"/>
      <c r="CR1182" s="372"/>
      <c r="CS1182" s="372"/>
      <c r="CT1182" s="372"/>
      <c r="CU1182" s="372"/>
      <c r="CV1182" s="372"/>
      <c r="CW1182" s="372"/>
      <c r="CX1182" s="372"/>
      <c r="CY1182" s="372"/>
      <c r="CZ1182" s="372"/>
      <c r="DA1182" s="372"/>
      <c r="DB1182" s="372"/>
      <c r="DC1182" s="372"/>
      <c r="DD1182" s="372"/>
      <c r="DE1182" s="372"/>
      <c r="DF1182" s="372"/>
      <c r="DG1182" s="372"/>
      <c r="DH1182" s="372"/>
      <c r="DI1182" s="372"/>
      <c r="DJ1182" s="372"/>
      <c r="DK1182" s="372"/>
      <c r="DL1182" s="372"/>
      <c r="DM1182" s="372"/>
      <c r="DN1182" s="372"/>
      <c r="DO1182" s="372"/>
      <c r="DP1182" s="372"/>
      <c r="DQ1182" s="372"/>
      <c r="DR1182" s="372"/>
      <c r="DS1182" s="372"/>
      <c r="DT1182" s="372"/>
      <c r="DU1182" s="372"/>
      <c r="DV1182" s="372"/>
      <c r="DW1182" s="372"/>
      <c r="DX1182" s="372"/>
      <c r="DY1182" s="372"/>
      <c r="DZ1182" s="372"/>
      <c r="EA1182" s="372"/>
      <c r="EB1182" s="372"/>
      <c r="EC1182" s="372"/>
      <c r="ED1182" s="372"/>
      <c r="EE1182" s="372"/>
      <c r="EF1182" s="372"/>
      <c r="EG1182" s="372"/>
      <c r="EH1182" s="372"/>
      <c r="EI1182" s="372"/>
      <c r="EJ1182" s="372"/>
      <c r="EK1182" s="372"/>
      <c r="EL1182" s="372"/>
      <c r="EM1182" s="372"/>
      <c r="EN1182" s="372"/>
      <c r="EO1182" s="372"/>
      <c r="EP1182" s="372"/>
      <c r="EQ1182" s="372"/>
      <c r="ER1182" s="372"/>
      <c r="ES1182" s="372"/>
      <c r="ET1182" s="372"/>
      <c r="EU1182" s="372"/>
      <c r="EV1182" s="372"/>
      <c r="EW1182" s="372"/>
      <c r="EX1182" s="372"/>
      <c r="EY1182" s="372"/>
      <c r="EZ1182" s="372"/>
      <c r="FA1182" s="372"/>
      <c r="FB1182" s="372"/>
      <c r="FC1182" s="372"/>
      <c r="FD1182" s="372"/>
      <c r="FE1182" s="372"/>
      <c r="FF1182" s="372"/>
      <c r="FG1182" s="372"/>
      <c r="FH1182" s="372"/>
      <c r="FI1182" s="372"/>
      <c r="FJ1182" s="372"/>
      <c r="FK1182" s="372"/>
      <c r="FL1182" s="372"/>
      <c r="FM1182" s="372"/>
      <c r="FN1182" s="372"/>
      <c r="FO1182" s="372"/>
      <c r="FP1182" s="372"/>
      <c r="FQ1182" s="372"/>
      <c r="FR1182" s="372"/>
      <c r="FS1182" s="372"/>
      <c r="FT1182" s="372"/>
      <c r="FU1182" s="372"/>
      <c r="FV1182" s="372"/>
      <c r="FW1182" s="372"/>
      <c r="FX1182" s="372"/>
      <c r="FY1182" s="372"/>
      <c r="FZ1182" s="372"/>
      <c r="GA1182" s="372"/>
      <c r="GB1182" s="372"/>
      <c r="GC1182" s="372"/>
      <c r="GD1182" s="372"/>
      <c r="GE1182" s="372"/>
      <c r="GF1182" s="372"/>
      <c r="GG1182" s="372"/>
      <c r="GH1182" s="372"/>
      <c r="GI1182" s="372"/>
      <c r="GJ1182" s="372"/>
      <c r="GK1182" s="372"/>
      <c r="GL1182" s="372"/>
      <c r="GM1182" s="372"/>
      <c r="GN1182" s="372"/>
      <c r="GO1182" s="372"/>
      <c r="GP1182" s="372"/>
      <c r="GQ1182" s="372"/>
      <c r="GR1182" s="372"/>
      <c r="GS1182" s="372"/>
      <c r="GT1182" s="372"/>
      <c r="GU1182" s="372"/>
      <c r="GV1182" s="372"/>
      <c r="GW1182" s="372"/>
      <c r="GX1182" s="372"/>
      <c r="GY1182" s="372"/>
      <c r="GZ1182" s="372"/>
      <c r="HA1182" s="372"/>
      <c r="HB1182" s="372"/>
      <c r="HC1182" s="372"/>
      <c r="HD1182" s="372"/>
      <c r="HE1182" s="372"/>
      <c r="HF1182" s="372"/>
      <c r="HG1182" s="372"/>
      <c r="HH1182" s="372"/>
      <c r="HI1182" s="372"/>
      <c r="HJ1182" s="372"/>
      <c r="HK1182" s="372"/>
      <c r="HL1182" s="372"/>
      <c r="HM1182" s="372"/>
      <c r="HN1182" s="372"/>
      <c r="HO1182" s="372"/>
      <c r="HP1182" s="372"/>
      <c r="HQ1182" s="372"/>
      <c r="HR1182" s="372"/>
      <c r="HS1182" s="372"/>
      <c r="HT1182" s="372"/>
      <c r="HU1182" s="372"/>
      <c r="HV1182" s="372"/>
      <c r="HW1182" s="372"/>
      <c r="HX1182" s="372"/>
    </row>
    <row r="1184" spans="1:232" s="481" customFormat="1">
      <c r="A1184" s="363"/>
      <c r="B1184" s="378"/>
      <c r="C1184" s="365"/>
      <c r="D1184" s="366"/>
      <c r="E1184" s="367"/>
      <c r="F1184" s="368"/>
      <c r="G1184" s="379"/>
      <c r="H1184" s="382"/>
      <c r="I1184" s="466"/>
      <c r="J1184" s="467"/>
      <c r="K1184" s="468"/>
      <c r="L1184" s="465"/>
      <c r="N1184" s="458"/>
      <c r="O1184" s="458"/>
      <c r="P1184" s="372"/>
      <c r="Q1184" s="372"/>
      <c r="R1184" s="372"/>
      <c r="S1184" s="372"/>
      <c r="T1184" s="372"/>
      <c r="U1184" s="372"/>
      <c r="V1184" s="372"/>
      <c r="W1184" s="372"/>
      <c r="X1184" s="372"/>
      <c r="Y1184" s="372"/>
      <c r="Z1184" s="372"/>
      <c r="AA1184" s="372"/>
      <c r="AB1184" s="372"/>
      <c r="AC1184" s="372"/>
      <c r="AD1184" s="372"/>
      <c r="AE1184" s="372"/>
      <c r="AF1184" s="372"/>
      <c r="AG1184" s="372"/>
      <c r="AH1184" s="372"/>
      <c r="AI1184" s="372"/>
      <c r="AJ1184" s="372"/>
      <c r="AK1184" s="372"/>
      <c r="AL1184" s="372"/>
      <c r="AM1184" s="372"/>
      <c r="AN1184" s="372"/>
      <c r="AO1184" s="372"/>
      <c r="AP1184" s="372"/>
      <c r="AQ1184" s="372"/>
      <c r="AR1184" s="372"/>
      <c r="AS1184" s="372"/>
      <c r="AT1184" s="372"/>
      <c r="AU1184" s="372"/>
      <c r="AV1184" s="372"/>
      <c r="AW1184" s="372"/>
      <c r="AX1184" s="372"/>
      <c r="AY1184" s="372"/>
      <c r="AZ1184" s="372"/>
      <c r="BA1184" s="372"/>
      <c r="BB1184" s="372"/>
      <c r="BC1184" s="372"/>
      <c r="BD1184" s="372"/>
      <c r="BE1184" s="372"/>
      <c r="BF1184" s="372"/>
      <c r="BG1184" s="372"/>
      <c r="BH1184" s="372"/>
      <c r="BI1184" s="372"/>
      <c r="BJ1184" s="372"/>
      <c r="BK1184" s="372"/>
      <c r="BL1184" s="372"/>
      <c r="BM1184" s="372"/>
      <c r="BN1184" s="372"/>
      <c r="BO1184" s="372"/>
      <c r="BP1184" s="372"/>
      <c r="BQ1184" s="372"/>
      <c r="BR1184" s="372"/>
      <c r="BS1184" s="372"/>
      <c r="BT1184" s="372"/>
      <c r="BU1184" s="372"/>
      <c r="BV1184" s="372"/>
      <c r="BW1184" s="372"/>
      <c r="BX1184" s="372"/>
      <c r="BY1184" s="372"/>
      <c r="BZ1184" s="372"/>
      <c r="CA1184" s="372"/>
      <c r="CB1184" s="372"/>
      <c r="CC1184" s="372"/>
      <c r="CD1184" s="372"/>
      <c r="CE1184" s="372"/>
      <c r="CF1184" s="372"/>
      <c r="CG1184" s="372"/>
      <c r="CH1184" s="372"/>
      <c r="CI1184" s="372"/>
      <c r="CJ1184" s="372"/>
      <c r="CK1184" s="372"/>
      <c r="CL1184" s="372"/>
      <c r="CM1184" s="372"/>
      <c r="CN1184" s="372"/>
      <c r="CO1184" s="372"/>
      <c r="CP1184" s="372"/>
      <c r="CQ1184" s="372"/>
      <c r="CR1184" s="372"/>
      <c r="CS1184" s="372"/>
      <c r="CT1184" s="372"/>
      <c r="CU1184" s="372"/>
      <c r="CV1184" s="372"/>
      <c r="CW1184" s="372"/>
      <c r="CX1184" s="372"/>
      <c r="CY1184" s="372"/>
      <c r="CZ1184" s="372"/>
      <c r="DA1184" s="372"/>
      <c r="DB1184" s="372"/>
      <c r="DC1184" s="372"/>
      <c r="DD1184" s="372"/>
      <c r="DE1184" s="372"/>
      <c r="DF1184" s="372"/>
      <c r="DG1184" s="372"/>
      <c r="DH1184" s="372"/>
      <c r="DI1184" s="372"/>
      <c r="DJ1184" s="372"/>
      <c r="DK1184" s="372"/>
      <c r="DL1184" s="372"/>
      <c r="DM1184" s="372"/>
      <c r="DN1184" s="372"/>
      <c r="DO1184" s="372"/>
      <c r="DP1184" s="372"/>
      <c r="DQ1184" s="372"/>
      <c r="DR1184" s="372"/>
      <c r="DS1184" s="372"/>
      <c r="DT1184" s="372"/>
      <c r="DU1184" s="372"/>
      <c r="DV1184" s="372"/>
      <c r="DW1184" s="372"/>
      <c r="DX1184" s="372"/>
      <c r="DY1184" s="372"/>
      <c r="DZ1184" s="372"/>
      <c r="EA1184" s="372"/>
      <c r="EB1184" s="372"/>
      <c r="EC1184" s="372"/>
      <c r="ED1184" s="372"/>
      <c r="EE1184" s="372"/>
      <c r="EF1184" s="372"/>
      <c r="EG1184" s="372"/>
      <c r="EH1184" s="372"/>
      <c r="EI1184" s="372"/>
      <c r="EJ1184" s="372"/>
      <c r="EK1184" s="372"/>
      <c r="EL1184" s="372"/>
      <c r="EM1184" s="372"/>
      <c r="EN1184" s="372"/>
      <c r="EO1184" s="372"/>
      <c r="EP1184" s="372"/>
      <c r="EQ1184" s="372"/>
      <c r="ER1184" s="372"/>
      <c r="ES1184" s="372"/>
      <c r="ET1184" s="372"/>
      <c r="EU1184" s="372"/>
      <c r="EV1184" s="372"/>
      <c r="EW1184" s="372"/>
      <c r="EX1184" s="372"/>
      <c r="EY1184" s="372"/>
      <c r="EZ1184" s="372"/>
      <c r="FA1184" s="372"/>
      <c r="FB1184" s="372"/>
      <c r="FC1184" s="372"/>
      <c r="FD1184" s="372"/>
      <c r="FE1184" s="372"/>
      <c r="FF1184" s="372"/>
      <c r="FG1184" s="372"/>
      <c r="FH1184" s="372"/>
      <c r="FI1184" s="372"/>
      <c r="FJ1184" s="372"/>
      <c r="FK1184" s="372"/>
      <c r="FL1184" s="372"/>
      <c r="FM1184" s="372"/>
      <c r="FN1184" s="372"/>
      <c r="FO1184" s="372"/>
      <c r="FP1184" s="372"/>
      <c r="FQ1184" s="372"/>
      <c r="FR1184" s="372"/>
      <c r="FS1184" s="372"/>
      <c r="FT1184" s="372"/>
      <c r="FU1184" s="372"/>
      <c r="FV1184" s="372"/>
      <c r="FW1184" s="372"/>
      <c r="FX1184" s="372"/>
      <c r="FY1184" s="372"/>
      <c r="FZ1184" s="372"/>
      <c r="GA1184" s="372"/>
      <c r="GB1184" s="372"/>
      <c r="GC1184" s="372"/>
      <c r="GD1184" s="372"/>
      <c r="GE1184" s="372"/>
      <c r="GF1184" s="372"/>
      <c r="GG1184" s="372"/>
      <c r="GH1184" s="372"/>
      <c r="GI1184" s="372"/>
      <c r="GJ1184" s="372"/>
      <c r="GK1184" s="372"/>
      <c r="GL1184" s="372"/>
      <c r="GM1184" s="372"/>
      <c r="GN1184" s="372"/>
      <c r="GO1184" s="372"/>
      <c r="GP1184" s="372"/>
      <c r="GQ1184" s="372"/>
      <c r="GR1184" s="372"/>
      <c r="GS1184" s="372"/>
      <c r="GT1184" s="372"/>
      <c r="GU1184" s="372"/>
      <c r="GV1184" s="372"/>
      <c r="GW1184" s="372"/>
      <c r="GX1184" s="372"/>
      <c r="GY1184" s="372"/>
      <c r="GZ1184" s="372"/>
      <c r="HA1184" s="372"/>
      <c r="HB1184" s="372"/>
      <c r="HC1184" s="372"/>
      <c r="HD1184" s="372"/>
      <c r="HE1184" s="372"/>
      <c r="HF1184" s="372"/>
      <c r="HG1184" s="372"/>
      <c r="HH1184" s="372"/>
      <c r="HI1184" s="372"/>
      <c r="HJ1184" s="372"/>
      <c r="HK1184" s="372"/>
      <c r="HL1184" s="372"/>
      <c r="HM1184" s="372"/>
      <c r="HN1184" s="372"/>
      <c r="HO1184" s="372"/>
      <c r="HP1184" s="372"/>
      <c r="HQ1184" s="372"/>
      <c r="HR1184" s="372"/>
      <c r="HS1184" s="372"/>
      <c r="HT1184" s="372"/>
      <c r="HU1184" s="372"/>
      <c r="HV1184" s="372"/>
      <c r="HW1184" s="372"/>
      <c r="HX1184" s="372"/>
    </row>
    <row r="1186" spans="1:232" s="481" customFormat="1">
      <c r="A1186" s="363"/>
      <c r="B1186" s="378"/>
      <c r="C1186" s="365"/>
      <c r="D1186" s="366"/>
      <c r="E1186" s="367"/>
      <c r="F1186" s="368"/>
      <c r="G1186" s="379"/>
      <c r="H1186" s="382"/>
      <c r="I1186" s="466"/>
      <c r="J1186" s="467"/>
      <c r="K1186" s="468"/>
      <c r="L1186" s="465"/>
      <c r="N1186" s="458"/>
      <c r="O1186" s="458"/>
      <c r="P1186" s="372"/>
      <c r="Q1186" s="372"/>
      <c r="R1186" s="372"/>
      <c r="S1186" s="372"/>
      <c r="T1186" s="372"/>
      <c r="U1186" s="372"/>
      <c r="V1186" s="372"/>
      <c r="W1186" s="372"/>
      <c r="X1186" s="372"/>
      <c r="Y1186" s="372"/>
      <c r="Z1186" s="372"/>
      <c r="AA1186" s="372"/>
      <c r="AB1186" s="372"/>
      <c r="AC1186" s="372"/>
      <c r="AD1186" s="372"/>
      <c r="AE1186" s="372"/>
      <c r="AF1186" s="372"/>
      <c r="AG1186" s="372"/>
      <c r="AH1186" s="372"/>
      <c r="AI1186" s="372"/>
      <c r="AJ1186" s="372"/>
      <c r="AK1186" s="372"/>
      <c r="AL1186" s="372"/>
      <c r="AM1186" s="372"/>
      <c r="AN1186" s="372"/>
      <c r="AO1186" s="372"/>
      <c r="AP1186" s="372"/>
      <c r="AQ1186" s="372"/>
      <c r="AR1186" s="372"/>
      <c r="AS1186" s="372"/>
      <c r="AT1186" s="372"/>
      <c r="AU1186" s="372"/>
      <c r="AV1186" s="372"/>
      <c r="AW1186" s="372"/>
      <c r="AX1186" s="372"/>
      <c r="AY1186" s="372"/>
      <c r="AZ1186" s="372"/>
      <c r="BA1186" s="372"/>
      <c r="BB1186" s="372"/>
      <c r="BC1186" s="372"/>
      <c r="BD1186" s="372"/>
      <c r="BE1186" s="372"/>
      <c r="BF1186" s="372"/>
      <c r="BG1186" s="372"/>
      <c r="BH1186" s="372"/>
      <c r="BI1186" s="372"/>
      <c r="BJ1186" s="372"/>
      <c r="BK1186" s="372"/>
      <c r="BL1186" s="372"/>
      <c r="BM1186" s="372"/>
      <c r="BN1186" s="372"/>
      <c r="BO1186" s="372"/>
      <c r="BP1186" s="372"/>
      <c r="BQ1186" s="372"/>
      <c r="BR1186" s="372"/>
      <c r="BS1186" s="372"/>
      <c r="BT1186" s="372"/>
      <c r="BU1186" s="372"/>
      <c r="BV1186" s="372"/>
      <c r="BW1186" s="372"/>
      <c r="BX1186" s="372"/>
      <c r="BY1186" s="372"/>
      <c r="BZ1186" s="372"/>
      <c r="CA1186" s="372"/>
      <c r="CB1186" s="372"/>
      <c r="CC1186" s="372"/>
      <c r="CD1186" s="372"/>
      <c r="CE1186" s="372"/>
      <c r="CF1186" s="372"/>
      <c r="CG1186" s="372"/>
      <c r="CH1186" s="372"/>
      <c r="CI1186" s="372"/>
      <c r="CJ1186" s="372"/>
      <c r="CK1186" s="372"/>
      <c r="CL1186" s="372"/>
      <c r="CM1186" s="372"/>
      <c r="CN1186" s="372"/>
      <c r="CO1186" s="372"/>
      <c r="CP1186" s="372"/>
      <c r="CQ1186" s="372"/>
      <c r="CR1186" s="372"/>
      <c r="CS1186" s="372"/>
      <c r="CT1186" s="372"/>
      <c r="CU1186" s="372"/>
      <c r="CV1186" s="372"/>
      <c r="CW1186" s="372"/>
      <c r="CX1186" s="372"/>
      <c r="CY1186" s="372"/>
      <c r="CZ1186" s="372"/>
      <c r="DA1186" s="372"/>
      <c r="DB1186" s="372"/>
      <c r="DC1186" s="372"/>
      <c r="DD1186" s="372"/>
      <c r="DE1186" s="372"/>
      <c r="DF1186" s="372"/>
      <c r="DG1186" s="372"/>
      <c r="DH1186" s="372"/>
      <c r="DI1186" s="372"/>
      <c r="DJ1186" s="372"/>
      <c r="DK1186" s="372"/>
      <c r="DL1186" s="372"/>
      <c r="DM1186" s="372"/>
      <c r="DN1186" s="372"/>
      <c r="DO1186" s="372"/>
      <c r="DP1186" s="372"/>
      <c r="DQ1186" s="372"/>
      <c r="DR1186" s="372"/>
      <c r="DS1186" s="372"/>
      <c r="DT1186" s="372"/>
      <c r="DU1186" s="372"/>
      <c r="DV1186" s="372"/>
      <c r="DW1186" s="372"/>
      <c r="DX1186" s="372"/>
      <c r="DY1186" s="372"/>
      <c r="DZ1186" s="372"/>
      <c r="EA1186" s="372"/>
      <c r="EB1186" s="372"/>
      <c r="EC1186" s="372"/>
      <c r="ED1186" s="372"/>
      <c r="EE1186" s="372"/>
      <c r="EF1186" s="372"/>
      <c r="EG1186" s="372"/>
      <c r="EH1186" s="372"/>
      <c r="EI1186" s="372"/>
      <c r="EJ1186" s="372"/>
      <c r="EK1186" s="372"/>
      <c r="EL1186" s="372"/>
      <c r="EM1186" s="372"/>
      <c r="EN1186" s="372"/>
      <c r="EO1186" s="372"/>
      <c r="EP1186" s="372"/>
      <c r="EQ1186" s="372"/>
      <c r="ER1186" s="372"/>
      <c r="ES1186" s="372"/>
      <c r="ET1186" s="372"/>
      <c r="EU1186" s="372"/>
      <c r="EV1186" s="372"/>
      <c r="EW1186" s="372"/>
      <c r="EX1186" s="372"/>
      <c r="EY1186" s="372"/>
      <c r="EZ1186" s="372"/>
      <c r="FA1186" s="372"/>
      <c r="FB1186" s="372"/>
      <c r="FC1186" s="372"/>
      <c r="FD1186" s="372"/>
      <c r="FE1186" s="372"/>
      <c r="FF1186" s="372"/>
      <c r="FG1186" s="372"/>
      <c r="FH1186" s="372"/>
      <c r="FI1186" s="372"/>
      <c r="FJ1186" s="372"/>
      <c r="FK1186" s="372"/>
      <c r="FL1186" s="372"/>
      <c r="FM1186" s="372"/>
      <c r="FN1186" s="372"/>
      <c r="FO1186" s="372"/>
      <c r="FP1186" s="372"/>
      <c r="FQ1186" s="372"/>
      <c r="FR1186" s="372"/>
      <c r="FS1186" s="372"/>
      <c r="FT1186" s="372"/>
      <c r="FU1186" s="372"/>
      <c r="FV1186" s="372"/>
      <c r="FW1186" s="372"/>
      <c r="FX1186" s="372"/>
      <c r="FY1186" s="372"/>
      <c r="FZ1186" s="372"/>
      <c r="GA1186" s="372"/>
      <c r="GB1186" s="372"/>
      <c r="GC1186" s="372"/>
      <c r="GD1186" s="372"/>
      <c r="GE1186" s="372"/>
      <c r="GF1186" s="372"/>
      <c r="GG1186" s="372"/>
      <c r="GH1186" s="372"/>
      <c r="GI1186" s="372"/>
      <c r="GJ1186" s="372"/>
      <c r="GK1186" s="372"/>
      <c r="GL1186" s="372"/>
      <c r="GM1186" s="372"/>
      <c r="GN1186" s="372"/>
      <c r="GO1186" s="372"/>
      <c r="GP1186" s="372"/>
      <c r="GQ1186" s="372"/>
      <c r="GR1186" s="372"/>
      <c r="GS1186" s="372"/>
      <c r="GT1186" s="372"/>
      <c r="GU1186" s="372"/>
      <c r="GV1186" s="372"/>
      <c r="GW1186" s="372"/>
      <c r="GX1186" s="372"/>
      <c r="GY1186" s="372"/>
      <c r="GZ1186" s="372"/>
      <c r="HA1186" s="372"/>
      <c r="HB1186" s="372"/>
      <c r="HC1186" s="372"/>
      <c r="HD1186" s="372"/>
      <c r="HE1186" s="372"/>
      <c r="HF1186" s="372"/>
      <c r="HG1186" s="372"/>
      <c r="HH1186" s="372"/>
      <c r="HI1186" s="372"/>
      <c r="HJ1186" s="372"/>
      <c r="HK1186" s="372"/>
      <c r="HL1186" s="372"/>
      <c r="HM1186" s="372"/>
      <c r="HN1186" s="372"/>
      <c r="HO1186" s="372"/>
      <c r="HP1186" s="372"/>
      <c r="HQ1186" s="372"/>
      <c r="HR1186" s="372"/>
      <c r="HS1186" s="372"/>
      <c r="HT1186" s="372"/>
      <c r="HU1186" s="372"/>
      <c r="HV1186" s="372"/>
      <c r="HW1186" s="372"/>
      <c r="HX1186" s="372"/>
    </row>
    <row r="1187" spans="1:232" s="481" customFormat="1">
      <c r="A1187" s="363"/>
      <c r="B1187" s="378"/>
      <c r="C1187" s="365"/>
      <c r="D1187" s="366"/>
      <c r="E1187" s="367"/>
      <c r="F1187" s="368"/>
      <c r="G1187" s="379"/>
      <c r="H1187" s="382"/>
      <c r="I1187" s="466"/>
      <c r="J1187" s="467"/>
      <c r="K1187" s="468"/>
      <c r="L1187" s="465"/>
      <c r="N1187" s="458"/>
      <c r="O1187" s="458"/>
      <c r="P1187" s="372"/>
      <c r="Q1187" s="372"/>
      <c r="R1187" s="372"/>
      <c r="S1187" s="372"/>
      <c r="T1187" s="372"/>
      <c r="U1187" s="372"/>
      <c r="V1187" s="372"/>
      <c r="W1187" s="372"/>
      <c r="X1187" s="372"/>
      <c r="Y1187" s="372"/>
      <c r="Z1187" s="372"/>
      <c r="AA1187" s="372"/>
      <c r="AB1187" s="372"/>
      <c r="AC1187" s="372"/>
      <c r="AD1187" s="372"/>
      <c r="AE1187" s="372"/>
      <c r="AF1187" s="372"/>
      <c r="AG1187" s="372"/>
      <c r="AH1187" s="372"/>
      <c r="AI1187" s="372"/>
      <c r="AJ1187" s="372"/>
      <c r="AK1187" s="372"/>
      <c r="AL1187" s="372"/>
      <c r="AM1187" s="372"/>
      <c r="AN1187" s="372"/>
      <c r="AO1187" s="372"/>
      <c r="AP1187" s="372"/>
      <c r="AQ1187" s="372"/>
      <c r="AR1187" s="372"/>
      <c r="AS1187" s="372"/>
      <c r="AT1187" s="372"/>
      <c r="AU1187" s="372"/>
      <c r="AV1187" s="372"/>
      <c r="AW1187" s="372"/>
      <c r="AX1187" s="372"/>
      <c r="AY1187" s="372"/>
      <c r="AZ1187" s="372"/>
      <c r="BA1187" s="372"/>
      <c r="BB1187" s="372"/>
      <c r="BC1187" s="372"/>
      <c r="BD1187" s="372"/>
      <c r="BE1187" s="372"/>
      <c r="BF1187" s="372"/>
      <c r="BG1187" s="372"/>
      <c r="BH1187" s="372"/>
      <c r="BI1187" s="372"/>
      <c r="BJ1187" s="372"/>
      <c r="BK1187" s="372"/>
      <c r="BL1187" s="372"/>
      <c r="BM1187" s="372"/>
      <c r="BN1187" s="372"/>
      <c r="BO1187" s="372"/>
      <c r="BP1187" s="372"/>
      <c r="BQ1187" s="372"/>
      <c r="BR1187" s="372"/>
      <c r="BS1187" s="372"/>
      <c r="BT1187" s="372"/>
      <c r="BU1187" s="372"/>
      <c r="BV1187" s="372"/>
      <c r="BW1187" s="372"/>
      <c r="BX1187" s="372"/>
      <c r="BY1187" s="372"/>
      <c r="BZ1187" s="372"/>
      <c r="CA1187" s="372"/>
      <c r="CB1187" s="372"/>
      <c r="CC1187" s="372"/>
      <c r="CD1187" s="372"/>
      <c r="CE1187" s="372"/>
      <c r="CF1187" s="372"/>
      <c r="CG1187" s="372"/>
      <c r="CH1187" s="372"/>
      <c r="CI1187" s="372"/>
      <c r="CJ1187" s="372"/>
      <c r="CK1187" s="372"/>
      <c r="CL1187" s="372"/>
      <c r="CM1187" s="372"/>
      <c r="CN1187" s="372"/>
      <c r="CO1187" s="372"/>
      <c r="CP1187" s="372"/>
      <c r="CQ1187" s="372"/>
      <c r="CR1187" s="372"/>
      <c r="CS1187" s="372"/>
      <c r="CT1187" s="372"/>
      <c r="CU1187" s="372"/>
      <c r="CV1187" s="372"/>
      <c r="CW1187" s="372"/>
      <c r="CX1187" s="372"/>
      <c r="CY1187" s="372"/>
      <c r="CZ1187" s="372"/>
      <c r="DA1187" s="372"/>
      <c r="DB1187" s="372"/>
      <c r="DC1187" s="372"/>
      <c r="DD1187" s="372"/>
      <c r="DE1187" s="372"/>
      <c r="DF1187" s="372"/>
      <c r="DG1187" s="372"/>
      <c r="DH1187" s="372"/>
      <c r="DI1187" s="372"/>
      <c r="DJ1187" s="372"/>
      <c r="DK1187" s="372"/>
      <c r="DL1187" s="372"/>
      <c r="DM1187" s="372"/>
      <c r="DN1187" s="372"/>
      <c r="DO1187" s="372"/>
      <c r="DP1187" s="372"/>
      <c r="DQ1187" s="372"/>
      <c r="DR1187" s="372"/>
      <c r="DS1187" s="372"/>
      <c r="DT1187" s="372"/>
      <c r="DU1187" s="372"/>
      <c r="DV1187" s="372"/>
      <c r="DW1187" s="372"/>
      <c r="DX1187" s="372"/>
      <c r="DY1187" s="372"/>
      <c r="DZ1187" s="372"/>
      <c r="EA1187" s="372"/>
      <c r="EB1187" s="372"/>
      <c r="EC1187" s="372"/>
      <c r="ED1187" s="372"/>
      <c r="EE1187" s="372"/>
      <c r="EF1187" s="372"/>
      <c r="EG1187" s="372"/>
      <c r="EH1187" s="372"/>
      <c r="EI1187" s="372"/>
      <c r="EJ1187" s="372"/>
      <c r="EK1187" s="372"/>
      <c r="EL1187" s="372"/>
      <c r="EM1187" s="372"/>
      <c r="EN1187" s="372"/>
      <c r="EO1187" s="372"/>
      <c r="EP1187" s="372"/>
      <c r="EQ1187" s="372"/>
      <c r="ER1187" s="372"/>
      <c r="ES1187" s="372"/>
      <c r="ET1187" s="372"/>
      <c r="EU1187" s="372"/>
      <c r="EV1187" s="372"/>
      <c r="EW1187" s="372"/>
      <c r="EX1187" s="372"/>
      <c r="EY1187" s="372"/>
      <c r="EZ1187" s="372"/>
      <c r="FA1187" s="372"/>
      <c r="FB1187" s="372"/>
      <c r="FC1187" s="372"/>
      <c r="FD1187" s="372"/>
      <c r="FE1187" s="372"/>
      <c r="FF1187" s="372"/>
      <c r="FG1187" s="372"/>
      <c r="FH1187" s="372"/>
      <c r="FI1187" s="372"/>
      <c r="FJ1187" s="372"/>
      <c r="FK1187" s="372"/>
      <c r="FL1187" s="372"/>
      <c r="FM1187" s="372"/>
      <c r="FN1187" s="372"/>
      <c r="FO1187" s="372"/>
      <c r="FP1187" s="372"/>
      <c r="FQ1187" s="372"/>
      <c r="FR1187" s="372"/>
      <c r="FS1187" s="372"/>
      <c r="FT1187" s="372"/>
      <c r="FU1187" s="372"/>
      <c r="FV1187" s="372"/>
      <c r="FW1187" s="372"/>
      <c r="FX1187" s="372"/>
      <c r="FY1187" s="372"/>
      <c r="FZ1187" s="372"/>
      <c r="GA1187" s="372"/>
      <c r="GB1187" s="372"/>
      <c r="GC1187" s="372"/>
      <c r="GD1187" s="372"/>
      <c r="GE1187" s="372"/>
      <c r="GF1187" s="372"/>
      <c r="GG1187" s="372"/>
      <c r="GH1187" s="372"/>
      <c r="GI1187" s="372"/>
      <c r="GJ1187" s="372"/>
      <c r="GK1187" s="372"/>
      <c r="GL1187" s="372"/>
      <c r="GM1187" s="372"/>
      <c r="GN1187" s="372"/>
      <c r="GO1187" s="372"/>
      <c r="GP1187" s="372"/>
      <c r="GQ1187" s="372"/>
      <c r="GR1187" s="372"/>
      <c r="GS1187" s="372"/>
      <c r="GT1187" s="372"/>
      <c r="GU1187" s="372"/>
      <c r="GV1187" s="372"/>
      <c r="GW1187" s="372"/>
      <c r="GX1187" s="372"/>
      <c r="GY1187" s="372"/>
      <c r="GZ1187" s="372"/>
      <c r="HA1187" s="372"/>
      <c r="HB1187" s="372"/>
      <c r="HC1187" s="372"/>
      <c r="HD1187" s="372"/>
      <c r="HE1187" s="372"/>
      <c r="HF1187" s="372"/>
      <c r="HG1187" s="372"/>
      <c r="HH1187" s="372"/>
      <c r="HI1187" s="372"/>
      <c r="HJ1187" s="372"/>
      <c r="HK1187" s="372"/>
      <c r="HL1187" s="372"/>
      <c r="HM1187" s="372"/>
      <c r="HN1187" s="372"/>
      <c r="HO1187" s="372"/>
      <c r="HP1187" s="372"/>
      <c r="HQ1187" s="372"/>
      <c r="HR1187" s="372"/>
      <c r="HS1187" s="372"/>
      <c r="HT1187" s="372"/>
      <c r="HU1187" s="372"/>
      <c r="HV1187" s="372"/>
      <c r="HW1187" s="372"/>
      <c r="HX1187" s="372"/>
    </row>
    <row r="1189" spans="1:232" s="481" customFormat="1">
      <c r="A1189" s="363"/>
      <c r="B1189" s="378"/>
      <c r="C1189" s="365"/>
      <c r="D1189" s="366"/>
      <c r="E1189" s="367"/>
      <c r="F1189" s="368"/>
      <c r="G1189" s="379"/>
      <c r="H1189" s="382"/>
      <c r="I1189" s="466"/>
      <c r="J1189" s="467"/>
      <c r="K1189" s="468"/>
      <c r="L1189" s="465"/>
      <c r="N1189" s="458"/>
      <c r="O1189" s="458"/>
      <c r="P1189" s="372"/>
      <c r="Q1189" s="372"/>
      <c r="R1189" s="372"/>
      <c r="S1189" s="372"/>
      <c r="T1189" s="372"/>
      <c r="U1189" s="372"/>
      <c r="V1189" s="372"/>
      <c r="W1189" s="372"/>
      <c r="X1189" s="372"/>
      <c r="Y1189" s="372"/>
      <c r="Z1189" s="372"/>
      <c r="AA1189" s="372"/>
      <c r="AB1189" s="372"/>
      <c r="AC1189" s="372"/>
      <c r="AD1189" s="372"/>
      <c r="AE1189" s="372"/>
      <c r="AF1189" s="372"/>
      <c r="AG1189" s="372"/>
      <c r="AH1189" s="372"/>
      <c r="AI1189" s="372"/>
      <c r="AJ1189" s="372"/>
      <c r="AK1189" s="372"/>
      <c r="AL1189" s="372"/>
      <c r="AM1189" s="372"/>
      <c r="AN1189" s="372"/>
      <c r="AO1189" s="372"/>
      <c r="AP1189" s="372"/>
      <c r="AQ1189" s="372"/>
      <c r="AR1189" s="372"/>
      <c r="AS1189" s="372"/>
      <c r="AT1189" s="372"/>
      <c r="AU1189" s="372"/>
      <c r="AV1189" s="372"/>
      <c r="AW1189" s="372"/>
      <c r="AX1189" s="372"/>
      <c r="AY1189" s="372"/>
      <c r="AZ1189" s="372"/>
      <c r="BA1189" s="372"/>
      <c r="BB1189" s="372"/>
      <c r="BC1189" s="372"/>
      <c r="BD1189" s="372"/>
      <c r="BE1189" s="372"/>
      <c r="BF1189" s="372"/>
      <c r="BG1189" s="372"/>
      <c r="BH1189" s="372"/>
      <c r="BI1189" s="372"/>
      <c r="BJ1189" s="372"/>
      <c r="BK1189" s="372"/>
      <c r="BL1189" s="372"/>
      <c r="BM1189" s="372"/>
      <c r="BN1189" s="372"/>
      <c r="BO1189" s="372"/>
      <c r="BP1189" s="372"/>
      <c r="BQ1189" s="372"/>
      <c r="BR1189" s="372"/>
      <c r="BS1189" s="372"/>
      <c r="BT1189" s="372"/>
      <c r="BU1189" s="372"/>
      <c r="BV1189" s="372"/>
      <c r="BW1189" s="372"/>
      <c r="BX1189" s="372"/>
      <c r="BY1189" s="372"/>
      <c r="BZ1189" s="372"/>
      <c r="CA1189" s="372"/>
      <c r="CB1189" s="372"/>
      <c r="CC1189" s="372"/>
      <c r="CD1189" s="372"/>
      <c r="CE1189" s="372"/>
      <c r="CF1189" s="372"/>
      <c r="CG1189" s="372"/>
      <c r="CH1189" s="372"/>
      <c r="CI1189" s="372"/>
      <c r="CJ1189" s="372"/>
      <c r="CK1189" s="372"/>
      <c r="CL1189" s="372"/>
      <c r="CM1189" s="372"/>
      <c r="CN1189" s="372"/>
      <c r="CO1189" s="372"/>
      <c r="CP1189" s="372"/>
      <c r="CQ1189" s="372"/>
      <c r="CR1189" s="372"/>
      <c r="CS1189" s="372"/>
      <c r="CT1189" s="372"/>
      <c r="CU1189" s="372"/>
      <c r="CV1189" s="372"/>
      <c r="CW1189" s="372"/>
      <c r="CX1189" s="372"/>
      <c r="CY1189" s="372"/>
      <c r="CZ1189" s="372"/>
      <c r="DA1189" s="372"/>
      <c r="DB1189" s="372"/>
      <c r="DC1189" s="372"/>
      <c r="DD1189" s="372"/>
      <c r="DE1189" s="372"/>
      <c r="DF1189" s="372"/>
      <c r="DG1189" s="372"/>
      <c r="DH1189" s="372"/>
      <c r="DI1189" s="372"/>
      <c r="DJ1189" s="372"/>
      <c r="DK1189" s="372"/>
      <c r="DL1189" s="372"/>
      <c r="DM1189" s="372"/>
      <c r="DN1189" s="372"/>
      <c r="DO1189" s="372"/>
      <c r="DP1189" s="372"/>
      <c r="DQ1189" s="372"/>
      <c r="DR1189" s="372"/>
      <c r="DS1189" s="372"/>
      <c r="DT1189" s="372"/>
      <c r="DU1189" s="372"/>
      <c r="DV1189" s="372"/>
      <c r="DW1189" s="372"/>
      <c r="DX1189" s="372"/>
      <c r="DY1189" s="372"/>
      <c r="DZ1189" s="372"/>
      <c r="EA1189" s="372"/>
      <c r="EB1189" s="372"/>
      <c r="EC1189" s="372"/>
      <c r="ED1189" s="372"/>
      <c r="EE1189" s="372"/>
      <c r="EF1189" s="372"/>
      <c r="EG1189" s="372"/>
      <c r="EH1189" s="372"/>
      <c r="EI1189" s="372"/>
      <c r="EJ1189" s="372"/>
      <c r="EK1189" s="372"/>
      <c r="EL1189" s="372"/>
      <c r="EM1189" s="372"/>
      <c r="EN1189" s="372"/>
      <c r="EO1189" s="372"/>
      <c r="EP1189" s="372"/>
      <c r="EQ1189" s="372"/>
      <c r="ER1189" s="372"/>
      <c r="ES1189" s="372"/>
      <c r="ET1189" s="372"/>
      <c r="EU1189" s="372"/>
      <c r="EV1189" s="372"/>
      <c r="EW1189" s="372"/>
      <c r="EX1189" s="372"/>
      <c r="EY1189" s="372"/>
      <c r="EZ1189" s="372"/>
      <c r="FA1189" s="372"/>
      <c r="FB1189" s="372"/>
      <c r="FC1189" s="372"/>
      <c r="FD1189" s="372"/>
      <c r="FE1189" s="372"/>
      <c r="FF1189" s="372"/>
      <c r="FG1189" s="372"/>
      <c r="FH1189" s="372"/>
      <c r="FI1189" s="372"/>
      <c r="FJ1189" s="372"/>
      <c r="FK1189" s="372"/>
      <c r="FL1189" s="372"/>
      <c r="FM1189" s="372"/>
      <c r="FN1189" s="372"/>
      <c r="FO1189" s="372"/>
      <c r="FP1189" s="372"/>
      <c r="FQ1189" s="372"/>
      <c r="FR1189" s="372"/>
      <c r="FS1189" s="372"/>
      <c r="FT1189" s="372"/>
      <c r="FU1189" s="372"/>
      <c r="FV1189" s="372"/>
      <c r="FW1189" s="372"/>
      <c r="FX1189" s="372"/>
      <c r="FY1189" s="372"/>
      <c r="FZ1189" s="372"/>
      <c r="GA1189" s="372"/>
      <c r="GB1189" s="372"/>
      <c r="GC1189" s="372"/>
      <c r="GD1189" s="372"/>
      <c r="GE1189" s="372"/>
      <c r="GF1189" s="372"/>
      <c r="GG1189" s="372"/>
      <c r="GH1189" s="372"/>
      <c r="GI1189" s="372"/>
      <c r="GJ1189" s="372"/>
      <c r="GK1189" s="372"/>
      <c r="GL1189" s="372"/>
      <c r="GM1189" s="372"/>
      <c r="GN1189" s="372"/>
      <c r="GO1189" s="372"/>
      <c r="GP1189" s="372"/>
      <c r="GQ1189" s="372"/>
      <c r="GR1189" s="372"/>
      <c r="GS1189" s="372"/>
      <c r="GT1189" s="372"/>
      <c r="GU1189" s="372"/>
      <c r="GV1189" s="372"/>
      <c r="GW1189" s="372"/>
      <c r="GX1189" s="372"/>
      <c r="GY1189" s="372"/>
      <c r="GZ1189" s="372"/>
      <c r="HA1189" s="372"/>
      <c r="HB1189" s="372"/>
      <c r="HC1189" s="372"/>
      <c r="HD1189" s="372"/>
      <c r="HE1189" s="372"/>
      <c r="HF1189" s="372"/>
      <c r="HG1189" s="372"/>
      <c r="HH1189" s="372"/>
      <c r="HI1189" s="372"/>
      <c r="HJ1189" s="372"/>
      <c r="HK1189" s="372"/>
      <c r="HL1189" s="372"/>
      <c r="HM1189" s="372"/>
      <c r="HN1189" s="372"/>
      <c r="HO1189" s="372"/>
      <c r="HP1189" s="372"/>
      <c r="HQ1189" s="372"/>
      <c r="HR1189" s="372"/>
      <c r="HS1189" s="372"/>
      <c r="HT1189" s="372"/>
      <c r="HU1189" s="372"/>
      <c r="HV1189" s="372"/>
      <c r="HW1189" s="372"/>
      <c r="HX1189" s="372"/>
    </row>
    <row r="1191" spans="1:232" s="481" customFormat="1">
      <c r="A1191" s="363"/>
      <c r="B1191" s="378"/>
      <c r="C1191" s="365"/>
      <c r="D1191" s="366"/>
      <c r="E1191" s="367"/>
      <c r="F1191" s="368"/>
      <c r="G1191" s="379"/>
      <c r="H1191" s="382"/>
      <c r="I1191" s="466"/>
      <c r="J1191" s="467"/>
      <c r="K1191" s="468"/>
      <c r="L1191" s="465"/>
      <c r="N1191" s="458"/>
      <c r="O1191" s="458"/>
      <c r="P1191" s="372"/>
      <c r="Q1191" s="372"/>
      <c r="R1191" s="372"/>
      <c r="S1191" s="372"/>
      <c r="T1191" s="372"/>
      <c r="U1191" s="372"/>
      <c r="V1191" s="372"/>
      <c r="W1191" s="372"/>
      <c r="X1191" s="372"/>
      <c r="Y1191" s="372"/>
      <c r="Z1191" s="372"/>
      <c r="AA1191" s="372"/>
      <c r="AB1191" s="372"/>
      <c r="AC1191" s="372"/>
      <c r="AD1191" s="372"/>
      <c r="AE1191" s="372"/>
      <c r="AF1191" s="372"/>
      <c r="AG1191" s="372"/>
      <c r="AH1191" s="372"/>
      <c r="AI1191" s="372"/>
      <c r="AJ1191" s="372"/>
      <c r="AK1191" s="372"/>
      <c r="AL1191" s="372"/>
      <c r="AM1191" s="372"/>
      <c r="AN1191" s="372"/>
      <c r="AO1191" s="372"/>
      <c r="AP1191" s="372"/>
      <c r="AQ1191" s="372"/>
      <c r="AR1191" s="372"/>
      <c r="AS1191" s="372"/>
      <c r="AT1191" s="372"/>
      <c r="AU1191" s="372"/>
      <c r="AV1191" s="372"/>
      <c r="AW1191" s="372"/>
      <c r="AX1191" s="372"/>
      <c r="AY1191" s="372"/>
      <c r="AZ1191" s="372"/>
      <c r="BA1191" s="372"/>
      <c r="BB1191" s="372"/>
      <c r="BC1191" s="372"/>
      <c r="BD1191" s="372"/>
      <c r="BE1191" s="372"/>
      <c r="BF1191" s="372"/>
      <c r="BG1191" s="372"/>
      <c r="BH1191" s="372"/>
      <c r="BI1191" s="372"/>
      <c r="BJ1191" s="372"/>
      <c r="BK1191" s="372"/>
      <c r="BL1191" s="372"/>
      <c r="BM1191" s="372"/>
      <c r="BN1191" s="372"/>
      <c r="BO1191" s="372"/>
      <c r="BP1191" s="372"/>
      <c r="BQ1191" s="372"/>
      <c r="BR1191" s="372"/>
      <c r="BS1191" s="372"/>
      <c r="BT1191" s="372"/>
      <c r="BU1191" s="372"/>
      <c r="BV1191" s="372"/>
      <c r="BW1191" s="372"/>
      <c r="BX1191" s="372"/>
      <c r="BY1191" s="372"/>
      <c r="BZ1191" s="372"/>
      <c r="CA1191" s="372"/>
      <c r="CB1191" s="372"/>
      <c r="CC1191" s="372"/>
      <c r="CD1191" s="372"/>
      <c r="CE1191" s="372"/>
      <c r="CF1191" s="372"/>
      <c r="CG1191" s="372"/>
      <c r="CH1191" s="372"/>
      <c r="CI1191" s="372"/>
      <c r="CJ1191" s="372"/>
      <c r="CK1191" s="372"/>
      <c r="CL1191" s="372"/>
      <c r="CM1191" s="372"/>
      <c r="CN1191" s="372"/>
      <c r="CO1191" s="372"/>
      <c r="CP1191" s="372"/>
      <c r="CQ1191" s="372"/>
      <c r="CR1191" s="372"/>
      <c r="CS1191" s="372"/>
      <c r="CT1191" s="372"/>
      <c r="CU1191" s="372"/>
      <c r="CV1191" s="372"/>
      <c r="CW1191" s="372"/>
      <c r="CX1191" s="372"/>
      <c r="CY1191" s="372"/>
      <c r="CZ1191" s="372"/>
      <c r="DA1191" s="372"/>
      <c r="DB1191" s="372"/>
      <c r="DC1191" s="372"/>
      <c r="DD1191" s="372"/>
      <c r="DE1191" s="372"/>
      <c r="DF1191" s="372"/>
      <c r="DG1191" s="372"/>
      <c r="DH1191" s="372"/>
      <c r="DI1191" s="372"/>
      <c r="DJ1191" s="372"/>
      <c r="DK1191" s="372"/>
      <c r="DL1191" s="372"/>
      <c r="DM1191" s="372"/>
      <c r="DN1191" s="372"/>
      <c r="DO1191" s="372"/>
      <c r="DP1191" s="372"/>
      <c r="DQ1191" s="372"/>
      <c r="DR1191" s="372"/>
      <c r="DS1191" s="372"/>
      <c r="DT1191" s="372"/>
      <c r="DU1191" s="372"/>
      <c r="DV1191" s="372"/>
      <c r="DW1191" s="372"/>
      <c r="DX1191" s="372"/>
      <c r="DY1191" s="372"/>
      <c r="DZ1191" s="372"/>
      <c r="EA1191" s="372"/>
      <c r="EB1191" s="372"/>
      <c r="EC1191" s="372"/>
      <c r="ED1191" s="372"/>
      <c r="EE1191" s="372"/>
      <c r="EF1191" s="372"/>
      <c r="EG1191" s="372"/>
      <c r="EH1191" s="372"/>
      <c r="EI1191" s="372"/>
      <c r="EJ1191" s="372"/>
      <c r="EK1191" s="372"/>
      <c r="EL1191" s="372"/>
      <c r="EM1191" s="372"/>
      <c r="EN1191" s="372"/>
      <c r="EO1191" s="372"/>
      <c r="EP1191" s="372"/>
      <c r="EQ1191" s="372"/>
      <c r="ER1191" s="372"/>
      <c r="ES1191" s="372"/>
      <c r="ET1191" s="372"/>
      <c r="EU1191" s="372"/>
      <c r="EV1191" s="372"/>
      <c r="EW1191" s="372"/>
      <c r="EX1191" s="372"/>
      <c r="EY1191" s="372"/>
      <c r="EZ1191" s="372"/>
      <c r="FA1191" s="372"/>
      <c r="FB1191" s="372"/>
      <c r="FC1191" s="372"/>
      <c r="FD1191" s="372"/>
      <c r="FE1191" s="372"/>
      <c r="FF1191" s="372"/>
      <c r="FG1191" s="372"/>
      <c r="FH1191" s="372"/>
      <c r="FI1191" s="372"/>
      <c r="FJ1191" s="372"/>
      <c r="FK1191" s="372"/>
      <c r="FL1191" s="372"/>
      <c r="FM1191" s="372"/>
      <c r="FN1191" s="372"/>
      <c r="FO1191" s="372"/>
      <c r="FP1191" s="372"/>
      <c r="FQ1191" s="372"/>
      <c r="FR1191" s="372"/>
      <c r="FS1191" s="372"/>
      <c r="FT1191" s="372"/>
      <c r="FU1191" s="372"/>
      <c r="FV1191" s="372"/>
      <c r="FW1191" s="372"/>
      <c r="FX1191" s="372"/>
      <c r="FY1191" s="372"/>
      <c r="FZ1191" s="372"/>
      <c r="GA1191" s="372"/>
      <c r="GB1191" s="372"/>
      <c r="GC1191" s="372"/>
      <c r="GD1191" s="372"/>
      <c r="GE1191" s="372"/>
      <c r="GF1191" s="372"/>
      <c r="GG1191" s="372"/>
      <c r="GH1191" s="372"/>
      <c r="GI1191" s="372"/>
      <c r="GJ1191" s="372"/>
      <c r="GK1191" s="372"/>
      <c r="GL1191" s="372"/>
      <c r="GM1191" s="372"/>
      <c r="GN1191" s="372"/>
      <c r="GO1191" s="372"/>
      <c r="GP1191" s="372"/>
      <c r="GQ1191" s="372"/>
      <c r="GR1191" s="372"/>
      <c r="GS1191" s="372"/>
      <c r="GT1191" s="372"/>
      <c r="GU1191" s="372"/>
      <c r="GV1191" s="372"/>
      <c r="GW1191" s="372"/>
      <c r="GX1191" s="372"/>
      <c r="GY1191" s="372"/>
      <c r="GZ1191" s="372"/>
      <c r="HA1191" s="372"/>
      <c r="HB1191" s="372"/>
      <c r="HC1191" s="372"/>
      <c r="HD1191" s="372"/>
      <c r="HE1191" s="372"/>
      <c r="HF1191" s="372"/>
      <c r="HG1191" s="372"/>
      <c r="HH1191" s="372"/>
      <c r="HI1191" s="372"/>
      <c r="HJ1191" s="372"/>
      <c r="HK1191" s="372"/>
      <c r="HL1191" s="372"/>
      <c r="HM1191" s="372"/>
      <c r="HN1191" s="372"/>
      <c r="HO1191" s="372"/>
      <c r="HP1191" s="372"/>
      <c r="HQ1191" s="372"/>
      <c r="HR1191" s="372"/>
      <c r="HS1191" s="372"/>
      <c r="HT1191" s="372"/>
      <c r="HU1191" s="372"/>
      <c r="HV1191" s="372"/>
      <c r="HW1191" s="372"/>
      <c r="HX1191" s="372"/>
    </row>
    <row r="1193" spans="1:232" s="481" customFormat="1">
      <c r="A1193" s="363"/>
      <c r="B1193" s="378"/>
      <c r="C1193" s="365"/>
      <c r="D1193" s="366"/>
      <c r="E1193" s="367"/>
      <c r="F1193" s="368"/>
      <c r="G1193" s="379"/>
      <c r="H1193" s="382"/>
      <c r="I1193" s="466"/>
      <c r="J1193" s="467"/>
      <c r="K1193" s="468"/>
      <c r="L1193" s="465"/>
      <c r="N1193" s="458"/>
      <c r="O1193" s="458"/>
      <c r="P1193" s="372"/>
      <c r="Q1193" s="372"/>
      <c r="R1193" s="372"/>
      <c r="S1193" s="372"/>
      <c r="T1193" s="372"/>
      <c r="U1193" s="372"/>
      <c r="V1193" s="372"/>
      <c r="W1193" s="372"/>
      <c r="X1193" s="372"/>
      <c r="Y1193" s="372"/>
      <c r="Z1193" s="372"/>
      <c r="AA1193" s="372"/>
      <c r="AB1193" s="372"/>
      <c r="AC1193" s="372"/>
      <c r="AD1193" s="372"/>
      <c r="AE1193" s="372"/>
      <c r="AF1193" s="372"/>
      <c r="AG1193" s="372"/>
      <c r="AH1193" s="372"/>
      <c r="AI1193" s="372"/>
      <c r="AJ1193" s="372"/>
      <c r="AK1193" s="372"/>
      <c r="AL1193" s="372"/>
      <c r="AM1193" s="372"/>
      <c r="AN1193" s="372"/>
      <c r="AO1193" s="372"/>
      <c r="AP1193" s="372"/>
      <c r="AQ1193" s="372"/>
      <c r="AR1193" s="372"/>
      <c r="AS1193" s="372"/>
      <c r="AT1193" s="372"/>
      <c r="AU1193" s="372"/>
      <c r="AV1193" s="372"/>
      <c r="AW1193" s="372"/>
      <c r="AX1193" s="372"/>
      <c r="AY1193" s="372"/>
      <c r="AZ1193" s="372"/>
      <c r="BA1193" s="372"/>
      <c r="BB1193" s="372"/>
      <c r="BC1193" s="372"/>
      <c r="BD1193" s="372"/>
      <c r="BE1193" s="372"/>
      <c r="BF1193" s="372"/>
      <c r="BG1193" s="372"/>
      <c r="BH1193" s="372"/>
      <c r="BI1193" s="372"/>
      <c r="BJ1193" s="372"/>
      <c r="BK1193" s="372"/>
      <c r="BL1193" s="372"/>
      <c r="BM1193" s="372"/>
      <c r="BN1193" s="372"/>
      <c r="BO1193" s="372"/>
      <c r="BP1193" s="372"/>
      <c r="BQ1193" s="372"/>
      <c r="BR1193" s="372"/>
      <c r="BS1193" s="372"/>
      <c r="BT1193" s="372"/>
      <c r="BU1193" s="372"/>
      <c r="BV1193" s="372"/>
      <c r="BW1193" s="372"/>
      <c r="BX1193" s="372"/>
      <c r="BY1193" s="372"/>
      <c r="BZ1193" s="372"/>
      <c r="CA1193" s="372"/>
      <c r="CB1193" s="372"/>
      <c r="CC1193" s="372"/>
      <c r="CD1193" s="372"/>
      <c r="CE1193" s="372"/>
      <c r="CF1193" s="372"/>
      <c r="CG1193" s="372"/>
      <c r="CH1193" s="372"/>
      <c r="CI1193" s="372"/>
      <c r="CJ1193" s="372"/>
      <c r="CK1193" s="372"/>
      <c r="CL1193" s="372"/>
      <c r="CM1193" s="372"/>
      <c r="CN1193" s="372"/>
      <c r="CO1193" s="372"/>
      <c r="CP1193" s="372"/>
      <c r="CQ1193" s="372"/>
      <c r="CR1193" s="372"/>
      <c r="CS1193" s="372"/>
      <c r="CT1193" s="372"/>
      <c r="CU1193" s="372"/>
      <c r="CV1193" s="372"/>
      <c r="CW1193" s="372"/>
      <c r="CX1193" s="372"/>
      <c r="CY1193" s="372"/>
      <c r="CZ1193" s="372"/>
      <c r="DA1193" s="372"/>
      <c r="DB1193" s="372"/>
      <c r="DC1193" s="372"/>
      <c r="DD1193" s="372"/>
      <c r="DE1193" s="372"/>
      <c r="DF1193" s="372"/>
      <c r="DG1193" s="372"/>
      <c r="DH1193" s="372"/>
      <c r="DI1193" s="372"/>
      <c r="DJ1193" s="372"/>
      <c r="DK1193" s="372"/>
      <c r="DL1193" s="372"/>
      <c r="DM1193" s="372"/>
      <c r="DN1193" s="372"/>
      <c r="DO1193" s="372"/>
      <c r="DP1193" s="372"/>
      <c r="DQ1193" s="372"/>
      <c r="DR1193" s="372"/>
      <c r="DS1193" s="372"/>
      <c r="DT1193" s="372"/>
      <c r="DU1193" s="372"/>
      <c r="DV1193" s="372"/>
      <c r="DW1193" s="372"/>
      <c r="DX1193" s="372"/>
      <c r="DY1193" s="372"/>
      <c r="DZ1193" s="372"/>
      <c r="EA1193" s="372"/>
      <c r="EB1193" s="372"/>
      <c r="EC1193" s="372"/>
      <c r="ED1193" s="372"/>
      <c r="EE1193" s="372"/>
      <c r="EF1193" s="372"/>
      <c r="EG1193" s="372"/>
      <c r="EH1193" s="372"/>
      <c r="EI1193" s="372"/>
      <c r="EJ1193" s="372"/>
      <c r="EK1193" s="372"/>
      <c r="EL1193" s="372"/>
      <c r="EM1193" s="372"/>
      <c r="EN1193" s="372"/>
      <c r="EO1193" s="372"/>
      <c r="EP1193" s="372"/>
      <c r="EQ1193" s="372"/>
      <c r="ER1193" s="372"/>
      <c r="ES1193" s="372"/>
      <c r="ET1193" s="372"/>
      <c r="EU1193" s="372"/>
      <c r="EV1193" s="372"/>
      <c r="EW1193" s="372"/>
      <c r="EX1193" s="372"/>
      <c r="EY1193" s="372"/>
      <c r="EZ1193" s="372"/>
      <c r="FA1193" s="372"/>
      <c r="FB1193" s="372"/>
      <c r="FC1193" s="372"/>
      <c r="FD1193" s="372"/>
      <c r="FE1193" s="372"/>
      <c r="FF1193" s="372"/>
      <c r="FG1193" s="372"/>
      <c r="FH1193" s="372"/>
      <c r="FI1193" s="372"/>
      <c r="FJ1193" s="372"/>
      <c r="FK1193" s="372"/>
      <c r="FL1193" s="372"/>
      <c r="FM1193" s="372"/>
      <c r="FN1193" s="372"/>
      <c r="FO1193" s="372"/>
      <c r="FP1193" s="372"/>
      <c r="FQ1193" s="372"/>
      <c r="FR1193" s="372"/>
      <c r="FS1193" s="372"/>
      <c r="FT1193" s="372"/>
      <c r="FU1193" s="372"/>
      <c r="FV1193" s="372"/>
      <c r="FW1193" s="372"/>
      <c r="FX1193" s="372"/>
      <c r="FY1193" s="372"/>
      <c r="FZ1193" s="372"/>
      <c r="GA1193" s="372"/>
      <c r="GB1193" s="372"/>
      <c r="GC1193" s="372"/>
      <c r="GD1193" s="372"/>
      <c r="GE1193" s="372"/>
      <c r="GF1193" s="372"/>
      <c r="GG1193" s="372"/>
      <c r="GH1193" s="372"/>
      <c r="GI1193" s="372"/>
      <c r="GJ1193" s="372"/>
      <c r="GK1193" s="372"/>
      <c r="GL1193" s="372"/>
      <c r="GM1193" s="372"/>
      <c r="GN1193" s="372"/>
      <c r="GO1193" s="372"/>
      <c r="GP1193" s="372"/>
      <c r="GQ1193" s="372"/>
      <c r="GR1193" s="372"/>
      <c r="GS1193" s="372"/>
      <c r="GT1193" s="372"/>
      <c r="GU1193" s="372"/>
      <c r="GV1193" s="372"/>
      <c r="GW1193" s="372"/>
      <c r="GX1193" s="372"/>
      <c r="GY1193" s="372"/>
      <c r="GZ1193" s="372"/>
      <c r="HA1193" s="372"/>
      <c r="HB1193" s="372"/>
      <c r="HC1193" s="372"/>
      <c r="HD1193" s="372"/>
      <c r="HE1193" s="372"/>
      <c r="HF1193" s="372"/>
      <c r="HG1193" s="372"/>
      <c r="HH1193" s="372"/>
      <c r="HI1193" s="372"/>
      <c r="HJ1193" s="372"/>
      <c r="HK1193" s="372"/>
      <c r="HL1193" s="372"/>
      <c r="HM1193" s="372"/>
      <c r="HN1193" s="372"/>
      <c r="HO1193" s="372"/>
      <c r="HP1193" s="372"/>
      <c r="HQ1193" s="372"/>
      <c r="HR1193" s="372"/>
      <c r="HS1193" s="372"/>
      <c r="HT1193" s="372"/>
      <c r="HU1193" s="372"/>
      <c r="HV1193" s="372"/>
      <c r="HW1193" s="372"/>
      <c r="HX1193" s="372"/>
    </row>
    <row r="1195" spans="1:232" s="481" customFormat="1">
      <c r="A1195" s="363"/>
      <c r="B1195" s="378"/>
      <c r="C1195" s="365"/>
      <c r="D1195" s="366"/>
      <c r="E1195" s="367"/>
      <c r="F1195" s="368"/>
      <c r="G1195" s="379"/>
      <c r="H1195" s="382"/>
      <c r="I1195" s="466"/>
      <c r="J1195" s="467"/>
      <c r="K1195" s="468"/>
      <c r="L1195" s="465"/>
      <c r="N1195" s="458"/>
      <c r="O1195" s="458"/>
      <c r="P1195" s="372"/>
      <c r="Q1195" s="372"/>
      <c r="R1195" s="372"/>
      <c r="S1195" s="372"/>
      <c r="T1195" s="372"/>
      <c r="U1195" s="372"/>
      <c r="V1195" s="372"/>
      <c r="W1195" s="372"/>
      <c r="X1195" s="372"/>
      <c r="Y1195" s="372"/>
      <c r="Z1195" s="372"/>
      <c r="AA1195" s="372"/>
      <c r="AB1195" s="372"/>
      <c r="AC1195" s="372"/>
      <c r="AD1195" s="372"/>
      <c r="AE1195" s="372"/>
      <c r="AF1195" s="372"/>
      <c r="AG1195" s="372"/>
      <c r="AH1195" s="372"/>
      <c r="AI1195" s="372"/>
      <c r="AJ1195" s="372"/>
      <c r="AK1195" s="372"/>
      <c r="AL1195" s="372"/>
      <c r="AM1195" s="372"/>
      <c r="AN1195" s="372"/>
      <c r="AO1195" s="372"/>
      <c r="AP1195" s="372"/>
      <c r="AQ1195" s="372"/>
      <c r="AR1195" s="372"/>
      <c r="AS1195" s="372"/>
      <c r="AT1195" s="372"/>
      <c r="AU1195" s="372"/>
      <c r="AV1195" s="372"/>
      <c r="AW1195" s="372"/>
      <c r="AX1195" s="372"/>
      <c r="AY1195" s="372"/>
      <c r="AZ1195" s="372"/>
      <c r="BA1195" s="372"/>
      <c r="BB1195" s="372"/>
      <c r="BC1195" s="372"/>
      <c r="BD1195" s="372"/>
      <c r="BE1195" s="372"/>
      <c r="BF1195" s="372"/>
      <c r="BG1195" s="372"/>
      <c r="BH1195" s="372"/>
      <c r="BI1195" s="372"/>
      <c r="BJ1195" s="372"/>
      <c r="BK1195" s="372"/>
      <c r="BL1195" s="372"/>
      <c r="BM1195" s="372"/>
      <c r="BN1195" s="372"/>
      <c r="BO1195" s="372"/>
      <c r="BP1195" s="372"/>
      <c r="BQ1195" s="372"/>
      <c r="BR1195" s="372"/>
      <c r="BS1195" s="372"/>
      <c r="BT1195" s="372"/>
      <c r="BU1195" s="372"/>
      <c r="BV1195" s="372"/>
      <c r="BW1195" s="372"/>
      <c r="BX1195" s="372"/>
      <c r="BY1195" s="372"/>
      <c r="BZ1195" s="372"/>
      <c r="CA1195" s="372"/>
      <c r="CB1195" s="372"/>
      <c r="CC1195" s="372"/>
      <c r="CD1195" s="372"/>
      <c r="CE1195" s="372"/>
      <c r="CF1195" s="372"/>
      <c r="CG1195" s="372"/>
      <c r="CH1195" s="372"/>
      <c r="CI1195" s="372"/>
      <c r="CJ1195" s="372"/>
      <c r="CK1195" s="372"/>
      <c r="CL1195" s="372"/>
      <c r="CM1195" s="372"/>
      <c r="CN1195" s="372"/>
      <c r="CO1195" s="372"/>
      <c r="CP1195" s="372"/>
      <c r="CQ1195" s="372"/>
      <c r="CR1195" s="372"/>
      <c r="CS1195" s="372"/>
      <c r="CT1195" s="372"/>
      <c r="CU1195" s="372"/>
      <c r="CV1195" s="372"/>
      <c r="CW1195" s="372"/>
      <c r="CX1195" s="372"/>
      <c r="CY1195" s="372"/>
      <c r="CZ1195" s="372"/>
      <c r="DA1195" s="372"/>
      <c r="DB1195" s="372"/>
      <c r="DC1195" s="372"/>
      <c r="DD1195" s="372"/>
      <c r="DE1195" s="372"/>
      <c r="DF1195" s="372"/>
      <c r="DG1195" s="372"/>
      <c r="DH1195" s="372"/>
      <c r="DI1195" s="372"/>
      <c r="DJ1195" s="372"/>
      <c r="DK1195" s="372"/>
      <c r="DL1195" s="372"/>
      <c r="DM1195" s="372"/>
      <c r="DN1195" s="372"/>
      <c r="DO1195" s="372"/>
      <c r="DP1195" s="372"/>
      <c r="DQ1195" s="372"/>
      <c r="DR1195" s="372"/>
      <c r="DS1195" s="372"/>
      <c r="DT1195" s="372"/>
      <c r="DU1195" s="372"/>
      <c r="DV1195" s="372"/>
      <c r="DW1195" s="372"/>
      <c r="DX1195" s="372"/>
      <c r="DY1195" s="372"/>
      <c r="DZ1195" s="372"/>
      <c r="EA1195" s="372"/>
      <c r="EB1195" s="372"/>
      <c r="EC1195" s="372"/>
      <c r="ED1195" s="372"/>
      <c r="EE1195" s="372"/>
      <c r="EF1195" s="372"/>
      <c r="EG1195" s="372"/>
      <c r="EH1195" s="372"/>
      <c r="EI1195" s="372"/>
      <c r="EJ1195" s="372"/>
      <c r="EK1195" s="372"/>
      <c r="EL1195" s="372"/>
      <c r="EM1195" s="372"/>
      <c r="EN1195" s="372"/>
      <c r="EO1195" s="372"/>
      <c r="EP1195" s="372"/>
      <c r="EQ1195" s="372"/>
      <c r="ER1195" s="372"/>
      <c r="ES1195" s="372"/>
      <c r="ET1195" s="372"/>
      <c r="EU1195" s="372"/>
      <c r="EV1195" s="372"/>
      <c r="EW1195" s="372"/>
      <c r="EX1195" s="372"/>
      <c r="EY1195" s="372"/>
      <c r="EZ1195" s="372"/>
      <c r="FA1195" s="372"/>
      <c r="FB1195" s="372"/>
      <c r="FC1195" s="372"/>
      <c r="FD1195" s="372"/>
      <c r="FE1195" s="372"/>
      <c r="FF1195" s="372"/>
      <c r="FG1195" s="372"/>
      <c r="FH1195" s="372"/>
      <c r="FI1195" s="372"/>
      <c r="FJ1195" s="372"/>
      <c r="FK1195" s="372"/>
      <c r="FL1195" s="372"/>
      <c r="FM1195" s="372"/>
      <c r="FN1195" s="372"/>
      <c r="FO1195" s="372"/>
      <c r="FP1195" s="372"/>
      <c r="FQ1195" s="372"/>
      <c r="FR1195" s="372"/>
      <c r="FS1195" s="372"/>
      <c r="FT1195" s="372"/>
      <c r="FU1195" s="372"/>
      <c r="FV1195" s="372"/>
      <c r="FW1195" s="372"/>
      <c r="FX1195" s="372"/>
      <c r="FY1195" s="372"/>
      <c r="FZ1195" s="372"/>
      <c r="GA1195" s="372"/>
      <c r="GB1195" s="372"/>
      <c r="GC1195" s="372"/>
      <c r="GD1195" s="372"/>
      <c r="GE1195" s="372"/>
      <c r="GF1195" s="372"/>
      <c r="GG1195" s="372"/>
      <c r="GH1195" s="372"/>
      <c r="GI1195" s="372"/>
      <c r="GJ1195" s="372"/>
      <c r="GK1195" s="372"/>
      <c r="GL1195" s="372"/>
      <c r="GM1195" s="372"/>
      <c r="GN1195" s="372"/>
      <c r="GO1195" s="372"/>
      <c r="GP1195" s="372"/>
      <c r="GQ1195" s="372"/>
      <c r="GR1195" s="372"/>
      <c r="GS1195" s="372"/>
      <c r="GT1195" s="372"/>
      <c r="GU1195" s="372"/>
      <c r="GV1195" s="372"/>
      <c r="GW1195" s="372"/>
      <c r="GX1195" s="372"/>
      <c r="GY1195" s="372"/>
      <c r="GZ1195" s="372"/>
      <c r="HA1195" s="372"/>
      <c r="HB1195" s="372"/>
      <c r="HC1195" s="372"/>
      <c r="HD1195" s="372"/>
      <c r="HE1195" s="372"/>
      <c r="HF1195" s="372"/>
      <c r="HG1195" s="372"/>
      <c r="HH1195" s="372"/>
      <c r="HI1195" s="372"/>
      <c r="HJ1195" s="372"/>
      <c r="HK1195" s="372"/>
      <c r="HL1195" s="372"/>
      <c r="HM1195" s="372"/>
      <c r="HN1195" s="372"/>
      <c r="HO1195" s="372"/>
      <c r="HP1195" s="372"/>
      <c r="HQ1195" s="372"/>
      <c r="HR1195" s="372"/>
      <c r="HS1195" s="372"/>
      <c r="HT1195" s="372"/>
      <c r="HU1195" s="372"/>
      <c r="HV1195" s="372"/>
      <c r="HW1195" s="372"/>
      <c r="HX1195" s="372"/>
    </row>
    <row r="1197" spans="1:232" s="481" customFormat="1">
      <c r="A1197" s="363"/>
      <c r="B1197" s="378"/>
      <c r="C1197" s="365"/>
      <c r="D1197" s="366"/>
      <c r="E1197" s="367"/>
      <c r="F1197" s="368"/>
      <c r="G1197" s="379"/>
      <c r="H1197" s="382"/>
      <c r="I1197" s="466"/>
      <c r="J1197" s="467"/>
      <c r="K1197" s="468"/>
      <c r="L1197" s="465"/>
      <c r="N1197" s="458"/>
      <c r="O1197" s="458"/>
      <c r="P1197" s="372"/>
      <c r="Q1197" s="372"/>
      <c r="R1197" s="372"/>
      <c r="S1197" s="372"/>
      <c r="T1197" s="372"/>
      <c r="U1197" s="372"/>
      <c r="V1197" s="372"/>
      <c r="W1197" s="372"/>
      <c r="X1197" s="372"/>
      <c r="Y1197" s="372"/>
      <c r="Z1197" s="372"/>
      <c r="AA1197" s="372"/>
      <c r="AB1197" s="372"/>
      <c r="AC1197" s="372"/>
      <c r="AD1197" s="372"/>
      <c r="AE1197" s="372"/>
      <c r="AF1197" s="372"/>
      <c r="AG1197" s="372"/>
      <c r="AH1197" s="372"/>
      <c r="AI1197" s="372"/>
      <c r="AJ1197" s="372"/>
      <c r="AK1197" s="372"/>
      <c r="AL1197" s="372"/>
      <c r="AM1197" s="372"/>
      <c r="AN1197" s="372"/>
      <c r="AO1197" s="372"/>
      <c r="AP1197" s="372"/>
      <c r="AQ1197" s="372"/>
      <c r="AR1197" s="372"/>
      <c r="AS1197" s="372"/>
      <c r="AT1197" s="372"/>
      <c r="AU1197" s="372"/>
      <c r="AV1197" s="372"/>
      <c r="AW1197" s="372"/>
      <c r="AX1197" s="372"/>
      <c r="AY1197" s="372"/>
      <c r="AZ1197" s="372"/>
      <c r="BA1197" s="372"/>
      <c r="BB1197" s="372"/>
      <c r="BC1197" s="372"/>
      <c r="BD1197" s="372"/>
      <c r="BE1197" s="372"/>
      <c r="BF1197" s="372"/>
      <c r="BG1197" s="372"/>
      <c r="BH1197" s="372"/>
      <c r="BI1197" s="372"/>
      <c r="BJ1197" s="372"/>
      <c r="BK1197" s="372"/>
      <c r="BL1197" s="372"/>
      <c r="BM1197" s="372"/>
      <c r="BN1197" s="372"/>
      <c r="BO1197" s="372"/>
      <c r="BP1197" s="372"/>
      <c r="BQ1197" s="372"/>
      <c r="BR1197" s="372"/>
      <c r="BS1197" s="372"/>
      <c r="BT1197" s="372"/>
      <c r="BU1197" s="372"/>
      <c r="BV1197" s="372"/>
      <c r="BW1197" s="372"/>
      <c r="BX1197" s="372"/>
      <c r="BY1197" s="372"/>
      <c r="BZ1197" s="372"/>
      <c r="CA1197" s="372"/>
      <c r="CB1197" s="372"/>
      <c r="CC1197" s="372"/>
      <c r="CD1197" s="372"/>
      <c r="CE1197" s="372"/>
      <c r="CF1197" s="372"/>
      <c r="CG1197" s="372"/>
      <c r="CH1197" s="372"/>
      <c r="CI1197" s="372"/>
      <c r="CJ1197" s="372"/>
      <c r="CK1197" s="372"/>
      <c r="CL1197" s="372"/>
      <c r="CM1197" s="372"/>
      <c r="CN1197" s="372"/>
      <c r="CO1197" s="372"/>
      <c r="CP1197" s="372"/>
      <c r="CQ1197" s="372"/>
      <c r="CR1197" s="372"/>
      <c r="CS1197" s="372"/>
      <c r="CT1197" s="372"/>
      <c r="CU1197" s="372"/>
      <c r="CV1197" s="372"/>
      <c r="CW1197" s="372"/>
      <c r="CX1197" s="372"/>
      <c r="CY1197" s="372"/>
      <c r="CZ1197" s="372"/>
      <c r="DA1197" s="372"/>
      <c r="DB1197" s="372"/>
      <c r="DC1197" s="372"/>
      <c r="DD1197" s="372"/>
      <c r="DE1197" s="372"/>
      <c r="DF1197" s="372"/>
      <c r="DG1197" s="372"/>
      <c r="DH1197" s="372"/>
      <c r="DI1197" s="372"/>
      <c r="DJ1197" s="372"/>
      <c r="DK1197" s="372"/>
      <c r="DL1197" s="372"/>
      <c r="DM1197" s="372"/>
      <c r="DN1197" s="372"/>
      <c r="DO1197" s="372"/>
      <c r="DP1197" s="372"/>
      <c r="DQ1197" s="372"/>
      <c r="DR1197" s="372"/>
      <c r="DS1197" s="372"/>
      <c r="DT1197" s="372"/>
      <c r="DU1197" s="372"/>
      <c r="DV1197" s="372"/>
      <c r="DW1197" s="372"/>
      <c r="DX1197" s="372"/>
      <c r="DY1197" s="372"/>
      <c r="DZ1197" s="372"/>
      <c r="EA1197" s="372"/>
      <c r="EB1197" s="372"/>
      <c r="EC1197" s="372"/>
      <c r="ED1197" s="372"/>
      <c r="EE1197" s="372"/>
      <c r="EF1197" s="372"/>
      <c r="EG1197" s="372"/>
      <c r="EH1197" s="372"/>
      <c r="EI1197" s="372"/>
      <c r="EJ1197" s="372"/>
      <c r="EK1197" s="372"/>
      <c r="EL1197" s="372"/>
      <c r="EM1197" s="372"/>
      <c r="EN1197" s="372"/>
      <c r="EO1197" s="372"/>
      <c r="EP1197" s="372"/>
      <c r="EQ1197" s="372"/>
      <c r="ER1197" s="372"/>
      <c r="ES1197" s="372"/>
      <c r="ET1197" s="372"/>
      <c r="EU1197" s="372"/>
      <c r="EV1197" s="372"/>
      <c r="EW1197" s="372"/>
      <c r="EX1197" s="372"/>
      <c r="EY1197" s="372"/>
      <c r="EZ1197" s="372"/>
      <c r="FA1197" s="372"/>
      <c r="FB1197" s="372"/>
      <c r="FC1197" s="372"/>
      <c r="FD1197" s="372"/>
      <c r="FE1197" s="372"/>
      <c r="FF1197" s="372"/>
      <c r="FG1197" s="372"/>
      <c r="FH1197" s="372"/>
      <c r="FI1197" s="372"/>
      <c r="FJ1197" s="372"/>
      <c r="FK1197" s="372"/>
      <c r="FL1197" s="372"/>
      <c r="FM1197" s="372"/>
      <c r="FN1197" s="372"/>
      <c r="FO1197" s="372"/>
      <c r="FP1197" s="372"/>
      <c r="FQ1197" s="372"/>
      <c r="FR1197" s="372"/>
      <c r="FS1197" s="372"/>
      <c r="FT1197" s="372"/>
      <c r="FU1197" s="372"/>
      <c r="FV1197" s="372"/>
      <c r="FW1197" s="372"/>
      <c r="FX1197" s="372"/>
      <c r="FY1197" s="372"/>
      <c r="FZ1197" s="372"/>
      <c r="GA1197" s="372"/>
      <c r="GB1197" s="372"/>
      <c r="GC1197" s="372"/>
      <c r="GD1197" s="372"/>
      <c r="GE1197" s="372"/>
      <c r="GF1197" s="372"/>
      <c r="GG1197" s="372"/>
      <c r="GH1197" s="372"/>
      <c r="GI1197" s="372"/>
      <c r="GJ1197" s="372"/>
      <c r="GK1197" s="372"/>
      <c r="GL1197" s="372"/>
      <c r="GM1197" s="372"/>
      <c r="GN1197" s="372"/>
      <c r="GO1197" s="372"/>
      <c r="GP1197" s="372"/>
      <c r="GQ1197" s="372"/>
      <c r="GR1197" s="372"/>
      <c r="GS1197" s="372"/>
      <c r="GT1197" s="372"/>
      <c r="GU1197" s="372"/>
      <c r="GV1197" s="372"/>
      <c r="GW1197" s="372"/>
      <c r="GX1197" s="372"/>
      <c r="GY1197" s="372"/>
      <c r="GZ1197" s="372"/>
      <c r="HA1197" s="372"/>
      <c r="HB1197" s="372"/>
      <c r="HC1197" s="372"/>
      <c r="HD1197" s="372"/>
      <c r="HE1197" s="372"/>
      <c r="HF1197" s="372"/>
      <c r="HG1197" s="372"/>
      <c r="HH1197" s="372"/>
      <c r="HI1197" s="372"/>
      <c r="HJ1197" s="372"/>
      <c r="HK1197" s="372"/>
      <c r="HL1197" s="372"/>
      <c r="HM1197" s="372"/>
      <c r="HN1197" s="372"/>
      <c r="HO1197" s="372"/>
      <c r="HP1197" s="372"/>
      <c r="HQ1197" s="372"/>
      <c r="HR1197" s="372"/>
      <c r="HS1197" s="372"/>
      <c r="HT1197" s="372"/>
      <c r="HU1197" s="372"/>
      <c r="HV1197" s="372"/>
      <c r="HW1197" s="372"/>
      <c r="HX1197" s="372"/>
    </row>
    <row r="1199" spans="1:232" s="481" customFormat="1">
      <c r="A1199" s="363"/>
      <c r="B1199" s="378"/>
      <c r="C1199" s="365"/>
      <c r="D1199" s="366"/>
      <c r="E1199" s="367"/>
      <c r="F1199" s="368"/>
      <c r="G1199" s="379"/>
      <c r="H1199" s="382"/>
      <c r="I1199" s="466"/>
      <c r="J1199" s="467"/>
      <c r="K1199" s="468"/>
      <c r="L1199" s="465"/>
      <c r="N1199" s="458"/>
      <c r="O1199" s="458"/>
      <c r="P1199" s="372"/>
      <c r="Q1199" s="372"/>
      <c r="R1199" s="372"/>
      <c r="S1199" s="372"/>
      <c r="T1199" s="372"/>
      <c r="U1199" s="372"/>
      <c r="V1199" s="372"/>
      <c r="W1199" s="372"/>
      <c r="X1199" s="372"/>
      <c r="Y1199" s="372"/>
      <c r="Z1199" s="372"/>
      <c r="AA1199" s="372"/>
      <c r="AB1199" s="372"/>
      <c r="AC1199" s="372"/>
      <c r="AD1199" s="372"/>
      <c r="AE1199" s="372"/>
      <c r="AF1199" s="372"/>
      <c r="AG1199" s="372"/>
      <c r="AH1199" s="372"/>
      <c r="AI1199" s="372"/>
      <c r="AJ1199" s="372"/>
      <c r="AK1199" s="372"/>
      <c r="AL1199" s="372"/>
      <c r="AM1199" s="372"/>
      <c r="AN1199" s="372"/>
      <c r="AO1199" s="372"/>
      <c r="AP1199" s="372"/>
      <c r="AQ1199" s="372"/>
      <c r="AR1199" s="372"/>
      <c r="AS1199" s="372"/>
      <c r="AT1199" s="372"/>
      <c r="AU1199" s="372"/>
      <c r="AV1199" s="372"/>
      <c r="AW1199" s="372"/>
      <c r="AX1199" s="372"/>
      <c r="AY1199" s="372"/>
      <c r="AZ1199" s="372"/>
      <c r="BA1199" s="372"/>
      <c r="BB1199" s="372"/>
      <c r="BC1199" s="372"/>
      <c r="BD1199" s="372"/>
      <c r="BE1199" s="372"/>
      <c r="BF1199" s="372"/>
      <c r="BG1199" s="372"/>
      <c r="BH1199" s="372"/>
      <c r="BI1199" s="372"/>
      <c r="BJ1199" s="372"/>
      <c r="BK1199" s="372"/>
      <c r="BL1199" s="372"/>
      <c r="BM1199" s="372"/>
      <c r="BN1199" s="372"/>
      <c r="BO1199" s="372"/>
      <c r="BP1199" s="372"/>
      <c r="BQ1199" s="372"/>
      <c r="BR1199" s="372"/>
      <c r="BS1199" s="372"/>
      <c r="BT1199" s="372"/>
      <c r="BU1199" s="372"/>
      <c r="BV1199" s="372"/>
      <c r="BW1199" s="372"/>
      <c r="BX1199" s="372"/>
      <c r="BY1199" s="372"/>
      <c r="BZ1199" s="372"/>
      <c r="CA1199" s="372"/>
      <c r="CB1199" s="372"/>
      <c r="CC1199" s="372"/>
      <c r="CD1199" s="372"/>
      <c r="CE1199" s="372"/>
      <c r="CF1199" s="372"/>
      <c r="CG1199" s="372"/>
      <c r="CH1199" s="372"/>
      <c r="CI1199" s="372"/>
      <c r="CJ1199" s="372"/>
      <c r="CK1199" s="372"/>
      <c r="CL1199" s="372"/>
      <c r="CM1199" s="372"/>
      <c r="CN1199" s="372"/>
      <c r="CO1199" s="372"/>
      <c r="CP1199" s="372"/>
      <c r="CQ1199" s="372"/>
      <c r="CR1199" s="372"/>
      <c r="CS1199" s="372"/>
      <c r="CT1199" s="372"/>
      <c r="CU1199" s="372"/>
      <c r="CV1199" s="372"/>
      <c r="CW1199" s="372"/>
      <c r="CX1199" s="372"/>
      <c r="CY1199" s="372"/>
      <c r="CZ1199" s="372"/>
      <c r="DA1199" s="372"/>
      <c r="DB1199" s="372"/>
      <c r="DC1199" s="372"/>
      <c r="DD1199" s="372"/>
      <c r="DE1199" s="372"/>
      <c r="DF1199" s="372"/>
      <c r="DG1199" s="372"/>
      <c r="DH1199" s="372"/>
      <c r="DI1199" s="372"/>
      <c r="DJ1199" s="372"/>
      <c r="DK1199" s="372"/>
      <c r="DL1199" s="372"/>
      <c r="DM1199" s="372"/>
      <c r="DN1199" s="372"/>
      <c r="DO1199" s="372"/>
      <c r="DP1199" s="372"/>
      <c r="DQ1199" s="372"/>
      <c r="DR1199" s="372"/>
      <c r="DS1199" s="372"/>
      <c r="DT1199" s="372"/>
      <c r="DU1199" s="372"/>
      <c r="DV1199" s="372"/>
      <c r="DW1199" s="372"/>
      <c r="DX1199" s="372"/>
      <c r="DY1199" s="372"/>
      <c r="DZ1199" s="372"/>
      <c r="EA1199" s="372"/>
      <c r="EB1199" s="372"/>
      <c r="EC1199" s="372"/>
      <c r="ED1199" s="372"/>
      <c r="EE1199" s="372"/>
      <c r="EF1199" s="372"/>
      <c r="EG1199" s="372"/>
      <c r="EH1199" s="372"/>
      <c r="EI1199" s="372"/>
      <c r="EJ1199" s="372"/>
      <c r="EK1199" s="372"/>
      <c r="EL1199" s="372"/>
      <c r="EM1199" s="372"/>
      <c r="EN1199" s="372"/>
      <c r="EO1199" s="372"/>
      <c r="EP1199" s="372"/>
      <c r="EQ1199" s="372"/>
      <c r="ER1199" s="372"/>
      <c r="ES1199" s="372"/>
      <c r="ET1199" s="372"/>
      <c r="EU1199" s="372"/>
      <c r="EV1199" s="372"/>
      <c r="EW1199" s="372"/>
      <c r="EX1199" s="372"/>
      <c r="EY1199" s="372"/>
      <c r="EZ1199" s="372"/>
      <c r="FA1199" s="372"/>
      <c r="FB1199" s="372"/>
      <c r="FC1199" s="372"/>
      <c r="FD1199" s="372"/>
      <c r="FE1199" s="372"/>
      <c r="FF1199" s="372"/>
      <c r="FG1199" s="372"/>
      <c r="FH1199" s="372"/>
      <c r="FI1199" s="372"/>
      <c r="FJ1199" s="372"/>
      <c r="FK1199" s="372"/>
      <c r="FL1199" s="372"/>
      <c r="FM1199" s="372"/>
      <c r="FN1199" s="372"/>
      <c r="FO1199" s="372"/>
      <c r="FP1199" s="372"/>
      <c r="FQ1199" s="372"/>
      <c r="FR1199" s="372"/>
      <c r="FS1199" s="372"/>
      <c r="FT1199" s="372"/>
      <c r="FU1199" s="372"/>
      <c r="FV1199" s="372"/>
      <c r="FW1199" s="372"/>
      <c r="FX1199" s="372"/>
      <c r="FY1199" s="372"/>
      <c r="FZ1199" s="372"/>
      <c r="GA1199" s="372"/>
      <c r="GB1199" s="372"/>
      <c r="GC1199" s="372"/>
      <c r="GD1199" s="372"/>
      <c r="GE1199" s="372"/>
      <c r="GF1199" s="372"/>
      <c r="GG1199" s="372"/>
      <c r="GH1199" s="372"/>
      <c r="GI1199" s="372"/>
      <c r="GJ1199" s="372"/>
      <c r="GK1199" s="372"/>
      <c r="GL1199" s="372"/>
      <c r="GM1199" s="372"/>
      <c r="GN1199" s="372"/>
      <c r="GO1199" s="372"/>
      <c r="GP1199" s="372"/>
      <c r="GQ1199" s="372"/>
      <c r="GR1199" s="372"/>
      <c r="GS1199" s="372"/>
      <c r="GT1199" s="372"/>
      <c r="GU1199" s="372"/>
      <c r="GV1199" s="372"/>
      <c r="GW1199" s="372"/>
      <c r="GX1199" s="372"/>
      <c r="GY1199" s="372"/>
      <c r="GZ1199" s="372"/>
      <c r="HA1199" s="372"/>
      <c r="HB1199" s="372"/>
      <c r="HC1199" s="372"/>
      <c r="HD1199" s="372"/>
      <c r="HE1199" s="372"/>
      <c r="HF1199" s="372"/>
      <c r="HG1199" s="372"/>
      <c r="HH1199" s="372"/>
      <c r="HI1199" s="372"/>
      <c r="HJ1199" s="372"/>
      <c r="HK1199" s="372"/>
      <c r="HL1199" s="372"/>
      <c r="HM1199" s="372"/>
      <c r="HN1199" s="372"/>
      <c r="HO1199" s="372"/>
      <c r="HP1199" s="372"/>
      <c r="HQ1199" s="372"/>
      <c r="HR1199" s="372"/>
      <c r="HS1199" s="372"/>
      <c r="HT1199" s="372"/>
      <c r="HU1199" s="372"/>
      <c r="HV1199" s="372"/>
      <c r="HW1199" s="372"/>
      <c r="HX1199" s="372"/>
    </row>
    <row r="1201" spans="1:232" s="481" customFormat="1">
      <c r="A1201" s="363"/>
      <c r="B1201" s="378"/>
      <c r="C1201" s="365"/>
      <c r="D1201" s="366"/>
      <c r="E1201" s="367"/>
      <c r="F1201" s="368"/>
      <c r="G1201" s="379"/>
      <c r="H1201" s="382"/>
      <c r="I1201" s="466"/>
      <c r="J1201" s="467"/>
      <c r="K1201" s="468"/>
      <c r="L1201" s="465"/>
      <c r="N1201" s="458"/>
      <c r="O1201" s="458"/>
      <c r="P1201" s="372"/>
      <c r="Q1201" s="372"/>
      <c r="R1201" s="372"/>
      <c r="S1201" s="372"/>
      <c r="T1201" s="372"/>
      <c r="U1201" s="372"/>
      <c r="V1201" s="372"/>
      <c r="W1201" s="372"/>
      <c r="X1201" s="372"/>
      <c r="Y1201" s="372"/>
      <c r="Z1201" s="372"/>
      <c r="AA1201" s="372"/>
      <c r="AB1201" s="372"/>
      <c r="AC1201" s="372"/>
      <c r="AD1201" s="372"/>
      <c r="AE1201" s="372"/>
      <c r="AF1201" s="372"/>
      <c r="AG1201" s="372"/>
      <c r="AH1201" s="372"/>
      <c r="AI1201" s="372"/>
      <c r="AJ1201" s="372"/>
      <c r="AK1201" s="372"/>
      <c r="AL1201" s="372"/>
      <c r="AM1201" s="372"/>
      <c r="AN1201" s="372"/>
      <c r="AO1201" s="372"/>
      <c r="AP1201" s="372"/>
      <c r="AQ1201" s="372"/>
      <c r="AR1201" s="372"/>
      <c r="AS1201" s="372"/>
      <c r="AT1201" s="372"/>
      <c r="AU1201" s="372"/>
      <c r="AV1201" s="372"/>
      <c r="AW1201" s="372"/>
      <c r="AX1201" s="372"/>
      <c r="AY1201" s="372"/>
      <c r="AZ1201" s="372"/>
      <c r="BA1201" s="372"/>
      <c r="BB1201" s="372"/>
      <c r="BC1201" s="372"/>
      <c r="BD1201" s="372"/>
      <c r="BE1201" s="372"/>
      <c r="BF1201" s="372"/>
      <c r="BG1201" s="372"/>
      <c r="BH1201" s="372"/>
      <c r="BI1201" s="372"/>
      <c r="BJ1201" s="372"/>
      <c r="BK1201" s="372"/>
      <c r="BL1201" s="372"/>
      <c r="BM1201" s="372"/>
      <c r="BN1201" s="372"/>
      <c r="BO1201" s="372"/>
      <c r="BP1201" s="372"/>
      <c r="BQ1201" s="372"/>
      <c r="BR1201" s="372"/>
      <c r="BS1201" s="372"/>
      <c r="BT1201" s="372"/>
      <c r="BU1201" s="372"/>
      <c r="BV1201" s="372"/>
      <c r="BW1201" s="372"/>
      <c r="BX1201" s="372"/>
      <c r="BY1201" s="372"/>
      <c r="BZ1201" s="372"/>
      <c r="CA1201" s="372"/>
      <c r="CB1201" s="372"/>
      <c r="CC1201" s="372"/>
      <c r="CD1201" s="372"/>
      <c r="CE1201" s="372"/>
      <c r="CF1201" s="372"/>
      <c r="CG1201" s="372"/>
      <c r="CH1201" s="372"/>
      <c r="CI1201" s="372"/>
      <c r="CJ1201" s="372"/>
      <c r="CK1201" s="372"/>
      <c r="CL1201" s="372"/>
      <c r="CM1201" s="372"/>
      <c r="CN1201" s="372"/>
      <c r="CO1201" s="372"/>
      <c r="CP1201" s="372"/>
      <c r="CQ1201" s="372"/>
      <c r="CR1201" s="372"/>
      <c r="CS1201" s="372"/>
      <c r="CT1201" s="372"/>
      <c r="CU1201" s="372"/>
      <c r="CV1201" s="372"/>
      <c r="CW1201" s="372"/>
      <c r="CX1201" s="372"/>
      <c r="CY1201" s="372"/>
      <c r="CZ1201" s="372"/>
      <c r="DA1201" s="372"/>
      <c r="DB1201" s="372"/>
      <c r="DC1201" s="372"/>
      <c r="DD1201" s="372"/>
      <c r="DE1201" s="372"/>
      <c r="DF1201" s="372"/>
      <c r="DG1201" s="372"/>
      <c r="DH1201" s="372"/>
      <c r="DI1201" s="372"/>
      <c r="DJ1201" s="372"/>
      <c r="DK1201" s="372"/>
      <c r="DL1201" s="372"/>
      <c r="DM1201" s="372"/>
      <c r="DN1201" s="372"/>
      <c r="DO1201" s="372"/>
      <c r="DP1201" s="372"/>
      <c r="DQ1201" s="372"/>
      <c r="DR1201" s="372"/>
      <c r="DS1201" s="372"/>
      <c r="DT1201" s="372"/>
      <c r="DU1201" s="372"/>
      <c r="DV1201" s="372"/>
      <c r="DW1201" s="372"/>
      <c r="DX1201" s="372"/>
      <c r="DY1201" s="372"/>
      <c r="DZ1201" s="372"/>
      <c r="EA1201" s="372"/>
      <c r="EB1201" s="372"/>
      <c r="EC1201" s="372"/>
      <c r="ED1201" s="372"/>
      <c r="EE1201" s="372"/>
      <c r="EF1201" s="372"/>
      <c r="EG1201" s="372"/>
      <c r="EH1201" s="372"/>
      <c r="EI1201" s="372"/>
      <c r="EJ1201" s="372"/>
      <c r="EK1201" s="372"/>
      <c r="EL1201" s="372"/>
      <c r="EM1201" s="372"/>
      <c r="EN1201" s="372"/>
      <c r="EO1201" s="372"/>
      <c r="EP1201" s="372"/>
      <c r="EQ1201" s="372"/>
      <c r="ER1201" s="372"/>
      <c r="ES1201" s="372"/>
      <c r="ET1201" s="372"/>
      <c r="EU1201" s="372"/>
      <c r="EV1201" s="372"/>
      <c r="EW1201" s="372"/>
      <c r="EX1201" s="372"/>
      <c r="EY1201" s="372"/>
      <c r="EZ1201" s="372"/>
      <c r="FA1201" s="372"/>
      <c r="FB1201" s="372"/>
      <c r="FC1201" s="372"/>
      <c r="FD1201" s="372"/>
      <c r="FE1201" s="372"/>
      <c r="FF1201" s="372"/>
      <c r="FG1201" s="372"/>
      <c r="FH1201" s="372"/>
      <c r="FI1201" s="372"/>
      <c r="FJ1201" s="372"/>
      <c r="FK1201" s="372"/>
      <c r="FL1201" s="372"/>
      <c r="FM1201" s="372"/>
      <c r="FN1201" s="372"/>
      <c r="FO1201" s="372"/>
      <c r="FP1201" s="372"/>
      <c r="FQ1201" s="372"/>
      <c r="FR1201" s="372"/>
      <c r="FS1201" s="372"/>
      <c r="FT1201" s="372"/>
      <c r="FU1201" s="372"/>
      <c r="FV1201" s="372"/>
      <c r="FW1201" s="372"/>
      <c r="FX1201" s="372"/>
      <c r="FY1201" s="372"/>
      <c r="FZ1201" s="372"/>
      <c r="GA1201" s="372"/>
      <c r="GB1201" s="372"/>
      <c r="GC1201" s="372"/>
      <c r="GD1201" s="372"/>
      <c r="GE1201" s="372"/>
      <c r="GF1201" s="372"/>
      <c r="GG1201" s="372"/>
      <c r="GH1201" s="372"/>
      <c r="GI1201" s="372"/>
      <c r="GJ1201" s="372"/>
      <c r="GK1201" s="372"/>
      <c r="GL1201" s="372"/>
      <c r="GM1201" s="372"/>
      <c r="GN1201" s="372"/>
      <c r="GO1201" s="372"/>
      <c r="GP1201" s="372"/>
      <c r="GQ1201" s="372"/>
      <c r="GR1201" s="372"/>
      <c r="GS1201" s="372"/>
      <c r="GT1201" s="372"/>
      <c r="GU1201" s="372"/>
      <c r="GV1201" s="372"/>
      <c r="GW1201" s="372"/>
      <c r="GX1201" s="372"/>
      <c r="GY1201" s="372"/>
      <c r="GZ1201" s="372"/>
      <c r="HA1201" s="372"/>
      <c r="HB1201" s="372"/>
      <c r="HC1201" s="372"/>
      <c r="HD1201" s="372"/>
      <c r="HE1201" s="372"/>
      <c r="HF1201" s="372"/>
      <c r="HG1201" s="372"/>
      <c r="HH1201" s="372"/>
      <c r="HI1201" s="372"/>
      <c r="HJ1201" s="372"/>
      <c r="HK1201" s="372"/>
      <c r="HL1201" s="372"/>
      <c r="HM1201" s="372"/>
      <c r="HN1201" s="372"/>
      <c r="HO1201" s="372"/>
      <c r="HP1201" s="372"/>
      <c r="HQ1201" s="372"/>
      <c r="HR1201" s="372"/>
      <c r="HS1201" s="372"/>
      <c r="HT1201" s="372"/>
      <c r="HU1201" s="372"/>
      <c r="HV1201" s="372"/>
      <c r="HW1201" s="372"/>
      <c r="HX1201" s="372"/>
    </row>
    <row r="1203" spans="1:232" s="481" customFormat="1">
      <c r="A1203" s="363"/>
      <c r="B1203" s="378"/>
      <c r="C1203" s="365"/>
      <c r="D1203" s="366"/>
      <c r="E1203" s="367"/>
      <c r="F1203" s="368"/>
      <c r="G1203" s="379"/>
      <c r="H1203" s="382"/>
      <c r="I1203" s="466"/>
      <c r="J1203" s="467"/>
      <c r="K1203" s="468"/>
      <c r="L1203" s="465"/>
      <c r="N1203" s="458"/>
      <c r="O1203" s="458"/>
      <c r="P1203" s="372"/>
      <c r="Q1203" s="372"/>
      <c r="R1203" s="372"/>
      <c r="S1203" s="372"/>
      <c r="T1203" s="372"/>
      <c r="U1203" s="372"/>
      <c r="V1203" s="372"/>
      <c r="W1203" s="372"/>
      <c r="X1203" s="372"/>
      <c r="Y1203" s="372"/>
      <c r="Z1203" s="372"/>
      <c r="AA1203" s="372"/>
      <c r="AB1203" s="372"/>
      <c r="AC1203" s="372"/>
      <c r="AD1203" s="372"/>
      <c r="AE1203" s="372"/>
      <c r="AF1203" s="372"/>
      <c r="AG1203" s="372"/>
      <c r="AH1203" s="372"/>
      <c r="AI1203" s="372"/>
      <c r="AJ1203" s="372"/>
      <c r="AK1203" s="372"/>
      <c r="AL1203" s="372"/>
      <c r="AM1203" s="372"/>
      <c r="AN1203" s="372"/>
      <c r="AO1203" s="372"/>
      <c r="AP1203" s="372"/>
      <c r="AQ1203" s="372"/>
      <c r="AR1203" s="372"/>
      <c r="AS1203" s="372"/>
      <c r="AT1203" s="372"/>
      <c r="AU1203" s="372"/>
      <c r="AV1203" s="372"/>
      <c r="AW1203" s="372"/>
      <c r="AX1203" s="372"/>
      <c r="AY1203" s="372"/>
      <c r="AZ1203" s="372"/>
      <c r="BA1203" s="372"/>
      <c r="BB1203" s="372"/>
      <c r="BC1203" s="372"/>
      <c r="BD1203" s="372"/>
      <c r="BE1203" s="372"/>
      <c r="BF1203" s="372"/>
      <c r="BG1203" s="372"/>
      <c r="BH1203" s="372"/>
      <c r="BI1203" s="372"/>
      <c r="BJ1203" s="372"/>
      <c r="BK1203" s="372"/>
      <c r="BL1203" s="372"/>
      <c r="BM1203" s="372"/>
      <c r="BN1203" s="372"/>
      <c r="BO1203" s="372"/>
      <c r="BP1203" s="372"/>
      <c r="BQ1203" s="372"/>
      <c r="BR1203" s="372"/>
      <c r="BS1203" s="372"/>
      <c r="BT1203" s="372"/>
      <c r="BU1203" s="372"/>
      <c r="BV1203" s="372"/>
      <c r="BW1203" s="372"/>
      <c r="BX1203" s="372"/>
      <c r="BY1203" s="372"/>
      <c r="BZ1203" s="372"/>
      <c r="CA1203" s="372"/>
      <c r="CB1203" s="372"/>
      <c r="CC1203" s="372"/>
      <c r="CD1203" s="372"/>
      <c r="CE1203" s="372"/>
      <c r="CF1203" s="372"/>
      <c r="CG1203" s="372"/>
      <c r="CH1203" s="372"/>
      <c r="CI1203" s="372"/>
      <c r="CJ1203" s="372"/>
      <c r="CK1203" s="372"/>
      <c r="CL1203" s="372"/>
      <c r="CM1203" s="372"/>
      <c r="CN1203" s="372"/>
      <c r="CO1203" s="372"/>
      <c r="CP1203" s="372"/>
      <c r="CQ1203" s="372"/>
      <c r="CR1203" s="372"/>
      <c r="CS1203" s="372"/>
      <c r="CT1203" s="372"/>
      <c r="CU1203" s="372"/>
      <c r="CV1203" s="372"/>
      <c r="CW1203" s="372"/>
      <c r="CX1203" s="372"/>
      <c r="CY1203" s="372"/>
      <c r="CZ1203" s="372"/>
      <c r="DA1203" s="372"/>
      <c r="DB1203" s="372"/>
      <c r="DC1203" s="372"/>
      <c r="DD1203" s="372"/>
      <c r="DE1203" s="372"/>
      <c r="DF1203" s="372"/>
      <c r="DG1203" s="372"/>
      <c r="DH1203" s="372"/>
      <c r="DI1203" s="372"/>
      <c r="DJ1203" s="372"/>
      <c r="DK1203" s="372"/>
      <c r="DL1203" s="372"/>
      <c r="DM1203" s="372"/>
      <c r="DN1203" s="372"/>
      <c r="DO1203" s="372"/>
      <c r="DP1203" s="372"/>
      <c r="DQ1203" s="372"/>
      <c r="DR1203" s="372"/>
      <c r="DS1203" s="372"/>
      <c r="DT1203" s="372"/>
      <c r="DU1203" s="372"/>
      <c r="DV1203" s="372"/>
      <c r="DW1203" s="372"/>
      <c r="DX1203" s="372"/>
      <c r="DY1203" s="372"/>
      <c r="DZ1203" s="372"/>
      <c r="EA1203" s="372"/>
      <c r="EB1203" s="372"/>
      <c r="EC1203" s="372"/>
      <c r="ED1203" s="372"/>
      <c r="EE1203" s="372"/>
      <c r="EF1203" s="372"/>
      <c r="EG1203" s="372"/>
      <c r="EH1203" s="372"/>
      <c r="EI1203" s="372"/>
      <c r="EJ1203" s="372"/>
      <c r="EK1203" s="372"/>
      <c r="EL1203" s="372"/>
      <c r="EM1203" s="372"/>
      <c r="EN1203" s="372"/>
      <c r="EO1203" s="372"/>
      <c r="EP1203" s="372"/>
      <c r="EQ1203" s="372"/>
      <c r="ER1203" s="372"/>
      <c r="ES1203" s="372"/>
      <c r="ET1203" s="372"/>
      <c r="EU1203" s="372"/>
      <c r="EV1203" s="372"/>
      <c r="EW1203" s="372"/>
      <c r="EX1203" s="372"/>
      <c r="EY1203" s="372"/>
      <c r="EZ1203" s="372"/>
      <c r="FA1203" s="372"/>
      <c r="FB1203" s="372"/>
      <c r="FC1203" s="372"/>
      <c r="FD1203" s="372"/>
      <c r="FE1203" s="372"/>
      <c r="FF1203" s="372"/>
      <c r="FG1203" s="372"/>
      <c r="FH1203" s="372"/>
      <c r="FI1203" s="372"/>
      <c r="FJ1203" s="372"/>
      <c r="FK1203" s="372"/>
      <c r="FL1203" s="372"/>
      <c r="FM1203" s="372"/>
      <c r="FN1203" s="372"/>
      <c r="FO1203" s="372"/>
      <c r="FP1203" s="372"/>
      <c r="FQ1203" s="372"/>
      <c r="FR1203" s="372"/>
      <c r="FS1203" s="372"/>
      <c r="FT1203" s="372"/>
      <c r="FU1203" s="372"/>
      <c r="FV1203" s="372"/>
      <c r="FW1203" s="372"/>
      <c r="FX1203" s="372"/>
      <c r="FY1203" s="372"/>
      <c r="FZ1203" s="372"/>
      <c r="GA1203" s="372"/>
      <c r="GB1203" s="372"/>
      <c r="GC1203" s="372"/>
      <c r="GD1203" s="372"/>
      <c r="GE1203" s="372"/>
      <c r="GF1203" s="372"/>
      <c r="GG1203" s="372"/>
      <c r="GH1203" s="372"/>
      <c r="GI1203" s="372"/>
      <c r="GJ1203" s="372"/>
      <c r="GK1203" s="372"/>
      <c r="GL1203" s="372"/>
      <c r="GM1203" s="372"/>
      <c r="GN1203" s="372"/>
      <c r="GO1203" s="372"/>
      <c r="GP1203" s="372"/>
      <c r="GQ1203" s="372"/>
      <c r="GR1203" s="372"/>
      <c r="GS1203" s="372"/>
      <c r="GT1203" s="372"/>
      <c r="GU1203" s="372"/>
      <c r="GV1203" s="372"/>
      <c r="GW1203" s="372"/>
      <c r="GX1203" s="372"/>
      <c r="GY1203" s="372"/>
      <c r="GZ1203" s="372"/>
      <c r="HA1203" s="372"/>
      <c r="HB1203" s="372"/>
      <c r="HC1203" s="372"/>
      <c r="HD1203" s="372"/>
      <c r="HE1203" s="372"/>
      <c r="HF1203" s="372"/>
      <c r="HG1203" s="372"/>
      <c r="HH1203" s="372"/>
      <c r="HI1203" s="372"/>
      <c r="HJ1203" s="372"/>
      <c r="HK1203" s="372"/>
      <c r="HL1203" s="372"/>
      <c r="HM1203" s="372"/>
      <c r="HN1203" s="372"/>
      <c r="HO1203" s="372"/>
      <c r="HP1203" s="372"/>
      <c r="HQ1203" s="372"/>
      <c r="HR1203" s="372"/>
      <c r="HS1203" s="372"/>
      <c r="HT1203" s="372"/>
      <c r="HU1203" s="372"/>
      <c r="HV1203" s="372"/>
      <c r="HW1203" s="372"/>
      <c r="HX1203" s="372"/>
    </row>
    <row r="1205" spans="1:232" s="481" customFormat="1">
      <c r="A1205" s="363"/>
      <c r="B1205" s="378"/>
      <c r="C1205" s="365"/>
      <c r="D1205" s="366"/>
      <c r="E1205" s="367"/>
      <c r="F1205" s="368"/>
      <c r="G1205" s="379"/>
      <c r="H1205" s="382"/>
      <c r="I1205" s="466"/>
      <c r="J1205" s="467"/>
      <c r="K1205" s="468"/>
      <c r="L1205" s="465"/>
      <c r="N1205" s="458"/>
      <c r="O1205" s="458"/>
      <c r="P1205" s="372"/>
      <c r="Q1205" s="372"/>
      <c r="R1205" s="372"/>
      <c r="S1205" s="372"/>
      <c r="T1205" s="372"/>
      <c r="U1205" s="372"/>
      <c r="V1205" s="372"/>
      <c r="W1205" s="372"/>
      <c r="X1205" s="372"/>
      <c r="Y1205" s="372"/>
      <c r="Z1205" s="372"/>
      <c r="AA1205" s="372"/>
      <c r="AB1205" s="372"/>
      <c r="AC1205" s="372"/>
      <c r="AD1205" s="372"/>
      <c r="AE1205" s="372"/>
      <c r="AF1205" s="372"/>
      <c r="AG1205" s="372"/>
      <c r="AH1205" s="372"/>
      <c r="AI1205" s="372"/>
      <c r="AJ1205" s="372"/>
      <c r="AK1205" s="372"/>
      <c r="AL1205" s="372"/>
      <c r="AM1205" s="372"/>
      <c r="AN1205" s="372"/>
      <c r="AO1205" s="372"/>
      <c r="AP1205" s="372"/>
      <c r="AQ1205" s="372"/>
      <c r="AR1205" s="372"/>
      <c r="AS1205" s="372"/>
      <c r="AT1205" s="372"/>
      <c r="AU1205" s="372"/>
      <c r="AV1205" s="372"/>
      <c r="AW1205" s="372"/>
      <c r="AX1205" s="372"/>
      <c r="AY1205" s="372"/>
      <c r="AZ1205" s="372"/>
      <c r="BA1205" s="372"/>
      <c r="BB1205" s="372"/>
      <c r="BC1205" s="372"/>
      <c r="BD1205" s="372"/>
      <c r="BE1205" s="372"/>
      <c r="BF1205" s="372"/>
      <c r="BG1205" s="372"/>
      <c r="BH1205" s="372"/>
      <c r="BI1205" s="372"/>
      <c r="BJ1205" s="372"/>
      <c r="BK1205" s="372"/>
      <c r="BL1205" s="372"/>
      <c r="BM1205" s="372"/>
      <c r="BN1205" s="372"/>
      <c r="BO1205" s="372"/>
      <c r="BP1205" s="372"/>
      <c r="BQ1205" s="372"/>
      <c r="BR1205" s="372"/>
      <c r="BS1205" s="372"/>
      <c r="BT1205" s="372"/>
      <c r="BU1205" s="372"/>
      <c r="BV1205" s="372"/>
      <c r="BW1205" s="372"/>
      <c r="BX1205" s="372"/>
      <c r="BY1205" s="372"/>
      <c r="BZ1205" s="372"/>
      <c r="CA1205" s="372"/>
      <c r="CB1205" s="372"/>
      <c r="CC1205" s="372"/>
      <c r="CD1205" s="372"/>
      <c r="CE1205" s="372"/>
      <c r="CF1205" s="372"/>
      <c r="CG1205" s="372"/>
      <c r="CH1205" s="372"/>
      <c r="CI1205" s="372"/>
      <c r="CJ1205" s="372"/>
      <c r="CK1205" s="372"/>
      <c r="CL1205" s="372"/>
      <c r="CM1205" s="372"/>
      <c r="CN1205" s="372"/>
      <c r="CO1205" s="372"/>
      <c r="CP1205" s="372"/>
      <c r="CQ1205" s="372"/>
      <c r="CR1205" s="372"/>
      <c r="CS1205" s="372"/>
      <c r="CT1205" s="372"/>
      <c r="CU1205" s="372"/>
      <c r="CV1205" s="372"/>
      <c r="CW1205" s="372"/>
      <c r="CX1205" s="372"/>
      <c r="CY1205" s="372"/>
      <c r="CZ1205" s="372"/>
      <c r="DA1205" s="372"/>
      <c r="DB1205" s="372"/>
      <c r="DC1205" s="372"/>
      <c r="DD1205" s="372"/>
      <c r="DE1205" s="372"/>
      <c r="DF1205" s="372"/>
      <c r="DG1205" s="372"/>
      <c r="DH1205" s="372"/>
      <c r="DI1205" s="372"/>
      <c r="DJ1205" s="372"/>
      <c r="DK1205" s="372"/>
      <c r="DL1205" s="372"/>
      <c r="DM1205" s="372"/>
      <c r="DN1205" s="372"/>
      <c r="DO1205" s="372"/>
      <c r="DP1205" s="372"/>
      <c r="DQ1205" s="372"/>
      <c r="DR1205" s="372"/>
      <c r="DS1205" s="372"/>
      <c r="DT1205" s="372"/>
      <c r="DU1205" s="372"/>
      <c r="DV1205" s="372"/>
      <c r="DW1205" s="372"/>
      <c r="DX1205" s="372"/>
      <c r="DY1205" s="372"/>
      <c r="DZ1205" s="372"/>
      <c r="EA1205" s="372"/>
      <c r="EB1205" s="372"/>
      <c r="EC1205" s="372"/>
      <c r="ED1205" s="372"/>
      <c r="EE1205" s="372"/>
      <c r="EF1205" s="372"/>
      <c r="EG1205" s="372"/>
      <c r="EH1205" s="372"/>
      <c r="EI1205" s="372"/>
      <c r="EJ1205" s="372"/>
      <c r="EK1205" s="372"/>
      <c r="EL1205" s="372"/>
      <c r="EM1205" s="372"/>
      <c r="EN1205" s="372"/>
      <c r="EO1205" s="372"/>
      <c r="EP1205" s="372"/>
      <c r="EQ1205" s="372"/>
      <c r="ER1205" s="372"/>
      <c r="ES1205" s="372"/>
      <c r="ET1205" s="372"/>
      <c r="EU1205" s="372"/>
      <c r="EV1205" s="372"/>
      <c r="EW1205" s="372"/>
      <c r="EX1205" s="372"/>
      <c r="EY1205" s="372"/>
      <c r="EZ1205" s="372"/>
      <c r="FA1205" s="372"/>
      <c r="FB1205" s="372"/>
      <c r="FC1205" s="372"/>
      <c r="FD1205" s="372"/>
      <c r="FE1205" s="372"/>
      <c r="FF1205" s="372"/>
      <c r="FG1205" s="372"/>
      <c r="FH1205" s="372"/>
      <c r="FI1205" s="372"/>
      <c r="FJ1205" s="372"/>
      <c r="FK1205" s="372"/>
      <c r="FL1205" s="372"/>
      <c r="FM1205" s="372"/>
      <c r="FN1205" s="372"/>
      <c r="FO1205" s="372"/>
      <c r="FP1205" s="372"/>
      <c r="FQ1205" s="372"/>
      <c r="FR1205" s="372"/>
      <c r="FS1205" s="372"/>
      <c r="FT1205" s="372"/>
      <c r="FU1205" s="372"/>
      <c r="FV1205" s="372"/>
      <c r="FW1205" s="372"/>
      <c r="FX1205" s="372"/>
      <c r="FY1205" s="372"/>
      <c r="FZ1205" s="372"/>
      <c r="GA1205" s="372"/>
      <c r="GB1205" s="372"/>
      <c r="GC1205" s="372"/>
      <c r="GD1205" s="372"/>
      <c r="GE1205" s="372"/>
      <c r="GF1205" s="372"/>
      <c r="GG1205" s="372"/>
      <c r="GH1205" s="372"/>
      <c r="GI1205" s="372"/>
      <c r="GJ1205" s="372"/>
      <c r="GK1205" s="372"/>
      <c r="GL1205" s="372"/>
      <c r="GM1205" s="372"/>
      <c r="GN1205" s="372"/>
      <c r="GO1205" s="372"/>
      <c r="GP1205" s="372"/>
      <c r="GQ1205" s="372"/>
      <c r="GR1205" s="372"/>
      <c r="GS1205" s="372"/>
      <c r="GT1205" s="372"/>
      <c r="GU1205" s="372"/>
      <c r="GV1205" s="372"/>
      <c r="GW1205" s="372"/>
      <c r="GX1205" s="372"/>
      <c r="GY1205" s="372"/>
      <c r="GZ1205" s="372"/>
      <c r="HA1205" s="372"/>
      <c r="HB1205" s="372"/>
      <c r="HC1205" s="372"/>
      <c r="HD1205" s="372"/>
      <c r="HE1205" s="372"/>
      <c r="HF1205" s="372"/>
      <c r="HG1205" s="372"/>
      <c r="HH1205" s="372"/>
      <c r="HI1205" s="372"/>
      <c r="HJ1205" s="372"/>
      <c r="HK1205" s="372"/>
      <c r="HL1205" s="372"/>
      <c r="HM1205" s="372"/>
      <c r="HN1205" s="372"/>
      <c r="HO1205" s="372"/>
      <c r="HP1205" s="372"/>
      <c r="HQ1205" s="372"/>
      <c r="HR1205" s="372"/>
      <c r="HS1205" s="372"/>
      <c r="HT1205" s="372"/>
      <c r="HU1205" s="372"/>
      <c r="HV1205" s="372"/>
      <c r="HW1205" s="372"/>
      <c r="HX1205" s="372"/>
    </row>
    <row r="1207" spans="1:232" s="481" customFormat="1">
      <c r="A1207" s="363"/>
      <c r="B1207" s="378"/>
      <c r="C1207" s="365"/>
      <c r="D1207" s="366"/>
      <c r="E1207" s="367"/>
      <c r="F1207" s="368"/>
      <c r="G1207" s="379"/>
      <c r="H1207" s="382"/>
      <c r="I1207" s="466"/>
      <c r="J1207" s="467"/>
      <c r="K1207" s="468"/>
      <c r="L1207" s="465"/>
      <c r="N1207" s="458"/>
      <c r="O1207" s="458"/>
      <c r="P1207" s="372"/>
      <c r="Q1207" s="372"/>
      <c r="R1207" s="372"/>
      <c r="S1207" s="372"/>
      <c r="T1207" s="372"/>
      <c r="U1207" s="372"/>
      <c r="V1207" s="372"/>
      <c r="W1207" s="372"/>
      <c r="X1207" s="372"/>
      <c r="Y1207" s="372"/>
      <c r="Z1207" s="372"/>
      <c r="AA1207" s="372"/>
      <c r="AB1207" s="372"/>
      <c r="AC1207" s="372"/>
      <c r="AD1207" s="372"/>
      <c r="AE1207" s="372"/>
      <c r="AF1207" s="372"/>
      <c r="AG1207" s="372"/>
      <c r="AH1207" s="372"/>
      <c r="AI1207" s="372"/>
      <c r="AJ1207" s="372"/>
      <c r="AK1207" s="372"/>
      <c r="AL1207" s="372"/>
      <c r="AM1207" s="372"/>
      <c r="AN1207" s="372"/>
      <c r="AO1207" s="372"/>
      <c r="AP1207" s="372"/>
      <c r="AQ1207" s="372"/>
      <c r="AR1207" s="372"/>
      <c r="AS1207" s="372"/>
      <c r="AT1207" s="372"/>
      <c r="AU1207" s="372"/>
      <c r="AV1207" s="372"/>
      <c r="AW1207" s="372"/>
      <c r="AX1207" s="372"/>
      <c r="AY1207" s="372"/>
      <c r="AZ1207" s="372"/>
      <c r="BA1207" s="372"/>
      <c r="BB1207" s="372"/>
      <c r="BC1207" s="372"/>
      <c r="BD1207" s="372"/>
      <c r="BE1207" s="372"/>
      <c r="BF1207" s="372"/>
      <c r="BG1207" s="372"/>
      <c r="BH1207" s="372"/>
      <c r="BI1207" s="372"/>
      <c r="BJ1207" s="372"/>
      <c r="BK1207" s="372"/>
      <c r="BL1207" s="372"/>
      <c r="BM1207" s="372"/>
      <c r="BN1207" s="372"/>
      <c r="BO1207" s="372"/>
      <c r="BP1207" s="372"/>
      <c r="BQ1207" s="372"/>
      <c r="BR1207" s="372"/>
      <c r="BS1207" s="372"/>
      <c r="BT1207" s="372"/>
      <c r="BU1207" s="372"/>
      <c r="BV1207" s="372"/>
      <c r="BW1207" s="372"/>
      <c r="BX1207" s="372"/>
      <c r="BY1207" s="372"/>
      <c r="BZ1207" s="372"/>
      <c r="CA1207" s="372"/>
      <c r="CB1207" s="372"/>
      <c r="CC1207" s="372"/>
      <c r="CD1207" s="372"/>
      <c r="CE1207" s="372"/>
      <c r="CF1207" s="372"/>
      <c r="CG1207" s="372"/>
      <c r="CH1207" s="372"/>
      <c r="CI1207" s="372"/>
      <c r="CJ1207" s="372"/>
      <c r="CK1207" s="372"/>
      <c r="CL1207" s="372"/>
      <c r="CM1207" s="372"/>
      <c r="CN1207" s="372"/>
      <c r="CO1207" s="372"/>
      <c r="CP1207" s="372"/>
      <c r="CQ1207" s="372"/>
      <c r="CR1207" s="372"/>
      <c r="CS1207" s="372"/>
      <c r="CT1207" s="372"/>
      <c r="CU1207" s="372"/>
      <c r="CV1207" s="372"/>
      <c r="CW1207" s="372"/>
      <c r="CX1207" s="372"/>
      <c r="CY1207" s="372"/>
      <c r="CZ1207" s="372"/>
      <c r="DA1207" s="372"/>
      <c r="DB1207" s="372"/>
      <c r="DC1207" s="372"/>
      <c r="DD1207" s="372"/>
      <c r="DE1207" s="372"/>
      <c r="DF1207" s="372"/>
      <c r="DG1207" s="372"/>
      <c r="DH1207" s="372"/>
      <c r="DI1207" s="372"/>
      <c r="DJ1207" s="372"/>
      <c r="DK1207" s="372"/>
      <c r="DL1207" s="372"/>
      <c r="DM1207" s="372"/>
      <c r="DN1207" s="372"/>
      <c r="DO1207" s="372"/>
      <c r="DP1207" s="372"/>
      <c r="DQ1207" s="372"/>
      <c r="DR1207" s="372"/>
      <c r="DS1207" s="372"/>
      <c r="DT1207" s="372"/>
      <c r="DU1207" s="372"/>
      <c r="DV1207" s="372"/>
      <c r="DW1207" s="372"/>
      <c r="DX1207" s="372"/>
      <c r="DY1207" s="372"/>
      <c r="DZ1207" s="372"/>
      <c r="EA1207" s="372"/>
      <c r="EB1207" s="372"/>
      <c r="EC1207" s="372"/>
      <c r="ED1207" s="372"/>
      <c r="EE1207" s="372"/>
      <c r="EF1207" s="372"/>
      <c r="EG1207" s="372"/>
      <c r="EH1207" s="372"/>
      <c r="EI1207" s="372"/>
      <c r="EJ1207" s="372"/>
      <c r="EK1207" s="372"/>
      <c r="EL1207" s="372"/>
      <c r="EM1207" s="372"/>
      <c r="EN1207" s="372"/>
      <c r="EO1207" s="372"/>
      <c r="EP1207" s="372"/>
      <c r="EQ1207" s="372"/>
      <c r="ER1207" s="372"/>
      <c r="ES1207" s="372"/>
      <c r="ET1207" s="372"/>
      <c r="EU1207" s="372"/>
      <c r="EV1207" s="372"/>
      <c r="EW1207" s="372"/>
      <c r="EX1207" s="372"/>
      <c r="EY1207" s="372"/>
      <c r="EZ1207" s="372"/>
      <c r="FA1207" s="372"/>
      <c r="FB1207" s="372"/>
      <c r="FC1207" s="372"/>
      <c r="FD1207" s="372"/>
      <c r="FE1207" s="372"/>
      <c r="FF1207" s="372"/>
      <c r="FG1207" s="372"/>
      <c r="FH1207" s="372"/>
      <c r="FI1207" s="372"/>
      <c r="FJ1207" s="372"/>
      <c r="FK1207" s="372"/>
      <c r="FL1207" s="372"/>
      <c r="FM1207" s="372"/>
      <c r="FN1207" s="372"/>
      <c r="FO1207" s="372"/>
      <c r="FP1207" s="372"/>
      <c r="FQ1207" s="372"/>
      <c r="FR1207" s="372"/>
      <c r="FS1207" s="372"/>
      <c r="FT1207" s="372"/>
      <c r="FU1207" s="372"/>
      <c r="FV1207" s="372"/>
      <c r="FW1207" s="372"/>
      <c r="FX1207" s="372"/>
      <c r="FY1207" s="372"/>
      <c r="FZ1207" s="372"/>
      <c r="GA1207" s="372"/>
      <c r="GB1207" s="372"/>
      <c r="GC1207" s="372"/>
      <c r="GD1207" s="372"/>
      <c r="GE1207" s="372"/>
      <c r="GF1207" s="372"/>
      <c r="GG1207" s="372"/>
      <c r="GH1207" s="372"/>
      <c r="GI1207" s="372"/>
      <c r="GJ1207" s="372"/>
      <c r="GK1207" s="372"/>
      <c r="GL1207" s="372"/>
      <c r="GM1207" s="372"/>
      <c r="GN1207" s="372"/>
      <c r="GO1207" s="372"/>
      <c r="GP1207" s="372"/>
      <c r="GQ1207" s="372"/>
      <c r="GR1207" s="372"/>
      <c r="GS1207" s="372"/>
      <c r="GT1207" s="372"/>
      <c r="GU1207" s="372"/>
      <c r="GV1207" s="372"/>
      <c r="GW1207" s="372"/>
      <c r="GX1207" s="372"/>
      <c r="GY1207" s="372"/>
      <c r="GZ1207" s="372"/>
      <c r="HA1207" s="372"/>
      <c r="HB1207" s="372"/>
      <c r="HC1207" s="372"/>
      <c r="HD1207" s="372"/>
      <c r="HE1207" s="372"/>
      <c r="HF1207" s="372"/>
      <c r="HG1207" s="372"/>
      <c r="HH1207" s="372"/>
      <c r="HI1207" s="372"/>
      <c r="HJ1207" s="372"/>
      <c r="HK1207" s="372"/>
      <c r="HL1207" s="372"/>
      <c r="HM1207" s="372"/>
      <c r="HN1207" s="372"/>
      <c r="HO1207" s="372"/>
      <c r="HP1207" s="372"/>
      <c r="HQ1207" s="372"/>
      <c r="HR1207" s="372"/>
      <c r="HS1207" s="372"/>
      <c r="HT1207" s="372"/>
      <c r="HU1207" s="372"/>
      <c r="HV1207" s="372"/>
      <c r="HW1207" s="372"/>
      <c r="HX1207" s="372"/>
    </row>
    <row r="1209" spans="1:232" s="481" customFormat="1">
      <c r="A1209" s="363"/>
      <c r="B1209" s="378"/>
      <c r="C1209" s="365"/>
      <c r="D1209" s="366"/>
      <c r="E1209" s="367"/>
      <c r="F1209" s="368"/>
      <c r="G1209" s="379"/>
      <c r="H1209" s="382"/>
      <c r="I1209" s="466"/>
      <c r="J1209" s="467"/>
      <c r="K1209" s="468"/>
      <c r="L1209" s="465"/>
      <c r="N1209" s="458"/>
      <c r="O1209" s="458"/>
      <c r="P1209" s="372"/>
      <c r="Q1209" s="372"/>
      <c r="R1209" s="372"/>
      <c r="S1209" s="372"/>
      <c r="T1209" s="372"/>
      <c r="U1209" s="372"/>
      <c r="V1209" s="372"/>
      <c r="W1209" s="372"/>
      <c r="X1209" s="372"/>
      <c r="Y1209" s="372"/>
      <c r="Z1209" s="372"/>
      <c r="AA1209" s="372"/>
      <c r="AB1209" s="372"/>
      <c r="AC1209" s="372"/>
      <c r="AD1209" s="372"/>
      <c r="AE1209" s="372"/>
      <c r="AF1209" s="372"/>
      <c r="AG1209" s="372"/>
      <c r="AH1209" s="372"/>
      <c r="AI1209" s="372"/>
      <c r="AJ1209" s="372"/>
      <c r="AK1209" s="372"/>
      <c r="AL1209" s="372"/>
      <c r="AM1209" s="372"/>
      <c r="AN1209" s="372"/>
      <c r="AO1209" s="372"/>
      <c r="AP1209" s="372"/>
      <c r="AQ1209" s="372"/>
      <c r="AR1209" s="372"/>
      <c r="AS1209" s="372"/>
      <c r="AT1209" s="372"/>
      <c r="AU1209" s="372"/>
      <c r="AV1209" s="372"/>
      <c r="AW1209" s="372"/>
      <c r="AX1209" s="372"/>
      <c r="AY1209" s="372"/>
      <c r="AZ1209" s="372"/>
      <c r="BA1209" s="372"/>
      <c r="BB1209" s="372"/>
      <c r="BC1209" s="372"/>
      <c r="BD1209" s="372"/>
      <c r="BE1209" s="372"/>
      <c r="BF1209" s="372"/>
      <c r="BG1209" s="372"/>
      <c r="BH1209" s="372"/>
      <c r="BI1209" s="372"/>
      <c r="BJ1209" s="372"/>
      <c r="BK1209" s="372"/>
      <c r="BL1209" s="372"/>
      <c r="BM1209" s="372"/>
      <c r="BN1209" s="372"/>
      <c r="BO1209" s="372"/>
      <c r="BP1209" s="372"/>
      <c r="BQ1209" s="372"/>
      <c r="BR1209" s="372"/>
      <c r="BS1209" s="372"/>
      <c r="BT1209" s="372"/>
      <c r="BU1209" s="372"/>
      <c r="BV1209" s="372"/>
      <c r="BW1209" s="372"/>
      <c r="BX1209" s="372"/>
      <c r="BY1209" s="372"/>
      <c r="BZ1209" s="372"/>
      <c r="CA1209" s="372"/>
      <c r="CB1209" s="372"/>
      <c r="CC1209" s="372"/>
      <c r="CD1209" s="372"/>
      <c r="CE1209" s="372"/>
      <c r="CF1209" s="372"/>
      <c r="CG1209" s="372"/>
      <c r="CH1209" s="372"/>
      <c r="CI1209" s="372"/>
      <c r="CJ1209" s="372"/>
      <c r="CK1209" s="372"/>
      <c r="CL1209" s="372"/>
      <c r="CM1209" s="372"/>
      <c r="CN1209" s="372"/>
      <c r="CO1209" s="372"/>
      <c r="CP1209" s="372"/>
      <c r="CQ1209" s="372"/>
      <c r="CR1209" s="372"/>
      <c r="CS1209" s="372"/>
      <c r="CT1209" s="372"/>
      <c r="CU1209" s="372"/>
      <c r="CV1209" s="372"/>
      <c r="CW1209" s="372"/>
      <c r="CX1209" s="372"/>
      <c r="CY1209" s="372"/>
      <c r="CZ1209" s="372"/>
      <c r="DA1209" s="372"/>
      <c r="DB1209" s="372"/>
      <c r="DC1209" s="372"/>
      <c r="DD1209" s="372"/>
      <c r="DE1209" s="372"/>
      <c r="DF1209" s="372"/>
      <c r="DG1209" s="372"/>
      <c r="DH1209" s="372"/>
      <c r="DI1209" s="372"/>
      <c r="DJ1209" s="372"/>
      <c r="DK1209" s="372"/>
      <c r="DL1209" s="372"/>
      <c r="DM1209" s="372"/>
      <c r="DN1209" s="372"/>
      <c r="DO1209" s="372"/>
      <c r="DP1209" s="372"/>
      <c r="DQ1209" s="372"/>
      <c r="DR1209" s="372"/>
      <c r="DS1209" s="372"/>
      <c r="DT1209" s="372"/>
      <c r="DU1209" s="372"/>
      <c r="DV1209" s="372"/>
      <c r="DW1209" s="372"/>
      <c r="DX1209" s="372"/>
      <c r="DY1209" s="372"/>
      <c r="DZ1209" s="372"/>
      <c r="EA1209" s="372"/>
      <c r="EB1209" s="372"/>
      <c r="EC1209" s="372"/>
      <c r="ED1209" s="372"/>
      <c r="EE1209" s="372"/>
      <c r="EF1209" s="372"/>
      <c r="EG1209" s="372"/>
      <c r="EH1209" s="372"/>
      <c r="EI1209" s="372"/>
      <c r="EJ1209" s="372"/>
      <c r="EK1209" s="372"/>
      <c r="EL1209" s="372"/>
      <c r="EM1209" s="372"/>
      <c r="EN1209" s="372"/>
      <c r="EO1209" s="372"/>
      <c r="EP1209" s="372"/>
      <c r="EQ1209" s="372"/>
      <c r="ER1209" s="372"/>
      <c r="ES1209" s="372"/>
      <c r="ET1209" s="372"/>
      <c r="EU1209" s="372"/>
      <c r="EV1209" s="372"/>
      <c r="EW1209" s="372"/>
      <c r="EX1209" s="372"/>
      <c r="EY1209" s="372"/>
      <c r="EZ1209" s="372"/>
      <c r="FA1209" s="372"/>
      <c r="FB1209" s="372"/>
      <c r="FC1209" s="372"/>
      <c r="FD1209" s="372"/>
      <c r="FE1209" s="372"/>
      <c r="FF1209" s="372"/>
      <c r="FG1209" s="372"/>
      <c r="FH1209" s="372"/>
      <c r="FI1209" s="372"/>
      <c r="FJ1209" s="372"/>
      <c r="FK1209" s="372"/>
      <c r="FL1209" s="372"/>
      <c r="FM1209" s="372"/>
      <c r="FN1209" s="372"/>
      <c r="FO1209" s="372"/>
      <c r="FP1209" s="372"/>
      <c r="FQ1209" s="372"/>
      <c r="FR1209" s="372"/>
      <c r="FS1209" s="372"/>
      <c r="FT1209" s="372"/>
      <c r="FU1209" s="372"/>
      <c r="FV1209" s="372"/>
      <c r="FW1209" s="372"/>
      <c r="FX1209" s="372"/>
      <c r="FY1209" s="372"/>
      <c r="FZ1209" s="372"/>
      <c r="GA1209" s="372"/>
      <c r="GB1209" s="372"/>
      <c r="GC1209" s="372"/>
      <c r="GD1209" s="372"/>
      <c r="GE1209" s="372"/>
      <c r="GF1209" s="372"/>
      <c r="GG1209" s="372"/>
      <c r="GH1209" s="372"/>
      <c r="GI1209" s="372"/>
      <c r="GJ1209" s="372"/>
      <c r="GK1209" s="372"/>
      <c r="GL1209" s="372"/>
      <c r="GM1209" s="372"/>
      <c r="GN1209" s="372"/>
      <c r="GO1209" s="372"/>
      <c r="GP1209" s="372"/>
      <c r="GQ1209" s="372"/>
      <c r="GR1209" s="372"/>
      <c r="GS1209" s="372"/>
      <c r="GT1209" s="372"/>
      <c r="GU1209" s="372"/>
      <c r="GV1209" s="372"/>
      <c r="GW1209" s="372"/>
      <c r="GX1209" s="372"/>
      <c r="GY1209" s="372"/>
      <c r="GZ1209" s="372"/>
      <c r="HA1209" s="372"/>
      <c r="HB1209" s="372"/>
      <c r="HC1209" s="372"/>
      <c r="HD1209" s="372"/>
      <c r="HE1209" s="372"/>
      <c r="HF1209" s="372"/>
      <c r="HG1209" s="372"/>
      <c r="HH1209" s="372"/>
      <c r="HI1209" s="372"/>
      <c r="HJ1209" s="372"/>
      <c r="HK1209" s="372"/>
      <c r="HL1209" s="372"/>
      <c r="HM1209" s="372"/>
      <c r="HN1209" s="372"/>
      <c r="HO1209" s="372"/>
      <c r="HP1209" s="372"/>
      <c r="HQ1209" s="372"/>
      <c r="HR1209" s="372"/>
      <c r="HS1209" s="372"/>
      <c r="HT1209" s="372"/>
      <c r="HU1209" s="372"/>
      <c r="HV1209" s="372"/>
      <c r="HW1209" s="372"/>
      <c r="HX1209" s="372"/>
    </row>
    <row r="1211" spans="1:232" s="481" customFormat="1">
      <c r="A1211" s="363"/>
      <c r="B1211" s="378"/>
      <c r="C1211" s="365"/>
      <c r="D1211" s="366"/>
      <c r="E1211" s="367"/>
      <c r="F1211" s="368"/>
      <c r="G1211" s="379"/>
      <c r="H1211" s="382"/>
      <c r="I1211" s="466"/>
      <c r="J1211" s="467"/>
      <c r="K1211" s="468"/>
      <c r="L1211" s="465"/>
      <c r="N1211" s="458"/>
      <c r="O1211" s="458"/>
      <c r="P1211" s="372"/>
      <c r="Q1211" s="372"/>
      <c r="R1211" s="372"/>
      <c r="S1211" s="372"/>
      <c r="T1211" s="372"/>
      <c r="U1211" s="372"/>
      <c r="V1211" s="372"/>
      <c r="W1211" s="372"/>
      <c r="X1211" s="372"/>
      <c r="Y1211" s="372"/>
      <c r="Z1211" s="372"/>
      <c r="AA1211" s="372"/>
      <c r="AB1211" s="372"/>
      <c r="AC1211" s="372"/>
      <c r="AD1211" s="372"/>
      <c r="AE1211" s="372"/>
      <c r="AF1211" s="372"/>
      <c r="AG1211" s="372"/>
      <c r="AH1211" s="372"/>
      <c r="AI1211" s="372"/>
      <c r="AJ1211" s="372"/>
      <c r="AK1211" s="372"/>
      <c r="AL1211" s="372"/>
      <c r="AM1211" s="372"/>
      <c r="AN1211" s="372"/>
      <c r="AO1211" s="372"/>
      <c r="AP1211" s="372"/>
      <c r="AQ1211" s="372"/>
      <c r="AR1211" s="372"/>
      <c r="AS1211" s="372"/>
      <c r="AT1211" s="372"/>
      <c r="AU1211" s="372"/>
      <c r="AV1211" s="372"/>
      <c r="AW1211" s="372"/>
      <c r="AX1211" s="372"/>
      <c r="AY1211" s="372"/>
      <c r="AZ1211" s="372"/>
      <c r="BA1211" s="372"/>
      <c r="BB1211" s="372"/>
      <c r="BC1211" s="372"/>
      <c r="BD1211" s="372"/>
      <c r="BE1211" s="372"/>
      <c r="BF1211" s="372"/>
      <c r="BG1211" s="372"/>
      <c r="BH1211" s="372"/>
      <c r="BI1211" s="372"/>
      <c r="BJ1211" s="372"/>
      <c r="BK1211" s="372"/>
      <c r="BL1211" s="372"/>
      <c r="BM1211" s="372"/>
      <c r="BN1211" s="372"/>
      <c r="BO1211" s="372"/>
      <c r="BP1211" s="372"/>
      <c r="BQ1211" s="372"/>
      <c r="BR1211" s="372"/>
      <c r="BS1211" s="372"/>
      <c r="BT1211" s="372"/>
      <c r="BU1211" s="372"/>
      <c r="BV1211" s="372"/>
      <c r="BW1211" s="372"/>
      <c r="BX1211" s="372"/>
      <c r="BY1211" s="372"/>
      <c r="BZ1211" s="372"/>
      <c r="CA1211" s="372"/>
      <c r="CB1211" s="372"/>
      <c r="CC1211" s="372"/>
      <c r="CD1211" s="372"/>
      <c r="CE1211" s="372"/>
      <c r="CF1211" s="372"/>
      <c r="CG1211" s="372"/>
      <c r="CH1211" s="372"/>
      <c r="CI1211" s="372"/>
      <c r="CJ1211" s="372"/>
      <c r="CK1211" s="372"/>
      <c r="CL1211" s="372"/>
      <c r="CM1211" s="372"/>
      <c r="CN1211" s="372"/>
      <c r="CO1211" s="372"/>
      <c r="CP1211" s="372"/>
      <c r="CQ1211" s="372"/>
      <c r="CR1211" s="372"/>
      <c r="CS1211" s="372"/>
      <c r="CT1211" s="372"/>
      <c r="CU1211" s="372"/>
      <c r="CV1211" s="372"/>
      <c r="CW1211" s="372"/>
      <c r="CX1211" s="372"/>
      <c r="CY1211" s="372"/>
      <c r="CZ1211" s="372"/>
      <c r="DA1211" s="372"/>
      <c r="DB1211" s="372"/>
      <c r="DC1211" s="372"/>
      <c r="DD1211" s="372"/>
      <c r="DE1211" s="372"/>
      <c r="DF1211" s="372"/>
      <c r="DG1211" s="372"/>
      <c r="DH1211" s="372"/>
      <c r="DI1211" s="372"/>
      <c r="DJ1211" s="372"/>
      <c r="DK1211" s="372"/>
      <c r="DL1211" s="372"/>
      <c r="DM1211" s="372"/>
      <c r="DN1211" s="372"/>
      <c r="DO1211" s="372"/>
      <c r="DP1211" s="372"/>
      <c r="DQ1211" s="372"/>
      <c r="DR1211" s="372"/>
      <c r="DS1211" s="372"/>
      <c r="DT1211" s="372"/>
      <c r="DU1211" s="372"/>
      <c r="DV1211" s="372"/>
      <c r="DW1211" s="372"/>
      <c r="DX1211" s="372"/>
      <c r="DY1211" s="372"/>
      <c r="DZ1211" s="372"/>
      <c r="EA1211" s="372"/>
      <c r="EB1211" s="372"/>
      <c r="EC1211" s="372"/>
      <c r="ED1211" s="372"/>
      <c r="EE1211" s="372"/>
      <c r="EF1211" s="372"/>
      <c r="EG1211" s="372"/>
      <c r="EH1211" s="372"/>
      <c r="EI1211" s="372"/>
      <c r="EJ1211" s="372"/>
      <c r="EK1211" s="372"/>
      <c r="EL1211" s="372"/>
      <c r="EM1211" s="372"/>
      <c r="EN1211" s="372"/>
      <c r="EO1211" s="372"/>
      <c r="EP1211" s="372"/>
      <c r="EQ1211" s="372"/>
      <c r="ER1211" s="372"/>
      <c r="ES1211" s="372"/>
      <c r="ET1211" s="372"/>
      <c r="EU1211" s="372"/>
      <c r="EV1211" s="372"/>
      <c r="EW1211" s="372"/>
      <c r="EX1211" s="372"/>
      <c r="EY1211" s="372"/>
      <c r="EZ1211" s="372"/>
      <c r="FA1211" s="372"/>
      <c r="FB1211" s="372"/>
      <c r="FC1211" s="372"/>
      <c r="FD1211" s="372"/>
      <c r="FE1211" s="372"/>
      <c r="FF1211" s="372"/>
      <c r="FG1211" s="372"/>
      <c r="FH1211" s="372"/>
      <c r="FI1211" s="372"/>
      <c r="FJ1211" s="372"/>
      <c r="FK1211" s="372"/>
      <c r="FL1211" s="372"/>
      <c r="FM1211" s="372"/>
      <c r="FN1211" s="372"/>
      <c r="FO1211" s="372"/>
      <c r="FP1211" s="372"/>
      <c r="FQ1211" s="372"/>
      <c r="FR1211" s="372"/>
      <c r="FS1211" s="372"/>
      <c r="FT1211" s="372"/>
      <c r="FU1211" s="372"/>
      <c r="FV1211" s="372"/>
      <c r="FW1211" s="372"/>
      <c r="FX1211" s="372"/>
      <c r="FY1211" s="372"/>
      <c r="FZ1211" s="372"/>
      <c r="GA1211" s="372"/>
      <c r="GB1211" s="372"/>
      <c r="GC1211" s="372"/>
      <c r="GD1211" s="372"/>
      <c r="GE1211" s="372"/>
      <c r="GF1211" s="372"/>
      <c r="GG1211" s="372"/>
      <c r="GH1211" s="372"/>
      <c r="GI1211" s="372"/>
      <c r="GJ1211" s="372"/>
      <c r="GK1211" s="372"/>
      <c r="GL1211" s="372"/>
      <c r="GM1211" s="372"/>
      <c r="GN1211" s="372"/>
      <c r="GO1211" s="372"/>
      <c r="GP1211" s="372"/>
      <c r="GQ1211" s="372"/>
      <c r="GR1211" s="372"/>
      <c r="GS1211" s="372"/>
      <c r="GT1211" s="372"/>
      <c r="GU1211" s="372"/>
      <c r="GV1211" s="372"/>
      <c r="GW1211" s="372"/>
      <c r="GX1211" s="372"/>
      <c r="GY1211" s="372"/>
      <c r="GZ1211" s="372"/>
      <c r="HA1211" s="372"/>
      <c r="HB1211" s="372"/>
      <c r="HC1211" s="372"/>
      <c r="HD1211" s="372"/>
      <c r="HE1211" s="372"/>
      <c r="HF1211" s="372"/>
      <c r="HG1211" s="372"/>
      <c r="HH1211" s="372"/>
      <c r="HI1211" s="372"/>
      <c r="HJ1211" s="372"/>
      <c r="HK1211" s="372"/>
      <c r="HL1211" s="372"/>
      <c r="HM1211" s="372"/>
      <c r="HN1211" s="372"/>
      <c r="HO1211" s="372"/>
      <c r="HP1211" s="372"/>
      <c r="HQ1211" s="372"/>
      <c r="HR1211" s="372"/>
      <c r="HS1211" s="372"/>
      <c r="HT1211" s="372"/>
      <c r="HU1211" s="372"/>
      <c r="HV1211" s="372"/>
      <c r="HW1211" s="372"/>
      <c r="HX1211" s="372"/>
    </row>
    <row r="1213" spans="1:232" s="481" customFormat="1">
      <c r="A1213" s="363"/>
      <c r="B1213" s="378"/>
      <c r="C1213" s="365"/>
      <c r="D1213" s="366"/>
      <c r="E1213" s="367"/>
      <c r="F1213" s="368"/>
      <c r="G1213" s="379"/>
      <c r="H1213" s="382"/>
      <c r="I1213" s="466"/>
      <c r="J1213" s="467"/>
      <c r="K1213" s="468"/>
      <c r="L1213" s="465"/>
      <c r="N1213" s="458"/>
      <c r="O1213" s="458"/>
      <c r="P1213" s="372"/>
      <c r="Q1213" s="372"/>
      <c r="R1213" s="372"/>
      <c r="S1213" s="372"/>
      <c r="T1213" s="372"/>
      <c r="U1213" s="372"/>
      <c r="V1213" s="372"/>
      <c r="W1213" s="372"/>
      <c r="X1213" s="372"/>
      <c r="Y1213" s="372"/>
      <c r="Z1213" s="372"/>
      <c r="AA1213" s="372"/>
      <c r="AB1213" s="372"/>
      <c r="AC1213" s="372"/>
      <c r="AD1213" s="372"/>
      <c r="AE1213" s="372"/>
      <c r="AF1213" s="372"/>
      <c r="AG1213" s="372"/>
      <c r="AH1213" s="372"/>
      <c r="AI1213" s="372"/>
      <c r="AJ1213" s="372"/>
      <c r="AK1213" s="372"/>
      <c r="AL1213" s="372"/>
      <c r="AM1213" s="372"/>
      <c r="AN1213" s="372"/>
      <c r="AO1213" s="372"/>
      <c r="AP1213" s="372"/>
      <c r="AQ1213" s="372"/>
      <c r="AR1213" s="372"/>
      <c r="AS1213" s="372"/>
      <c r="AT1213" s="372"/>
      <c r="AU1213" s="372"/>
      <c r="AV1213" s="372"/>
      <c r="AW1213" s="372"/>
      <c r="AX1213" s="372"/>
      <c r="AY1213" s="372"/>
      <c r="AZ1213" s="372"/>
      <c r="BA1213" s="372"/>
      <c r="BB1213" s="372"/>
      <c r="BC1213" s="372"/>
      <c r="BD1213" s="372"/>
      <c r="BE1213" s="372"/>
      <c r="BF1213" s="372"/>
      <c r="BG1213" s="372"/>
      <c r="BH1213" s="372"/>
      <c r="BI1213" s="372"/>
      <c r="BJ1213" s="372"/>
      <c r="BK1213" s="372"/>
      <c r="BL1213" s="372"/>
      <c r="BM1213" s="372"/>
      <c r="BN1213" s="372"/>
      <c r="BO1213" s="372"/>
      <c r="BP1213" s="372"/>
      <c r="BQ1213" s="372"/>
      <c r="BR1213" s="372"/>
      <c r="BS1213" s="372"/>
      <c r="BT1213" s="372"/>
      <c r="BU1213" s="372"/>
      <c r="BV1213" s="372"/>
      <c r="BW1213" s="372"/>
      <c r="BX1213" s="372"/>
      <c r="BY1213" s="372"/>
      <c r="BZ1213" s="372"/>
      <c r="CA1213" s="372"/>
      <c r="CB1213" s="372"/>
      <c r="CC1213" s="372"/>
      <c r="CD1213" s="372"/>
      <c r="CE1213" s="372"/>
      <c r="CF1213" s="372"/>
      <c r="CG1213" s="372"/>
      <c r="CH1213" s="372"/>
      <c r="CI1213" s="372"/>
      <c r="CJ1213" s="372"/>
      <c r="CK1213" s="372"/>
      <c r="CL1213" s="372"/>
      <c r="CM1213" s="372"/>
      <c r="CN1213" s="372"/>
      <c r="CO1213" s="372"/>
      <c r="CP1213" s="372"/>
      <c r="CQ1213" s="372"/>
      <c r="CR1213" s="372"/>
      <c r="CS1213" s="372"/>
      <c r="CT1213" s="372"/>
      <c r="CU1213" s="372"/>
      <c r="CV1213" s="372"/>
      <c r="CW1213" s="372"/>
      <c r="CX1213" s="372"/>
      <c r="CY1213" s="372"/>
      <c r="CZ1213" s="372"/>
      <c r="DA1213" s="372"/>
      <c r="DB1213" s="372"/>
      <c r="DC1213" s="372"/>
      <c r="DD1213" s="372"/>
      <c r="DE1213" s="372"/>
      <c r="DF1213" s="372"/>
      <c r="DG1213" s="372"/>
      <c r="DH1213" s="372"/>
      <c r="DI1213" s="372"/>
      <c r="DJ1213" s="372"/>
      <c r="DK1213" s="372"/>
      <c r="DL1213" s="372"/>
      <c r="DM1213" s="372"/>
      <c r="DN1213" s="372"/>
      <c r="DO1213" s="372"/>
      <c r="DP1213" s="372"/>
      <c r="DQ1213" s="372"/>
      <c r="DR1213" s="372"/>
      <c r="DS1213" s="372"/>
      <c r="DT1213" s="372"/>
      <c r="DU1213" s="372"/>
      <c r="DV1213" s="372"/>
      <c r="DW1213" s="372"/>
      <c r="DX1213" s="372"/>
      <c r="DY1213" s="372"/>
      <c r="DZ1213" s="372"/>
      <c r="EA1213" s="372"/>
      <c r="EB1213" s="372"/>
      <c r="EC1213" s="372"/>
      <c r="ED1213" s="372"/>
      <c r="EE1213" s="372"/>
      <c r="EF1213" s="372"/>
      <c r="EG1213" s="372"/>
      <c r="EH1213" s="372"/>
      <c r="EI1213" s="372"/>
      <c r="EJ1213" s="372"/>
      <c r="EK1213" s="372"/>
      <c r="EL1213" s="372"/>
      <c r="EM1213" s="372"/>
      <c r="EN1213" s="372"/>
      <c r="EO1213" s="372"/>
      <c r="EP1213" s="372"/>
      <c r="EQ1213" s="372"/>
      <c r="ER1213" s="372"/>
      <c r="ES1213" s="372"/>
      <c r="ET1213" s="372"/>
      <c r="EU1213" s="372"/>
      <c r="EV1213" s="372"/>
      <c r="EW1213" s="372"/>
      <c r="EX1213" s="372"/>
      <c r="EY1213" s="372"/>
      <c r="EZ1213" s="372"/>
      <c r="FA1213" s="372"/>
      <c r="FB1213" s="372"/>
      <c r="FC1213" s="372"/>
      <c r="FD1213" s="372"/>
      <c r="FE1213" s="372"/>
      <c r="FF1213" s="372"/>
      <c r="FG1213" s="372"/>
      <c r="FH1213" s="372"/>
      <c r="FI1213" s="372"/>
      <c r="FJ1213" s="372"/>
      <c r="FK1213" s="372"/>
      <c r="FL1213" s="372"/>
      <c r="FM1213" s="372"/>
      <c r="FN1213" s="372"/>
      <c r="FO1213" s="372"/>
      <c r="FP1213" s="372"/>
      <c r="FQ1213" s="372"/>
      <c r="FR1213" s="372"/>
      <c r="FS1213" s="372"/>
      <c r="FT1213" s="372"/>
      <c r="FU1213" s="372"/>
      <c r="FV1213" s="372"/>
      <c r="FW1213" s="372"/>
      <c r="FX1213" s="372"/>
      <c r="FY1213" s="372"/>
      <c r="FZ1213" s="372"/>
      <c r="GA1213" s="372"/>
      <c r="GB1213" s="372"/>
      <c r="GC1213" s="372"/>
      <c r="GD1213" s="372"/>
      <c r="GE1213" s="372"/>
      <c r="GF1213" s="372"/>
      <c r="GG1213" s="372"/>
      <c r="GH1213" s="372"/>
      <c r="GI1213" s="372"/>
      <c r="GJ1213" s="372"/>
      <c r="GK1213" s="372"/>
      <c r="GL1213" s="372"/>
      <c r="GM1213" s="372"/>
      <c r="GN1213" s="372"/>
      <c r="GO1213" s="372"/>
      <c r="GP1213" s="372"/>
      <c r="GQ1213" s="372"/>
      <c r="GR1213" s="372"/>
      <c r="GS1213" s="372"/>
      <c r="GT1213" s="372"/>
      <c r="GU1213" s="372"/>
      <c r="GV1213" s="372"/>
      <c r="GW1213" s="372"/>
      <c r="GX1213" s="372"/>
      <c r="GY1213" s="372"/>
      <c r="GZ1213" s="372"/>
      <c r="HA1213" s="372"/>
      <c r="HB1213" s="372"/>
      <c r="HC1213" s="372"/>
      <c r="HD1213" s="372"/>
      <c r="HE1213" s="372"/>
      <c r="HF1213" s="372"/>
      <c r="HG1213" s="372"/>
      <c r="HH1213" s="372"/>
      <c r="HI1213" s="372"/>
      <c r="HJ1213" s="372"/>
      <c r="HK1213" s="372"/>
      <c r="HL1213" s="372"/>
      <c r="HM1213" s="372"/>
      <c r="HN1213" s="372"/>
      <c r="HO1213" s="372"/>
      <c r="HP1213" s="372"/>
      <c r="HQ1213" s="372"/>
      <c r="HR1213" s="372"/>
      <c r="HS1213" s="372"/>
      <c r="HT1213" s="372"/>
      <c r="HU1213" s="372"/>
      <c r="HV1213" s="372"/>
      <c r="HW1213" s="372"/>
      <c r="HX1213" s="372"/>
    </row>
    <row r="1215" spans="1:232" s="481" customFormat="1">
      <c r="A1215" s="363"/>
      <c r="B1215" s="378"/>
      <c r="C1215" s="365"/>
      <c r="D1215" s="366"/>
      <c r="E1215" s="367"/>
      <c r="F1215" s="368"/>
      <c r="G1215" s="379"/>
      <c r="H1215" s="382"/>
      <c r="I1215" s="466"/>
      <c r="J1215" s="467"/>
      <c r="K1215" s="468"/>
      <c r="L1215" s="465"/>
      <c r="N1215" s="458"/>
      <c r="O1215" s="458"/>
      <c r="P1215" s="372"/>
      <c r="Q1215" s="372"/>
      <c r="R1215" s="372"/>
      <c r="S1215" s="372"/>
      <c r="T1215" s="372"/>
      <c r="U1215" s="372"/>
      <c r="V1215" s="372"/>
      <c r="W1215" s="372"/>
      <c r="X1215" s="372"/>
      <c r="Y1215" s="372"/>
      <c r="Z1215" s="372"/>
      <c r="AA1215" s="372"/>
      <c r="AB1215" s="372"/>
      <c r="AC1215" s="372"/>
      <c r="AD1215" s="372"/>
      <c r="AE1215" s="372"/>
      <c r="AF1215" s="372"/>
      <c r="AG1215" s="372"/>
      <c r="AH1215" s="372"/>
      <c r="AI1215" s="372"/>
      <c r="AJ1215" s="372"/>
      <c r="AK1215" s="372"/>
      <c r="AL1215" s="372"/>
      <c r="AM1215" s="372"/>
      <c r="AN1215" s="372"/>
      <c r="AO1215" s="372"/>
      <c r="AP1215" s="372"/>
      <c r="AQ1215" s="372"/>
      <c r="AR1215" s="372"/>
      <c r="AS1215" s="372"/>
      <c r="AT1215" s="372"/>
      <c r="AU1215" s="372"/>
      <c r="AV1215" s="372"/>
      <c r="AW1215" s="372"/>
      <c r="AX1215" s="372"/>
      <c r="AY1215" s="372"/>
      <c r="AZ1215" s="372"/>
      <c r="BA1215" s="372"/>
      <c r="BB1215" s="372"/>
      <c r="BC1215" s="372"/>
      <c r="BD1215" s="372"/>
      <c r="BE1215" s="372"/>
      <c r="BF1215" s="372"/>
      <c r="BG1215" s="372"/>
      <c r="BH1215" s="372"/>
      <c r="BI1215" s="372"/>
      <c r="BJ1215" s="372"/>
      <c r="BK1215" s="372"/>
      <c r="BL1215" s="372"/>
      <c r="BM1215" s="372"/>
      <c r="BN1215" s="372"/>
      <c r="BO1215" s="372"/>
      <c r="BP1215" s="372"/>
      <c r="BQ1215" s="372"/>
      <c r="BR1215" s="372"/>
      <c r="BS1215" s="372"/>
      <c r="BT1215" s="372"/>
      <c r="BU1215" s="372"/>
      <c r="BV1215" s="372"/>
      <c r="BW1215" s="372"/>
      <c r="BX1215" s="372"/>
      <c r="BY1215" s="372"/>
      <c r="BZ1215" s="372"/>
      <c r="CA1215" s="372"/>
      <c r="CB1215" s="372"/>
      <c r="CC1215" s="372"/>
      <c r="CD1215" s="372"/>
      <c r="CE1215" s="372"/>
      <c r="CF1215" s="372"/>
      <c r="CG1215" s="372"/>
      <c r="CH1215" s="372"/>
      <c r="CI1215" s="372"/>
      <c r="CJ1215" s="372"/>
      <c r="CK1215" s="372"/>
      <c r="CL1215" s="372"/>
      <c r="CM1215" s="372"/>
      <c r="CN1215" s="372"/>
      <c r="CO1215" s="372"/>
      <c r="CP1215" s="372"/>
      <c r="CQ1215" s="372"/>
      <c r="CR1215" s="372"/>
      <c r="CS1215" s="372"/>
      <c r="CT1215" s="372"/>
      <c r="CU1215" s="372"/>
      <c r="CV1215" s="372"/>
      <c r="CW1215" s="372"/>
      <c r="CX1215" s="372"/>
      <c r="CY1215" s="372"/>
      <c r="CZ1215" s="372"/>
      <c r="DA1215" s="372"/>
      <c r="DB1215" s="372"/>
      <c r="DC1215" s="372"/>
      <c r="DD1215" s="372"/>
      <c r="DE1215" s="372"/>
      <c r="DF1215" s="372"/>
      <c r="DG1215" s="372"/>
      <c r="DH1215" s="372"/>
      <c r="DI1215" s="372"/>
      <c r="DJ1215" s="372"/>
      <c r="DK1215" s="372"/>
      <c r="DL1215" s="372"/>
      <c r="DM1215" s="372"/>
      <c r="DN1215" s="372"/>
      <c r="DO1215" s="372"/>
      <c r="DP1215" s="372"/>
      <c r="DQ1215" s="372"/>
      <c r="DR1215" s="372"/>
      <c r="DS1215" s="372"/>
      <c r="DT1215" s="372"/>
      <c r="DU1215" s="372"/>
      <c r="DV1215" s="372"/>
      <c r="DW1215" s="372"/>
      <c r="DX1215" s="372"/>
      <c r="DY1215" s="372"/>
      <c r="DZ1215" s="372"/>
      <c r="EA1215" s="372"/>
      <c r="EB1215" s="372"/>
      <c r="EC1215" s="372"/>
      <c r="ED1215" s="372"/>
      <c r="EE1215" s="372"/>
      <c r="EF1215" s="372"/>
      <c r="EG1215" s="372"/>
      <c r="EH1215" s="372"/>
      <c r="EI1215" s="372"/>
      <c r="EJ1215" s="372"/>
      <c r="EK1215" s="372"/>
      <c r="EL1215" s="372"/>
      <c r="EM1215" s="372"/>
      <c r="EN1215" s="372"/>
      <c r="EO1215" s="372"/>
      <c r="EP1215" s="372"/>
      <c r="EQ1215" s="372"/>
      <c r="ER1215" s="372"/>
      <c r="ES1215" s="372"/>
      <c r="ET1215" s="372"/>
      <c r="EU1215" s="372"/>
      <c r="EV1215" s="372"/>
      <c r="EW1215" s="372"/>
      <c r="EX1215" s="372"/>
      <c r="EY1215" s="372"/>
      <c r="EZ1215" s="372"/>
      <c r="FA1215" s="372"/>
      <c r="FB1215" s="372"/>
      <c r="FC1215" s="372"/>
      <c r="FD1215" s="372"/>
      <c r="FE1215" s="372"/>
      <c r="FF1215" s="372"/>
      <c r="FG1215" s="372"/>
      <c r="FH1215" s="372"/>
      <c r="FI1215" s="372"/>
      <c r="FJ1215" s="372"/>
      <c r="FK1215" s="372"/>
      <c r="FL1215" s="372"/>
      <c r="FM1215" s="372"/>
      <c r="FN1215" s="372"/>
      <c r="FO1215" s="372"/>
      <c r="FP1215" s="372"/>
      <c r="FQ1215" s="372"/>
      <c r="FR1215" s="372"/>
      <c r="FS1215" s="372"/>
      <c r="FT1215" s="372"/>
      <c r="FU1215" s="372"/>
      <c r="FV1215" s="372"/>
      <c r="FW1215" s="372"/>
      <c r="FX1215" s="372"/>
      <c r="FY1215" s="372"/>
      <c r="FZ1215" s="372"/>
      <c r="GA1215" s="372"/>
      <c r="GB1215" s="372"/>
      <c r="GC1215" s="372"/>
      <c r="GD1215" s="372"/>
      <c r="GE1215" s="372"/>
      <c r="GF1215" s="372"/>
      <c r="GG1215" s="372"/>
      <c r="GH1215" s="372"/>
      <c r="GI1215" s="372"/>
      <c r="GJ1215" s="372"/>
      <c r="GK1215" s="372"/>
      <c r="GL1215" s="372"/>
      <c r="GM1215" s="372"/>
      <c r="GN1215" s="372"/>
      <c r="GO1215" s="372"/>
      <c r="GP1215" s="372"/>
      <c r="GQ1215" s="372"/>
      <c r="GR1215" s="372"/>
      <c r="GS1215" s="372"/>
      <c r="GT1215" s="372"/>
      <c r="GU1215" s="372"/>
      <c r="GV1215" s="372"/>
      <c r="GW1215" s="372"/>
      <c r="GX1215" s="372"/>
      <c r="GY1215" s="372"/>
      <c r="GZ1215" s="372"/>
      <c r="HA1215" s="372"/>
      <c r="HB1215" s="372"/>
      <c r="HC1215" s="372"/>
      <c r="HD1215" s="372"/>
      <c r="HE1215" s="372"/>
      <c r="HF1215" s="372"/>
      <c r="HG1215" s="372"/>
      <c r="HH1215" s="372"/>
      <c r="HI1215" s="372"/>
      <c r="HJ1215" s="372"/>
      <c r="HK1215" s="372"/>
      <c r="HL1215" s="372"/>
      <c r="HM1215" s="372"/>
      <c r="HN1215" s="372"/>
      <c r="HO1215" s="372"/>
      <c r="HP1215" s="372"/>
      <c r="HQ1215" s="372"/>
      <c r="HR1215" s="372"/>
      <c r="HS1215" s="372"/>
      <c r="HT1215" s="372"/>
      <c r="HU1215" s="372"/>
      <c r="HV1215" s="372"/>
      <c r="HW1215" s="372"/>
      <c r="HX1215" s="372"/>
    </row>
    <row r="1217" spans="1:232" s="481" customFormat="1">
      <c r="A1217" s="363"/>
      <c r="B1217" s="378"/>
      <c r="C1217" s="365"/>
      <c r="D1217" s="366"/>
      <c r="E1217" s="367"/>
      <c r="F1217" s="368"/>
      <c r="G1217" s="379"/>
      <c r="H1217" s="382"/>
      <c r="I1217" s="466"/>
      <c r="J1217" s="467"/>
      <c r="K1217" s="468"/>
      <c r="L1217" s="465"/>
      <c r="N1217" s="458"/>
      <c r="O1217" s="458"/>
      <c r="P1217" s="372"/>
      <c r="Q1217" s="372"/>
      <c r="R1217" s="372"/>
      <c r="S1217" s="372"/>
      <c r="T1217" s="372"/>
      <c r="U1217" s="372"/>
      <c r="V1217" s="372"/>
      <c r="W1217" s="372"/>
      <c r="X1217" s="372"/>
      <c r="Y1217" s="372"/>
      <c r="Z1217" s="372"/>
      <c r="AA1217" s="372"/>
      <c r="AB1217" s="372"/>
      <c r="AC1217" s="372"/>
      <c r="AD1217" s="372"/>
      <c r="AE1217" s="372"/>
      <c r="AF1217" s="372"/>
      <c r="AG1217" s="372"/>
      <c r="AH1217" s="372"/>
      <c r="AI1217" s="372"/>
      <c r="AJ1217" s="372"/>
      <c r="AK1217" s="372"/>
      <c r="AL1217" s="372"/>
      <c r="AM1217" s="372"/>
      <c r="AN1217" s="372"/>
      <c r="AO1217" s="372"/>
      <c r="AP1217" s="372"/>
      <c r="AQ1217" s="372"/>
      <c r="AR1217" s="372"/>
      <c r="AS1217" s="372"/>
      <c r="AT1217" s="372"/>
      <c r="AU1217" s="372"/>
      <c r="AV1217" s="372"/>
      <c r="AW1217" s="372"/>
      <c r="AX1217" s="372"/>
      <c r="AY1217" s="372"/>
      <c r="AZ1217" s="372"/>
      <c r="BA1217" s="372"/>
      <c r="BB1217" s="372"/>
      <c r="BC1217" s="372"/>
      <c r="BD1217" s="372"/>
      <c r="BE1217" s="372"/>
      <c r="BF1217" s="372"/>
      <c r="BG1217" s="372"/>
      <c r="BH1217" s="372"/>
      <c r="BI1217" s="372"/>
      <c r="BJ1217" s="372"/>
      <c r="BK1217" s="372"/>
      <c r="BL1217" s="372"/>
      <c r="BM1217" s="372"/>
      <c r="BN1217" s="372"/>
      <c r="BO1217" s="372"/>
      <c r="BP1217" s="372"/>
      <c r="BQ1217" s="372"/>
      <c r="BR1217" s="372"/>
      <c r="BS1217" s="372"/>
      <c r="BT1217" s="372"/>
      <c r="BU1217" s="372"/>
      <c r="BV1217" s="372"/>
      <c r="BW1217" s="372"/>
      <c r="BX1217" s="372"/>
      <c r="BY1217" s="372"/>
      <c r="BZ1217" s="372"/>
      <c r="CA1217" s="372"/>
      <c r="CB1217" s="372"/>
      <c r="CC1217" s="372"/>
      <c r="CD1217" s="372"/>
      <c r="CE1217" s="372"/>
      <c r="CF1217" s="372"/>
      <c r="CG1217" s="372"/>
      <c r="CH1217" s="372"/>
      <c r="CI1217" s="372"/>
      <c r="CJ1217" s="372"/>
      <c r="CK1217" s="372"/>
      <c r="CL1217" s="372"/>
      <c r="CM1217" s="372"/>
      <c r="CN1217" s="372"/>
      <c r="CO1217" s="372"/>
      <c r="CP1217" s="372"/>
      <c r="CQ1217" s="372"/>
      <c r="CR1217" s="372"/>
      <c r="CS1217" s="372"/>
      <c r="CT1217" s="372"/>
      <c r="CU1217" s="372"/>
      <c r="CV1217" s="372"/>
      <c r="CW1217" s="372"/>
      <c r="CX1217" s="372"/>
      <c r="CY1217" s="372"/>
      <c r="CZ1217" s="372"/>
      <c r="DA1217" s="372"/>
      <c r="DB1217" s="372"/>
      <c r="DC1217" s="372"/>
      <c r="DD1217" s="372"/>
      <c r="DE1217" s="372"/>
      <c r="DF1217" s="372"/>
      <c r="DG1217" s="372"/>
      <c r="DH1217" s="372"/>
      <c r="DI1217" s="372"/>
      <c r="DJ1217" s="372"/>
      <c r="DK1217" s="372"/>
      <c r="DL1217" s="372"/>
      <c r="DM1217" s="372"/>
      <c r="DN1217" s="372"/>
      <c r="DO1217" s="372"/>
      <c r="DP1217" s="372"/>
      <c r="DQ1217" s="372"/>
      <c r="DR1217" s="372"/>
      <c r="DS1217" s="372"/>
      <c r="DT1217" s="372"/>
      <c r="DU1217" s="372"/>
      <c r="DV1217" s="372"/>
      <c r="DW1217" s="372"/>
      <c r="DX1217" s="372"/>
      <c r="DY1217" s="372"/>
      <c r="DZ1217" s="372"/>
      <c r="EA1217" s="372"/>
      <c r="EB1217" s="372"/>
      <c r="EC1217" s="372"/>
      <c r="ED1217" s="372"/>
      <c r="EE1217" s="372"/>
      <c r="EF1217" s="372"/>
      <c r="EG1217" s="372"/>
      <c r="EH1217" s="372"/>
      <c r="EI1217" s="372"/>
      <c r="EJ1217" s="372"/>
      <c r="EK1217" s="372"/>
      <c r="EL1217" s="372"/>
      <c r="EM1217" s="372"/>
      <c r="EN1217" s="372"/>
      <c r="EO1217" s="372"/>
      <c r="EP1217" s="372"/>
      <c r="EQ1217" s="372"/>
      <c r="ER1217" s="372"/>
      <c r="ES1217" s="372"/>
      <c r="ET1217" s="372"/>
      <c r="EU1217" s="372"/>
      <c r="EV1217" s="372"/>
      <c r="EW1217" s="372"/>
      <c r="EX1217" s="372"/>
      <c r="EY1217" s="372"/>
      <c r="EZ1217" s="372"/>
      <c r="FA1217" s="372"/>
      <c r="FB1217" s="372"/>
      <c r="FC1217" s="372"/>
      <c r="FD1217" s="372"/>
      <c r="FE1217" s="372"/>
      <c r="FF1217" s="372"/>
      <c r="FG1217" s="372"/>
      <c r="FH1217" s="372"/>
      <c r="FI1217" s="372"/>
      <c r="FJ1217" s="372"/>
      <c r="FK1217" s="372"/>
      <c r="FL1217" s="372"/>
      <c r="FM1217" s="372"/>
      <c r="FN1217" s="372"/>
      <c r="FO1217" s="372"/>
      <c r="FP1217" s="372"/>
      <c r="FQ1217" s="372"/>
      <c r="FR1217" s="372"/>
      <c r="FS1217" s="372"/>
      <c r="FT1217" s="372"/>
      <c r="FU1217" s="372"/>
      <c r="FV1217" s="372"/>
      <c r="FW1217" s="372"/>
      <c r="FX1217" s="372"/>
      <c r="FY1217" s="372"/>
      <c r="FZ1217" s="372"/>
      <c r="GA1217" s="372"/>
      <c r="GB1217" s="372"/>
      <c r="GC1217" s="372"/>
      <c r="GD1217" s="372"/>
      <c r="GE1217" s="372"/>
      <c r="GF1217" s="372"/>
      <c r="GG1217" s="372"/>
      <c r="GH1217" s="372"/>
      <c r="GI1217" s="372"/>
      <c r="GJ1217" s="372"/>
      <c r="GK1217" s="372"/>
      <c r="GL1217" s="372"/>
      <c r="GM1217" s="372"/>
      <c r="GN1217" s="372"/>
      <c r="GO1217" s="372"/>
      <c r="GP1217" s="372"/>
      <c r="GQ1217" s="372"/>
      <c r="GR1217" s="372"/>
      <c r="GS1217" s="372"/>
      <c r="GT1217" s="372"/>
      <c r="GU1217" s="372"/>
      <c r="GV1217" s="372"/>
      <c r="GW1217" s="372"/>
      <c r="GX1217" s="372"/>
      <c r="GY1217" s="372"/>
      <c r="GZ1217" s="372"/>
      <c r="HA1217" s="372"/>
      <c r="HB1217" s="372"/>
      <c r="HC1217" s="372"/>
      <c r="HD1217" s="372"/>
      <c r="HE1217" s="372"/>
      <c r="HF1217" s="372"/>
      <c r="HG1217" s="372"/>
      <c r="HH1217" s="372"/>
      <c r="HI1217" s="372"/>
      <c r="HJ1217" s="372"/>
      <c r="HK1217" s="372"/>
      <c r="HL1217" s="372"/>
      <c r="HM1217" s="372"/>
      <c r="HN1217" s="372"/>
      <c r="HO1217" s="372"/>
      <c r="HP1217" s="372"/>
      <c r="HQ1217" s="372"/>
      <c r="HR1217" s="372"/>
      <c r="HS1217" s="372"/>
      <c r="HT1217" s="372"/>
      <c r="HU1217" s="372"/>
      <c r="HV1217" s="372"/>
      <c r="HW1217" s="372"/>
      <c r="HX1217" s="372"/>
    </row>
    <row r="1219" spans="1:232" s="481" customFormat="1">
      <c r="A1219" s="363"/>
      <c r="B1219" s="378"/>
      <c r="C1219" s="365"/>
      <c r="D1219" s="366"/>
      <c r="E1219" s="367"/>
      <c r="F1219" s="368"/>
      <c r="G1219" s="379"/>
      <c r="H1219" s="382"/>
      <c r="I1219" s="466"/>
      <c r="J1219" s="467"/>
      <c r="K1219" s="468"/>
      <c r="L1219" s="465"/>
      <c r="N1219" s="458"/>
      <c r="O1219" s="458"/>
      <c r="P1219" s="372"/>
      <c r="Q1219" s="372"/>
      <c r="R1219" s="372"/>
      <c r="S1219" s="372"/>
      <c r="T1219" s="372"/>
      <c r="U1219" s="372"/>
      <c r="V1219" s="372"/>
      <c r="W1219" s="372"/>
      <c r="X1219" s="372"/>
      <c r="Y1219" s="372"/>
      <c r="Z1219" s="372"/>
      <c r="AA1219" s="372"/>
      <c r="AB1219" s="372"/>
      <c r="AC1219" s="372"/>
      <c r="AD1219" s="372"/>
      <c r="AE1219" s="372"/>
      <c r="AF1219" s="372"/>
      <c r="AG1219" s="372"/>
      <c r="AH1219" s="372"/>
      <c r="AI1219" s="372"/>
      <c r="AJ1219" s="372"/>
      <c r="AK1219" s="372"/>
      <c r="AL1219" s="372"/>
      <c r="AM1219" s="372"/>
      <c r="AN1219" s="372"/>
      <c r="AO1219" s="372"/>
      <c r="AP1219" s="372"/>
      <c r="AQ1219" s="372"/>
      <c r="AR1219" s="372"/>
      <c r="AS1219" s="372"/>
      <c r="AT1219" s="372"/>
      <c r="AU1219" s="372"/>
      <c r="AV1219" s="372"/>
      <c r="AW1219" s="372"/>
      <c r="AX1219" s="372"/>
      <c r="AY1219" s="372"/>
      <c r="AZ1219" s="372"/>
      <c r="BA1219" s="372"/>
      <c r="BB1219" s="372"/>
      <c r="BC1219" s="372"/>
      <c r="BD1219" s="372"/>
      <c r="BE1219" s="372"/>
      <c r="BF1219" s="372"/>
      <c r="BG1219" s="372"/>
      <c r="BH1219" s="372"/>
      <c r="BI1219" s="372"/>
      <c r="BJ1219" s="372"/>
      <c r="BK1219" s="372"/>
      <c r="BL1219" s="372"/>
      <c r="BM1219" s="372"/>
      <c r="BN1219" s="372"/>
      <c r="BO1219" s="372"/>
      <c r="BP1219" s="372"/>
      <c r="BQ1219" s="372"/>
      <c r="BR1219" s="372"/>
      <c r="BS1219" s="372"/>
      <c r="BT1219" s="372"/>
      <c r="BU1219" s="372"/>
      <c r="BV1219" s="372"/>
      <c r="BW1219" s="372"/>
      <c r="BX1219" s="372"/>
      <c r="BY1219" s="372"/>
      <c r="BZ1219" s="372"/>
      <c r="CA1219" s="372"/>
      <c r="CB1219" s="372"/>
      <c r="CC1219" s="372"/>
      <c r="CD1219" s="372"/>
      <c r="CE1219" s="372"/>
      <c r="CF1219" s="372"/>
      <c r="CG1219" s="372"/>
      <c r="CH1219" s="372"/>
      <c r="CI1219" s="372"/>
      <c r="CJ1219" s="372"/>
      <c r="CK1219" s="372"/>
      <c r="CL1219" s="372"/>
      <c r="CM1219" s="372"/>
      <c r="CN1219" s="372"/>
      <c r="CO1219" s="372"/>
      <c r="CP1219" s="372"/>
      <c r="CQ1219" s="372"/>
      <c r="CR1219" s="372"/>
      <c r="CS1219" s="372"/>
      <c r="CT1219" s="372"/>
      <c r="CU1219" s="372"/>
      <c r="CV1219" s="372"/>
      <c r="CW1219" s="372"/>
      <c r="CX1219" s="372"/>
      <c r="CY1219" s="372"/>
      <c r="CZ1219" s="372"/>
      <c r="DA1219" s="372"/>
      <c r="DB1219" s="372"/>
      <c r="DC1219" s="372"/>
      <c r="DD1219" s="372"/>
      <c r="DE1219" s="372"/>
      <c r="DF1219" s="372"/>
      <c r="DG1219" s="372"/>
      <c r="DH1219" s="372"/>
      <c r="DI1219" s="372"/>
      <c r="DJ1219" s="372"/>
      <c r="DK1219" s="372"/>
      <c r="DL1219" s="372"/>
      <c r="DM1219" s="372"/>
      <c r="DN1219" s="372"/>
      <c r="DO1219" s="372"/>
      <c r="DP1219" s="372"/>
      <c r="DQ1219" s="372"/>
      <c r="DR1219" s="372"/>
      <c r="DS1219" s="372"/>
      <c r="DT1219" s="372"/>
      <c r="DU1219" s="372"/>
      <c r="DV1219" s="372"/>
      <c r="DW1219" s="372"/>
      <c r="DX1219" s="372"/>
      <c r="DY1219" s="372"/>
      <c r="DZ1219" s="372"/>
      <c r="EA1219" s="372"/>
      <c r="EB1219" s="372"/>
      <c r="EC1219" s="372"/>
      <c r="ED1219" s="372"/>
      <c r="EE1219" s="372"/>
      <c r="EF1219" s="372"/>
      <c r="EG1219" s="372"/>
      <c r="EH1219" s="372"/>
      <c r="EI1219" s="372"/>
      <c r="EJ1219" s="372"/>
      <c r="EK1219" s="372"/>
      <c r="EL1219" s="372"/>
      <c r="EM1219" s="372"/>
      <c r="EN1219" s="372"/>
      <c r="EO1219" s="372"/>
      <c r="EP1219" s="372"/>
      <c r="EQ1219" s="372"/>
      <c r="ER1219" s="372"/>
      <c r="ES1219" s="372"/>
      <c r="ET1219" s="372"/>
      <c r="EU1219" s="372"/>
      <c r="EV1219" s="372"/>
      <c r="EW1219" s="372"/>
      <c r="EX1219" s="372"/>
      <c r="EY1219" s="372"/>
      <c r="EZ1219" s="372"/>
      <c r="FA1219" s="372"/>
      <c r="FB1219" s="372"/>
      <c r="FC1219" s="372"/>
      <c r="FD1219" s="372"/>
      <c r="FE1219" s="372"/>
      <c r="FF1219" s="372"/>
      <c r="FG1219" s="372"/>
      <c r="FH1219" s="372"/>
      <c r="FI1219" s="372"/>
      <c r="FJ1219" s="372"/>
      <c r="FK1219" s="372"/>
      <c r="FL1219" s="372"/>
      <c r="FM1219" s="372"/>
      <c r="FN1219" s="372"/>
      <c r="FO1219" s="372"/>
      <c r="FP1219" s="372"/>
      <c r="FQ1219" s="372"/>
      <c r="FR1219" s="372"/>
      <c r="FS1219" s="372"/>
      <c r="FT1219" s="372"/>
      <c r="FU1219" s="372"/>
      <c r="FV1219" s="372"/>
      <c r="FW1219" s="372"/>
      <c r="FX1219" s="372"/>
      <c r="FY1219" s="372"/>
      <c r="FZ1219" s="372"/>
      <c r="GA1219" s="372"/>
      <c r="GB1219" s="372"/>
      <c r="GC1219" s="372"/>
      <c r="GD1219" s="372"/>
      <c r="GE1219" s="372"/>
      <c r="GF1219" s="372"/>
      <c r="GG1219" s="372"/>
      <c r="GH1219" s="372"/>
      <c r="GI1219" s="372"/>
      <c r="GJ1219" s="372"/>
      <c r="GK1219" s="372"/>
      <c r="GL1219" s="372"/>
      <c r="GM1219" s="372"/>
      <c r="GN1219" s="372"/>
      <c r="GO1219" s="372"/>
      <c r="GP1219" s="372"/>
      <c r="GQ1219" s="372"/>
      <c r="GR1219" s="372"/>
      <c r="GS1219" s="372"/>
      <c r="GT1219" s="372"/>
      <c r="GU1219" s="372"/>
      <c r="GV1219" s="372"/>
      <c r="GW1219" s="372"/>
      <c r="GX1219" s="372"/>
      <c r="GY1219" s="372"/>
      <c r="GZ1219" s="372"/>
      <c r="HA1219" s="372"/>
      <c r="HB1219" s="372"/>
      <c r="HC1219" s="372"/>
      <c r="HD1219" s="372"/>
      <c r="HE1219" s="372"/>
      <c r="HF1219" s="372"/>
      <c r="HG1219" s="372"/>
      <c r="HH1219" s="372"/>
      <c r="HI1219" s="372"/>
      <c r="HJ1219" s="372"/>
      <c r="HK1219" s="372"/>
      <c r="HL1219" s="372"/>
      <c r="HM1219" s="372"/>
      <c r="HN1219" s="372"/>
      <c r="HO1219" s="372"/>
      <c r="HP1219" s="372"/>
      <c r="HQ1219" s="372"/>
      <c r="HR1219" s="372"/>
      <c r="HS1219" s="372"/>
      <c r="HT1219" s="372"/>
      <c r="HU1219" s="372"/>
      <c r="HV1219" s="372"/>
      <c r="HW1219" s="372"/>
      <c r="HX1219" s="372"/>
    </row>
    <row r="1221" spans="1:232" s="481" customFormat="1">
      <c r="A1221" s="363"/>
      <c r="B1221" s="378"/>
      <c r="C1221" s="365"/>
      <c r="D1221" s="366"/>
      <c r="E1221" s="367"/>
      <c r="F1221" s="368"/>
      <c r="G1221" s="379"/>
      <c r="H1221" s="382"/>
      <c r="I1221" s="466"/>
      <c r="J1221" s="467"/>
      <c r="K1221" s="468"/>
      <c r="L1221" s="465"/>
      <c r="N1221" s="458"/>
      <c r="O1221" s="458"/>
      <c r="P1221" s="372"/>
      <c r="Q1221" s="372"/>
      <c r="R1221" s="372"/>
      <c r="S1221" s="372"/>
      <c r="T1221" s="372"/>
      <c r="U1221" s="372"/>
      <c r="V1221" s="372"/>
      <c r="W1221" s="372"/>
      <c r="X1221" s="372"/>
      <c r="Y1221" s="372"/>
      <c r="Z1221" s="372"/>
      <c r="AA1221" s="372"/>
      <c r="AB1221" s="372"/>
      <c r="AC1221" s="372"/>
      <c r="AD1221" s="372"/>
      <c r="AE1221" s="372"/>
      <c r="AF1221" s="372"/>
      <c r="AG1221" s="372"/>
      <c r="AH1221" s="372"/>
      <c r="AI1221" s="372"/>
      <c r="AJ1221" s="372"/>
      <c r="AK1221" s="372"/>
      <c r="AL1221" s="372"/>
      <c r="AM1221" s="372"/>
      <c r="AN1221" s="372"/>
      <c r="AO1221" s="372"/>
      <c r="AP1221" s="372"/>
      <c r="AQ1221" s="372"/>
      <c r="AR1221" s="372"/>
      <c r="AS1221" s="372"/>
      <c r="AT1221" s="372"/>
      <c r="AU1221" s="372"/>
      <c r="AV1221" s="372"/>
      <c r="AW1221" s="372"/>
      <c r="AX1221" s="372"/>
      <c r="AY1221" s="372"/>
      <c r="AZ1221" s="372"/>
      <c r="BA1221" s="372"/>
      <c r="BB1221" s="372"/>
      <c r="BC1221" s="372"/>
      <c r="BD1221" s="372"/>
      <c r="BE1221" s="372"/>
      <c r="BF1221" s="372"/>
      <c r="BG1221" s="372"/>
      <c r="BH1221" s="372"/>
      <c r="BI1221" s="372"/>
      <c r="BJ1221" s="372"/>
      <c r="BK1221" s="372"/>
      <c r="BL1221" s="372"/>
      <c r="BM1221" s="372"/>
      <c r="BN1221" s="372"/>
      <c r="BO1221" s="372"/>
      <c r="BP1221" s="372"/>
      <c r="BQ1221" s="372"/>
      <c r="BR1221" s="372"/>
      <c r="BS1221" s="372"/>
      <c r="BT1221" s="372"/>
      <c r="BU1221" s="372"/>
      <c r="BV1221" s="372"/>
      <c r="BW1221" s="372"/>
      <c r="BX1221" s="372"/>
      <c r="BY1221" s="372"/>
      <c r="BZ1221" s="372"/>
      <c r="CA1221" s="372"/>
      <c r="CB1221" s="372"/>
      <c r="CC1221" s="372"/>
      <c r="CD1221" s="372"/>
      <c r="CE1221" s="372"/>
      <c r="CF1221" s="372"/>
      <c r="CG1221" s="372"/>
      <c r="CH1221" s="372"/>
      <c r="CI1221" s="372"/>
      <c r="CJ1221" s="372"/>
      <c r="CK1221" s="372"/>
      <c r="CL1221" s="372"/>
      <c r="CM1221" s="372"/>
      <c r="CN1221" s="372"/>
      <c r="CO1221" s="372"/>
      <c r="CP1221" s="372"/>
      <c r="CQ1221" s="372"/>
      <c r="CR1221" s="372"/>
      <c r="CS1221" s="372"/>
      <c r="CT1221" s="372"/>
      <c r="CU1221" s="372"/>
      <c r="CV1221" s="372"/>
      <c r="CW1221" s="372"/>
      <c r="CX1221" s="372"/>
      <c r="CY1221" s="372"/>
      <c r="CZ1221" s="372"/>
      <c r="DA1221" s="372"/>
      <c r="DB1221" s="372"/>
      <c r="DC1221" s="372"/>
      <c r="DD1221" s="372"/>
      <c r="DE1221" s="372"/>
      <c r="DF1221" s="372"/>
      <c r="DG1221" s="372"/>
      <c r="DH1221" s="372"/>
      <c r="DI1221" s="372"/>
      <c r="DJ1221" s="372"/>
      <c r="DK1221" s="372"/>
      <c r="DL1221" s="372"/>
      <c r="DM1221" s="372"/>
      <c r="DN1221" s="372"/>
      <c r="DO1221" s="372"/>
      <c r="DP1221" s="372"/>
      <c r="DQ1221" s="372"/>
      <c r="DR1221" s="372"/>
      <c r="DS1221" s="372"/>
      <c r="DT1221" s="372"/>
      <c r="DU1221" s="372"/>
      <c r="DV1221" s="372"/>
      <c r="DW1221" s="372"/>
      <c r="DX1221" s="372"/>
      <c r="DY1221" s="372"/>
      <c r="DZ1221" s="372"/>
      <c r="EA1221" s="372"/>
      <c r="EB1221" s="372"/>
      <c r="EC1221" s="372"/>
      <c r="ED1221" s="372"/>
      <c r="EE1221" s="372"/>
      <c r="EF1221" s="372"/>
      <c r="EG1221" s="372"/>
      <c r="EH1221" s="372"/>
      <c r="EI1221" s="372"/>
      <c r="EJ1221" s="372"/>
      <c r="EK1221" s="372"/>
      <c r="EL1221" s="372"/>
      <c r="EM1221" s="372"/>
      <c r="EN1221" s="372"/>
      <c r="EO1221" s="372"/>
      <c r="EP1221" s="372"/>
      <c r="EQ1221" s="372"/>
      <c r="ER1221" s="372"/>
      <c r="ES1221" s="372"/>
      <c r="ET1221" s="372"/>
      <c r="EU1221" s="372"/>
      <c r="EV1221" s="372"/>
      <c r="EW1221" s="372"/>
      <c r="EX1221" s="372"/>
      <c r="EY1221" s="372"/>
      <c r="EZ1221" s="372"/>
      <c r="FA1221" s="372"/>
      <c r="FB1221" s="372"/>
      <c r="FC1221" s="372"/>
      <c r="FD1221" s="372"/>
      <c r="FE1221" s="372"/>
      <c r="FF1221" s="372"/>
      <c r="FG1221" s="372"/>
      <c r="FH1221" s="372"/>
      <c r="FI1221" s="372"/>
      <c r="FJ1221" s="372"/>
      <c r="FK1221" s="372"/>
      <c r="FL1221" s="372"/>
      <c r="FM1221" s="372"/>
      <c r="FN1221" s="372"/>
      <c r="FO1221" s="372"/>
      <c r="FP1221" s="372"/>
      <c r="FQ1221" s="372"/>
      <c r="FR1221" s="372"/>
      <c r="FS1221" s="372"/>
      <c r="FT1221" s="372"/>
      <c r="FU1221" s="372"/>
      <c r="FV1221" s="372"/>
      <c r="FW1221" s="372"/>
      <c r="FX1221" s="372"/>
      <c r="FY1221" s="372"/>
      <c r="FZ1221" s="372"/>
      <c r="GA1221" s="372"/>
      <c r="GB1221" s="372"/>
      <c r="GC1221" s="372"/>
      <c r="GD1221" s="372"/>
      <c r="GE1221" s="372"/>
      <c r="GF1221" s="372"/>
      <c r="GG1221" s="372"/>
      <c r="GH1221" s="372"/>
      <c r="GI1221" s="372"/>
      <c r="GJ1221" s="372"/>
      <c r="GK1221" s="372"/>
      <c r="GL1221" s="372"/>
      <c r="GM1221" s="372"/>
      <c r="GN1221" s="372"/>
      <c r="GO1221" s="372"/>
      <c r="GP1221" s="372"/>
      <c r="GQ1221" s="372"/>
      <c r="GR1221" s="372"/>
      <c r="GS1221" s="372"/>
      <c r="GT1221" s="372"/>
      <c r="GU1221" s="372"/>
      <c r="GV1221" s="372"/>
      <c r="GW1221" s="372"/>
      <c r="GX1221" s="372"/>
      <c r="GY1221" s="372"/>
      <c r="GZ1221" s="372"/>
      <c r="HA1221" s="372"/>
      <c r="HB1221" s="372"/>
      <c r="HC1221" s="372"/>
      <c r="HD1221" s="372"/>
      <c r="HE1221" s="372"/>
      <c r="HF1221" s="372"/>
      <c r="HG1221" s="372"/>
      <c r="HH1221" s="372"/>
      <c r="HI1221" s="372"/>
      <c r="HJ1221" s="372"/>
      <c r="HK1221" s="372"/>
      <c r="HL1221" s="372"/>
      <c r="HM1221" s="372"/>
      <c r="HN1221" s="372"/>
      <c r="HO1221" s="372"/>
      <c r="HP1221" s="372"/>
      <c r="HQ1221" s="372"/>
      <c r="HR1221" s="372"/>
      <c r="HS1221" s="372"/>
      <c r="HT1221" s="372"/>
      <c r="HU1221" s="372"/>
      <c r="HV1221" s="372"/>
      <c r="HW1221" s="372"/>
      <c r="HX1221" s="372"/>
    </row>
    <row r="1222" spans="1:232" s="481" customFormat="1">
      <c r="A1222" s="363"/>
      <c r="B1222" s="378"/>
      <c r="C1222" s="365"/>
      <c r="D1222" s="366"/>
      <c r="E1222" s="367"/>
      <c r="F1222" s="368"/>
      <c r="G1222" s="379"/>
      <c r="H1222" s="382"/>
      <c r="I1222" s="466"/>
      <c r="J1222" s="467"/>
      <c r="K1222" s="468"/>
      <c r="L1222" s="465"/>
      <c r="N1222" s="458"/>
      <c r="O1222" s="458"/>
      <c r="P1222" s="372"/>
      <c r="Q1222" s="372"/>
      <c r="R1222" s="372"/>
      <c r="S1222" s="372"/>
      <c r="T1222" s="372"/>
      <c r="U1222" s="372"/>
      <c r="V1222" s="372"/>
      <c r="W1222" s="372"/>
      <c r="X1222" s="372"/>
      <c r="Y1222" s="372"/>
      <c r="Z1222" s="372"/>
      <c r="AA1222" s="372"/>
      <c r="AB1222" s="372"/>
      <c r="AC1222" s="372"/>
      <c r="AD1222" s="372"/>
      <c r="AE1222" s="372"/>
      <c r="AF1222" s="372"/>
      <c r="AG1222" s="372"/>
      <c r="AH1222" s="372"/>
      <c r="AI1222" s="372"/>
      <c r="AJ1222" s="372"/>
      <c r="AK1222" s="372"/>
      <c r="AL1222" s="372"/>
      <c r="AM1222" s="372"/>
      <c r="AN1222" s="372"/>
      <c r="AO1222" s="372"/>
      <c r="AP1222" s="372"/>
      <c r="AQ1222" s="372"/>
      <c r="AR1222" s="372"/>
      <c r="AS1222" s="372"/>
      <c r="AT1222" s="372"/>
      <c r="AU1222" s="372"/>
      <c r="AV1222" s="372"/>
      <c r="AW1222" s="372"/>
      <c r="AX1222" s="372"/>
      <c r="AY1222" s="372"/>
      <c r="AZ1222" s="372"/>
      <c r="BA1222" s="372"/>
      <c r="BB1222" s="372"/>
      <c r="BC1222" s="372"/>
      <c r="BD1222" s="372"/>
      <c r="BE1222" s="372"/>
      <c r="BF1222" s="372"/>
      <c r="BG1222" s="372"/>
      <c r="BH1222" s="372"/>
      <c r="BI1222" s="372"/>
      <c r="BJ1222" s="372"/>
      <c r="BK1222" s="372"/>
      <c r="BL1222" s="372"/>
      <c r="BM1222" s="372"/>
      <c r="BN1222" s="372"/>
      <c r="BO1222" s="372"/>
      <c r="BP1222" s="372"/>
      <c r="BQ1222" s="372"/>
      <c r="BR1222" s="372"/>
      <c r="BS1222" s="372"/>
      <c r="BT1222" s="372"/>
      <c r="BU1222" s="372"/>
      <c r="BV1222" s="372"/>
      <c r="BW1222" s="372"/>
      <c r="BX1222" s="372"/>
      <c r="BY1222" s="372"/>
      <c r="BZ1222" s="372"/>
      <c r="CA1222" s="372"/>
      <c r="CB1222" s="372"/>
      <c r="CC1222" s="372"/>
      <c r="CD1222" s="372"/>
      <c r="CE1222" s="372"/>
      <c r="CF1222" s="372"/>
      <c r="CG1222" s="372"/>
      <c r="CH1222" s="372"/>
      <c r="CI1222" s="372"/>
      <c r="CJ1222" s="372"/>
      <c r="CK1222" s="372"/>
      <c r="CL1222" s="372"/>
      <c r="CM1222" s="372"/>
      <c r="CN1222" s="372"/>
      <c r="CO1222" s="372"/>
      <c r="CP1222" s="372"/>
      <c r="CQ1222" s="372"/>
      <c r="CR1222" s="372"/>
      <c r="CS1222" s="372"/>
      <c r="CT1222" s="372"/>
      <c r="CU1222" s="372"/>
      <c r="CV1222" s="372"/>
      <c r="CW1222" s="372"/>
      <c r="CX1222" s="372"/>
      <c r="CY1222" s="372"/>
      <c r="CZ1222" s="372"/>
      <c r="DA1222" s="372"/>
      <c r="DB1222" s="372"/>
      <c r="DC1222" s="372"/>
      <c r="DD1222" s="372"/>
      <c r="DE1222" s="372"/>
      <c r="DF1222" s="372"/>
      <c r="DG1222" s="372"/>
      <c r="DH1222" s="372"/>
      <c r="DI1222" s="372"/>
      <c r="DJ1222" s="372"/>
      <c r="DK1222" s="372"/>
      <c r="DL1222" s="372"/>
      <c r="DM1222" s="372"/>
      <c r="DN1222" s="372"/>
      <c r="DO1222" s="372"/>
      <c r="DP1222" s="372"/>
      <c r="DQ1222" s="372"/>
      <c r="DR1222" s="372"/>
      <c r="DS1222" s="372"/>
      <c r="DT1222" s="372"/>
      <c r="DU1222" s="372"/>
      <c r="DV1222" s="372"/>
      <c r="DW1222" s="372"/>
      <c r="DX1222" s="372"/>
      <c r="DY1222" s="372"/>
      <c r="DZ1222" s="372"/>
      <c r="EA1222" s="372"/>
      <c r="EB1222" s="372"/>
      <c r="EC1222" s="372"/>
      <c r="ED1222" s="372"/>
      <c r="EE1222" s="372"/>
      <c r="EF1222" s="372"/>
      <c r="EG1222" s="372"/>
      <c r="EH1222" s="372"/>
      <c r="EI1222" s="372"/>
      <c r="EJ1222" s="372"/>
      <c r="EK1222" s="372"/>
      <c r="EL1222" s="372"/>
      <c r="EM1222" s="372"/>
      <c r="EN1222" s="372"/>
      <c r="EO1222" s="372"/>
      <c r="EP1222" s="372"/>
      <c r="EQ1222" s="372"/>
      <c r="ER1222" s="372"/>
      <c r="ES1222" s="372"/>
      <c r="ET1222" s="372"/>
      <c r="EU1222" s="372"/>
      <c r="EV1222" s="372"/>
      <c r="EW1222" s="372"/>
      <c r="EX1222" s="372"/>
      <c r="EY1222" s="372"/>
      <c r="EZ1222" s="372"/>
      <c r="FA1222" s="372"/>
      <c r="FB1222" s="372"/>
      <c r="FC1222" s="372"/>
      <c r="FD1222" s="372"/>
      <c r="FE1222" s="372"/>
      <c r="FF1222" s="372"/>
      <c r="FG1222" s="372"/>
      <c r="FH1222" s="372"/>
      <c r="FI1222" s="372"/>
      <c r="FJ1222" s="372"/>
      <c r="FK1222" s="372"/>
      <c r="FL1222" s="372"/>
      <c r="FM1222" s="372"/>
      <c r="FN1222" s="372"/>
      <c r="FO1222" s="372"/>
      <c r="FP1222" s="372"/>
      <c r="FQ1222" s="372"/>
      <c r="FR1222" s="372"/>
      <c r="FS1222" s="372"/>
      <c r="FT1222" s="372"/>
      <c r="FU1222" s="372"/>
      <c r="FV1222" s="372"/>
      <c r="FW1222" s="372"/>
      <c r="FX1222" s="372"/>
      <c r="FY1222" s="372"/>
      <c r="FZ1222" s="372"/>
      <c r="GA1222" s="372"/>
      <c r="GB1222" s="372"/>
      <c r="GC1222" s="372"/>
      <c r="GD1222" s="372"/>
      <c r="GE1222" s="372"/>
      <c r="GF1222" s="372"/>
      <c r="GG1222" s="372"/>
      <c r="GH1222" s="372"/>
      <c r="GI1222" s="372"/>
      <c r="GJ1222" s="372"/>
      <c r="GK1222" s="372"/>
      <c r="GL1222" s="372"/>
      <c r="GM1222" s="372"/>
      <c r="GN1222" s="372"/>
      <c r="GO1222" s="372"/>
      <c r="GP1222" s="372"/>
      <c r="GQ1222" s="372"/>
      <c r="GR1222" s="372"/>
      <c r="GS1222" s="372"/>
      <c r="GT1222" s="372"/>
      <c r="GU1222" s="372"/>
      <c r="GV1222" s="372"/>
      <c r="GW1222" s="372"/>
      <c r="GX1222" s="372"/>
      <c r="GY1222" s="372"/>
      <c r="GZ1222" s="372"/>
      <c r="HA1222" s="372"/>
      <c r="HB1222" s="372"/>
      <c r="HC1222" s="372"/>
      <c r="HD1222" s="372"/>
      <c r="HE1222" s="372"/>
      <c r="HF1222" s="372"/>
      <c r="HG1222" s="372"/>
      <c r="HH1222" s="372"/>
      <c r="HI1222" s="372"/>
      <c r="HJ1222" s="372"/>
      <c r="HK1222" s="372"/>
      <c r="HL1222" s="372"/>
      <c r="HM1222" s="372"/>
      <c r="HN1222" s="372"/>
      <c r="HO1222" s="372"/>
      <c r="HP1222" s="372"/>
      <c r="HQ1222" s="372"/>
      <c r="HR1222" s="372"/>
      <c r="HS1222" s="372"/>
      <c r="HT1222" s="372"/>
      <c r="HU1222" s="372"/>
      <c r="HV1222" s="372"/>
      <c r="HW1222" s="372"/>
      <c r="HX1222" s="372"/>
    </row>
    <row r="1223" spans="1:232" s="481" customFormat="1">
      <c r="A1223" s="363"/>
      <c r="B1223" s="378"/>
      <c r="C1223" s="365"/>
      <c r="D1223" s="366"/>
      <c r="E1223" s="367"/>
      <c r="F1223" s="368"/>
      <c r="G1223" s="379"/>
      <c r="H1223" s="382"/>
      <c r="I1223" s="466"/>
      <c r="J1223" s="467"/>
      <c r="K1223" s="468"/>
      <c r="L1223" s="465"/>
      <c r="N1223" s="458"/>
      <c r="O1223" s="458"/>
      <c r="P1223" s="372"/>
      <c r="Q1223" s="372"/>
      <c r="R1223" s="372"/>
      <c r="S1223" s="372"/>
      <c r="T1223" s="372"/>
      <c r="U1223" s="372"/>
      <c r="V1223" s="372"/>
      <c r="W1223" s="372"/>
      <c r="X1223" s="372"/>
      <c r="Y1223" s="372"/>
      <c r="Z1223" s="372"/>
      <c r="AA1223" s="372"/>
      <c r="AB1223" s="372"/>
      <c r="AC1223" s="372"/>
      <c r="AD1223" s="372"/>
      <c r="AE1223" s="372"/>
      <c r="AF1223" s="372"/>
      <c r="AG1223" s="372"/>
      <c r="AH1223" s="372"/>
      <c r="AI1223" s="372"/>
      <c r="AJ1223" s="372"/>
      <c r="AK1223" s="372"/>
      <c r="AL1223" s="372"/>
      <c r="AM1223" s="372"/>
      <c r="AN1223" s="372"/>
      <c r="AO1223" s="372"/>
      <c r="AP1223" s="372"/>
      <c r="AQ1223" s="372"/>
      <c r="AR1223" s="372"/>
      <c r="AS1223" s="372"/>
      <c r="AT1223" s="372"/>
      <c r="AU1223" s="372"/>
      <c r="AV1223" s="372"/>
      <c r="AW1223" s="372"/>
      <c r="AX1223" s="372"/>
      <c r="AY1223" s="372"/>
      <c r="AZ1223" s="372"/>
      <c r="BA1223" s="372"/>
      <c r="BB1223" s="372"/>
      <c r="BC1223" s="372"/>
      <c r="BD1223" s="372"/>
      <c r="BE1223" s="372"/>
      <c r="BF1223" s="372"/>
      <c r="BG1223" s="372"/>
      <c r="BH1223" s="372"/>
      <c r="BI1223" s="372"/>
      <c r="BJ1223" s="372"/>
      <c r="BK1223" s="372"/>
      <c r="BL1223" s="372"/>
      <c r="BM1223" s="372"/>
      <c r="BN1223" s="372"/>
      <c r="BO1223" s="372"/>
      <c r="BP1223" s="372"/>
      <c r="BQ1223" s="372"/>
      <c r="BR1223" s="372"/>
      <c r="BS1223" s="372"/>
      <c r="BT1223" s="372"/>
      <c r="BU1223" s="372"/>
      <c r="BV1223" s="372"/>
      <c r="BW1223" s="372"/>
      <c r="BX1223" s="372"/>
      <c r="BY1223" s="372"/>
      <c r="BZ1223" s="372"/>
      <c r="CA1223" s="372"/>
      <c r="CB1223" s="372"/>
      <c r="CC1223" s="372"/>
      <c r="CD1223" s="372"/>
      <c r="CE1223" s="372"/>
      <c r="CF1223" s="372"/>
      <c r="CG1223" s="372"/>
      <c r="CH1223" s="372"/>
      <c r="CI1223" s="372"/>
      <c r="CJ1223" s="372"/>
      <c r="CK1223" s="372"/>
      <c r="CL1223" s="372"/>
      <c r="CM1223" s="372"/>
      <c r="CN1223" s="372"/>
      <c r="CO1223" s="372"/>
      <c r="CP1223" s="372"/>
      <c r="CQ1223" s="372"/>
      <c r="CR1223" s="372"/>
      <c r="CS1223" s="372"/>
      <c r="CT1223" s="372"/>
      <c r="CU1223" s="372"/>
      <c r="CV1223" s="372"/>
      <c r="CW1223" s="372"/>
      <c r="CX1223" s="372"/>
      <c r="CY1223" s="372"/>
      <c r="CZ1223" s="372"/>
      <c r="DA1223" s="372"/>
      <c r="DB1223" s="372"/>
      <c r="DC1223" s="372"/>
      <c r="DD1223" s="372"/>
      <c r="DE1223" s="372"/>
      <c r="DF1223" s="372"/>
      <c r="DG1223" s="372"/>
      <c r="DH1223" s="372"/>
      <c r="DI1223" s="372"/>
      <c r="DJ1223" s="372"/>
      <c r="DK1223" s="372"/>
      <c r="DL1223" s="372"/>
      <c r="DM1223" s="372"/>
      <c r="DN1223" s="372"/>
      <c r="DO1223" s="372"/>
      <c r="DP1223" s="372"/>
      <c r="DQ1223" s="372"/>
      <c r="DR1223" s="372"/>
      <c r="DS1223" s="372"/>
      <c r="DT1223" s="372"/>
      <c r="DU1223" s="372"/>
      <c r="DV1223" s="372"/>
      <c r="DW1223" s="372"/>
      <c r="DX1223" s="372"/>
      <c r="DY1223" s="372"/>
      <c r="DZ1223" s="372"/>
      <c r="EA1223" s="372"/>
      <c r="EB1223" s="372"/>
      <c r="EC1223" s="372"/>
      <c r="ED1223" s="372"/>
      <c r="EE1223" s="372"/>
      <c r="EF1223" s="372"/>
      <c r="EG1223" s="372"/>
      <c r="EH1223" s="372"/>
      <c r="EI1223" s="372"/>
      <c r="EJ1223" s="372"/>
      <c r="EK1223" s="372"/>
      <c r="EL1223" s="372"/>
      <c r="EM1223" s="372"/>
      <c r="EN1223" s="372"/>
      <c r="EO1223" s="372"/>
      <c r="EP1223" s="372"/>
      <c r="EQ1223" s="372"/>
      <c r="ER1223" s="372"/>
      <c r="ES1223" s="372"/>
      <c r="ET1223" s="372"/>
      <c r="EU1223" s="372"/>
      <c r="EV1223" s="372"/>
      <c r="EW1223" s="372"/>
      <c r="EX1223" s="372"/>
      <c r="EY1223" s="372"/>
      <c r="EZ1223" s="372"/>
      <c r="FA1223" s="372"/>
      <c r="FB1223" s="372"/>
      <c r="FC1223" s="372"/>
      <c r="FD1223" s="372"/>
      <c r="FE1223" s="372"/>
      <c r="FF1223" s="372"/>
      <c r="FG1223" s="372"/>
      <c r="FH1223" s="372"/>
      <c r="FI1223" s="372"/>
      <c r="FJ1223" s="372"/>
      <c r="FK1223" s="372"/>
      <c r="FL1223" s="372"/>
      <c r="FM1223" s="372"/>
      <c r="FN1223" s="372"/>
      <c r="FO1223" s="372"/>
      <c r="FP1223" s="372"/>
      <c r="FQ1223" s="372"/>
      <c r="FR1223" s="372"/>
      <c r="FS1223" s="372"/>
      <c r="FT1223" s="372"/>
      <c r="FU1223" s="372"/>
      <c r="FV1223" s="372"/>
      <c r="FW1223" s="372"/>
      <c r="FX1223" s="372"/>
      <c r="FY1223" s="372"/>
      <c r="FZ1223" s="372"/>
      <c r="GA1223" s="372"/>
      <c r="GB1223" s="372"/>
      <c r="GC1223" s="372"/>
      <c r="GD1223" s="372"/>
      <c r="GE1223" s="372"/>
      <c r="GF1223" s="372"/>
      <c r="GG1223" s="372"/>
      <c r="GH1223" s="372"/>
      <c r="GI1223" s="372"/>
      <c r="GJ1223" s="372"/>
      <c r="GK1223" s="372"/>
      <c r="GL1223" s="372"/>
      <c r="GM1223" s="372"/>
      <c r="GN1223" s="372"/>
      <c r="GO1223" s="372"/>
      <c r="GP1223" s="372"/>
      <c r="GQ1223" s="372"/>
      <c r="GR1223" s="372"/>
      <c r="GS1223" s="372"/>
      <c r="GT1223" s="372"/>
      <c r="GU1223" s="372"/>
      <c r="GV1223" s="372"/>
      <c r="GW1223" s="372"/>
      <c r="GX1223" s="372"/>
      <c r="GY1223" s="372"/>
      <c r="GZ1223" s="372"/>
      <c r="HA1223" s="372"/>
      <c r="HB1223" s="372"/>
      <c r="HC1223" s="372"/>
      <c r="HD1223" s="372"/>
      <c r="HE1223" s="372"/>
      <c r="HF1223" s="372"/>
      <c r="HG1223" s="372"/>
      <c r="HH1223" s="372"/>
      <c r="HI1223" s="372"/>
      <c r="HJ1223" s="372"/>
      <c r="HK1223" s="372"/>
      <c r="HL1223" s="372"/>
      <c r="HM1223" s="372"/>
      <c r="HN1223" s="372"/>
      <c r="HO1223" s="372"/>
      <c r="HP1223" s="372"/>
      <c r="HQ1223" s="372"/>
      <c r="HR1223" s="372"/>
      <c r="HS1223" s="372"/>
      <c r="HT1223" s="372"/>
      <c r="HU1223" s="372"/>
      <c r="HV1223" s="372"/>
      <c r="HW1223" s="372"/>
      <c r="HX1223" s="372"/>
    </row>
    <row r="1225" spans="1:232" s="481" customFormat="1">
      <c r="A1225" s="363"/>
      <c r="B1225" s="378"/>
      <c r="C1225" s="365"/>
      <c r="D1225" s="366"/>
      <c r="E1225" s="367"/>
      <c r="F1225" s="368"/>
      <c r="G1225" s="379"/>
      <c r="H1225" s="382"/>
      <c r="I1225" s="466"/>
      <c r="J1225" s="467"/>
      <c r="K1225" s="468"/>
      <c r="L1225" s="465"/>
      <c r="N1225" s="458"/>
      <c r="O1225" s="458"/>
      <c r="P1225" s="372"/>
      <c r="Q1225" s="372"/>
      <c r="R1225" s="372"/>
      <c r="S1225" s="372"/>
      <c r="T1225" s="372"/>
      <c r="U1225" s="372"/>
      <c r="V1225" s="372"/>
      <c r="W1225" s="372"/>
      <c r="X1225" s="372"/>
      <c r="Y1225" s="372"/>
      <c r="Z1225" s="372"/>
      <c r="AA1225" s="372"/>
      <c r="AB1225" s="372"/>
      <c r="AC1225" s="372"/>
      <c r="AD1225" s="372"/>
      <c r="AE1225" s="372"/>
      <c r="AF1225" s="372"/>
      <c r="AG1225" s="372"/>
      <c r="AH1225" s="372"/>
      <c r="AI1225" s="372"/>
      <c r="AJ1225" s="372"/>
      <c r="AK1225" s="372"/>
      <c r="AL1225" s="372"/>
      <c r="AM1225" s="372"/>
      <c r="AN1225" s="372"/>
      <c r="AO1225" s="372"/>
      <c r="AP1225" s="372"/>
      <c r="AQ1225" s="372"/>
      <c r="AR1225" s="372"/>
      <c r="AS1225" s="372"/>
      <c r="AT1225" s="372"/>
      <c r="AU1225" s="372"/>
      <c r="AV1225" s="372"/>
      <c r="AW1225" s="372"/>
      <c r="AX1225" s="372"/>
      <c r="AY1225" s="372"/>
      <c r="AZ1225" s="372"/>
      <c r="BA1225" s="372"/>
      <c r="BB1225" s="372"/>
      <c r="BC1225" s="372"/>
      <c r="BD1225" s="372"/>
      <c r="BE1225" s="372"/>
      <c r="BF1225" s="372"/>
      <c r="BG1225" s="372"/>
      <c r="BH1225" s="372"/>
      <c r="BI1225" s="372"/>
      <c r="BJ1225" s="372"/>
      <c r="BK1225" s="372"/>
      <c r="BL1225" s="372"/>
      <c r="BM1225" s="372"/>
      <c r="BN1225" s="372"/>
      <c r="BO1225" s="372"/>
      <c r="BP1225" s="372"/>
      <c r="BQ1225" s="372"/>
      <c r="BR1225" s="372"/>
      <c r="BS1225" s="372"/>
      <c r="BT1225" s="372"/>
      <c r="BU1225" s="372"/>
      <c r="BV1225" s="372"/>
      <c r="BW1225" s="372"/>
      <c r="BX1225" s="372"/>
      <c r="BY1225" s="372"/>
      <c r="BZ1225" s="372"/>
      <c r="CA1225" s="372"/>
      <c r="CB1225" s="372"/>
      <c r="CC1225" s="372"/>
      <c r="CD1225" s="372"/>
      <c r="CE1225" s="372"/>
      <c r="CF1225" s="372"/>
      <c r="CG1225" s="372"/>
      <c r="CH1225" s="372"/>
      <c r="CI1225" s="372"/>
      <c r="CJ1225" s="372"/>
      <c r="CK1225" s="372"/>
      <c r="CL1225" s="372"/>
      <c r="CM1225" s="372"/>
      <c r="CN1225" s="372"/>
      <c r="CO1225" s="372"/>
      <c r="CP1225" s="372"/>
      <c r="CQ1225" s="372"/>
      <c r="CR1225" s="372"/>
      <c r="CS1225" s="372"/>
      <c r="CT1225" s="372"/>
      <c r="CU1225" s="372"/>
      <c r="CV1225" s="372"/>
      <c r="CW1225" s="372"/>
      <c r="CX1225" s="372"/>
      <c r="CY1225" s="372"/>
      <c r="CZ1225" s="372"/>
      <c r="DA1225" s="372"/>
      <c r="DB1225" s="372"/>
      <c r="DC1225" s="372"/>
      <c r="DD1225" s="372"/>
      <c r="DE1225" s="372"/>
      <c r="DF1225" s="372"/>
      <c r="DG1225" s="372"/>
      <c r="DH1225" s="372"/>
      <c r="DI1225" s="372"/>
      <c r="DJ1225" s="372"/>
      <c r="DK1225" s="372"/>
      <c r="DL1225" s="372"/>
      <c r="DM1225" s="372"/>
      <c r="DN1225" s="372"/>
      <c r="DO1225" s="372"/>
      <c r="DP1225" s="372"/>
      <c r="DQ1225" s="372"/>
      <c r="DR1225" s="372"/>
      <c r="DS1225" s="372"/>
      <c r="DT1225" s="372"/>
      <c r="DU1225" s="372"/>
      <c r="DV1225" s="372"/>
      <c r="DW1225" s="372"/>
      <c r="DX1225" s="372"/>
      <c r="DY1225" s="372"/>
      <c r="DZ1225" s="372"/>
      <c r="EA1225" s="372"/>
      <c r="EB1225" s="372"/>
      <c r="EC1225" s="372"/>
      <c r="ED1225" s="372"/>
      <c r="EE1225" s="372"/>
      <c r="EF1225" s="372"/>
      <c r="EG1225" s="372"/>
      <c r="EH1225" s="372"/>
      <c r="EI1225" s="372"/>
      <c r="EJ1225" s="372"/>
      <c r="EK1225" s="372"/>
      <c r="EL1225" s="372"/>
      <c r="EM1225" s="372"/>
      <c r="EN1225" s="372"/>
      <c r="EO1225" s="372"/>
      <c r="EP1225" s="372"/>
      <c r="EQ1225" s="372"/>
      <c r="ER1225" s="372"/>
      <c r="ES1225" s="372"/>
      <c r="ET1225" s="372"/>
      <c r="EU1225" s="372"/>
      <c r="EV1225" s="372"/>
      <c r="EW1225" s="372"/>
      <c r="EX1225" s="372"/>
      <c r="EY1225" s="372"/>
      <c r="EZ1225" s="372"/>
      <c r="FA1225" s="372"/>
      <c r="FB1225" s="372"/>
      <c r="FC1225" s="372"/>
      <c r="FD1225" s="372"/>
      <c r="FE1225" s="372"/>
      <c r="FF1225" s="372"/>
      <c r="FG1225" s="372"/>
      <c r="FH1225" s="372"/>
      <c r="FI1225" s="372"/>
      <c r="FJ1225" s="372"/>
      <c r="FK1225" s="372"/>
      <c r="FL1225" s="372"/>
      <c r="FM1225" s="372"/>
      <c r="FN1225" s="372"/>
      <c r="FO1225" s="372"/>
      <c r="FP1225" s="372"/>
      <c r="FQ1225" s="372"/>
      <c r="FR1225" s="372"/>
      <c r="FS1225" s="372"/>
      <c r="FT1225" s="372"/>
      <c r="FU1225" s="372"/>
      <c r="FV1225" s="372"/>
      <c r="FW1225" s="372"/>
      <c r="FX1225" s="372"/>
      <c r="FY1225" s="372"/>
      <c r="FZ1225" s="372"/>
      <c r="GA1225" s="372"/>
      <c r="GB1225" s="372"/>
      <c r="GC1225" s="372"/>
      <c r="GD1225" s="372"/>
      <c r="GE1225" s="372"/>
      <c r="GF1225" s="372"/>
      <c r="GG1225" s="372"/>
      <c r="GH1225" s="372"/>
      <c r="GI1225" s="372"/>
      <c r="GJ1225" s="372"/>
      <c r="GK1225" s="372"/>
      <c r="GL1225" s="372"/>
      <c r="GM1225" s="372"/>
      <c r="GN1225" s="372"/>
      <c r="GO1225" s="372"/>
      <c r="GP1225" s="372"/>
      <c r="GQ1225" s="372"/>
      <c r="GR1225" s="372"/>
      <c r="GS1225" s="372"/>
      <c r="GT1225" s="372"/>
      <c r="GU1225" s="372"/>
      <c r="GV1225" s="372"/>
      <c r="GW1225" s="372"/>
      <c r="GX1225" s="372"/>
      <c r="GY1225" s="372"/>
      <c r="GZ1225" s="372"/>
      <c r="HA1225" s="372"/>
      <c r="HB1225" s="372"/>
      <c r="HC1225" s="372"/>
      <c r="HD1225" s="372"/>
      <c r="HE1225" s="372"/>
      <c r="HF1225" s="372"/>
      <c r="HG1225" s="372"/>
      <c r="HH1225" s="372"/>
      <c r="HI1225" s="372"/>
      <c r="HJ1225" s="372"/>
      <c r="HK1225" s="372"/>
      <c r="HL1225" s="372"/>
      <c r="HM1225" s="372"/>
      <c r="HN1225" s="372"/>
      <c r="HO1225" s="372"/>
      <c r="HP1225" s="372"/>
      <c r="HQ1225" s="372"/>
      <c r="HR1225" s="372"/>
      <c r="HS1225" s="372"/>
      <c r="HT1225" s="372"/>
      <c r="HU1225" s="372"/>
      <c r="HV1225" s="372"/>
      <c r="HW1225" s="372"/>
      <c r="HX1225" s="372"/>
    </row>
    <row r="1227" spans="1:232" s="481" customFormat="1">
      <c r="A1227" s="363"/>
      <c r="B1227" s="378"/>
      <c r="C1227" s="365"/>
      <c r="D1227" s="366"/>
      <c r="E1227" s="367"/>
      <c r="F1227" s="368"/>
      <c r="G1227" s="379"/>
      <c r="H1227" s="382"/>
      <c r="I1227" s="466"/>
      <c r="J1227" s="467"/>
      <c r="K1227" s="468"/>
      <c r="L1227" s="465"/>
      <c r="N1227" s="458"/>
      <c r="O1227" s="458"/>
      <c r="P1227" s="372"/>
      <c r="Q1227" s="372"/>
      <c r="R1227" s="372"/>
      <c r="S1227" s="372"/>
      <c r="T1227" s="372"/>
      <c r="U1227" s="372"/>
      <c r="V1227" s="372"/>
      <c r="W1227" s="372"/>
      <c r="X1227" s="372"/>
      <c r="Y1227" s="372"/>
      <c r="Z1227" s="372"/>
      <c r="AA1227" s="372"/>
      <c r="AB1227" s="372"/>
      <c r="AC1227" s="372"/>
      <c r="AD1227" s="372"/>
      <c r="AE1227" s="372"/>
      <c r="AF1227" s="372"/>
      <c r="AG1227" s="372"/>
      <c r="AH1227" s="372"/>
      <c r="AI1227" s="372"/>
      <c r="AJ1227" s="372"/>
      <c r="AK1227" s="372"/>
      <c r="AL1227" s="372"/>
      <c r="AM1227" s="372"/>
      <c r="AN1227" s="372"/>
      <c r="AO1227" s="372"/>
      <c r="AP1227" s="372"/>
      <c r="AQ1227" s="372"/>
      <c r="AR1227" s="372"/>
      <c r="AS1227" s="372"/>
      <c r="AT1227" s="372"/>
      <c r="AU1227" s="372"/>
      <c r="AV1227" s="372"/>
      <c r="AW1227" s="372"/>
      <c r="AX1227" s="372"/>
      <c r="AY1227" s="372"/>
      <c r="AZ1227" s="372"/>
      <c r="BA1227" s="372"/>
      <c r="BB1227" s="372"/>
      <c r="BC1227" s="372"/>
      <c r="BD1227" s="372"/>
      <c r="BE1227" s="372"/>
      <c r="BF1227" s="372"/>
      <c r="BG1227" s="372"/>
      <c r="BH1227" s="372"/>
      <c r="BI1227" s="372"/>
      <c r="BJ1227" s="372"/>
      <c r="BK1227" s="372"/>
      <c r="BL1227" s="372"/>
      <c r="BM1227" s="372"/>
      <c r="BN1227" s="372"/>
      <c r="BO1227" s="372"/>
      <c r="BP1227" s="372"/>
      <c r="BQ1227" s="372"/>
      <c r="BR1227" s="372"/>
      <c r="BS1227" s="372"/>
      <c r="BT1227" s="372"/>
      <c r="BU1227" s="372"/>
      <c r="BV1227" s="372"/>
      <c r="BW1227" s="372"/>
      <c r="BX1227" s="372"/>
      <c r="BY1227" s="372"/>
      <c r="BZ1227" s="372"/>
      <c r="CA1227" s="372"/>
      <c r="CB1227" s="372"/>
      <c r="CC1227" s="372"/>
      <c r="CD1227" s="372"/>
      <c r="CE1227" s="372"/>
      <c r="CF1227" s="372"/>
      <c r="CG1227" s="372"/>
      <c r="CH1227" s="372"/>
      <c r="CI1227" s="372"/>
      <c r="CJ1227" s="372"/>
      <c r="CK1227" s="372"/>
      <c r="CL1227" s="372"/>
      <c r="CM1227" s="372"/>
      <c r="CN1227" s="372"/>
      <c r="CO1227" s="372"/>
      <c r="CP1227" s="372"/>
      <c r="CQ1227" s="372"/>
      <c r="CR1227" s="372"/>
      <c r="CS1227" s="372"/>
      <c r="CT1227" s="372"/>
      <c r="CU1227" s="372"/>
      <c r="CV1227" s="372"/>
      <c r="CW1227" s="372"/>
      <c r="CX1227" s="372"/>
      <c r="CY1227" s="372"/>
      <c r="CZ1227" s="372"/>
      <c r="DA1227" s="372"/>
      <c r="DB1227" s="372"/>
      <c r="DC1227" s="372"/>
      <c r="DD1227" s="372"/>
      <c r="DE1227" s="372"/>
      <c r="DF1227" s="372"/>
      <c r="DG1227" s="372"/>
      <c r="DH1227" s="372"/>
      <c r="DI1227" s="372"/>
      <c r="DJ1227" s="372"/>
      <c r="DK1227" s="372"/>
      <c r="DL1227" s="372"/>
      <c r="DM1227" s="372"/>
      <c r="DN1227" s="372"/>
      <c r="DO1227" s="372"/>
      <c r="DP1227" s="372"/>
      <c r="DQ1227" s="372"/>
      <c r="DR1227" s="372"/>
      <c r="DS1227" s="372"/>
      <c r="DT1227" s="372"/>
      <c r="DU1227" s="372"/>
      <c r="DV1227" s="372"/>
      <c r="DW1227" s="372"/>
      <c r="DX1227" s="372"/>
      <c r="DY1227" s="372"/>
      <c r="DZ1227" s="372"/>
      <c r="EA1227" s="372"/>
      <c r="EB1227" s="372"/>
      <c r="EC1227" s="372"/>
      <c r="ED1227" s="372"/>
      <c r="EE1227" s="372"/>
      <c r="EF1227" s="372"/>
      <c r="EG1227" s="372"/>
      <c r="EH1227" s="372"/>
      <c r="EI1227" s="372"/>
      <c r="EJ1227" s="372"/>
      <c r="EK1227" s="372"/>
      <c r="EL1227" s="372"/>
      <c r="EM1227" s="372"/>
      <c r="EN1227" s="372"/>
      <c r="EO1227" s="372"/>
      <c r="EP1227" s="372"/>
      <c r="EQ1227" s="372"/>
      <c r="ER1227" s="372"/>
      <c r="ES1227" s="372"/>
      <c r="ET1227" s="372"/>
      <c r="EU1227" s="372"/>
      <c r="EV1227" s="372"/>
      <c r="EW1227" s="372"/>
      <c r="EX1227" s="372"/>
      <c r="EY1227" s="372"/>
      <c r="EZ1227" s="372"/>
      <c r="FA1227" s="372"/>
      <c r="FB1227" s="372"/>
      <c r="FC1227" s="372"/>
      <c r="FD1227" s="372"/>
      <c r="FE1227" s="372"/>
      <c r="FF1227" s="372"/>
      <c r="FG1227" s="372"/>
      <c r="FH1227" s="372"/>
      <c r="FI1227" s="372"/>
      <c r="FJ1227" s="372"/>
      <c r="FK1227" s="372"/>
      <c r="FL1227" s="372"/>
      <c r="FM1227" s="372"/>
      <c r="FN1227" s="372"/>
      <c r="FO1227" s="372"/>
      <c r="FP1227" s="372"/>
      <c r="FQ1227" s="372"/>
      <c r="FR1227" s="372"/>
      <c r="FS1227" s="372"/>
      <c r="FT1227" s="372"/>
      <c r="FU1227" s="372"/>
      <c r="FV1227" s="372"/>
      <c r="FW1227" s="372"/>
      <c r="FX1227" s="372"/>
      <c r="FY1227" s="372"/>
      <c r="FZ1227" s="372"/>
      <c r="GA1227" s="372"/>
      <c r="GB1227" s="372"/>
      <c r="GC1227" s="372"/>
      <c r="GD1227" s="372"/>
      <c r="GE1227" s="372"/>
      <c r="GF1227" s="372"/>
      <c r="GG1227" s="372"/>
      <c r="GH1227" s="372"/>
      <c r="GI1227" s="372"/>
      <c r="GJ1227" s="372"/>
      <c r="GK1227" s="372"/>
      <c r="GL1227" s="372"/>
      <c r="GM1227" s="372"/>
      <c r="GN1227" s="372"/>
      <c r="GO1227" s="372"/>
      <c r="GP1227" s="372"/>
      <c r="GQ1227" s="372"/>
      <c r="GR1227" s="372"/>
      <c r="GS1227" s="372"/>
      <c r="GT1227" s="372"/>
      <c r="GU1227" s="372"/>
      <c r="GV1227" s="372"/>
      <c r="GW1227" s="372"/>
      <c r="GX1227" s="372"/>
      <c r="GY1227" s="372"/>
      <c r="GZ1227" s="372"/>
      <c r="HA1227" s="372"/>
      <c r="HB1227" s="372"/>
      <c r="HC1227" s="372"/>
      <c r="HD1227" s="372"/>
      <c r="HE1227" s="372"/>
      <c r="HF1227" s="372"/>
      <c r="HG1227" s="372"/>
      <c r="HH1227" s="372"/>
      <c r="HI1227" s="372"/>
      <c r="HJ1227" s="372"/>
      <c r="HK1227" s="372"/>
      <c r="HL1227" s="372"/>
      <c r="HM1227" s="372"/>
      <c r="HN1227" s="372"/>
      <c r="HO1227" s="372"/>
      <c r="HP1227" s="372"/>
      <c r="HQ1227" s="372"/>
      <c r="HR1227" s="372"/>
      <c r="HS1227" s="372"/>
      <c r="HT1227" s="372"/>
      <c r="HU1227" s="372"/>
      <c r="HV1227" s="372"/>
      <c r="HW1227" s="372"/>
      <c r="HX1227" s="372"/>
    </row>
    <row r="1229" spans="1:232" s="481" customFormat="1">
      <c r="A1229" s="363"/>
      <c r="B1229" s="378"/>
      <c r="C1229" s="365"/>
      <c r="D1229" s="366"/>
      <c r="E1229" s="367"/>
      <c r="F1229" s="368"/>
      <c r="G1229" s="379"/>
      <c r="H1229" s="382"/>
      <c r="I1229" s="466"/>
      <c r="J1229" s="467"/>
      <c r="K1229" s="468"/>
      <c r="L1229" s="465"/>
      <c r="N1229" s="458"/>
      <c r="O1229" s="458"/>
      <c r="P1229" s="372"/>
      <c r="Q1229" s="372"/>
      <c r="R1229" s="372"/>
      <c r="S1229" s="372"/>
      <c r="T1229" s="372"/>
      <c r="U1229" s="372"/>
      <c r="V1229" s="372"/>
      <c r="W1229" s="372"/>
      <c r="X1229" s="372"/>
      <c r="Y1229" s="372"/>
      <c r="Z1229" s="372"/>
      <c r="AA1229" s="372"/>
      <c r="AB1229" s="372"/>
      <c r="AC1229" s="372"/>
      <c r="AD1229" s="372"/>
      <c r="AE1229" s="372"/>
      <c r="AF1229" s="372"/>
      <c r="AG1229" s="372"/>
      <c r="AH1229" s="372"/>
      <c r="AI1229" s="372"/>
      <c r="AJ1229" s="372"/>
      <c r="AK1229" s="372"/>
      <c r="AL1229" s="372"/>
      <c r="AM1229" s="372"/>
      <c r="AN1229" s="372"/>
      <c r="AO1229" s="372"/>
      <c r="AP1229" s="372"/>
      <c r="AQ1229" s="372"/>
      <c r="AR1229" s="372"/>
      <c r="AS1229" s="372"/>
      <c r="AT1229" s="372"/>
      <c r="AU1229" s="372"/>
      <c r="AV1229" s="372"/>
      <c r="AW1229" s="372"/>
      <c r="AX1229" s="372"/>
      <c r="AY1229" s="372"/>
      <c r="AZ1229" s="372"/>
      <c r="BA1229" s="372"/>
      <c r="BB1229" s="372"/>
      <c r="BC1229" s="372"/>
      <c r="BD1229" s="372"/>
      <c r="BE1229" s="372"/>
      <c r="BF1229" s="372"/>
      <c r="BG1229" s="372"/>
      <c r="BH1229" s="372"/>
      <c r="BI1229" s="372"/>
      <c r="BJ1229" s="372"/>
      <c r="BK1229" s="372"/>
      <c r="BL1229" s="372"/>
      <c r="BM1229" s="372"/>
      <c r="BN1229" s="372"/>
      <c r="BO1229" s="372"/>
      <c r="BP1229" s="372"/>
      <c r="BQ1229" s="372"/>
      <c r="BR1229" s="372"/>
      <c r="BS1229" s="372"/>
      <c r="BT1229" s="372"/>
      <c r="BU1229" s="372"/>
      <c r="BV1229" s="372"/>
      <c r="BW1229" s="372"/>
      <c r="BX1229" s="372"/>
      <c r="BY1229" s="372"/>
      <c r="BZ1229" s="372"/>
      <c r="CA1229" s="372"/>
      <c r="CB1229" s="372"/>
      <c r="CC1229" s="372"/>
      <c r="CD1229" s="372"/>
      <c r="CE1229" s="372"/>
      <c r="CF1229" s="372"/>
      <c r="CG1229" s="372"/>
      <c r="CH1229" s="372"/>
      <c r="CI1229" s="372"/>
      <c r="CJ1229" s="372"/>
      <c r="CK1229" s="372"/>
      <c r="CL1229" s="372"/>
      <c r="CM1229" s="372"/>
      <c r="CN1229" s="372"/>
      <c r="CO1229" s="372"/>
      <c r="CP1229" s="372"/>
      <c r="CQ1229" s="372"/>
      <c r="CR1229" s="372"/>
      <c r="CS1229" s="372"/>
      <c r="CT1229" s="372"/>
      <c r="CU1229" s="372"/>
      <c r="CV1229" s="372"/>
      <c r="CW1229" s="372"/>
      <c r="CX1229" s="372"/>
      <c r="CY1229" s="372"/>
      <c r="CZ1229" s="372"/>
      <c r="DA1229" s="372"/>
      <c r="DB1229" s="372"/>
      <c r="DC1229" s="372"/>
      <c r="DD1229" s="372"/>
      <c r="DE1229" s="372"/>
      <c r="DF1229" s="372"/>
      <c r="DG1229" s="372"/>
      <c r="DH1229" s="372"/>
      <c r="DI1229" s="372"/>
      <c r="DJ1229" s="372"/>
      <c r="DK1229" s="372"/>
      <c r="DL1229" s="372"/>
      <c r="DM1229" s="372"/>
      <c r="DN1229" s="372"/>
      <c r="DO1229" s="372"/>
      <c r="DP1229" s="372"/>
      <c r="DQ1229" s="372"/>
      <c r="DR1229" s="372"/>
      <c r="DS1229" s="372"/>
      <c r="DT1229" s="372"/>
      <c r="DU1229" s="372"/>
      <c r="DV1229" s="372"/>
      <c r="DW1229" s="372"/>
      <c r="DX1229" s="372"/>
      <c r="DY1229" s="372"/>
      <c r="DZ1229" s="372"/>
      <c r="EA1229" s="372"/>
      <c r="EB1229" s="372"/>
      <c r="EC1229" s="372"/>
      <c r="ED1229" s="372"/>
      <c r="EE1229" s="372"/>
      <c r="EF1229" s="372"/>
      <c r="EG1229" s="372"/>
      <c r="EH1229" s="372"/>
      <c r="EI1229" s="372"/>
      <c r="EJ1229" s="372"/>
      <c r="EK1229" s="372"/>
      <c r="EL1229" s="372"/>
      <c r="EM1229" s="372"/>
      <c r="EN1229" s="372"/>
      <c r="EO1229" s="372"/>
      <c r="EP1229" s="372"/>
      <c r="EQ1229" s="372"/>
      <c r="ER1229" s="372"/>
      <c r="ES1229" s="372"/>
      <c r="ET1229" s="372"/>
      <c r="EU1229" s="372"/>
      <c r="EV1229" s="372"/>
      <c r="EW1229" s="372"/>
      <c r="EX1229" s="372"/>
      <c r="EY1229" s="372"/>
      <c r="EZ1229" s="372"/>
      <c r="FA1229" s="372"/>
      <c r="FB1229" s="372"/>
      <c r="FC1229" s="372"/>
      <c r="FD1229" s="372"/>
      <c r="FE1229" s="372"/>
      <c r="FF1229" s="372"/>
      <c r="FG1229" s="372"/>
      <c r="FH1229" s="372"/>
      <c r="FI1229" s="372"/>
      <c r="FJ1229" s="372"/>
      <c r="FK1229" s="372"/>
      <c r="FL1229" s="372"/>
      <c r="FM1229" s="372"/>
      <c r="FN1229" s="372"/>
      <c r="FO1229" s="372"/>
      <c r="FP1229" s="372"/>
      <c r="FQ1229" s="372"/>
      <c r="FR1229" s="372"/>
      <c r="FS1229" s="372"/>
      <c r="FT1229" s="372"/>
      <c r="FU1229" s="372"/>
      <c r="FV1229" s="372"/>
      <c r="FW1229" s="372"/>
      <c r="FX1229" s="372"/>
      <c r="FY1229" s="372"/>
      <c r="FZ1229" s="372"/>
      <c r="GA1229" s="372"/>
      <c r="GB1229" s="372"/>
      <c r="GC1229" s="372"/>
      <c r="GD1229" s="372"/>
      <c r="GE1229" s="372"/>
      <c r="GF1229" s="372"/>
      <c r="GG1229" s="372"/>
      <c r="GH1229" s="372"/>
      <c r="GI1229" s="372"/>
      <c r="GJ1229" s="372"/>
      <c r="GK1229" s="372"/>
      <c r="GL1229" s="372"/>
      <c r="GM1229" s="372"/>
      <c r="GN1229" s="372"/>
      <c r="GO1229" s="372"/>
      <c r="GP1229" s="372"/>
      <c r="GQ1229" s="372"/>
      <c r="GR1229" s="372"/>
      <c r="GS1229" s="372"/>
      <c r="GT1229" s="372"/>
      <c r="GU1229" s="372"/>
      <c r="GV1229" s="372"/>
      <c r="GW1229" s="372"/>
      <c r="GX1229" s="372"/>
      <c r="GY1229" s="372"/>
      <c r="GZ1229" s="372"/>
      <c r="HA1229" s="372"/>
      <c r="HB1229" s="372"/>
      <c r="HC1229" s="372"/>
      <c r="HD1229" s="372"/>
      <c r="HE1229" s="372"/>
      <c r="HF1229" s="372"/>
      <c r="HG1229" s="372"/>
      <c r="HH1229" s="372"/>
      <c r="HI1229" s="372"/>
      <c r="HJ1229" s="372"/>
      <c r="HK1229" s="372"/>
      <c r="HL1229" s="372"/>
      <c r="HM1229" s="372"/>
      <c r="HN1229" s="372"/>
      <c r="HO1229" s="372"/>
      <c r="HP1229" s="372"/>
      <c r="HQ1229" s="372"/>
      <c r="HR1229" s="372"/>
      <c r="HS1229" s="372"/>
      <c r="HT1229" s="372"/>
      <c r="HU1229" s="372"/>
      <c r="HV1229" s="372"/>
      <c r="HW1229" s="372"/>
      <c r="HX1229" s="372"/>
    </row>
    <row r="1231" spans="1:232" s="481" customFormat="1">
      <c r="A1231" s="363"/>
      <c r="B1231" s="378"/>
      <c r="C1231" s="365"/>
      <c r="D1231" s="366"/>
      <c r="E1231" s="367"/>
      <c r="F1231" s="368"/>
      <c r="G1231" s="379"/>
      <c r="H1231" s="382"/>
      <c r="I1231" s="466"/>
      <c r="J1231" s="467"/>
      <c r="K1231" s="468"/>
      <c r="L1231" s="465"/>
      <c r="N1231" s="458"/>
      <c r="O1231" s="458"/>
      <c r="P1231" s="372"/>
      <c r="Q1231" s="372"/>
      <c r="R1231" s="372"/>
      <c r="S1231" s="372"/>
      <c r="T1231" s="372"/>
      <c r="U1231" s="372"/>
      <c r="V1231" s="372"/>
      <c r="W1231" s="372"/>
      <c r="X1231" s="372"/>
      <c r="Y1231" s="372"/>
      <c r="Z1231" s="372"/>
      <c r="AA1231" s="372"/>
      <c r="AB1231" s="372"/>
      <c r="AC1231" s="372"/>
      <c r="AD1231" s="372"/>
      <c r="AE1231" s="372"/>
      <c r="AF1231" s="372"/>
      <c r="AG1231" s="372"/>
      <c r="AH1231" s="372"/>
      <c r="AI1231" s="372"/>
      <c r="AJ1231" s="372"/>
      <c r="AK1231" s="372"/>
      <c r="AL1231" s="372"/>
      <c r="AM1231" s="372"/>
      <c r="AN1231" s="372"/>
      <c r="AO1231" s="372"/>
      <c r="AP1231" s="372"/>
      <c r="AQ1231" s="372"/>
      <c r="AR1231" s="372"/>
      <c r="AS1231" s="372"/>
      <c r="AT1231" s="372"/>
      <c r="AU1231" s="372"/>
      <c r="AV1231" s="372"/>
      <c r="AW1231" s="372"/>
      <c r="AX1231" s="372"/>
      <c r="AY1231" s="372"/>
      <c r="AZ1231" s="372"/>
      <c r="BA1231" s="372"/>
      <c r="BB1231" s="372"/>
      <c r="BC1231" s="372"/>
      <c r="BD1231" s="372"/>
      <c r="BE1231" s="372"/>
      <c r="BF1231" s="372"/>
      <c r="BG1231" s="372"/>
      <c r="BH1231" s="372"/>
      <c r="BI1231" s="372"/>
      <c r="BJ1231" s="372"/>
      <c r="BK1231" s="372"/>
      <c r="BL1231" s="372"/>
      <c r="BM1231" s="372"/>
      <c r="BN1231" s="372"/>
      <c r="BO1231" s="372"/>
      <c r="BP1231" s="372"/>
      <c r="BQ1231" s="372"/>
      <c r="BR1231" s="372"/>
      <c r="BS1231" s="372"/>
      <c r="BT1231" s="372"/>
      <c r="BU1231" s="372"/>
      <c r="BV1231" s="372"/>
      <c r="BW1231" s="372"/>
      <c r="BX1231" s="372"/>
      <c r="BY1231" s="372"/>
      <c r="BZ1231" s="372"/>
      <c r="CA1231" s="372"/>
      <c r="CB1231" s="372"/>
      <c r="CC1231" s="372"/>
      <c r="CD1231" s="372"/>
      <c r="CE1231" s="372"/>
      <c r="CF1231" s="372"/>
      <c r="CG1231" s="372"/>
      <c r="CH1231" s="372"/>
      <c r="CI1231" s="372"/>
      <c r="CJ1231" s="372"/>
      <c r="CK1231" s="372"/>
      <c r="CL1231" s="372"/>
      <c r="CM1231" s="372"/>
      <c r="CN1231" s="372"/>
      <c r="CO1231" s="372"/>
      <c r="CP1231" s="372"/>
      <c r="CQ1231" s="372"/>
      <c r="CR1231" s="372"/>
      <c r="CS1231" s="372"/>
      <c r="CT1231" s="372"/>
      <c r="CU1231" s="372"/>
      <c r="CV1231" s="372"/>
      <c r="CW1231" s="372"/>
      <c r="CX1231" s="372"/>
      <c r="CY1231" s="372"/>
      <c r="CZ1231" s="372"/>
      <c r="DA1231" s="372"/>
      <c r="DB1231" s="372"/>
      <c r="DC1231" s="372"/>
      <c r="DD1231" s="372"/>
      <c r="DE1231" s="372"/>
      <c r="DF1231" s="372"/>
      <c r="DG1231" s="372"/>
      <c r="DH1231" s="372"/>
      <c r="DI1231" s="372"/>
      <c r="DJ1231" s="372"/>
      <c r="DK1231" s="372"/>
      <c r="DL1231" s="372"/>
      <c r="DM1231" s="372"/>
      <c r="DN1231" s="372"/>
      <c r="DO1231" s="372"/>
      <c r="DP1231" s="372"/>
      <c r="DQ1231" s="372"/>
      <c r="DR1231" s="372"/>
      <c r="DS1231" s="372"/>
      <c r="DT1231" s="372"/>
      <c r="DU1231" s="372"/>
      <c r="DV1231" s="372"/>
      <c r="DW1231" s="372"/>
      <c r="DX1231" s="372"/>
      <c r="DY1231" s="372"/>
      <c r="DZ1231" s="372"/>
      <c r="EA1231" s="372"/>
      <c r="EB1231" s="372"/>
      <c r="EC1231" s="372"/>
      <c r="ED1231" s="372"/>
      <c r="EE1231" s="372"/>
      <c r="EF1231" s="372"/>
      <c r="EG1231" s="372"/>
      <c r="EH1231" s="372"/>
      <c r="EI1231" s="372"/>
      <c r="EJ1231" s="372"/>
      <c r="EK1231" s="372"/>
      <c r="EL1231" s="372"/>
      <c r="EM1231" s="372"/>
      <c r="EN1231" s="372"/>
      <c r="EO1231" s="372"/>
      <c r="EP1231" s="372"/>
      <c r="EQ1231" s="372"/>
      <c r="ER1231" s="372"/>
      <c r="ES1231" s="372"/>
      <c r="ET1231" s="372"/>
      <c r="EU1231" s="372"/>
      <c r="EV1231" s="372"/>
      <c r="EW1231" s="372"/>
      <c r="EX1231" s="372"/>
      <c r="EY1231" s="372"/>
      <c r="EZ1231" s="372"/>
      <c r="FA1231" s="372"/>
      <c r="FB1231" s="372"/>
      <c r="FC1231" s="372"/>
      <c r="FD1231" s="372"/>
      <c r="FE1231" s="372"/>
      <c r="FF1231" s="372"/>
      <c r="FG1231" s="372"/>
      <c r="FH1231" s="372"/>
      <c r="FI1231" s="372"/>
      <c r="FJ1231" s="372"/>
      <c r="FK1231" s="372"/>
      <c r="FL1231" s="372"/>
      <c r="FM1231" s="372"/>
      <c r="FN1231" s="372"/>
      <c r="FO1231" s="372"/>
      <c r="FP1231" s="372"/>
      <c r="FQ1231" s="372"/>
      <c r="FR1231" s="372"/>
      <c r="FS1231" s="372"/>
      <c r="FT1231" s="372"/>
      <c r="FU1231" s="372"/>
      <c r="FV1231" s="372"/>
      <c r="FW1231" s="372"/>
      <c r="FX1231" s="372"/>
      <c r="FY1231" s="372"/>
      <c r="FZ1231" s="372"/>
      <c r="GA1231" s="372"/>
      <c r="GB1231" s="372"/>
      <c r="GC1231" s="372"/>
      <c r="GD1231" s="372"/>
      <c r="GE1231" s="372"/>
      <c r="GF1231" s="372"/>
      <c r="GG1231" s="372"/>
      <c r="GH1231" s="372"/>
      <c r="GI1231" s="372"/>
      <c r="GJ1231" s="372"/>
      <c r="GK1231" s="372"/>
      <c r="GL1231" s="372"/>
      <c r="GM1231" s="372"/>
      <c r="GN1231" s="372"/>
      <c r="GO1231" s="372"/>
      <c r="GP1231" s="372"/>
      <c r="GQ1231" s="372"/>
      <c r="GR1231" s="372"/>
      <c r="GS1231" s="372"/>
      <c r="GT1231" s="372"/>
      <c r="GU1231" s="372"/>
      <c r="GV1231" s="372"/>
      <c r="GW1231" s="372"/>
      <c r="GX1231" s="372"/>
      <c r="GY1231" s="372"/>
      <c r="GZ1231" s="372"/>
      <c r="HA1231" s="372"/>
      <c r="HB1231" s="372"/>
      <c r="HC1231" s="372"/>
      <c r="HD1231" s="372"/>
      <c r="HE1231" s="372"/>
      <c r="HF1231" s="372"/>
      <c r="HG1231" s="372"/>
      <c r="HH1231" s="372"/>
      <c r="HI1231" s="372"/>
      <c r="HJ1231" s="372"/>
      <c r="HK1231" s="372"/>
      <c r="HL1231" s="372"/>
      <c r="HM1231" s="372"/>
      <c r="HN1231" s="372"/>
      <c r="HO1231" s="372"/>
      <c r="HP1231" s="372"/>
      <c r="HQ1231" s="372"/>
      <c r="HR1231" s="372"/>
      <c r="HS1231" s="372"/>
      <c r="HT1231" s="372"/>
      <c r="HU1231" s="372"/>
      <c r="HV1231" s="372"/>
      <c r="HW1231" s="372"/>
      <c r="HX1231" s="372"/>
    </row>
    <row r="1232" spans="1:232" s="481" customFormat="1">
      <c r="A1232" s="363"/>
      <c r="B1232" s="378"/>
      <c r="C1232" s="365"/>
      <c r="D1232" s="366"/>
      <c r="E1232" s="367"/>
      <c r="F1232" s="368"/>
      <c r="G1232" s="379"/>
      <c r="H1232" s="382"/>
      <c r="I1232" s="466"/>
      <c r="J1232" s="467"/>
      <c r="K1232" s="468"/>
      <c r="L1232" s="465"/>
      <c r="N1232" s="458"/>
      <c r="O1232" s="458"/>
      <c r="P1232" s="372"/>
      <c r="Q1232" s="372"/>
      <c r="R1232" s="372"/>
      <c r="S1232" s="372"/>
      <c r="T1232" s="372"/>
      <c r="U1232" s="372"/>
      <c r="V1232" s="372"/>
      <c r="W1232" s="372"/>
      <c r="X1232" s="372"/>
      <c r="Y1232" s="372"/>
      <c r="Z1232" s="372"/>
      <c r="AA1232" s="372"/>
      <c r="AB1232" s="372"/>
      <c r="AC1232" s="372"/>
      <c r="AD1232" s="372"/>
      <c r="AE1232" s="372"/>
      <c r="AF1232" s="372"/>
      <c r="AG1232" s="372"/>
      <c r="AH1232" s="372"/>
      <c r="AI1232" s="372"/>
      <c r="AJ1232" s="372"/>
      <c r="AK1232" s="372"/>
      <c r="AL1232" s="372"/>
      <c r="AM1232" s="372"/>
      <c r="AN1232" s="372"/>
      <c r="AO1232" s="372"/>
      <c r="AP1232" s="372"/>
      <c r="AQ1232" s="372"/>
      <c r="AR1232" s="372"/>
      <c r="AS1232" s="372"/>
      <c r="AT1232" s="372"/>
      <c r="AU1232" s="372"/>
      <c r="AV1232" s="372"/>
      <c r="AW1232" s="372"/>
      <c r="AX1232" s="372"/>
      <c r="AY1232" s="372"/>
      <c r="AZ1232" s="372"/>
      <c r="BA1232" s="372"/>
      <c r="BB1232" s="372"/>
      <c r="BC1232" s="372"/>
      <c r="BD1232" s="372"/>
      <c r="BE1232" s="372"/>
      <c r="BF1232" s="372"/>
      <c r="BG1232" s="372"/>
      <c r="BH1232" s="372"/>
      <c r="BI1232" s="372"/>
      <c r="BJ1232" s="372"/>
      <c r="BK1232" s="372"/>
      <c r="BL1232" s="372"/>
      <c r="BM1232" s="372"/>
      <c r="BN1232" s="372"/>
      <c r="BO1232" s="372"/>
      <c r="BP1232" s="372"/>
      <c r="BQ1232" s="372"/>
      <c r="BR1232" s="372"/>
      <c r="BS1232" s="372"/>
      <c r="BT1232" s="372"/>
      <c r="BU1232" s="372"/>
      <c r="BV1232" s="372"/>
      <c r="BW1232" s="372"/>
      <c r="BX1232" s="372"/>
      <c r="BY1232" s="372"/>
      <c r="BZ1232" s="372"/>
      <c r="CA1232" s="372"/>
      <c r="CB1232" s="372"/>
      <c r="CC1232" s="372"/>
      <c r="CD1232" s="372"/>
      <c r="CE1232" s="372"/>
      <c r="CF1232" s="372"/>
      <c r="CG1232" s="372"/>
      <c r="CH1232" s="372"/>
      <c r="CI1232" s="372"/>
      <c r="CJ1232" s="372"/>
      <c r="CK1232" s="372"/>
      <c r="CL1232" s="372"/>
      <c r="CM1232" s="372"/>
      <c r="CN1232" s="372"/>
      <c r="CO1232" s="372"/>
      <c r="CP1232" s="372"/>
      <c r="CQ1232" s="372"/>
      <c r="CR1232" s="372"/>
      <c r="CS1232" s="372"/>
      <c r="CT1232" s="372"/>
      <c r="CU1232" s="372"/>
      <c r="CV1232" s="372"/>
      <c r="CW1232" s="372"/>
      <c r="CX1232" s="372"/>
      <c r="CY1232" s="372"/>
      <c r="CZ1232" s="372"/>
      <c r="DA1232" s="372"/>
      <c r="DB1232" s="372"/>
      <c r="DC1232" s="372"/>
      <c r="DD1232" s="372"/>
      <c r="DE1232" s="372"/>
      <c r="DF1232" s="372"/>
      <c r="DG1232" s="372"/>
      <c r="DH1232" s="372"/>
      <c r="DI1232" s="372"/>
      <c r="DJ1232" s="372"/>
      <c r="DK1232" s="372"/>
      <c r="DL1232" s="372"/>
      <c r="DM1232" s="372"/>
      <c r="DN1232" s="372"/>
      <c r="DO1232" s="372"/>
      <c r="DP1232" s="372"/>
      <c r="DQ1232" s="372"/>
      <c r="DR1232" s="372"/>
      <c r="DS1232" s="372"/>
      <c r="DT1232" s="372"/>
      <c r="DU1232" s="372"/>
      <c r="DV1232" s="372"/>
      <c r="DW1232" s="372"/>
      <c r="DX1232" s="372"/>
      <c r="DY1232" s="372"/>
      <c r="DZ1232" s="372"/>
      <c r="EA1232" s="372"/>
      <c r="EB1232" s="372"/>
      <c r="EC1232" s="372"/>
      <c r="ED1232" s="372"/>
      <c r="EE1232" s="372"/>
      <c r="EF1232" s="372"/>
      <c r="EG1232" s="372"/>
      <c r="EH1232" s="372"/>
      <c r="EI1232" s="372"/>
      <c r="EJ1232" s="372"/>
      <c r="EK1232" s="372"/>
      <c r="EL1232" s="372"/>
      <c r="EM1232" s="372"/>
      <c r="EN1232" s="372"/>
      <c r="EO1232" s="372"/>
      <c r="EP1232" s="372"/>
      <c r="EQ1232" s="372"/>
      <c r="ER1232" s="372"/>
      <c r="ES1232" s="372"/>
      <c r="ET1232" s="372"/>
      <c r="EU1232" s="372"/>
      <c r="EV1232" s="372"/>
      <c r="EW1232" s="372"/>
      <c r="EX1232" s="372"/>
      <c r="EY1232" s="372"/>
      <c r="EZ1232" s="372"/>
      <c r="FA1232" s="372"/>
      <c r="FB1232" s="372"/>
      <c r="FC1232" s="372"/>
      <c r="FD1232" s="372"/>
      <c r="FE1232" s="372"/>
      <c r="FF1232" s="372"/>
      <c r="FG1232" s="372"/>
      <c r="FH1232" s="372"/>
      <c r="FI1232" s="372"/>
      <c r="FJ1232" s="372"/>
      <c r="FK1232" s="372"/>
      <c r="FL1232" s="372"/>
      <c r="FM1232" s="372"/>
      <c r="FN1232" s="372"/>
      <c r="FO1232" s="372"/>
      <c r="FP1232" s="372"/>
      <c r="FQ1232" s="372"/>
      <c r="FR1232" s="372"/>
      <c r="FS1232" s="372"/>
      <c r="FT1232" s="372"/>
      <c r="FU1232" s="372"/>
      <c r="FV1232" s="372"/>
      <c r="FW1232" s="372"/>
      <c r="FX1232" s="372"/>
      <c r="FY1232" s="372"/>
      <c r="FZ1232" s="372"/>
      <c r="GA1232" s="372"/>
      <c r="GB1232" s="372"/>
      <c r="GC1232" s="372"/>
      <c r="GD1232" s="372"/>
      <c r="GE1232" s="372"/>
      <c r="GF1232" s="372"/>
      <c r="GG1232" s="372"/>
      <c r="GH1232" s="372"/>
      <c r="GI1232" s="372"/>
      <c r="GJ1232" s="372"/>
      <c r="GK1232" s="372"/>
      <c r="GL1232" s="372"/>
      <c r="GM1232" s="372"/>
      <c r="GN1232" s="372"/>
      <c r="GO1232" s="372"/>
      <c r="GP1232" s="372"/>
      <c r="GQ1232" s="372"/>
      <c r="GR1232" s="372"/>
      <c r="GS1232" s="372"/>
      <c r="GT1232" s="372"/>
      <c r="GU1232" s="372"/>
      <c r="GV1232" s="372"/>
      <c r="GW1232" s="372"/>
      <c r="GX1232" s="372"/>
      <c r="GY1232" s="372"/>
      <c r="GZ1232" s="372"/>
      <c r="HA1232" s="372"/>
      <c r="HB1232" s="372"/>
      <c r="HC1232" s="372"/>
      <c r="HD1232" s="372"/>
      <c r="HE1232" s="372"/>
      <c r="HF1232" s="372"/>
      <c r="HG1232" s="372"/>
      <c r="HH1232" s="372"/>
      <c r="HI1232" s="372"/>
      <c r="HJ1232" s="372"/>
      <c r="HK1232" s="372"/>
      <c r="HL1232" s="372"/>
      <c r="HM1232" s="372"/>
      <c r="HN1232" s="372"/>
      <c r="HO1232" s="372"/>
      <c r="HP1232" s="372"/>
      <c r="HQ1232" s="372"/>
      <c r="HR1232" s="372"/>
      <c r="HS1232" s="372"/>
      <c r="HT1232" s="372"/>
      <c r="HU1232" s="372"/>
      <c r="HV1232" s="372"/>
      <c r="HW1232" s="372"/>
      <c r="HX1232" s="372"/>
    </row>
    <row r="1233" spans="1:232" s="481" customFormat="1">
      <c r="A1233" s="363"/>
      <c r="B1233" s="378"/>
      <c r="C1233" s="365"/>
      <c r="D1233" s="366"/>
      <c r="E1233" s="367"/>
      <c r="F1233" s="368"/>
      <c r="G1233" s="379"/>
      <c r="H1233" s="382"/>
      <c r="I1233" s="466"/>
      <c r="J1233" s="467"/>
      <c r="K1233" s="468"/>
      <c r="L1233" s="465"/>
      <c r="N1233" s="458"/>
      <c r="O1233" s="458"/>
      <c r="P1233" s="372"/>
      <c r="Q1233" s="372"/>
      <c r="R1233" s="372"/>
      <c r="S1233" s="372"/>
      <c r="T1233" s="372"/>
      <c r="U1233" s="372"/>
      <c r="V1233" s="372"/>
      <c r="W1233" s="372"/>
      <c r="X1233" s="372"/>
      <c r="Y1233" s="372"/>
      <c r="Z1233" s="372"/>
      <c r="AA1233" s="372"/>
      <c r="AB1233" s="372"/>
      <c r="AC1233" s="372"/>
      <c r="AD1233" s="372"/>
      <c r="AE1233" s="372"/>
      <c r="AF1233" s="372"/>
      <c r="AG1233" s="372"/>
      <c r="AH1233" s="372"/>
      <c r="AI1233" s="372"/>
      <c r="AJ1233" s="372"/>
      <c r="AK1233" s="372"/>
      <c r="AL1233" s="372"/>
      <c r="AM1233" s="372"/>
      <c r="AN1233" s="372"/>
      <c r="AO1233" s="372"/>
      <c r="AP1233" s="372"/>
      <c r="AQ1233" s="372"/>
      <c r="AR1233" s="372"/>
      <c r="AS1233" s="372"/>
      <c r="AT1233" s="372"/>
      <c r="AU1233" s="372"/>
      <c r="AV1233" s="372"/>
      <c r="AW1233" s="372"/>
      <c r="AX1233" s="372"/>
      <c r="AY1233" s="372"/>
      <c r="AZ1233" s="372"/>
      <c r="BA1233" s="372"/>
      <c r="BB1233" s="372"/>
      <c r="BC1233" s="372"/>
      <c r="BD1233" s="372"/>
      <c r="BE1233" s="372"/>
      <c r="BF1233" s="372"/>
      <c r="BG1233" s="372"/>
      <c r="BH1233" s="372"/>
      <c r="BI1233" s="372"/>
      <c r="BJ1233" s="372"/>
      <c r="BK1233" s="372"/>
      <c r="BL1233" s="372"/>
      <c r="BM1233" s="372"/>
      <c r="BN1233" s="372"/>
      <c r="BO1233" s="372"/>
      <c r="BP1233" s="372"/>
      <c r="BQ1233" s="372"/>
      <c r="BR1233" s="372"/>
      <c r="BS1233" s="372"/>
      <c r="BT1233" s="372"/>
      <c r="BU1233" s="372"/>
      <c r="BV1233" s="372"/>
      <c r="BW1233" s="372"/>
      <c r="BX1233" s="372"/>
      <c r="BY1233" s="372"/>
      <c r="BZ1233" s="372"/>
      <c r="CA1233" s="372"/>
      <c r="CB1233" s="372"/>
      <c r="CC1233" s="372"/>
      <c r="CD1233" s="372"/>
      <c r="CE1233" s="372"/>
      <c r="CF1233" s="372"/>
      <c r="CG1233" s="372"/>
      <c r="CH1233" s="372"/>
      <c r="CI1233" s="372"/>
      <c r="CJ1233" s="372"/>
      <c r="CK1233" s="372"/>
      <c r="CL1233" s="372"/>
      <c r="CM1233" s="372"/>
      <c r="CN1233" s="372"/>
      <c r="CO1233" s="372"/>
      <c r="CP1233" s="372"/>
      <c r="CQ1233" s="372"/>
      <c r="CR1233" s="372"/>
      <c r="CS1233" s="372"/>
      <c r="CT1233" s="372"/>
      <c r="CU1233" s="372"/>
      <c r="CV1233" s="372"/>
      <c r="CW1233" s="372"/>
      <c r="CX1233" s="372"/>
      <c r="CY1233" s="372"/>
      <c r="CZ1233" s="372"/>
      <c r="DA1233" s="372"/>
      <c r="DB1233" s="372"/>
      <c r="DC1233" s="372"/>
      <c r="DD1233" s="372"/>
      <c r="DE1233" s="372"/>
      <c r="DF1233" s="372"/>
      <c r="DG1233" s="372"/>
      <c r="DH1233" s="372"/>
      <c r="DI1233" s="372"/>
      <c r="DJ1233" s="372"/>
      <c r="DK1233" s="372"/>
      <c r="DL1233" s="372"/>
      <c r="DM1233" s="372"/>
      <c r="DN1233" s="372"/>
      <c r="DO1233" s="372"/>
      <c r="DP1233" s="372"/>
      <c r="DQ1233" s="372"/>
      <c r="DR1233" s="372"/>
      <c r="DS1233" s="372"/>
      <c r="DT1233" s="372"/>
      <c r="DU1233" s="372"/>
      <c r="DV1233" s="372"/>
      <c r="DW1233" s="372"/>
      <c r="DX1233" s="372"/>
      <c r="DY1233" s="372"/>
      <c r="DZ1233" s="372"/>
      <c r="EA1233" s="372"/>
      <c r="EB1233" s="372"/>
      <c r="EC1233" s="372"/>
      <c r="ED1233" s="372"/>
      <c r="EE1233" s="372"/>
      <c r="EF1233" s="372"/>
      <c r="EG1233" s="372"/>
      <c r="EH1233" s="372"/>
      <c r="EI1233" s="372"/>
      <c r="EJ1233" s="372"/>
      <c r="EK1233" s="372"/>
      <c r="EL1233" s="372"/>
      <c r="EM1233" s="372"/>
      <c r="EN1233" s="372"/>
      <c r="EO1233" s="372"/>
      <c r="EP1233" s="372"/>
      <c r="EQ1233" s="372"/>
      <c r="ER1233" s="372"/>
      <c r="ES1233" s="372"/>
      <c r="ET1233" s="372"/>
      <c r="EU1233" s="372"/>
      <c r="EV1233" s="372"/>
      <c r="EW1233" s="372"/>
      <c r="EX1233" s="372"/>
      <c r="EY1233" s="372"/>
      <c r="EZ1233" s="372"/>
      <c r="FA1233" s="372"/>
      <c r="FB1233" s="372"/>
      <c r="FC1233" s="372"/>
      <c r="FD1233" s="372"/>
      <c r="FE1233" s="372"/>
      <c r="FF1233" s="372"/>
      <c r="FG1233" s="372"/>
      <c r="FH1233" s="372"/>
      <c r="FI1233" s="372"/>
      <c r="FJ1233" s="372"/>
      <c r="FK1233" s="372"/>
      <c r="FL1233" s="372"/>
      <c r="FM1233" s="372"/>
      <c r="FN1233" s="372"/>
      <c r="FO1233" s="372"/>
      <c r="FP1233" s="372"/>
      <c r="FQ1233" s="372"/>
      <c r="FR1233" s="372"/>
      <c r="FS1233" s="372"/>
      <c r="FT1233" s="372"/>
      <c r="FU1233" s="372"/>
      <c r="FV1233" s="372"/>
      <c r="FW1233" s="372"/>
      <c r="FX1233" s="372"/>
      <c r="FY1233" s="372"/>
      <c r="FZ1233" s="372"/>
      <c r="GA1233" s="372"/>
      <c r="GB1233" s="372"/>
      <c r="GC1233" s="372"/>
      <c r="GD1233" s="372"/>
      <c r="GE1233" s="372"/>
      <c r="GF1233" s="372"/>
      <c r="GG1233" s="372"/>
      <c r="GH1233" s="372"/>
      <c r="GI1233" s="372"/>
      <c r="GJ1233" s="372"/>
      <c r="GK1233" s="372"/>
      <c r="GL1233" s="372"/>
      <c r="GM1233" s="372"/>
      <c r="GN1233" s="372"/>
      <c r="GO1233" s="372"/>
      <c r="GP1233" s="372"/>
      <c r="GQ1233" s="372"/>
      <c r="GR1233" s="372"/>
      <c r="GS1233" s="372"/>
      <c r="GT1233" s="372"/>
      <c r="GU1233" s="372"/>
      <c r="GV1233" s="372"/>
      <c r="GW1233" s="372"/>
      <c r="GX1233" s="372"/>
      <c r="GY1233" s="372"/>
      <c r="GZ1233" s="372"/>
      <c r="HA1233" s="372"/>
      <c r="HB1233" s="372"/>
      <c r="HC1233" s="372"/>
      <c r="HD1233" s="372"/>
      <c r="HE1233" s="372"/>
      <c r="HF1233" s="372"/>
      <c r="HG1233" s="372"/>
      <c r="HH1233" s="372"/>
      <c r="HI1233" s="372"/>
      <c r="HJ1233" s="372"/>
      <c r="HK1233" s="372"/>
      <c r="HL1233" s="372"/>
      <c r="HM1233" s="372"/>
      <c r="HN1233" s="372"/>
      <c r="HO1233" s="372"/>
      <c r="HP1233" s="372"/>
      <c r="HQ1233" s="372"/>
      <c r="HR1233" s="372"/>
      <c r="HS1233" s="372"/>
      <c r="HT1233" s="372"/>
      <c r="HU1233" s="372"/>
      <c r="HV1233" s="372"/>
      <c r="HW1233" s="372"/>
      <c r="HX1233" s="372"/>
    </row>
    <row r="1235" spans="1:232" s="481" customFormat="1">
      <c r="A1235" s="363"/>
      <c r="B1235" s="378"/>
      <c r="C1235" s="365"/>
      <c r="D1235" s="366"/>
      <c r="E1235" s="367"/>
      <c r="F1235" s="368"/>
      <c r="G1235" s="379"/>
      <c r="H1235" s="382"/>
      <c r="I1235" s="466"/>
      <c r="J1235" s="467"/>
      <c r="K1235" s="468"/>
      <c r="L1235" s="465"/>
      <c r="N1235" s="458"/>
      <c r="O1235" s="458"/>
      <c r="P1235" s="372"/>
      <c r="Q1235" s="372"/>
      <c r="R1235" s="372"/>
      <c r="S1235" s="372"/>
      <c r="T1235" s="372"/>
      <c r="U1235" s="372"/>
      <c r="V1235" s="372"/>
      <c r="W1235" s="372"/>
      <c r="X1235" s="372"/>
      <c r="Y1235" s="372"/>
      <c r="Z1235" s="372"/>
      <c r="AA1235" s="372"/>
      <c r="AB1235" s="372"/>
      <c r="AC1235" s="372"/>
      <c r="AD1235" s="372"/>
      <c r="AE1235" s="372"/>
      <c r="AF1235" s="372"/>
      <c r="AG1235" s="372"/>
      <c r="AH1235" s="372"/>
      <c r="AI1235" s="372"/>
      <c r="AJ1235" s="372"/>
      <c r="AK1235" s="372"/>
      <c r="AL1235" s="372"/>
      <c r="AM1235" s="372"/>
      <c r="AN1235" s="372"/>
      <c r="AO1235" s="372"/>
      <c r="AP1235" s="372"/>
      <c r="AQ1235" s="372"/>
      <c r="AR1235" s="372"/>
      <c r="AS1235" s="372"/>
      <c r="AT1235" s="372"/>
      <c r="AU1235" s="372"/>
      <c r="AV1235" s="372"/>
      <c r="AW1235" s="372"/>
      <c r="AX1235" s="372"/>
      <c r="AY1235" s="372"/>
      <c r="AZ1235" s="372"/>
      <c r="BA1235" s="372"/>
      <c r="BB1235" s="372"/>
      <c r="BC1235" s="372"/>
      <c r="BD1235" s="372"/>
      <c r="BE1235" s="372"/>
      <c r="BF1235" s="372"/>
      <c r="BG1235" s="372"/>
      <c r="BH1235" s="372"/>
      <c r="BI1235" s="372"/>
      <c r="BJ1235" s="372"/>
      <c r="BK1235" s="372"/>
      <c r="BL1235" s="372"/>
      <c r="BM1235" s="372"/>
      <c r="BN1235" s="372"/>
      <c r="BO1235" s="372"/>
      <c r="BP1235" s="372"/>
      <c r="BQ1235" s="372"/>
      <c r="BR1235" s="372"/>
      <c r="BS1235" s="372"/>
      <c r="BT1235" s="372"/>
      <c r="BU1235" s="372"/>
      <c r="BV1235" s="372"/>
      <c r="BW1235" s="372"/>
      <c r="BX1235" s="372"/>
      <c r="BY1235" s="372"/>
      <c r="BZ1235" s="372"/>
      <c r="CA1235" s="372"/>
      <c r="CB1235" s="372"/>
      <c r="CC1235" s="372"/>
      <c r="CD1235" s="372"/>
      <c r="CE1235" s="372"/>
      <c r="CF1235" s="372"/>
      <c r="CG1235" s="372"/>
      <c r="CH1235" s="372"/>
      <c r="CI1235" s="372"/>
      <c r="CJ1235" s="372"/>
      <c r="CK1235" s="372"/>
      <c r="CL1235" s="372"/>
      <c r="CM1235" s="372"/>
      <c r="CN1235" s="372"/>
      <c r="CO1235" s="372"/>
      <c r="CP1235" s="372"/>
      <c r="CQ1235" s="372"/>
      <c r="CR1235" s="372"/>
      <c r="CS1235" s="372"/>
      <c r="CT1235" s="372"/>
      <c r="CU1235" s="372"/>
      <c r="CV1235" s="372"/>
      <c r="CW1235" s="372"/>
      <c r="CX1235" s="372"/>
      <c r="CY1235" s="372"/>
      <c r="CZ1235" s="372"/>
      <c r="DA1235" s="372"/>
      <c r="DB1235" s="372"/>
      <c r="DC1235" s="372"/>
      <c r="DD1235" s="372"/>
      <c r="DE1235" s="372"/>
      <c r="DF1235" s="372"/>
      <c r="DG1235" s="372"/>
      <c r="DH1235" s="372"/>
      <c r="DI1235" s="372"/>
      <c r="DJ1235" s="372"/>
      <c r="DK1235" s="372"/>
      <c r="DL1235" s="372"/>
      <c r="DM1235" s="372"/>
      <c r="DN1235" s="372"/>
      <c r="DO1235" s="372"/>
      <c r="DP1235" s="372"/>
      <c r="DQ1235" s="372"/>
      <c r="DR1235" s="372"/>
      <c r="DS1235" s="372"/>
      <c r="DT1235" s="372"/>
      <c r="DU1235" s="372"/>
      <c r="DV1235" s="372"/>
      <c r="DW1235" s="372"/>
      <c r="DX1235" s="372"/>
      <c r="DY1235" s="372"/>
      <c r="DZ1235" s="372"/>
      <c r="EA1235" s="372"/>
      <c r="EB1235" s="372"/>
      <c r="EC1235" s="372"/>
      <c r="ED1235" s="372"/>
      <c r="EE1235" s="372"/>
      <c r="EF1235" s="372"/>
      <c r="EG1235" s="372"/>
      <c r="EH1235" s="372"/>
      <c r="EI1235" s="372"/>
      <c r="EJ1235" s="372"/>
      <c r="EK1235" s="372"/>
      <c r="EL1235" s="372"/>
      <c r="EM1235" s="372"/>
      <c r="EN1235" s="372"/>
      <c r="EO1235" s="372"/>
      <c r="EP1235" s="372"/>
      <c r="EQ1235" s="372"/>
      <c r="ER1235" s="372"/>
      <c r="ES1235" s="372"/>
      <c r="ET1235" s="372"/>
      <c r="EU1235" s="372"/>
      <c r="EV1235" s="372"/>
      <c r="EW1235" s="372"/>
      <c r="EX1235" s="372"/>
      <c r="EY1235" s="372"/>
      <c r="EZ1235" s="372"/>
      <c r="FA1235" s="372"/>
      <c r="FB1235" s="372"/>
      <c r="FC1235" s="372"/>
      <c r="FD1235" s="372"/>
      <c r="FE1235" s="372"/>
      <c r="FF1235" s="372"/>
      <c r="FG1235" s="372"/>
      <c r="FH1235" s="372"/>
      <c r="FI1235" s="372"/>
      <c r="FJ1235" s="372"/>
      <c r="FK1235" s="372"/>
      <c r="FL1235" s="372"/>
      <c r="FM1235" s="372"/>
      <c r="FN1235" s="372"/>
      <c r="FO1235" s="372"/>
      <c r="FP1235" s="372"/>
      <c r="FQ1235" s="372"/>
      <c r="FR1235" s="372"/>
      <c r="FS1235" s="372"/>
      <c r="FT1235" s="372"/>
      <c r="FU1235" s="372"/>
      <c r="FV1235" s="372"/>
      <c r="FW1235" s="372"/>
      <c r="FX1235" s="372"/>
      <c r="FY1235" s="372"/>
      <c r="FZ1235" s="372"/>
      <c r="GA1235" s="372"/>
      <c r="GB1235" s="372"/>
      <c r="GC1235" s="372"/>
      <c r="GD1235" s="372"/>
      <c r="GE1235" s="372"/>
      <c r="GF1235" s="372"/>
      <c r="GG1235" s="372"/>
      <c r="GH1235" s="372"/>
      <c r="GI1235" s="372"/>
      <c r="GJ1235" s="372"/>
      <c r="GK1235" s="372"/>
      <c r="GL1235" s="372"/>
      <c r="GM1235" s="372"/>
      <c r="GN1235" s="372"/>
      <c r="GO1235" s="372"/>
      <c r="GP1235" s="372"/>
      <c r="GQ1235" s="372"/>
      <c r="GR1235" s="372"/>
      <c r="GS1235" s="372"/>
      <c r="GT1235" s="372"/>
      <c r="GU1235" s="372"/>
      <c r="GV1235" s="372"/>
      <c r="GW1235" s="372"/>
      <c r="GX1235" s="372"/>
      <c r="GY1235" s="372"/>
      <c r="GZ1235" s="372"/>
      <c r="HA1235" s="372"/>
      <c r="HB1235" s="372"/>
      <c r="HC1235" s="372"/>
      <c r="HD1235" s="372"/>
      <c r="HE1235" s="372"/>
      <c r="HF1235" s="372"/>
      <c r="HG1235" s="372"/>
      <c r="HH1235" s="372"/>
      <c r="HI1235" s="372"/>
      <c r="HJ1235" s="372"/>
      <c r="HK1235" s="372"/>
      <c r="HL1235" s="372"/>
      <c r="HM1235" s="372"/>
      <c r="HN1235" s="372"/>
      <c r="HO1235" s="372"/>
      <c r="HP1235" s="372"/>
      <c r="HQ1235" s="372"/>
      <c r="HR1235" s="372"/>
      <c r="HS1235" s="372"/>
      <c r="HT1235" s="372"/>
      <c r="HU1235" s="372"/>
      <c r="HV1235" s="372"/>
      <c r="HW1235" s="372"/>
      <c r="HX1235" s="372"/>
    </row>
    <row r="1237" spans="1:232" s="481" customFormat="1">
      <c r="A1237" s="363"/>
      <c r="B1237" s="378"/>
      <c r="C1237" s="365"/>
      <c r="D1237" s="366"/>
      <c r="E1237" s="367"/>
      <c r="F1237" s="368"/>
      <c r="G1237" s="379"/>
      <c r="H1237" s="382"/>
      <c r="I1237" s="466"/>
      <c r="J1237" s="467"/>
      <c r="K1237" s="468"/>
      <c r="L1237" s="465"/>
      <c r="N1237" s="458"/>
      <c r="O1237" s="458"/>
      <c r="P1237" s="372"/>
      <c r="Q1237" s="372"/>
      <c r="R1237" s="372"/>
      <c r="S1237" s="372"/>
      <c r="T1237" s="372"/>
      <c r="U1237" s="372"/>
      <c r="V1237" s="372"/>
      <c r="W1237" s="372"/>
      <c r="X1237" s="372"/>
      <c r="Y1237" s="372"/>
      <c r="Z1237" s="372"/>
      <c r="AA1237" s="372"/>
      <c r="AB1237" s="372"/>
      <c r="AC1237" s="372"/>
      <c r="AD1237" s="372"/>
      <c r="AE1237" s="372"/>
      <c r="AF1237" s="372"/>
      <c r="AG1237" s="372"/>
      <c r="AH1237" s="372"/>
      <c r="AI1237" s="372"/>
      <c r="AJ1237" s="372"/>
      <c r="AK1237" s="372"/>
      <c r="AL1237" s="372"/>
      <c r="AM1237" s="372"/>
      <c r="AN1237" s="372"/>
      <c r="AO1237" s="372"/>
      <c r="AP1237" s="372"/>
      <c r="AQ1237" s="372"/>
      <c r="AR1237" s="372"/>
      <c r="AS1237" s="372"/>
      <c r="AT1237" s="372"/>
      <c r="AU1237" s="372"/>
      <c r="AV1237" s="372"/>
      <c r="AW1237" s="372"/>
      <c r="AX1237" s="372"/>
      <c r="AY1237" s="372"/>
      <c r="AZ1237" s="372"/>
      <c r="BA1237" s="372"/>
      <c r="BB1237" s="372"/>
      <c r="BC1237" s="372"/>
      <c r="BD1237" s="372"/>
      <c r="BE1237" s="372"/>
      <c r="BF1237" s="372"/>
      <c r="BG1237" s="372"/>
      <c r="BH1237" s="372"/>
      <c r="BI1237" s="372"/>
      <c r="BJ1237" s="372"/>
      <c r="BK1237" s="372"/>
      <c r="BL1237" s="372"/>
      <c r="BM1237" s="372"/>
      <c r="BN1237" s="372"/>
      <c r="BO1237" s="372"/>
      <c r="BP1237" s="372"/>
      <c r="BQ1237" s="372"/>
      <c r="BR1237" s="372"/>
      <c r="BS1237" s="372"/>
      <c r="BT1237" s="372"/>
      <c r="BU1237" s="372"/>
      <c r="BV1237" s="372"/>
      <c r="BW1237" s="372"/>
      <c r="BX1237" s="372"/>
      <c r="BY1237" s="372"/>
      <c r="BZ1237" s="372"/>
      <c r="CA1237" s="372"/>
      <c r="CB1237" s="372"/>
      <c r="CC1237" s="372"/>
      <c r="CD1237" s="372"/>
      <c r="CE1237" s="372"/>
      <c r="CF1237" s="372"/>
      <c r="CG1237" s="372"/>
      <c r="CH1237" s="372"/>
      <c r="CI1237" s="372"/>
      <c r="CJ1237" s="372"/>
      <c r="CK1237" s="372"/>
      <c r="CL1237" s="372"/>
      <c r="CM1237" s="372"/>
      <c r="CN1237" s="372"/>
      <c r="CO1237" s="372"/>
      <c r="CP1237" s="372"/>
      <c r="CQ1237" s="372"/>
      <c r="CR1237" s="372"/>
      <c r="CS1237" s="372"/>
      <c r="CT1237" s="372"/>
      <c r="CU1237" s="372"/>
      <c r="CV1237" s="372"/>
      <c r="CW1237" s="372"/>
      <c r="CX1237" s="372"/>
      <c r="CY1237" s="372"/>
      <c r="CZ1237" s="372"/>
      <c r="DA1237" s="372"/>
      <c r="DB1237" s="372"/>
      <c r="DC1237" s="372"/>
      <c r="DD1237" s="372"/>
      <c r="DE1237" s="372"/>
      <c r="DF1237" s="372"/>
      <c r="DG1237" s="372"/>
      <c r="DH1237" s="372"/>
      <c r="DI1237" s="372"/>
      <c r="DJ1237" s="372"/>
      <c r="DK1237" s="372"/>
      <c r="DL1237" s="372"/>
      <c r="DM1237" s="372"/>
      <c r="DN1237" s="372"/>
      <c r="DO1237" s="372"/>
      <c r="DP1237" s="372"/>
      <c r="DQ1237" s="372"/>
      <c r="DR1237" s="372"/>
      <c r="DS1237" s="372"/>
      <c r="DT1237" s="372"/>
      <c r="DU1237" s="372"/>
      <c r="DV1237" s="372"/>
      <c r="DW1237" s="372"/>
      <c r="DX1237" s="372"/>
      <c r="DY1237" s="372"/>
      <c r="DZ1237" s="372"/>
      <c r="EA1237" s="372"/>
      <c r="EB1237" s="372"/>
      <c r="EC1237" s="372"/>
      <c r="ED1237" s="372"/>
      <c r="EE1237" s="372"/>
      <c r="EF1237" s="372"/>
      <c r="EG1237" s="372"/>
      <c r="EH1237" s="372"/>
      <c r="EI1237" s="372"/>
      <c r="EJ1237" s="372"/>
      <c r="EK1237" s="372"/>
      <c r="EL1237" s="372"/>
      <c r="EM1237" s="372"/>
      <c r="EN1237" s="372"/>
      <c r="EO1237" s="372"/>
      <c r="EP1237" s="372"/>
      <c r="EQ1237" s="372"/>
      <c r="ER1237" s="372"/>
      <c r="ES1237" s="372"/>
      <c r="ET1237" s="372"/>
      <c r="EU1237" s="372"/>
      <c r="EV1237" s="372"/>
      <c r="EW1237" s="372"/>
      <c r="EX1237" s="372"/>
      <c r="EY1237" s="372"/>
      <c r="EZ1237" s="372"/>
      <c r="FA1237" s="372"/>
      <c r="FB1237" s="372"/>
      <c r="FC1237" s="372"/>
      <c r="FD1237" s="372"/>
      <c r="FE1237" s="372"/>
      <c r="FF1237" s="372"/>
      <c r="FG1237" s="372"/>
      <c r="FH1237" s="372"/>
      <c r="FI1237" s="372"/>
      <c r="FJ1237" s="372"/>
      <c r="FK1237" s="372"/>
      <c r="FL1237" s="372"/>
      <c r="FM1237" s="372"/>
      <c r="FN1237" s="372"/>
      <c r="FO1237" s="372"/>
      <c r="FP1237" s="372"/>
      <c r="FQ1237" s="372"/>
      <c r="FR1237" s="372"/>
      <c r="FS1237" s="372"/>
      <c r="FT1237" s="372"/>
      <c r="FU1237" s="372"/>
      <c r="FV1237" s="372"/>
      <c r="FW1237" s="372"/>
      <c r="FX1237" s="372"/>
      <c r="FY1237" s="372"/>
      <c r="FZ1237" s="372"/>
      <c r="GA1237" s="372"/>
      <c r="GB1237" s="372"/>
      <c r="GC1237" s="372"/>
      <c r="GD1237" s="372"/>
      <c r="GE1237" s="372"/>
      <c r="GF1237" s="372"/>
      <c r="GG1237" s="372"/>
      <c r="GH1237" s="372"/>
      <c r="GI1237" s="372"/>
      <c r="GJ1237" s="372"/>
      <c r="GK1237" s="372"/>
      <c r="GL1237" s="372"/>
      <c r="GM1237" s="372"/>
      <c r="GN1237" s="372"/>
      <c r="GO1237" s="372"/>
      <c r="GP1237" s="372"/>
      <c r="GQ1237" s="372"/>
      <c r="GR1237" s="372"/>
      <c r="GS1237" s="372"/>
      <c r="GT1237" s="372"/>
      <c r="GU1237" s="372"/>
      <c r="GV1237" s="372"/>
      <c r="GW1237" s="372"/>
      <c r="GX1237" s="372"/>
      <c r="GY1237" s="372"/>
      <c r="GZ1237" s="372"/>
      <c r="HA1237" s="372"/>
      <c r="HB1237" s="372"/>
      <c r="HC1237" s="372"/>
      <c r="HD1237" s="372"/>
      <c r="HE1237" s="372"/>
      <c r="HF1237" s="372"/>
      <c r="HG1237" s="372"/>
      <c r="HH1237" s="372"/>
      <c r="HI1237" s="372"/>
      <c r="HJ1237" s="372"/>
      <c r="HK1237" s="372"/>
      <c r="HL1237" s="372"/>
      <c r="HM1237" s="372"/>
      <c r="HN1237" s="372"/>
      <c r="HO1237" s="372"/>
      <c r="HP1237" s="372"/>
      <c r="HQ1237" s="372"/>
      <c r="HR1237" s="372"/>
      <c r="HS1237" s="372"/>
      <c r="HT1237" s="372"/>
      <c r="HU1237" s="372"/>
      <c r="HV1237" s="372"/>
      <c r="HW1237" s="372"/>
      <c r="HX1237" s="372"/>
    </row>
    <row r="1239" spans="1:232" s="481" customFormat="1">
      <c r="A1239" s="363"/>
      <c r="B1239" s="378"/>
      <c r="C1239" s="365"/>
      <c r="D1239" s="366"/>
      <c r="E1239" s="367"/>
      <c r="F1239" s="368"/>
      <c r="G1239" s="379"/>
      <c r="H1239" s="382"/>
      <c r="I1239" s="466"/>
      <c r="J1239" s="467"/>
      <c r="K1239" s="468"/>
      <c r="L1239" s="465"/>
      <c r="N1239" s="458"/>
      <c r="O1239" s="458"/>
      <c r="P1239" s="372"/>
      <c r="Q1239" s="372"/>
      <c r="R1239" s="372"/>
      <c r="S1239" s="372"/>
      <c r="T1239" s="372"/>
      <c r="U1239" s="372"/>
      <c r="V1239" s="372"/>
      <c r="W1239" s="372"/>
      <c r="X1239" s="372"/>
      <c r="Y1239" s="372"/>
      <c r="Z1239" s="372"/>
      <c r="AA1239" s="372"/>
      <c r="AB1239" s="372"/>
      <c r="AC1239" s="372"/>
      <c r="AD1239" s="372"/>
      <c r="AE1239" s="372"/>
      <c r="AF1239" s="372"/>
      <c r="AG1239" s="372"/>
      <c r="AH1239" s="372"/>
      <c r="AI1239" s="372"/>
      <c r="AJ1239" s="372"/>
      <c r="AK1239" s="372"/>
      <c r="AL1239" s="372"/>
      <c r="AM1239" s="372"/>
      <c r="AN1239" s="372"/>
      <c r="AO1239" s="372"/>
      <c r="AP1239" s="372"/>
      <c r="AQ1239" s="372"/>
      <c r="AR1239" s="372"/>
      <c r="AS1239" s="372"/>
      <c r="AT1239" s="372"/>
      <c r="AU1239" s="372"/>
      <c r="AV1239" s="372"/>
      <c r="AW1239" s="372"/>
      <c r="AX1239" s="372"/>
      <c r="AY1239" s="372"/>
      <c r="AZ1239" s="372"/>
      <c r="BA1239" s="372"/>
      <c r="BB1239" s="372"/>
      <c r="BC1239" s="372"/>
      <c r="BD1239" s="372"/>
      <c r="BE1239" s="372"/>
      <c r="BF1239" s="372"/>
      <c r="BG1239" s="372"/>
      <c r="BH1239" s="372"/>
      <c r="BI1239" s="372"/>
      <c r="BJ1239" s="372"/>
      <c r="BK1239" s="372"/>
      <c r="BL1239" s="372"/>
      <c r="BM1239" s="372"/>
      <c r="BN1239" s="372"/>
      <c r="BO1239" s="372"/>
      <c r="BP1239" s="372"/>
      <c r="BQ1239" s="372"/>
      <c r="BR1239" s="372"/>
      <c r="BS1239" s="372"/>
      <c r="BT1239" s="372"/>
      <c r="BU1239" s="372"/>
      <c r="BV1239" s="372"/>
      <c r="BW1239" s="372"/>
      <c r="BX1239" s="372"/>
      <c r="BY1239" s="372"/>
      <c r="BZ1239" s="372"/>
      <c r="CA1239" s="372"/>
      <c r="CB1239" s="372"/>
      <c r="CC1239" s="372"/>
      <c r="CD1239" s="372"/>
      <c r="CE1239" s="372"/>
      <c r="CF1239" s="372"/>
      <c r="CG1239" s="372"/>
      <c r="CH1239" s="372"/>
      <c r="CI1239" s="372"/>
      <c r="CJ1239" s="372"/>
      <c r="CK1239" s="372"/>
      <c r="CL1239" s="372"/>
      <c r="CM1239" s="372"/>
      <c r="CN1239" s="372"/>
      <c r="CO1239" s="372"/>
      <c r="CP1239" s="372"/>
      <c r="CQ1239" s="372"/>
      <c r="CR1239" s="372"/>
      <c r="CS1239" s="372"/>
      <c r="CT1239" s="372"/>
      <c r="CU1239" s="372"/>
      <c r="CV1239" s="372"/>
      <c r="CW1239" s="372"/>
      <c r="CX1239" s="372"/>
      <c r="CY1239" s="372"/>
      <c r="CZ1239" s="372"/>
      <c r="DA1239" s="372"/>
      <c r="DB1239" s="372"/>
      <c r="DC1239" s="372"/>
      <c r="DD1239" s="372"/>
      <c r="DE1239" s="372"/>
      <c r="DF1239" s="372"/>
      <c r="DG1239" s="372"/>
      <c r="DH1239" s="372"/>
      <c r="DI1239" s="372"/>
      <c r="DJ1239" s="372"/>
      <c r="DK1239" s="372"/>
      <c r="DL1239" s="372"/>
      <c r="DM1239" s="372"/>
      <c r="DN1239" s="372"/>
      <c r="DO1239" s="372"/>
      <c r="DP1239" s="372"/>
      <c r="DQ1239" s="372"/>
      <c r="DR1239" s="372"/>
      <c r="DS1239" s="372"/>
      <c r="DT1239" s="372"/>
      <c r="DU1239" s="372"/>
      <c r="DV1239" s="372"/>
      <c r="DW1239" s="372"/>
      <c r="DX1239" s="372"/>
      <c r="DY1239" s="372"/>
      <c r="DZ1239" s="372"/>
      <c r="EA1239" s="372"/>
      <c r="EB1239" s="372"/>
      <c r="EC1239" s="372"/>
      <c r="ED1239" s="372"/>
      <c r="EE1239" s="372"/>
      <c r="EF1239" s="372"/>
      <c r="EG1239" s="372"/>
      <c r="EH1239" s="372"/>
      <c r="EI1239" s="372"/>
      <c r="EJ1239" s="372"/>
      <c r="EK1239" s="372"/>
      <c r="EL1239" s="372"/>
      <c r="EM1239" s="372"/>
      <c r="EN1239" s="372"/>
      <c r="EO1239" s="372"/>
      <c r="EP1239" s="372"/>
      <c r="EQ1239" s="372"/>
      <c r="ER1239" s="372"/>
      <c r="ES1239" s="372"/>
      <c r="ET1239" s="372"/>
      <c r="EU1239" s="372"/>
      <c r="EV1239" s="372"/>
      <c r="EW1239" s="372"/>
      <c r="EX1239" s="372"/>
      <c r="EY1239" s="372"/>
      <c r="EZ1239" s="372"/>
      <c r="FA1239" s="372"/>
      <c r="FB1239" s="372"/>
      <c r="FC1239" s="372"/>
      <c r="FD1239" s="372"/>
      <c r="FE1239" s="372"/>
      <c r="FF1239" s="372"/>
      <c r="FG1239" s="372"/>
      <c r="FH1239" s="372"/>
      <c r="FI1239" s="372"/>
      <c r="FJ1239" s="372"/>
      <c r="FK1239" s="372"/>
      <c r="FL1239" s="372"/>
      <c r="FM1239" s="372"/>
      <c r="FN1239" s="372"/>
      <c r="FO1239" s="372"/>
      <c r="FP1239" s="372"/>
      <c r="FQ1239" s="372"/>
      <c r="FR1239" s="372"/>
      <c r="FS1239" s="372"/>
      <c r="FT1239" s="372"/>
      <c r="FU1239" s="372"/>
      <c r="FV1239" s="372"/>
      <c r="FW1239" s="372"/>
      <c r="FX1239" s="372"/>
      <c r="FY1239" s="372"/>
      <c r="FZ1239" s="372"/>
      <c r="GA1239" s="372"/>
      <c r="GB1239" s="372"/>
      <c r="GC1239" s="372"/>
      <c r="GD1239" s="372"/>
      <c r="GE1239" s="372"/>
      <c r="GF1239" s="372"/>
      <c r="GG1239" s="372"/>
      <c r="GH1239" s="372"/>
      <c r="GI1239" s="372"/>
      <c r="GJ1239" s="372"/>
      <c r="GK1239" s="372"/>
      <c r="GL1239" s="372"/>
      <c r="GM1239" s="372"/>
      <c r="GN1239" s="372"/>
      <c r="GO1239" s="372"/>
      <c r="GP1239" s="372"/>
      <c r="GQ1239" s="372"/>
      <c r="GR1239" s="372"/>
      <c r="GS1239" s="372"/>
      <c r="GT1239" s="372"/>
      <c r="GU1239" s="372"/>
      <c r="GV1239" s="372"/>
      <c r="GW1239" s="372"/>
      <c r="GX1239" s="372"/>
      <c r="GY1239" s="372"/>
      <c r="GZ1239" s="372"/>
      <c r="HA1239" s="372"/>
      <c r="HB1239" s="372"/>
      <c r="HC1239" s="372"/>
      <c r="HD1239" s="372"/>
      <c r="HE1239" s="372"/>
      <c r="HF1239" s="372"/>
      <c r="HG1239" s="372"/>
      <c r="HH1239" s="372"/>
      <c r="HI1239" s="372"/>
      <c r="HJ1239" s="372"/>
      <c r="HK1239" s="372"/>
      <c r="HL1239" s="372"/>
      <c r="HM1239" s="372"/>
      <c r="HN1239" s="372"/>
      <c r="HO1239" s="372"/>
      <c r="HP1239" s="372"/>
      <c r="HQ1239" s="372"/>
      <c r="HR1239" s="372"/>
      <c r="HS1239" s="372"/>
      <c r="HT1239" s="372"/>
      <c r="HU1239" s="372"/>
      <c r="HV1239" s="372"/>
      <c r="HW1239" s="372"/>
      <c r="HX1239" s="372"/>
    </row>
    <row r="1241" spans="1:232" s="481" customFormat="1">
      <c r="A1241" s="363"/>
      <c r="B1241" s="378"/>
      <c r="C1241" s="365"/>
      <c r="D1241" s="366"/>
      <c r="E1241" s="367"/>
      <c r="F1241" s="368"/>
      <c r="G1241" s="379"/>
      <c r="H1241" s="382"/>
      <c r="I1241" s="466"/>
      <c r="J1241" s="467"/>
      <c r="K1241" s="468"/>
      <c r="L1241" s="465"/>
      <c r="N1241" s="458"/>
      <c r="O1241" s="458"/>
      <c r="P1241" s="372"/>
      <c r="Q1241" s="372"/>
      <c r="R1241" s="372"/>
      <c r="S1241" s="372"/>
      <c r="T1241" s="372"/>
      <c r="U1241" s="372"/>
      <c r="V1241" s="372"/>
      <c r="W1241" s="372"/>
      <c r="X1241" s="372"/>
      <c r="Y1241" s="372"/>
      <c r="Z1241" s="372"/>
      <c r="AA1241" s="372"/>
      <c r="AB1241" s="372"/>
      <c r="AC1241" s="372"/>
      <c r="AD1241" s="372"/>
      <c r="AE1241" s="372"/>
      <c r="AF1241" s="372"/>
      <c r="AG1241" s="372"/>
      <c r="AH1241" s="372"/>
      <c r="AI1241" s="372"/>
      <c r="AJ1241" s="372"/>
      <c r="AK1241" s="372"/>
      <c r="AL1241" s="372"/>
      <c r="AM1241" s="372"/>
      <c r="AN1241" s="372"/>
      <c r="AO1241" s="372"/>
      <c r="AP1241" s="372"/>
      <c r="AQ1241" s="372"/>
      <c r="AR1241" s="372"/>
      <c r="AS1241" s="372"/>
      <c r="AT1241" s="372"/>
      <c r="AU1241" s="372"/>
      <c r="AV1241" s="372"/>
      <c r="AW1241" s="372"/>
      <c r="AX1241" s="372"/>
      <c r="AY1241" s="372"/>
      <c r="AZ1241" s="372"/>
      <c r="BA1241" s="372"/>
      <c r="BB1241" s="372"/>
      <c r="BC1241" s="372"/>
      <c r="BD1241" s="372"/>
      <c r="BE1241" s="372"/>
      <c r="BF1241" s="372"/>
      <c r="BG1241" s="372"/>
      <c r="BH1241" s="372"/>
      <c r="BI1241" s="372"/>
      <c r="BJ1241" s="372"/>
      <c r="BK1241" s="372"/>
      <c r="BL1241" s="372"/>
      <c r="BM1241" s="372"/>
      <c r="BN1241" s="372"/>
      <c r="BO1241" s="372"/>
      <c r="BP1241" s="372"/>
      <c r="BQ1241" s="372"/>
      <c r="BR1241" s="372"/>
      <c r="BS1241" s="372"/>
      <c r="BT1241" s="372"/>
      <c r="BU1241" s="372"/>
      <c r="BV1241" s="372"/>
      <c r="BW1241" s="372"/>
      <c r="BX1241" s="372"/>
      <c r="BY1241" s="372"/>
      <c r="BZ1241" s="372"/>
      <c r="CA1241" s="372"/>
      <c r="CB1241" s="372"/>
      <c r="CC1241" s="372"/>
      <c r="CD1241" s="372"/>
      <c r="CE1241" s="372"/>
      <c r="CF1241" s="372"/>
      <c r="CG1241" s="372"/>
      <c r="CH1241" s="372"/>
      <c r="CI1241" s="372"/>
      <c r="CJ1241" s="372"/>
      <c r="CK1241" s="372"/>
      <c r="CL1241" s="372"/>
      <c r="CM1241" s="372"/>
      <c r="CN1241" s="372"/>
      <c r="CO1241" s="372"/>
      <c r="CP1241" s="372"/>
      <c r="CQ1241" s="372"/>
      <c r="CR1241" s="372"/>
      <c r="CS1241" s="372"/>
      <c r="CT1241" s="372"/>
      <c r="CU1241" s="372"/>
      <c r="CV1241" s="372"/>
      <c r="CW1241" s="372"/>
      <c r="CX1241" s="372"/>
      <c r="CY1241" s="372"/>
      <c r="CZ1241" s="372"/>
      <c r="DA1241" s="372"/>
      <c r="DB1241" s="372"/>
      <c r="DC1241" s="372"/>
      <c r="DD1241" s="372"/>
      <c r="DE1241" s="372"/>
      <c r="DF1241" s="372"/>
      <c r="DG1241" s="372"/>
      <c r="DH1241" s="372"/>
      <c r="DI1241" s="372"/>
      <c r="DJ1241" s="372"/>
      <c r="DK1241" s="372"/>
      <c r="DL1241" s="372"/>
      <c r="DM1241" s="372"/>
      <c r="DN1241" s="372"/>
      <c r="DO1241" s="372"/>
      <c r="DP1241" s="372"/>
      <c r="DQ1241" s="372"/>
      <c r="DR1241" s="372"/>
      <c r="DS1241" s="372"/>
      <c r="DT1241" s="372"/>
      <c r="DU1241" s="372"/>
      <c r="DV1241" s="372"/>
      <c r="DW1241" s="372"/>
      <c r="DX1241" s="372"/>
      <c r="DY1241" s="372"/>
      <c r="DZ1241" s="372"/>
      <c r="EA1241" s="372"/>
      <c r="EB1241" s="372"/>
      <c r="EC1241" s="372"/>
      <c r="ED1241" s="372"/>
      <c r="EE1241" s="372"/>
      <c r="EF1241" s="372"/>
      <c r="EG1241" s="372"/>
      <c r="EH1241" s="372"/>
      <c r="EI1241" s="372"/>
      <c r="EJ1241" s="372"/>
      <c r="EK1241" s="372"/>
      <c r="EL1241" s="372"/>
      <c r="EM1241" s="372"/>
      <c r="EN1241" s="372"/>
      <c r="EO1241" s="372"/>
      <c r="EP1241" s="372"/>
      <c r="EQ1241" s="372"/>
      <c r="ER1241" s="372"/>
      <c r="ES1241" s="372"/>
      <c r="ET1241" s="372"/>
      <c r="EU1241" s="372"/>
      <c r="EV1241" s="372"/>
      <c r="EW1241" s="372"/>
      <c r="EX1241" s="372"/>
      <c r="EY1241" s="372"/>
      <c r="EZ1241" s="372"/>
      <c r="FA1241" s="372"/>
      <c r="FB1241" s="372"/>
      <c r="FC1241" s="372"/>
      <c r="FD1241" s="372"/>
      <c r="FE1241" s="372"/>
      <c r="FF1241" s="372"/>
      <c r="FG1241" s="372"/>
      <c r="FH1241" s="372"/>
      <c r="FI1241" s="372"/>
      <c r="FJ1241" s="372"/>
      <c r="FK1241" s="372"/>
      <c r="FL1241" s="372"/>
      <c r="FM1241" s="372"/>
      <c r="FN1241" s="372"/>
      <c r="FO1241" s="372"/>
      <c r="FP1241" s="372"/>
      <c r="FQ1241" s="372"/>
      <c r="FR1241" s="372"/>
      <c r="FS1241" s="372"/>
      <c r="FT1241" s="372"/>
      <c r="FU1241" s="372"/>
      <c r="FV1241" s="372"/>
      <c r="FW1241" s="372"/>
      <c r="FX1241" s="372"/>
      <c r="FY1241" s="372"/>
      <c r="FZ1241" s="372"/>
      <c r="GA1241" s="372"/>
      <c r="GB1241" s="372"/>
      <c r="GC1241" s="372"/>
      <c r="GD1241" s="372"/>
      <c r="GE1241" s="372"/>
      <c r="GF1241" s="372"/>
      <c r="GG1241" s="372"/>
      <c r="GH1241" s="372"/>
      <c r="GI1241" s="372"/>
      <c r="GJ1241" s="372"/>
      <c r="GK1241" s="372"/>
      <c r="GL1241" s="372"/>
      <c r="GM1241" s="372"/>
      <c r="GN1241" s="372"/>
      <c r="GO1241" s="372"/>
      <c r="GP1241" s="372"/>
      <c r="GQ1241" s="372"/>
      <c r="GR1241" s="372"/>
      <c r="GS1241" s="372"/>
      <c r="GT1241" s="372"/>
      <c r="GU1241" s="372"/>
      <c r="GV1241" s="372"/>
      <c r="GW1241" s="372"/>
      <c r="GX1241" s="372"/>
      <c r="GY1241" s="372"/>
      <c r="GZ1241" s="372"/>
      <c r="HA1241" s="372"/>
      <c r="HB1241" s="372"/>
      <c r="HC1241" s="372"/>
      <c r="HD1241" s="372"/>
      <c r="HE1241" s="372"/>
      <c r="HF1241" s="372"/>
      <c r="HG1241" s="372"/>
      <c r="HH1241" s="372"/>
      <c r="HI1241" s="372"/>
      <c r="HJ1241" s="372"/>
      <c r="HK1241" s="372"/>
      <c r="HL1241" s="372"/>
      <c r="HM1241" s="372"/>
      <c r="HN1241" s="372"/>
      <c r="HO1241" s="372"/>
      <c r="HP1241" s="372"/>
      <c r="HQ1241" s="372"/>
      <c r="HR1241" s="372"/>
      <c r="HS1241" s="372"/>
      <c r="HT1241" s="372"/>
      <c r="HU1241" s="372"/>
      <c r="HV1241" s="372"/>
      <c r="HW1241" s="372"/>
      <c r="HX1241" s="372"/>
    </row>
    <row r="1242" spans="1:232" s="481" customFormat="1">
      <c r="A1242" s="363"/>
      <c r="B1242" s="378"/>
      <c r="C1242" s="365"/>
      <c r="D1242" s="366"/>
      <c r="E1242" s="367"/>
      <c r="F1242" s="368"/>
      <c r="G1242" s="379"/>
      <c r="H1242" s="382"/>
      <c r="I1242" s="466"/>
      <c r="J1242" s="467"/>
      <c r="K1242" s="468"/>
      <c r="L1242" s="465"/>
      <c r="N1242" s="458"/>
      <c r="O1242" s="458"/>
      <c r="P1242" s="372"/>
      <c r="Q1242" s="372"/>
      <c r="R1242" s="372"/>
      <c r="S1242" s="372"/>
      <c r="T1242" s="372"/>
      <c r="U1242" s="372"/>
      <c r="V1242" s="372"/>
      <c r="W1242" s="372"/>
      <c r="X1242" s="372"/>
      <c r="Y1242" s="372"/>
      <c r="Z1242" s="372"/>
      <c r="AA1242" s="372"/>
      <c r="AB1242" s="372"/>
      <c r="AC1242" s="372"/>
      <c r="AD1242" s="372"/>
      <c r="AE1242" s="372"/>
      <c r="AF1242" s="372"/>
      <c r="AG1242" s="372"/>
      <c r="AH1242" s="372"/>
      <c r="AI1242" s="372"/>
      <c r="AJ1242" s="372"/>
      <c r="AK1242" s="372"/>
      <c r="AL1242" s="372"/>
      <c r="AM1242" s="372"/>
      <c r="AN1242" s="372"/>
      <c r="AO1242" s="372"/>
      <c r="AP1242" s="372"/>
      <c r="AQ1242" s="372"/>
      <c r="AR1242" s="372"/>
      <c r="AS1242" s="372"/>
      <c r="AT1242" s="372"/>
      <c r="AU1242" s="372"/>
      <c r="AV1242" s="372"/>
      <c r="AW1242" s="372"/>
      <c r="AX1242" s="372"/>
      <c r="AY1242" s="372"/>
      <c r="AZ1242" s="372"/>
      <c r="BA1242" s="372"/>
      <c r="BB1242" s="372"/>
      <c r="BC1242" s="372"/>
      <c r="BD1242" s="372"/>
      <c r="BE1242" s="372"/>
      <c r="BF1242" s="372"/>
      <c r="BG1242" s="372"/>
      <c r="BH1242" s="372"/>
      <c r="BI1242" s="372"/>
      <c r="BJ1242" s="372"/>
      <c r="BK1242" s="372"/>
      <c r="BL1242" s="372"/>
      <c r="BM1242" s="372"/>
      <c r="BN1242" s="372"/>
      <c r="BO1242" s="372"/>
      <c r="BP1242" s="372"/>
      <c r="BQ1242" s="372"/>
      <c r="BR1242" s="372"/>
      <c r="BS1242" s="372"/>
      <c r="BT1242" s="372"/>
      <c r="BU1242" s="372"/>
      <c r="BV1242" s="372"/>
      <c r="BW1242" s="372"/>
      <c r="BX1242" s="372"/>
      <c r="BY1242" s="372"/>
      <c r="BZ1242" s="372"/>
      <c r="CA1242" s="372"/>
      <c r="CB1242" s="372"/>
      <c r="CC1242" s="372"/>
      <c r="CD1242" s="372"/>
      <c r="CE1242" s="372"/>
      <c r="CF1242" s="372"/>
      <c r="CG1242" s="372"/>
      <c r="CH1242" s="372"/>
      <c r="CI1242" s="372"/>
      <c r="CJ1242" s="372"/>
      <c r="CK1242" s="372"/>
      <c r="CL1242" s="372"/>
      <c r="CM1242" s="372"/>
      <c r="CN1242" s="372"/>
      <c r="CO1242" s="372"/>
      <c r="CP1242" s="372"/>
      <c r="CQ1242" s="372"/>
      <c r="CR1242" s="372"/>
      <c r="CS1242" s="372"/>
      <c r="CT1242" s="372"/>
      <c r="CU1242" s="372"/>
      <c r="CV1242" s="372"/>
      <c r="CW1242" s="372"/>
      <c r="CX1242" s="372"/>
      <c r="CY1242" s="372"/>
      <c r="CZ1242" s="372"/>
      <c r="DA1242" s="372"/>
      <c r="DB1242" s="372"/>
      <c r="DC1242" s="372"/>
      <c r="DD1242" s="372"/>
      <c r="DE1242" s="372"/>
      <c r="DF1242" s="372"/>
      <c r="DG1242" s="372"/>
      <c r="DH1242" s="372"/>
      <c r="DI1242" s="372"/>
      <c r="DJ1242" s="372"/>
      <c r="DK1242" s="372"/>
      <c r="DL1242" s="372"/>
      <c r="DM1242" s="372"/>
      <c r="DN1242" s="372"/>
      <c r="DO1242" s="372"/>
      <c r="DP1242" s="372"/>
      <c r="DQ1242" s="372"/>
      <c r="DR1242" s="372"/>
      <c r="DS1242" s="372"/>
      <c r="DT1242" s="372"/>
      <c r="DU1242" s="372"/>
      <c r="DV1242" s="372"/>
      <c r="DW1242" s="372"/>
      <c r="DX1242" s="372"/>
      <c r="DY1242" s="372"/>
      <c r="DZ1242" s="372"/>
      <c r="EA1242" s="372"/>
      <c r="EB1242" s="372"/>
      <c r="EC1242" s="372"/>
      <c r="ED1242" s="372"/>
      <c r="EE1242" s="372"/>
      <c r="EF1242" s="372"/>
      <c r="EG1242" s="372"/>
      <c r="EH1242" s="372"/>
      <c r="EI1242" s="372"/>
      <c r="EJ1242" s="372"/>
      <c r="EK1242" s="372"/>
      <c r="EL1242" s="372"/>
      <c r="EM1242" s="372"/>
      <c r="EN1242" s="372"/>
      <c r="EO1242" s="372"/>
      <c r="EP1242" s="372"/>
      <c r="EQ1242" s="372"/>
      <c r="ER1242" s="372"/>
      <c r="ES1242" s="372"/>
      <c r="ET1242" s="372"/>
      <c r="EU1242" s="372"/>
      <c r="EV1242" s="372"/>
      <c r="EW1242" s="372"/>
      <c r="EX1242" s="372"/>
      <c r="EY1242" s="372"/>
      <c r="EZ1242" s="372"/>
      <c r="FA1242" s="372"/>
      <c r="FB1242" s="372"/>
      <c r="FC1242" s="372"/>
      <c r="FD1242" s="372"/>
      <c r="FE1242" s="372"/>
      <c r="FF1242" s="372"/>
      <c r="FG1242" s="372"/>
      <c r="FH1242" s="372"/>
      <c r="FI1242" s="372"/>
      <c r="FJ1242" s="372"/>
      <c r="FK1242" s="372"/>
      <c r="FL1242" s="372"/>
      <c r="FM1242" s="372"/>
      <c r="FN1242" s="372"/>
      <c r="FO1242" s="372"/>
      <c r="FP1242" s="372"/>
      <c r="FQ1242" s="372"/>
      <c r="FR1242" s="372"/>
      <c r="FS1242" s="372"/>
      <c r="FT1242" s="372"/>
      <c r="FU1242" s="372"/>
      <c r="FV1242" s="372"/>
      <c r="FW1242" s="372"/>
      <c r="FX1242" s="372"/>
      <c r="FY1242" s="372"/>
      <c r="FZ1242" s="372"/>
      <c r="GA1242" s="372"/>
      <c r="GB1242" s="372"/>
      <c r="GC1242" s="372"/>
      <c r="GD1242" s="372"/>
      <c r="GE1242" s="372"/>
      <c r="GF1242" s="372"/>
      <c r="GG1242" s="372"/>
      <c r="GH1242" s="372"/>
      <c r="GI1242" s="372"/>
      <c r="GJ1242" s="372"/>
      <c r="GK1242" s="372"/>
      <c r="GL1242" s="372"/>
      <c r="GM1242" s="372"/>
      <c r="GN1242" s="372"/>
      <c r="GO1242" s="372"/>
      <c r="GP1242" s="372"/>
      <c r="GQ1242" s="372"/>
      <c r="GR1242" s="372"/>
      <c r="GS1242" s="372"/>
      <c r="GT1242" s="372"/>
      <c r="GU1242" s="372"/>
      <c r="GV1242" s="372"/>
      <c r="GW1242" s="372"/>
      <c r="GX1242" s="372"/>
      <c r="GY1242" s="372"/>
      <c r="GZ1242" s="372"/>
      <c r="HA1242" s="372"/>
      <c r="HB1242" s="372"/>
      <c r="HC1242" s="372"/>
      <c r="HD1242" s="372"/>
      <c r="HE1242" s="372"/>
      <c r="HF1242" s="372"/>
      <c r="HG1242" s="372"/>
      <c r="HH1242" s="372"/>
      <c r="HI1242" s="372"/>
      <c r="HJ1242" s="372"/>
      <c r="HK1242" s="372"/>
      <c r="HL1242" s="372"/>
      <c r="HM1242" s="372"/>
      <c r="HN1242" s="372"/>
      <c r="HO1242" s="372"/>
      <c r="HP1242" s="372"/>
      <c r="HQ1242" s="372"/>
      <c r="HR1242" s="372"/>
      <c r="HS1242" s="372"/>
      <c r="HT1242" s="372"/>
      <c r="HU1242" s="372"/>
      <c r="HV1242" s="372"/>
      <c r="HW1242" s="372"/>
      <c r="HX1242" s="372"/>
    </row>
    <row r="1243" spans="1:232" s="481" customFormat="1">
      <c r="A1243" s="363"/>
      <c r="B1243" s="378"/>
      <c r="C1243" s="365"/>
      <c r="D1243" s="366"/>
      <c r="E1243" s="367"/>
      <c r="F1243" s="368"/>
      <c r="G1243" s="379"/>
      <c r="H1243" s="382"/>
      <c r="I1243" s="466"/>
      <c r="J1243" s="467"/>
      <c r="K1243" s="468"/>
      <c r="L1243" s="465"/>
      <c r="N1243" s="458"/>
      <c r="O1243" s="458"/>
      <c r="P1243" s="372"/>
      <c r="Q1243" s="372"/>
      <c r="R1243" s="372"/>
      <c r="S1243" s="372"/>
      <c r="T1243" s="372"/>
      <c r="U1243" s="372"/>
      <c r="V1243" s="372"/>
      <c r="W1243" s="372"/>
      <c r="X1243" s="372"/>
      <c r="Y1243" s="372"/>
      <c r="Z1243" s="372"/>
      <c r="AA1243" s="372"/>
      <c r="AB1243" s="372"/>
      <c r="AC1243" s="372"/>
      <c r="AD1243" s="372"/>
      <c r="AE1243" s="372"/>
      <c r="AF1243" s="372"/>
      <c r="AG1243" s="372"/>
      <c r="AH1243" s="372"/>
      <c r="AI1243" s="372"/>
      <c r="AJ1243" s="372"/>
      <c r="AK1243" s="372"/>
      <c r="AL1243" s="372"/>
      <c r="AM1243" s="372"/>
      <c r="AN1243" s="372"/>
      <c r="AO1243" s="372"/>
      <c r="AP1243" s="372"/>
      <c r="AQ1243" s="372"/>
      <c r="AR1243" s="372"/>
      <c r="AS1243" s="372"/>
      <c r="AT1243" s="372"/>
      <c r="AU1243" s="372"/>
      <c r="AV1243" s="372"/>
      <c r="AW1243" s="372"/>
      <c r="AX1243" s="372"/>
      <c r="AY1243" s="372"/>
      <c r="AZ1243" s="372"/>
      <c r="BA1243" s="372"/>
      <c r="BB1243" s="372"/>
      <c r="BC1243" s="372"/>
      <c r="BD1243" s="372"/>
      <c r="BE1243" s="372"/>
      <c r="BF1243" s="372"/>
      <c r="BG1243" s="372"/>
      <c r="BH1243" s="372"/>
      <c r="BI1243" s="372"/>
      <c r="BJ1243" s="372"/>
      <c r="BK1243" s="372"/>
      <c r="BL1243" s="372"/>
      <c r="BM1243" s="372"/>
      <c r="BN1243" s="372"/>
      <c r="BO1243" s="372"/>
      <c r="BP1243" s="372"/>
      <c r="BQ1243" s="372"/>
      <c r="BR1243" s="372"/>
      <c r="BS1243" s="372"/>
      <c r="BT1243" s="372"/>
      <c r="BU1243" s="372"/>
      <c r="BV1243" s="372"/>
      <c r="BW1243" s="372"/>
      <c r="BX1243" s="372"/>
      <c r="BY1243" s="372"/>
      <c r="BZ1243" s="372"/>
      <c r="CA1243" s="372"/>
      <c r="CB1243" s="372"/>
      <c r="CC1243" s="372"/>
      <c r="CD1243" s="372"/>
      <c r="CE1243" s="372"/>
      <c r="CF1243" s="372"/>
      <c r="CG1243" s="372"/>
      <c r="CH1243" s="372"/>
      <c r="CI1243" s="372"/>
      <c r="CJ1243" s="372"/>
      <c r="CK1243" s="372"/>
      <c r="CL1243" s="372"/>
      <c r="CM1243" s="372"/>
      <c r="CN1243" s="372"/>
      <c r="CO1243" s="372"/>
      <c r="CP1243" s="372"/>
      <c r="CQ1243" s="372"/>
      <c r="CR1243" s="372"/>
      <c r="CS1243" s="372"/>
      <c r="CT1243" s="372"/>
      <c r="CU1243" s="372"/>
      <c r="CV1243" s="372"/>
      <c r="CW1243" s="372"/>
      <c r="CX1243" s="372"/>
      <c r="CY1243" s="372"/>
      <c r="CZ1243" s="372"/>
      <c r="DA1243" s="372"/>
      <c r="DB1243" s="372"/>
      <c r="DC1243" s="372"/>
      <c r="DD1243" s="372"/>
      <c r="DE1243" s="372"/>
      <c r="DF1243" s="372"/>
      <c r="DG1243" s="372"/>
      <c r="DH1243" s="372"/>
      <c r="DI1243" s="372"/>
      <c r="DJ1243" s="372"/>
      <c r="DK1243" s="372"/>
      <c r="DL1243" s="372"/>
      <c r="DM1243" s="372"/>
      <c r="DN1243" s="372"/>
      <c r="DO1243" s="372"/>
      <c r="DP1243" s="372"/>
      <c r="DQ1243" s="372"/>
      <c r="DR1243" s="372"/>
      <c r="DS1243" s="372"/>
      <c r="DT1243" s="372"/>
      <c r="DU1243" s="372"/>
      <c r="DV1243" s="372"/>
      <c r="DW1243" s="372"/>
      <c r="DX1243" s="372"/>
      <c r="DY1243" s="372"/>
      <c r="DZ1243" s="372"/>
      <c r="EA1243" s="372"/>
      <c r="EB1243" s="372"/>
      <c r="EC1243" s="372"/>
      <c r="ED1243" s="372"/>
      <c r="EE1243" s="372"/>
      <c r="EF1243" s="372"/>
      <c r="EG1243" s="372"/>
      <c r="EH1243" s="372"/>
      <c r="EI1243" s="372"/>
      <c r="EJ1243" s="372"/>
      <c r="EK1243" s="372"/>
      <c r="EL1243" s="372"/>
      <c r="EM1243" s="372"/>
      <c r="EN1243" s="372"/>
      <c r="EO1243" s="372"/>
      <c r="EP1243" s="372"/>
      <c r="EQ1243" s="372"/>
      <c r="ER1243" s="372"/>
      <c r="ES1243" s="372"/>
      <c r="ET1243" s="372"/>
      <c r="EU1243" s="372"/>
      <c r="EV1243" s="372"/>
      <c r="EW1243" s="372"/>
      <c r="EX1243" s="372"/>
      <c r="EY1243" s="372"/>
      <c r="EZ1243" s="372"/>
      <c r="FA1243" s="372"/>
      <c r="FB1243" s="372"/>
      <c r="FC1243" s="372"/>
      <c r="FD1243" s="372"/>
      <c r="FE1243" s="372"/>
      <c r="FF1243" s="372"/>
      <c r="FG1243" s="372"/>
      <c r="FH1243" s="372"/>
      <c r="FI1243" s="372"/>
      <c r="FJ1243" s="372"/>
      <c r="FK1243" s="372"/>
      <c r="FL1243" s="372"/>
      <c r="FM1243" s="372"/>
      <c r="FN1243" s="372"/>
      <c r="FO1243" s="372"/>
      <c r="FP1243" s="372"/>
      <c r="FQ1243" s="372"/>
      <c r="FR1243" s="372"/>
      <c r="FS1243" s="372"/>
      <c r="FT1243" s="372"/>
      <c r="FU1243" s="372"/>
      <c r="FV1243" s="372"/>
      <c r="FW1243" s="372"/>
      <c r="FX1243" s="372"/>
      <c r="FY1243" s="372"/>
      <c r="FZ1243" s="372"/>
      <c r="GA1243" s="372"/>
      <c r="GB1243" s="372"/>
      <c r="GC1243" s="372"/>
      <c r="GD1243" s="372"/>
      <c r="GE1243" s="372"/>
      <c r="GF1243" s="372"/>
      <c r="GG1243" s="372"/>
      <c r="GH1243" s="372"/>
      <c r="GI1243" s="372"/>
      <c r="GJ1243" s="372"/>
      <c r="GK1243" s="372"/>
      <c r="GL1243" s="372"/>
      <c r="GM1243" s="372"/>
      <c r="GN1243" s="372"/>
      <c r="GO1243" s="372"/>
      <c r="GP1243" s="372"/>
      <c r="GQ1243" s="372"/>
      <c r="GR1243" s="372"/>
      <c r="GS1243" s="372"/>
      <c r="GT1243" s="372"/>
      <c r="GU1243" s="372"/>
      <c r="GV1243" s="372"/>
      <c r="GW1243" s="372"/>
      <c r="GX1243" s="372"/>
      <c r="GY1243" s="372"/>
      <c r="GZ1243" s="372"/>
      <c r="HA1243" s="372"/>
      <c r="HB1243" s="372"/>
      <c r="HC1243" s="372"/>
      <c r="HD1243" s="372"/>
      <c r="HE1243" s="372"/>
      <c r="HF1243" s="372"/>
      <c r="HG1243" s="372"/>
      <c r="HH1243" s="372"/>
      <c r="HI1243" s="372"/>
      <c r="HJ1243" s="372"/>
      <c r="HK1243" s="372"/>
      <c r="HL1243" s="372"/>
      <c r="HM1243" s="372"/>
      <c r="HN1243" s="372"/>
      <c r="HO1243" s="372"/>
      <c r="HP1243" s="372"/>
      <c r="HQ1243" s="372"/>
      <c r="HR1243" s="372"/>
      <c r="HS1243" s="372"/>
      <c r="HT1243" s="372"/>
      <c r="HU1243" s="372"/>
      <c r="HV1243" s="372"/>
      <c r="HW1243" s="372"/>
      <c r="HX1243" s="372"/>
    </row>
    <row r="1244" spans="1:232" s="481" customFormat="1">
      <c r="A1244" s="363"/>
      <c r="B1244" s="378"/>
      <c r="C1244" s="365"/>
      <c r="D1244" s="366"/>
      <c r="E1244" s="367"/>
      <c r="F1244" s="368"/>
      <c r="G1244" s="379"/>
      <c r="H1244" s="382"/>
      <c r="I1244" s="466"/>
      <c r="J1244" s="467"/>
      <c r="K1244" s="468"/>
      <c r="L1244" s="465"/>
      <c r="N1244" s="458"/>
      <c r="O1244" s="458"/>
      <c r="P1244" s="372"/>
      <c r="Q1244" s="372"/>
      <c r="R1244" s="372"/>
      <c r="S1244" s="372"/>
      <c r="T1244" s="372"/>
      <c r="U1244" s="372"/>
      <c r="V1244" s="372"/>
      <c r="W1244" s="372"/>
      <c r="X1244" s="372"/>
      <c r="Y1244" s="372"/>
      <c r="Z1244" s="372"/>
      <c r="AA1244" s="372"/>
      <c r="AB1244" s="372"/>
      <c r="AC1244" s="372"/>
      <c r="AD1244" s="372"/>
      <c r="AE1244" s="372"/>
      <c r="AF1244" s="372"/>
      <c r="AG1244" s="372"/>
      <c r="AH1244" s="372"/>
      <c r="AI1244" s="372"/>
      <c r="AJ1244" s="372"/>
      <c r="AK1244" s="372"/>
      <c r="AL1244" s="372"/>
      <c r="AM1244" s="372"/>
      <c r="AN1244" s="372"/>
      <c r="AO1244" s="372"/>
      <c r="AP1244" s="372"/>
      <c r="AQ1244" s="372"/>
      <c r="AR1244" s="372"/>
      <c r="AS1244" s="372"/>
      <c r="AT1244" s="372"/>
      <c r="AU1244" s="372"/>
      <c r="AV1244" s="372"/>
      <c r="AW1244" s="372"/>
      <c r="AX1244" s="372"/>
      <c r="AY1244" s="372"/>
      <c r="AZ1244" s="372"/>
      <c r="BA1244" s="372"/>
      <c r="BB1244" s="372"/>
      <c r="BC1244" s="372"/>
      <c r="BD1244" s="372"/>
      <c r="BE1244" s="372"/>
      <c r="BF1244" s="372"/>
      <c r="BG1244" s="372"/>
      <c r="BH1244" s="372"/>
      <c r="BI1244" s="372"/>
      <c r="BJ1244" s="372"/>
      <c r="BK1244" s="372"/>
      <c r="BL1244" s="372"/>
      <c r="BM1244" s="372"/>
      <c r="BN1244" s="372"/>
      <c r="BO1244" s="372"/>
      <c r="BP1244" s="372"/>
      <c r="BQ1244" s="372"/>
      <c r="BR1244" s="372"/>
      <c r="BS1244" s="372"/>
      <c r="BT1244" s="372"/>
      <c r="BU1244" s="372"/>
      <c r="BV1244" s="372"/>
      <c r="BW1244" s="372"/>
      <c r="BX1244" s="372"/>
      <c r="BY1244" s="372"/>
      <c r="BZ1244" s="372"/>
      <c r="CA1244" s="372"/>
      <c r="CB1244" s="372"/>
      <c r="CC1244" s="372"/>
      <c r="CD1244" s="372"/>
      <c r="CE1244" s="372"/>
      <c r="CF1244" s="372"/>
      <c r="CG1244" s="372"/>
      <c r="CH1244" s="372"/>
      <c r="CI1244" s="372"/>
      <c r="CJ1244" s="372"/>
      <c r="CK1244" s="372"/>
      <c r="CL1244" s="372"/>
      <c r="CM1244" s="372"/>
      <c r="CN1244" s="372"/>
      <c r="CO1244" s="372"/>
      <c r="CP1244" s="372"/>
      <c r="CQ1244" s="372"/>
      <c r="CR1244" s="372"/>
      <c r="CS1244" s="372"/>
      <c r="CT1244" s="372"/>
      <c r="CU1244" s="372"/>
      <c r="CV1244" s="372"/>
      <c r="CW1244" s="372"/>
      <c r="CX1244" s="372"/>
      <c r="CY1244" s="372"/>
      <c r="CZ1244" s="372"/>
      <c r="DA1244" s="372"/>
      <c r="DB1244" s="372"/>
      <c r="DC1244" s="372"/>
      <c r="DD1244" s="372"/>
      <c r="DE1244" s="372"/>
      <c r="DF1244" s="372"/>
      <c r="DG1244" s="372"/>
      <c r="DH1244" s="372"/>
      <c r="DI1244" s="372"/>
      <c r="DJ1244" s="372"/>
      <c r="DK1244" s="372"/>
      <c r="DL1244" s="372"/>
      <c r="DM1244" s="372"/>
      <c r="DN1244" s="372"/>
      <c r="DO1244" s="372"/>
      <c r="DP1244" s="372"/>
      <c r="DQ1244" s="372"/>
      <c r="DR1244" s="372"/>
      <c r="DS1244" s="372"/>
      <c r="DT1244" s="372"/>
      <c r="DU1244" s="372"/>
      <c r="DV1244" s="372"/>
      <c r="DW1244" s="372"/>
      <c r="DX1244" s="372"/>
      <c r="DY1244" s="372"/>
      <c r="DZ1244" s="372"/>
      <c r="EA1244" s="372"/>
      <c r="EB1244" s="372"/>
      <c r="EC1244" s="372"/>
      <c r="ED1244" s="372"/>
      <c r="EE1244" s="372"/>
      <c r="EF1244" s="372"/>
      <c r="EG1244" s="372"/>
      <c r="EH1244" s="372"/>
      <c r="EI1244" s="372"/>
      <c r="EJ1244" s="372"/>
      <c r="EK1244" s="372"/>
      <c r="EL1244" s="372"/>
      <c r="EM1244" s="372"/>
      <c r="EN1244" s="372"/>
      <c r="EO1244" s="372"/>
      <c r="EP1244" s="372"/>
      <c r="EQ1244" s="372"/>
      <c r="ER1244" s="372"/>
      <c r="ES1244" s="372"/>
      <c r="ET1244" s="372"/>
      <c r="EU1244" s="372"/>
      <c r="EV1244" s="372"/>
      <c r="EW1244" s="372"/>
      <c r="EX1244" s="372"/>
      <c r="EY1244" s="372"/>
      <c r="EZ1244" s="372"/>
      <c r="FA1244" s="372"/>
      <c r="FB1244" s="372"/>
      <c r="FC1244" s="372"/>
      <c r="FD1244" s="372"/>
      <c r="FE1244" s="372"/>
      <c r="FF1244" s="372"/>
      <c r="FG1244" s="372"/>
      <c r="FH1244" s="372"/>
      <c r="FI1244" s="372"/>
      <c r="FJ1244" s="372"/>
      <c r="FK1244" s="372"/>
      <c r="FL1244" s="372"/>
      <c r="FM1244" s="372"/>
      <c r="FN1244" s="372"/>
      <c r="FO1244" s="372"/>
      <c r="FP1244" s="372"/>
      <c r="FQ1244" s="372"/>
      <c r="FR1244" s="372"/>
      <c r="FS1244" s="372"/>
      <c r="FT1244" s="372"/>
      <c r="FU1244" s="372"/>
      <c r="FV1244" s="372"/>
      <c r="FW1244" s="372"/>
      <c r="FX1244" s="372"/>
      <c r="FY1244" s="372"/>
      <c r="FZ1244" s="372"/>
      <c r="GA1244" s="372"/>
      <c r="GB1244" s="372"/>
      <c r="GC1244" s="372"/>
      <c r="GD1244" s="372"/>
      <c r="GE1244" s="372"/>
      <c r="GF1244" s="372"/>
      <c r="GG1244" s="372"/>
      <c r="GH1244" s="372"/>
      <c r="GI1244" s="372"/>
      <c r="GJ1244" s="372"/>
      <c r="GK1244" s="372"/>
      <c r="GL1244" s="372"/>
      <c r="GM1244" s="372"/>
      <c r="GN1244" s="372"/>
      <c r="GO1244" s="372"/>
      <c r="GP1244" s="372"/>
      <c r="GQ1244" s="372"/>
      <c r="GR1244" s="372"/>
      <c r="GS1244" s="372"/>
      <c r="GT1244" s="372"/>
      <c r="GU1244" s="372"/>
      <c r="GV1244" s="372"/>
      <c r="GW1244" s="372"/>
      <c r="GX1244" s="372"/>
      <c r="GY1244" s="372"/>
      <c r="GZ1244" s="372"/>
      <c r="HA1244" s="372"/>
      <c r="HB1244" s="372"/>
      <c r="HC1244" s="372"/>
      <c r="HD1244" s="372"/>
      <c r="HE1244" s="372"/>
      <c r="HF1244" s="372"/>
      <c r="HG1244" s="372"/>
      <c r="HH1244" s="372"/>
      <c r="HI1244" s="372"/>
      <c r="HJ1244" s="372"/>
      <c r="HK1244" s="372"/>
      <c r="HL1244" s="372"/>
      <c r="HM1244" s="372"/>
      <c r="HN1244" s="372"/>
      <c r="HO1244" s="372"/>
      <c r="HP1244" s="372"/>
      <c r="HQ1244" s="372"/>
      <c r="HR1244" s="372"/>
      <c r="HS1244" s="372"/>
      <c r="HT1244" s="372"/>
      <c r="HU1244" s="372"/>
      <c r="HV1244" s="372"/>
      <c r="HW1244" s="372"/>
      <c r="HX1244" s="372"/>
    </row>
    <row r="1245" spans="1:232" s="481" customFormat="1">
      <c r="A1245" s="363"/>
      <c r="B1245" s="378"/>
      <c r="C1245" s="365"/>
      <c r="D1245" s="366"/>
      <c r="E1245" s="367"/>
      <c r="F1245" s="368"/>
      <c r="G1245" s="379"/>
      <c r="H1245" s="382"/>
      <c r="I1245" s="466"/>
      <c r="J1245" s="467"/>
      <c r="K1245" s="468"/>
      <c r="L1245" s="465"/>
      <c r="N1245" s="458"/>
      <c r="O1245" s="458"/>
      <c r="P1245" s="372"/>
      <c r="Q1245" s="372"/>
      <c r="R1245" s="372"/>
      <c r="S1245" s="372"/>
      <c r="T1245" s="372"/>
      <c r="U1245" s="372"/>
      <c r="V1245" s="372"/>
      <c r="W1245" s="372"/>
      <c r="X1245" s="372"/>
      <c r="Y1245" s="372"/>
      <c r="Z1245" s="372"/>
      <c r="AA1245" s="372"/>
      <c r="AB1245" s="372"/>
      <c r="AC1245" s="372"/>
      <c r="AD1245" s="372"/>
      <c r="AE1245" s="372"/>
      <c r="AF1245" s="372"/>
      <c r="AG1245" s="372"/>
      <c r="AH1245" s="372"/>
      <c r="AI1245" s="372"/>
      <c r="AJ1245" s="372"/>
      <c r="AK1245" s="372"/>
      <c r="AL1245" s="372"/>
      <c r="AM1245" s="372"/>
      <c r="AN1245" s="372"/>
      <c r="AO1245" s="372"/>
      <c r="AP1245" s="372"/>
      <c r="AQ1245" s="372"/>
      <c r="AR1245" s="372"/>
      <c r="AS1245" s="372"/>
      <c r="AT1245" s="372"/>
      <c r="AU1245" s="372"/>
      <c r="AV1245" s="372"/>
      <c r="AW1245" s="372"/>
      <c r="AX1245" s="372"/>
      <c r="AY1245" s="372"/>
      <c r="AZ1245" s="372"/>
      <c r="BA1245" s="372"/>
      <c r="BB1245" s="372"/>
      <c r="BC1245" s="372"/>
      <c r="BD1245" s="372"/>
      <c r="BE1245" s="372"/>
      <c r="BF1245" s="372"/>
      <c r="BG1245" s="372"/>
      <c r="BH1245" s="372"/>
      <c r="BI1245" s="372"/>
      <c r="BJ1245" s="372"/>
      <c r="BK1245" s="372"/>
      <c r="BL1245" s="372"/>
      <c r="BM1245" s="372"/>
      <c r="BN1245" s="372"/>
      <c r="BO1245" s="372"/>
      <c r="BP1245" s="372"/>
      <c r="BQ1245" s="372"/>
      <c r="BR1245" s="372"/>
      <c r="BS1245" s="372"/>
      <c r="BT1245" s="372"/>
      <c r="BU1245" s="372"/>
      <c r="BV1245" s="372"/>
      <c r="BW1245" s="372"/>
      <c r="BX1245" s="372"/>
      <c r="BY1245" s="372"/>
      <c r="BZ1245" s="372"/>
      <c r="CA1245" s="372"/>
      <c r="CB1245" s="372"/>
      <c r="CC1245" s="372"/>
      <c r="CD1245" s="372"/>
      <c r="CE1245" s="372"/>
      <c r="CF1245" s="372"/>
      <c r="CG1245" s="372"/>
      <c r="CH1245" s="372"/>
      <c r="CI1245" s="372"/>
      <c r="CJ1245" s="372"/>
      <c r="CK1245" s="372"/>
      <c r="CL1245" s="372"/>
      <c r="CM1245" s="372"/>
      <c r="CN1245" s="372"/>
      <c r="CO1245" s="372"/>
      <c r="CP1245" s="372"/>
      <c r="CQ1245" s="372"/>
      <c r="CR1245" s="372"/>
      <c r="CS1245" s="372"/>
      <c r="CT1245" s="372"/>
      <c r="CU1245" s="372"/>
      <c r="CV1245" s="372"/>
      <c r="CW1245" s="372"/>
      <c r="CX1245" s="372"/>
      <c r="CY1245" s="372"/>
      <c r="CZ1245" s="372"/>
      <c r="DA1245" s="372"/>
      <c r="DB1245" s="372"/>
      <c r="DC1245" s="372"/>
      <c r="DD1245" s="372"/>
      <c r="DE1245" s="372"/>
      <c r="DF1245" s="372"/>
      <c r="DG1245" s="372"/>
      <c r="DH1245" s="372"/>
      <c r="DI1245" s="372"/>
      <c r="DJ1245" s="372"/>
      <c r="DK1245" s="372"/>
      <c r="DL1245" s="372"/>
      <c r="DM1245" s="372"/>
      <c r="DN1245" s="372"/>
      <c r="DO1245" s="372"/>
      <c r="DP1245" s="372"/>
      <c r="DQ1245" s="372"/>
      <c r="DR1245" s="372"/>
      <c r="DS1245" s="372"/>
      <c r="DT1245" s="372"/>
      <c r="DU1245" s="372"/>
      <c r="DV1245" s="372"/>
      <c r="DW1245" s="372"/>
      <c r="DX1245" s="372"/>
      <c r="DY1245" s="372"/>
      <c r="DZ1245" s="372"/>
      <c r="EA1245" s="372"/>
      <c r="EB1245" s="372"/>
      <c r="EC1245" s="372"/>
      <c r="ED1245" s="372"/>
      <c r="EE1245" s="372"/>
      <c r="EF1245" s="372"/>
      <c r="EG1245" s="372"/>
      <c r="EH1245" s="372"/>
      <c r="EI1245" s="372"/>
      <c r="EJ1245" s="372"/>
      <c r="EK1245" s="372"/>
      <c r="EL1245" s="372"/>
      <c r="EM1245" s="372"/>
      <c r="EN1245" s="372"/>
      <c r="EO1245" s="372"/>
      <c r="EP1245" s="372"/>
      <c r="EQ1245" s="372"/>
      <c r="ER1245" s="372"/>
      <c r="ES1245" s="372"/>
      <c r="ET1245" s="372"/>
      <c r="EU1245" s="372"/>
      <c r="EV1245" s="372"/>
      <c r="EW1245" s="372"/>
      <c r="EX1245" s="372"/>
      <c r="EY1245" s="372"/>
      <c r="EZ1245" s="372"/>
      <c r="FA1245" s="372"/>
      <c r="FB1245" s="372"/>
      <c r="FC1245" s="372"/>
      <c r="FD1245" s="372"/>
      <c r="FE1245" s="372"/>
      <c r="FF1245" s="372"/>
      <c r="FG1245" s="372"/>
      <c r="FH1245" s="372"/>
      <c r="FI1245" s="372"/>
      <c r="FJ1245" s="372"/>
      <c r="FK1245" s="372"/>
      <c r="FL1245" s="372"/>
      <c r="FM1245" s="372"/>
      <c r="FN1245" s="372"/>
      <c r="FO1245" s="372"/>
      <c r="FP1245" s="372"/>
      <c r="FQ1245" s="372"/>
      <c r="FR1245" s="372"/>
      <c r="FS1245" s="372"/>
      <c r="FT1245" s="372"/>
      <c r="FU1245" s="372"/>
      <c r="FV1245" s="372"/>
      <c r="FW1245" s="372"/>
      <c r="FX1245" s="372"/>
      <c r="FY1245" s="372"/>
      <c r="FZ1245" s="372"/>
      <c r="GA1245" s="372"/>
      <c r="GB1245" s="372"/>
      <c r="GC1245" s="372"/>
      <c r="GD1245" s="372"/>
      <c r="GE1245" s="372"/>
      <c r="GF1245" s="372"/>
      <c r="GG1245" s="372"/>
      <c r="GH1245" s="372"/>
      <c r="GI1245" s="372"/>
      <c r="GJ1245" s="372"/>
      <c r="GK1245" s="372"/>
      <c r="GL1245" s="372"/>
      <c r="GM1245" s="372"/>
      <c r="GN1245" s="372"/>
      <c r="GO1245" s="372"/>
      <c r="GP1245" s="372"/>
      <c r="GQ1245" s="372"/>
      <c r="GR1245" s="372"/>
      <c r="GS1245" s="372"/>
      <c r="GT1245" s="372"/>
      <c r="GU1245" s="372"/>
      <c r="GV1245" s="372"/>
      <c r="GW1245" s="372"/>
      <c r="GX1245" s="372"/>
      <c r="GY1245" s="372"/>
      <c r="GZ1245" s="372"/>
      <c r="HA1245" s="372"/>
      <c r="HB1245" s="372"/>
      <c r="HC1245" s="372"/>
      <c r="HD1245" s="372"/>
      <c r="HE1245" s="372"/>
      <c r="HF1245" s="372"/>
      <c r="HG1245" s="372"/>
      <c r="HH1245" s="372"/>
      <c r="HI1245" s="372"/>
      <c r="HJ1245" s="372"/>
      <c r="HK1245" s="372"/>
      <c r="HL1245" s="372"/>
      <c r="HM1245" s="372"/>
      <c r="HN1245" s="372"/>
      <c r="HO1245" s="372"/>
      <c r="HP1245" s="372"/>
      <c r="HQ1245" s="372"/>
      <c r="HR1245" s="372"/>
      <c r="HS1245" s="372"/>
      <c r="HT1245" s="372"/>
      <c r="HU1245" s="372"/>
      <c r="HV1245" s="372"/>
      <c r="HW1245" s="372"/>
      <c r="HX1245" s="372"/>
    </row>
    <row r="1246" spans="1:232" s="481" customFormat="1">
      <c r="A1246" s="363"/>
      <c r="B1246" s="378"/>
      <c r="C1246" s="365"/>
      <c r="D1246" s="366"/>
      <c r="E1246" s="367"/>
      <c r="F1246" s="368"/>
      <c r="G1246" s="379"/>
      <c r="H1246" s="382"/>
      <c r="I1246" s="466"/>
      <c r="J1246" s="467"/>
      <c r="K1246" s="468"/>
      <c r="L1246" s="465"/>
      <c r="N1246" s="458"/>
      <c r="O1246" s="458"/>
      <c r="P1246" s="372"/>
      <c r="Q1246" s="372"/>
      <c r="R1246" s="372"/>
      <c r="S1246" s="372"/>
      <c r="T1246" s="372"/>
      <c r="U1246" s="372"/>
      <c r="V1246" s="372"/>
      <c r="W1246" s="372"/>
      <c r="X1246" s="372"/>
      <c r="Y1246" s="372"/>
      <c r="Z1246" s="372"/>
      <c r="AA1246" s="372"/>
      <c r="AB1246" s="372"/>
      <c r="AC1246" s="372"/>
      <c r="AD1246" s="372"/>
      <c r="AE1246" s="372"/>
      <c r="AF1246" s="372"/>
      <c r="AG1246" s="372"/>
      <c r="AH1246" s="372"/>
      <c r="AI1246" s="372"/>
      <c r="AJ1246" s="372"/>
      <c r="AK1246" s="372"/>
      <c r="AL1246" s="372"/>
      <c r="AM1246" s="372"/>
      <c r="AN1246" s="372"/>
      <c r="AO1246" s="372"/>
      <c r="AP1246" s="372"/>
      <c r="AQ1246" s="372"/>
      <c r="AR1246" s="372"/>
      <c r="AS1246" s="372"/>
      <c r="AT1246" s="372"/>
      <c r="AU1246" s="372"/>
      <c r="AV1246" s="372"/>
      <c r="AW1246" s="372"/>
      <c r="AX1246" s="372"/>
      <c r="AY1246" s="372"/>
      <c r="AZ1246" s="372"/>
      <c r="BA1246" s="372"/>
      <c r="BB1246" s="372"/>
      <c r="BC1246" s="372"/>
      <c r="BD1246" s="372"/>
      <c r="BE1246" s="372"/>
      <c r="BF1246" s="372"/>
      <c r="BG1246" s="372"/>
      <c r="BH1246" s="372"/>
      <c r="BI1246" s="372"/>
      <c r="BJ1246" s="372"/>
      <c r="BK1246" s="372"/>
      <c r="BL1246" s="372"/>
      <c r="BM1246" s="372"/>
      <c r="BN1246" s="372"/>
      <c r="BO1246" s="372"/>
      <c r="BP1246" s="372"/>
      <c r="BQ1246" s="372"/>
      <c r="BR1246" s="372"/>
      <c r="BS1246" s="372"/>
      <c r="BT1246" s="372"/>
      <c r="BU1246" s="372"/>
      <c r="BV1246" s="372"/>
      <c r="BW1246" s="372"/>
      <c r="BX1246" s="372"/>
      <c r="BY1246" s="372"/>
      <c r="BZ1246" s="372"/>
      <c r="CA1246" s="372"/>
      <c r="CB1246" s="372"/>
      <c r="CC1246" s="372"/>
      <c r="CD1246" s="372"/>
      <c r="CE1246" s="372"/>
      <c r="CF1246" s="372"/>
      <c r="CG1246" s="372"/>
      <c r="CH1246" s="372"/>
      <c r="CI1246" s="372"/>
      <c r="CJ1246" s="372"/>
      <c r="CK1246" s="372"/>
      <c r="CL1246" s="372"/>
      <c r="CM1246" s="372"/>
      <c r="CN1246" s="372"/>
      <c r="CO1246" s="372"/>
      <c r="CP1246" s="372"/>
      <c r="CQ1246" s="372"/>
      <c r="CR1246" s="372"/>
      <c r="CS1246" s="372"/>
      <c r="CT1246" s="372"/>
      <c r="CU1246" s="372"/>
      <c r="CV1246" s="372"/>
      <c r="CW1246" s="372"/>
      <c r="CX1246" s="372"/>
      <c r="CY1246" s="372"/>
      <c r="CZ1246" s="372"/>
      <c r="DA1246" s="372"/>
      <c r="DB1246" s="372"/>
      <c r="DC1246" s="372"/>
      <c r="DD1246" s="372"/>
      <c r="DE1246" s="372"/>
      <c r="DF1246" s="372"/>
      <c r="DG1246" s="372"/>
      <c r="DH1246" s="372"/>
      <c r="DI1246" s="372"/>
      <c r="DJ1246" s="372"/>
      <c r="DK1246" s="372"/>
      <c r="DL1246" s="372"/>
      <c r="DM1246" s="372"/>
      <c r="DN1246" s="372"/>
      <c r="DO1246" s="372"/>
      <c r="DP1246" s="372"/>
      <c r="DQ1246" s="372"/>
      <c r="DR1246" s="372"/>
      <c r="DS1246" s="372"/>
      <c r="DT1246" s="372"/>
      <c r="DU1246" s="372"/>
      <c r="DV1246" s="372"/>
      <c r="DW1246" s="372"/>
      <c r="DX1246" s="372"/>
      <c r="DY1246" s="372"/>
      <c r="DZ1246" s="372"/>
      <c r="EA1246" s="372"/>
      <c r="EB1246" s="372"/>
      <c r="EC1246" s="372"/>
      <c r="ED1246" s="372"/>
      <c r="EE1246" s="372"/>
      <c r="EF1246" s="372"/>
      <c r="EG1246" s="372"/>
      <c r="EH1246" s="372"/>
      <c r="EI1246" s="372"/>
      <c r="EJ1246" s="372"/>
      <c r="EK1246" s="372"/>
      <c r="EL1246" s="372"/>
      <c r="EM1246" s="372"/>
      <c r="EN1246" s="372"/>
      <c r="EO1246" s="372"/>
      <c r="EP1246" s="372"/>
      <c r="EQ1246" s="372"/>
      <c r="ER1246" s="372"/>
      <c r="ES1246" s="372"/>
      <c r="ET1246" s="372"/>
      <c r="EU1246" s="372"/>
      <c r="EV1246" s="372"/>
      <c r="EW1246" s="372"/>
      <c r="EX1246" s="372"/>
      <c r="EY1246" s="372"/>
      <c r="EZ1246" s="372"/>
      <c r="FA1246" s="372"/>
      <c r="FB1246" s="372"/>
      <c r="FC1246" s="372"/>
      <c r="FD1246" s="372"/>
      <c r="FE1246" s="372"/>
      <c r="FF1246" s="372"/>
      <c r="FG1246" s="372"/>
      <c r="FH1246" s="372"/>
      <c r="FI1246" s="372"/>
      <c r="FJ1246" s="372"/>
      <c r="FK1246" s="372"/>
      <c r="FL1246" s="372"/>
      <c r="FM1246" s="372"/>
      <c r="FN1246" s="372"/>
      <c r="FO1246" s="372"/>
      <c r="FP1246" s="372"/>
      <c r="FQ1246" s="372"/>
      <c r="FR1246" s="372"/>
      <c r="FS1246" s="372"/>
      <c r="FT1246" s="372"/>
      <c r="FU1246" s="372"/>
      <c r="FV1246" s="372"/>
      <c r="FW1246" s="372"/>
      <c r="FX1246" s="372"/>
      <c r="FY1246" s="372"/>
      <c r="FZ1246" s="372"/>
      <c r="GA1246" s="372"/>
      <c r="GB1246" s="372"/>
      <c r="GC1246" s="372"/>
      <c r="GD1246" s="372"/>
      <c r="GE1246" s="372"/>
      <c r="GF1246" s="372"/>
      <c r="GG1246" s="372"/>
      <c r="GH1246" s="372"/>
      <c r="GI1246" s="372"/>
      <c r="GJ1246" s="372"/>
      <c r="GK1246" s="372"/>
      <c r="GL1246" s="372"/>
      <c r="GM1246" s="372"/>
      <c r="GN1246" s="372"/>
      <c r="GO1246" s="372"/>
      <c r="GP1246" s="372"/>
      <c r="GQ1246" s="372"/>
      <c r="GR1246" s="372"/>
      <c r="GS1246" s="372"/>
      <c r="GT1246" s="372"/>
      <c r="GU1246" s="372"/>
      <c r="GV1246" s="372"/>
      <c r="GW1246" s="372"/>
      <c r="GX1246" s="372"/>
      <c r="GY1246" s="372"/>
      <c r="GZ1246" s="372"/>
      <c r="HA1246" s="372"/>
      <c r="HB1246" s="372"/>
      <c r="HC1246" s="372"/>
      <c r="HD1246" s="372"/>
      <c r="HE1246" s="372"/>
      <c r="HF1246" s="372"/>
      <c r="HG1246" s="372"/>
      <c r="HH1246" s="372"/>
      <c r="HI1246" s="372"/>
      <c r="HJ1246" s="372"/>
      <c r="HK1246" s="372"/>
      <c r="HL1246" s="372"/>
      <c r="HM1246" s="372"/>
      <c r="HN1246" s="372"/>
      <c r="HO1246" s="372"/>
      <c r="HP1246" s="372"/>
      <c r="HQ1246" s="372"/>
      <c r="HR1246" s="372"/>
      <c r="HS1246" s="372"/>
      <c r="HT1246" s="372"/>
      <c r="HU1246" s="372"/>
      <c r="HV1246" s="372"/>
      <c r="HW1246" s="372"/>
      <c r="HX1246" s="372"/>
    </row>
    <row r="1247" spans="1:232" s="481" customFormat="1">
      <c r="A1247" s="363"/>
      <c r="B1247" s="378"/>
      <c r="C1247" s="365"/>
      <c r="D1247" s="366"/>
      <c r="E1247" s="367"/>
      <c r="F1247" s="368"/>
      <c r="G1247" s="379"/>
      <c r="H1247" s="382"/>
      <c r="I1247" s="466"/>
      <c r="J1247" s="467"/>
      <c r="K1247" s="468"/>
      <c r="L1247" s="465"/>
      <c r="N1247" s="458"/>
      <c r="O1247" s="458"/>
      <c r="P1247" s="372"/>
      <c r="Q1247" s="372"/>
      <c r="R1247" s="372"/>
      <c r="S1247" s="372"/>
      <c r="T1247" s="372"/>
      <c r="U1247" s="372"/>
      <c r="V1247" s="372"/>
      <c r="W1247" s="372"/>
      <c r="X1247" s="372"/>
      <c r="Y1247" s="372"/>
      <c r="Z1247" s="372"/>
      <c r="AA1247" s="372"/>
      <c r="AB1247" s="372"/>
      <c r="AC1247" s="372"/>
      <c r="AD1247" s="372"/>
      <c r="AE1247" s="372"/>
      <c r="AF1247" s="372"/>
      <c r="AG1247" s="372"/>
      <c r="AH1247" s="372"/>
      <c r="AI1247" s="372"/>
      <c r="AJ1247" s="372"/>
      <c r="AK1247" s="372"/>
      <c r="AL1247" s="372"/>
      <c r="AM1247" s="372"/>
      <c r="AN1247" s="372"/>
      <c r="AO1247" s="372"/>
      <c r="AP1247" s="372"/>
      <c r="AQ1247" s="372"/>
      <c r="AR1247" s="372"/>
      <c r="AS1247" s="372"/>
      <c r="AT1247" s="372"/>
      <c r="AU1247" s="372"/>
      <c r="AV1247" s="372"/>
      <c r="AW1247" s="372"/>
      <c r="AX1247" s="372"/>
      <c r="AY1247" s="372"/>
      <c r="AZ1247" s="372"/>
      <c r="BA1247" s="372"/>
      <c r="BB1247" s="372"/>
      <c r="BC1247" s="372"/>
      <c r="BD1247" s="372"/>
      <c r="BE1247" s="372"/>
      <c r="BF1247" s="372"/>
      <c r="BG1247" s="372"/>
      <c r="BH1247" s="372"/>
      <c r="BI1247" s="372"/>
      <c r="BJ1247" s="372"/>
      <c r="BK1247" s="372"/>
      <c r="BL1247" s="372"/>
      <c r="BM1247" s="372"/>
      <c r="BN1247" s="372"/>
      <c r="BO1247" s="372"/>
      <c r="BP1247" s="372"/>
      <c r="BQ1247" s="372"/>
      <c r="BR1247" s="372"/>
      <c r="BS1247" s="372"/>
      <c r="BT1247" s="372"/>
      <c r="BU1247" s="372"/>
      <c r="BV1247" s="372"/>
      <c r="BW1247" s="372"/>
      <c r="BX1247" s="372"/>
      <c r="BY1247" s="372"/>
      <c r="BZ1247" s="372"/>
      <c r="CA1247" s="372"/>
      <c r="CB1247" s="372"/>
      <c r="CC1247" s="372"/>
      <c r="CD1247" s="372"/>
      <c r="CE1247" s="372"/>
      <c r="CF1247" s="372"/>
      <c r="CG1247" s="372"/>
      <c r="CH1247" s="372"/>
      <c r="CI1247" s="372"/>
      <c r="CJ1247" s="372"/>
      <c r="CK1247" s="372"/>
      <c r="CL1247" s="372"/>
      <c r="CM1247" s="372"/>
      <c r="CN1247" s="372"/>
      <c r="CO1247" s="372"/>
      <c r="CP1247" s="372"/>
      <c r="CQ1247" s="372"/>
      <c r="CR1247" s="372"/>
      <c r="CS1247" s="372"/>
      <c r="CT1247" s="372"/>
      <c r="CU1247" s="372"/>
      <c r="CV1247" s="372"/>
      <c r="CW1247" s="372"/>
      <c r="CX1247" s="372"/>
      <c r="CY1247" s="372"/>
      <c r="CZ1247" s="372"/>
      <c r="DA1247" s="372"/>
      <c r="DB1247" s="372"/>
      <c r="DC1247" s="372"/>
      <c r="DD1247" s="372"/>
      <c r="DE1247" s="372"/>
      <c r="DF1247" s="372"/>
      <c r="DG1247" s="372"/>
      <c r="DH1247" s="372"/>
      <c r="DI1247" s="372"/>
      <c r="DJ1247" s="372"/>
      <c r="DK1247" s="372"/>
      <c r="DL1247" s="372"/>
      <c r="DM1247" s="372"/>
      <c r="DN1247" s="372"/>
      <c r="DO1247" s="372"/>
      <c r="DP1247" s="372"/>
      <c r="DQ1247" s="372"/>
      <c r="DR1247" s="372"/>
      <c r="DS1247" s="372"/>
      <c r="DT1247" s="372"/>
      <c r="DU1247" s="372"/>
      <c r="DV1247" s="372"/>
      <c r="DW1247" s="372"/>
      <c r="DX1247" s="372"/>
      <c r="DY1247" s="372"/>
      <c r="DZ1247" s="372"/>
      <c r="EA1247" s="372"/>
      <c r="EB1247" s="372"/>
      <c r="EC1247" s="372"/>
      <c r="ED1247" s="372"/>
      <c r="EE1247" s="372"/>
      <c r="EF1247" s="372"/>
      <c r="EG1247" s="372"/>
      <c r="EH1247" s="372"/>
      <c r="EI1247" s="372"/>
      <c r="EJ1247" s="372"/>
      <c r="EK1247" s="372"/>
      <c r="EL1247" s="372"/>
      <c r="EM1247" s="372"/>
      <c r="EN1247" s="372"/>
      <c r="EO1247" s="372"/>
      <c r="EP1247" s="372"/>
      <c r="EQ1247" s="372"/>
      <c r="ER1247" s="372"/>
      <c r="ES1247" s="372"/>
      <c r="ET1247" s="372"/>
      <c r="EU1247" s="372"/>
      <c r="EV1247" s="372"/>
      <c r="EW1247" s="372"/>
      <c r="EX1247" s="372"/>
      <c r="EY1247" s="372"/>
      <c r="EZ1247" s="372"/>
      <c r="FA1247" s="372"/>
      <c r="FB1247" s="372"/>
      <c r="FC1247" s="372"/>
      <c r="FD1247" s="372"/>
      <c r="FE1247" s="372"/>
      <c r="FF1247" s="372"/>
      <c r="FG1247" s="372"/>
      <c r="FH1247" s="372"/>
      <c r="FI1247" s="372"/>
      <c r="FJ1247" s="372"/>
      <c r="FK1247" s="372"/>
      <c r="FL1247" s="372"/>
      <c r="FM1247" s="372"/>
      <c r="FN1247" s="372"/>
      <c r="FO1247" s="372"/>
      <c r="FP1247" s="372"/>
      <c r="FQ1247" s="372"/>
      <c r="FR1247" s="372"/>
      <c r="FS1247" s="372"/>
      <c r="FT1247" s="372"/>
      <c r="FU1247" s="372"/>
      <c r="FV1247" s="372"/>
      <c r="FW1247" s="372"/>
      <c r="FX1247" s="372"/>
      <c r="FY1247" s="372"/>
      <c r="FZ1247" s="372"/>
      <c r="GA1247" s="372"/>
      <c r="GB1247" s="372"/>
      <c r="GC1247" s="372"/>
      <c r="GD1247" s="372"/>
      <c r="GE1247" s="372"/>
      <c r="GF1247" s="372"/>
      <c r="GG1247" s="372"/>
      <c r="GH1247" s="372"/>
      <c r="GI1247" s="372"/>
      <c r="GJ1247" s="372"/>
      <c r="GK1247" s="372"/>
      <c r="GL1247" s="372"/>
      <c r="GM1247" s="372"/>
      <c r="GN1247" s="372"/>
      <c r="GO1247" s="372"/>
      <c r="GP1247" s="372"/>
      <c r="GQ1247" s="372"/>
      <c r="GR1247" s="372"/>
      <c r="GS1247" s="372"/>
      <c r="GT1247" s="372"/>
      <c r="GU1247" s="372"/>
      <c r="GV1247" s="372"/>
      <c r="GW1247" s="372"/>
      <c r="GX1247" s="372"/>
      <c r="GY1247" s="372"/>
      <c r="GZ1247" s="372"/>
      <c r="HA1247" s="372"/>
      <c r="HB1247" s="372"/>
      <c r="HC1247" s="372"/>
      <c r="HD1247" s="372"/>
      <c r="HE1247" s="372"/>
      <c r="HF1247" s="372"/>
      <c r="HG1247" s="372"/>
      <c r="HH1247" s="372"/>
      <c r="HI1247" s="372"/>
      <c r="HJ1247" s="372"/>
      <c r="HK1247" s="372"/>
      <c r="HL1247" s="372"/>
      <c r="HM1247" s="372"/>
      <c r="HN1247" s="372"/>
      <c r="HO1247" s="372"/>
      <c r="HP1247" s="372"/>
      <c r="HQ1247" s="372"/>
      <c r="HR1247" s="372"/>
      <c r="HS1247" s="372"/>
      <c r="HT1247" s="372"/>
      <c r="HU1247" s="372"/>
      <c r="HV1247" s="372"/>
      <c r="HW1247" s="372"/>
      <c r="HX1247" s="372"/>
    </row>
    <row r="1248" spans="1:232" s="481" customFormat="1">
      <c r="A1248" s="363"/>
      <c r="B1248" s="378"/>
      <c r="C1248" s="365"/>
      <c r="D1248" s="366"/>
      <c r="E1248" s="367"/>
      <c r="F1248" s="368"/>
      <c r="G1248" s="379"/>
      <c r="H1248" s="382"/>
      <c r="I1248" s="466"/>
      <c r="J1248" s="467"/>
      <c r="K1248" s="468"/>
      <c r="L1248" s="465"/>
      <c r="N1248" s="458"/>
      <c r="O1248" s="458"/>
      <c r="P1248" s="372"/>
      <c r="Q1248" s="372"/>
      <c r="R1248" s="372"/>
      <c r="S1248" s="372"/>
      <c r="T1248" s="372"/>
      <c r="U1248" s="372"/>
      <c r="V1248" s="372"/>
      <c r="W1248" s="372"/>
      <c r="X1248" s="372"/>
      <c r="Y1248" s="372"/>
      <c r="Z1248" s="372"/>
      <c r="AA1248" s="372"/>
      <c r="AB1248" s="372"/>
      <c r="AC1248" s="372"/>
      <c r="AD1248" s="372"/>
      <c r="AE1248" s="372"/>
      <c r="AF1248" s="372"/>
      <c r="AG1248" s="372"/>
      <c r="AH1248" s="372"/>
      <c r="AI1248" s="372"/>
      <c r="AJ1248" s="372"/>
      <c r="AK1248" s="372"/>
      <c r="AL1248" s="372"/>
      <c r="AM1248" s="372"/>
      <c r="AN1248" s="372"/>
      <c r="AO1248" s="372"/>
      <c r="AP1248" s="372"/>
      <c r="AQ1248" s="372"/>
      <c r="AR1248" s="372"/>
      <c r="AS1248" s="372"/>
      <c r="AT1248" s="372"/>
      <c r="AU1248" s="372"/>
      <c r="AV1248" s="372"/>
      <c r="AW1248" s="372"/>
      <c r="AX1248" s="372"/>
      <c r="AY1248" s="372"/>
      <c r="AZ1248" s="372"/>
      <c r="BA1248" s="372"/>
      <c r="BB1248" s="372"/>
      <c r="BC1248" s="372"/>
      <c r="BD1248" s="372"/>
      <c r="BE1248" s="372"/>
      <c r="BF1248" s="372"/>
      <c r="BG1248" s="372"/>
      <c r="BH1248" s="372"/>
      <c r="BI1248" s="372"/>
      <c r="BJ1248" s="372"/>
      <c r="BK1248" s="372"/>
      <c r="BL1248" s="372"/>
      <c r="BM1248" s="372"/>
      <c r="BN1248" s="372"/>
      <c r="BO1248" s="372"/>
      <c r="BP1248" s="372"/>
      <c r="BQ1248" s="372"/>
      <c r="BR1248" s="372"/>
      <c r="BS1248" s="372"/>
      <c r="BT1248" s="372"/>
      <c r="BU1248" s="372"/>
      <c r="BV1248" s="372"/>
      <c r="BW1248" s="372"/>
      <c r="BX1248" s="372"/>
      <c r="BY1248" s="372"/>
      <c r="BZ1248" s="372"/>
      <c r="CA1248" s="372"/>
      <c r="CB1248" s="372"/>
      <c r="CC1248" s="372"/>
      <c r="CD1248" s="372"/>
      <c r="CE1248" s="372"/>
      <c r="CF1248" s="372"/>
      <c r="CG1248" s="372"/>
      <c r="CH1248" s="372"/>
      <c r="CI1248" s="372"/>
      <c r="CJ1248" s="372"/>
      <c r="CK1248" s="372"/>
      <c r="CL1248" s="372"/>
      <c r="CM1248" s="372"/>
      <c r="CN1248" s="372"/>
      <c r="CO1248" s="372"/>
      <c r="CP1248" s="372"/>
      <c r="CQ1248" s="372"/>
      <c r="CR1248" s="372"/>
      <c r="CS1248" s="372"/>
      <c r="CT1248" s="372"/>
      <c r="CU1248" s="372"/>
      <c r="CV1248" s="372"/>
      <c r="CW1248" s="372"/>
      <c r="CX1248" s="372"/>
      <c r="CY1248" s="372"/>
      <c r="CZ1248" s="372"/>
      <c r="DA1248" s="372"/>
      <c r="DB1248" s="372"/>
      <c r="DC1248" s="372"/>
      <c r="DD1248" s="372"/>
      <c r="DE1248" s="372"/>
      <c r="DF1248" s="372"/>
      <c r="DG1248" s="372"/>
      <c r="DH1248" s="372"/>
      <c r="DI1248" s="372"/>
      <c r="DJ1248" s="372"/>
      <c r="DK1248" s="372"/>
      <c r="DL1248" s="372"/>
      <c r="DM1248" s="372"/>
      <c r="DN1248" s="372"/>
      <c r="DO1248" s="372"/>
      <c r="DP1248" s="372"/>
      <c r="DQ1248" s="372"/>
      <c r="DR1248" s="372"/>
      <c r="DS1248" s="372"/>
      <c r="DT1248" s="372"/>
      <c r="DU1248" s="372"/>
      <c r="DV1248" s="372"/>
      <c r="DW1248" s="372"/>
      <c r="DX1248" s="372"/>
      <c r="DY1248" s="372"/>
      <c r="DZ1248" s="372"/>
      <c r="EA1248" s="372"/>
      <c r="EB1248" s="372"/>
      <c r="EC1248" s="372"/>
      <c r="ED1248" s="372"/>
      <c r="EE1248" s="372"/>
      <c r="EF1248" s="372"/>
      <c r="EG1248" s="372"/>
      <c r="EH1248" s="372"/>
      <c r="EI1248" s="372"/>
      <c r="EJ1248" s="372"/>
      <c r="EK1248" s="372"/>
      <c r="EL1248" s="372"/>
      <c r="EM1248" s="372"/>
      <c r="EN1248" s="372"/>
      <c r="EO1248" s="372"/>
      <c r="EP1248" s="372"/>
      <c r="EQ1248" s="372"/>
      <c r="ER1248" s="372"/>
      <c r="ES1248" s="372"/>
      <c r="ET1248" s="372"/>
      <c r="EU1248" s="372"/>
      <c r="EV1248" s="372"/>
      <c r="EW1248" s="372"/>
      <c r="EX1248" s="372"/>
      <c r="EY1248" s="372"/>
      <c r="EZ1248" s="372"/>
      <c r="FA1248" s="372"/>
      <c r="FB1248" s="372"/>
      <c r="FC1248" s="372"/>
      <c r="FD1248" s="372"/>
      <c r="FE1248" s="372"/>
      <c r="FF1248" s="372"/>
      <c r="FG1248" s="372"/>
      <c r="FH1248" s="372"/>
      <c r="FI1248" s="372"/>
      <c r="FJ1248" s="372"/>
      <c r="FK1248" s="372"/>
      <c r="FL1248" s="372"/>
      <c r="FM1248" s="372"/>
      <c r="FN1248" s="372"/>
      <c r="FO1248" s="372"/>
      <c r="FP1248" s="372"/>
      <c r="FQ1248" s="372"/>
      <c r="FR1248" s="372"/>
      <c r="FS1248" s="372"/>
      <c r="FT1248" s="372"/>
      <c r="FU1248" s="372"/>
      <c r="FV1248" s="372"/>
      <c r="FW1248" s="372"/>
      <c r="FX1248" s="372"/>
      <c r="FY1248" s="372"/>
      <c r="FZ1248" s="372"/>
      <c r="GA1248" s="372"/>
      <c r="GB1248" s="372"/>
      <c r="GC1248" s="372"/>
      <c r="GD1248" s="372"/>
      <c r="GE1248" s="372"/>
      <c r="GF1248" s="372"/>
      <c r="GG1248" s="372"/>
      <c r="GH1248" s="372"/>
      <c r="GI1248" s="372"/>
      <c r="GJ1248" s="372"/>
      <c r="GK1248" s="372"/>
      <c r="GL1248" s="372"/>
      <c r="GM1248" s="372"/>
      <c r="GN1248" s="372"/>
      <c r="GO1248" s="372"/>
      <c r="GP1248" s="372"/>
      <c r="GQ1248" s="372"/>
      <c r="GR1248" s="372"/>
      <c r="GS1248" s="372"/>
      <c r="GT1248" s="372"/>
      <c r="GU1248" s="372"/>
      <c r="GV1248" s="372"/>
      <c r="GW1248" s="372"/>
      <c r="GX1248" s="372"/>
      <c r="GY1248" s="372"/>
      <c r="GZ1248" s="372"/>
      <c r="HA1248" s="372"/>
      <c r="HB1248" s="372"/>
      <c r="HC1248" s="372"/>
      <c r="HD1248" s="372"/>
      <c r="HE1248" s="372"/>
      <c r="HF1248" s="372"/>
      <c r="HG1248" s="372"/>
      <c r="HH1248" s="372"/>
      <c r="HI1248" s="372"/>
      <c r="HJ1248" s="372"/>
      <c r="HK1248" s="372"/>
      <c r="HL1248" s="372"/>
      <c r="HM1248" s="372"/>
      <c r="HN1248" s="372"/>
      <c r="HO1248" s="372"/>
      <c r="HP1248" s="372"/>
      <c r="HQ1248" s="372"/>
      <c r="HR1248" s="372"/>
      <c r="HS1248" s="372"/>
      <c r="HT1248" s="372"/>
      <c r="HU1248" s="372"/>
      <c r="HV1248" s="372"/>
      <c r="HW1248" s="372"/>
      <c r="HX1248" s="372"/>
    </row>
    <row r="1249" spans="1:232" s="481" customFormat="1">
      <c r="A1249" s="363"/>
      <c r="B1249" s="378"/>
      <c r="C1249" s="365"/>
      <c r="D1249" s="366"/>
      <c r="E1249" s="367"/>
      <c r="F1249" s="368"/>
      <c r="G1249" s="379"/>
      <c r="H1249" s="382"/>
      <c r="I1249" s="466"/>
      <c r="J1249" s="467"/>
      <c r="K1249" s="468"/>
      <c r="L1249" s="465"/>
      <c r="N1249" s="458"/>
      <c r="O1249" s="458"/>
      <c r="P1249" s="372"/>
      <c r="Q1249" s="372"/>
      <c r="R1249" s="372"/>
      <c r="S1249" s="372"/>
      <c r="T1249" s="372"/>
      <c r="U1249" s="372"/>
      <c r="V1249" s="372"/>
      <c r="W1249" s="372"/>
      <c r="X1249" s="372"/>
      <c r="Y1249" s="372"/>
      <c r="Z1249" s="372"/>
      <c r="AA1249" s="372"/>
      <c r="AB1249" s="372"/>
      <c r="AC1249" s="372"/>
      <c r="AD1249" s="372"/>
      <c r="AE1249" s="372"/>
      <c r="AF1249" s="372"/>
      <c r="AG1249" s="372"/>
      <c r="AH1249" s="372"/>
      <c r="AI1249" s="372"/>
      <c r="AJ1249" s="372"/>
      <c r="AK1249" s="372"/>
      <c r="AL1249" s="372"/>
      <c r="AM1249" s="372"/>
      <c r="AN1249" s="372"/>
      <c r="AO1249" s="372"/>
      <c r="AP1249" s="372"/>
      <c r="AQ1249" s="372"/>
      <c r="AR1249" s="372"/>
      <c r="AS1249" s="372"/>
      <c r="AT1249" s="372"/>
      <c r="AU1249" s="372"/>
      <c r="AV1249" s="372"/>
      <c r="AW1249" s="372"/>
      <c r="AX1249" s="372"/>
      <c r="AY1249" s="372"/>
      <c r="AZ1249" s="372"/>
      <c r="BA1249" s="372"/>
      <c r="BB1249" s="372"/>
      <c r="BC1249" s="372"/>
      <c r="BD1249" s="372"/>
      <c r="BE1249" s="372"/>
      <c r="BF1249" s="372"/>
      <c r="BG1249" s="372"/>
      <c r="BH1249" s="372"/>
      <c r="BI1249" s="372"/>
      <c r="BJ1249" s="372"/>
      <c r="BK1249" s="372"/>
      <c r="BL1249" s="372"/>
      <c r="BM1249" s="372"/>
      <c r="BN1249" s="372"/>
      <c r="BO1249" s="372"/>
      <c r="BP1249" s="372"/>
      <c r="BQ1249" s="372"/>
      <c r="BR1249" s="372"/>
      <c r="BS1249" s="372"/>
      <c r="BT1249" s="372"/>
      <c r="BU1249" s="372"/>
      <c r="BV1249" s="372"/>
      <c r="BW1249" s="372"/>
      <c r="BX1249" s="372"/>
      <c r="BY1249" s="372"/>
      <c r="BZ1249" s="372"/>
      <c r="CA1249" s="372"/>
      <c r="CB1249" s="372"/>
      <c r="CC1249" s="372"/>
      <c r="CD1249" s="372"/>
      <c r="CE1249" s="372"/>
      <c r="CF1249" s="372"/>
      <c r="CG1249" s="372"/>
      <c r="CH1249" s="372"/>
      <c r="CI1249" s="372"/>
      <c r="CJ1249" s="372"/>
      <c r="CK1249" s="372"/>
      <c r="CL1249" s="372"/>
      <c r="CM1249" s="372"/>
      <c r="CN1249" s="372"/>
      <c r="CO1249" s="372"/>
      <c r="CP1249" s="372"/>
      <c r="CQ1249" s="372"/>
      <c r="CR1249" s="372"/>
      <c r="CS1249" s="372"/>
      <c r="CT1249" s="372"/>
      <c r="CU1249" s="372"/>
      <c r="CV1249" s="372"/>
      <c r="CW1249" s="372"/>
      <c r="CX1249" s="372"/>
      <c r="CY1249" s="372"/>
      <c r="CZ1249" s="372"/>
      <c r="DA1249" s="372"/>
      <c r="DB1249" s="372"/>
      <c r="DC1249" s="372"/>
      <c r="DD1249" s="372"/>
      <c r="DE1249" s="372"/>
      <c r="DF1249" s="372"/>
      <c r="DG1249" s="372"/>
      <c r="DH1249" s="372"/>
      <c r="DI1249" s="372"/>
      <c r="DJ1249" s="372"/>
      <c r="DK1249" s="372"/>
      <c r="DL1249" s="372"/>
      <c r="DM1249" s="372"/>
      <c r="DN1249" s="372"/>
      <c r="DO1249" s="372"/>
      <c r="DP1249" s="372"/>
      <c r="DQ1249" s="372"/>
      <c r="DR1249" s="372"/>
      <c r="DS1249" s="372"/>
      <c r="DT1249" s="372"/>
      <c r="DU1249" s="372"/>
      <c r="DV1249" s="372"/>
      <c r="DW1249" s="372"/>
      <c r="DX1249" s="372"/>
      <c r="DY1249" s="372"/>
      <c r="DZ1249" s="372"/>
      <c r="EA1249" s="372"/>
      <c r="EB1249" s="372"/>
      <c r="EC1249" s="372"/>
      <c r="ED1249" s="372"/>
      <c r="EE1249" s="372"/>
      <c r="EF1249" s="372"/>
      <c r="EG1249" s="372"/>
      <c r="EH1249" s="372"/>
      <c r="EI1249" s="372"/>
      <c r="EJ1249" s="372"/>
      <c r="EK1249" s="372"/>
      <c r="EL1249" s="372"/>
      <c r="EM1249" s="372"/>
      <c r="EN1249" s="372"/>
      <c r="EO1249" s="372"/>
      <c r="EP1249" s="372"/>
      <c r="EQ1249" s="372"/>
      <c r="ER1249" s="372"/>
      <c r="ES1249" s="372"/>
      <c r="ET1249" s="372"/>
      <c r="EU1249" s="372"/>
      <c r="EV1249" s="372"/>
      <c r="EW1249" s="372"/>
      <c r="EX1249" s="372"/>
      <c r="EY1249" s="372"/>
      <c r="EZ1249" s="372"/>
      <c r="FA1249" s="372"/>
      <c r="FB1249" s="372"/>
      <c r="FC1249" s="372"/>
      <c r="FD1249" s="372"/>
      <c r="FE1249" s="372"/>
      <c r="FF1249" s="372"/>
      <c r="FG1249" s="372"/>
      <c r="FH1249" s="372"/>
      <c r="FI1249" s="372"/>
      <c r="FJ1249" s="372"/>
      <c r="FK1249" s="372"/>
      <c r="FL1249" s="372"/>
      <c r="FM1249" s="372"/>
      <c r="FN1249" s="372"/>
      <c r="FO1249" s="372"/>
      <c r="FP1249" s="372"/>
      <c r="FQ1249" s="372"/>
      <c r="FR1249" s="372"/>
      <c r="FS1249" s="372"/>
      <c r="FT1249" s="372"/>
      <c r="FU1249" s="372"/>
      <c r="FV1249" s="372"/>
      <c r="FW1249" s="372"/>
      <c r="FX1249" s="372"/>
      <c r="FY1249" s="372"/>
      <c r="FZ1249" s="372"/>
      <c r="GA1249" s="372"/>
      <c r="GB1249" s="372"/>
      <c r="GC1249" s="372"/>
      <c r="GD1249" s="372"/>
      <c r="GE1249" s="372"/>
      <c r="GF1249" s="372"/>
      <c r="GG1249" s="372"/>
      <c r="GH1249" s="372"/>
      <c r="GI1249" s="372"/>
      <c r="GJ1249" s="372"/>
      <c r="GK1249" s="372"/>
      <c r="GL1249" s="372"/>
      <c r="GM1249" s="372"/>
      <c r="GN1249" s="372"/>
      <c r="GO1249" s="372"/>
      <c r="GP1249" s="372"/>
      <c r="GQ1249" s="372"/>
      <c r="GR1249" s="372"/>
      <c r="GS1249" s="372"/>
      <c r="GT1249" s="372"/>
      <c r="GU1249" s="372"/>
      <c r="GV1249" s="372"/>
      <c r="GW1249" s="372"/>
      <c r="GX1249" s="372"/>
      <c r="GY1249" s="372"/>
      <c r="GZ1249" s="372"/>
      <c r="HA1249" s="372"/>
      <c r="HB1249" s="372"/>
      <c r="HC1249" s="372"/>
      <c r="HD1249" s="372"/>
      <c r="HE1249" s="372"/>
      <c r="HF1249" s="372"/>
      <c r="HG1249" s="372"/>
      <c r="HH1249" s="372"/>
      <c r="HI1249" s="372"/>
      <c r="HJ1249" s="372"/>
      <c r="HK1249" s="372"/>
      <c r="HL1249" s="372"/>
      <c r="HM1249" s="372"/>
      <c r="HN1249" s="372"/>
      <c r="HO1249" s="372"/>
      <c r="HP1249" s="372"/>
      <c r="HQ1249" s="372"/>
      <c r="HR1249" s="372"/>
      <c r="HS1249" s="372"/>
      <c r="HT1249" s="372"/>
      <c r="HU1249" s="372"/>
      <c r="HV1249" s="372"/>
      <c r="HW1249" s="372"/>
      <c r="HX1249" s="372"/>
    </row>
    <row r="1250" spans="1:232" s="481" customFormat="1">
      <c r="A1250" s="363"/>
      <c r="B1250" s="378"/>
      <c r="C1250" s="365"/>
      <c r="D1250" s="366"/>
      <c r="E1250" s="367"/>
      <c r="F1250" s="368"/>
      <c r="G1250" s="379"/>
      <c r="H1250" s="382"/>
      <c r="I1250" s="466"/>
      <c r="J1250" s="467"/>
      <c r="K1250" s="468"/>
      <c r="L1250" s="465"/>
      <c r="N1250" s="458"/>
      <c r="O1250" s="458"/>
      <c r="P1250" s="372"/>
      <c r="Q1250" s="372"/>
      <c r="R1250" s="372"/>
      <c r="S1250" s="372"/>
      <c r="T1250" s="372"/>
      <c r="U1250" s="372"/>
      <c r="V1250" s="372"/>
      <c r="W1250" s="372"/>
      <c r="X1250" s="372"/>
      <c r="Y1250" s="372"/>
      <c r="Z1250" s="372"/>
      <c r="AA1250" s="372"/>
      <c r="AB1250" s="372"/>
      <c r="AC1250" s="372"/>
      <c r="AD1250" s="372"/>
      <c r="AE1250" s="372"/>
      <c r="AF1250" s="372"/>
      <c r="AG1250" s="372"/>
      <c r="AH1250" s="372"/>
      <c r="AI1250" s="372"/>
      <c r="AJ1250" s="372"/>
      <c r="AK1250" s="372"/>
      <c r="AL1250" s="372"/>
      <c r="AM1250" s="372"/>
      <c r="AN1250" s="372"/>
      <c r="AO1250" s="372"/>
      <c r="AP1250" s="372"/>
      <c r="AQ1250" s="372"/>
      <c r="AR1250" s="372"/>
      <c r="AS1250" s="372"/>
      <c r="AT1250" s="372"/>
      <c r="AU1250" s="372"/>
      <c r="AV1250" s="372"/>
      <c r="AW1250" s="372"/>
      <c r="AX1250" s="372"/>
      <c r="AY1250" s="372"/>
      <c r="AZ1250" s="372"/>
      <c r="BA1250" s="372"/>
      <c r="BB1250" s="372"/>
      <c r="BC1250" s="372"/>
      <c r="BD1250" s="372"/>
      <c r="BE1250" s="372"/>
      <c r="BF1250" s="372"/>
      <c r="BG1250" s="372"/>
      <c r="BH1250" s="372"/>
      <c r="BI1250" s="372"/>
      <c r="BJ1250" s="372"/>
      <c r="BK1250" s="372"/>
      <c r="BL1250" s="372"/>
      <c r="BM1250" s="372"/>
      <c r="BN1250" s="372"/>
      <c r="BO1250" s="372"/>
      <c r="BP1250" s="372"/>
      <c r="BQ1250" s="372"/>
      <c r="BR1250" s="372"/>
      <c r="BS1250" s="372"/>
      <c r="BT1250" s="372"/>
      <c r="BU1250" s="372"/>
      <c r="BV1250" s="372"/>
      <c r="BW1250" s="372"/>
      <c r="BX1250" s="372"/>
      <c r="BY1250" s="372"/>
      <c r="BZ1250" s="372"/>
      <c r="CA1250" s="372"/>
      <c r="CB1250" s="372"/>
      <c r="CC1250" s="372"/>
      <c r="CD1250" s="372"/>
      <c r="CE1250" s="372"/>
      <c r="CF1250" s="372"/>
      <c r="CG1250" s="372"/>
      <c r="CH1250" s="372"/>
      <c r="CI1250" s="372"/>
      <c r="CJ1250" s="372"/>
      <c r="CK1250" s="372"/>
      <c r="CL1250" s="372"/>
      <c r="CM1250" s="372"/>
      <c r="CN1250" s="372"/>
      <c r="CO1250" s="372"/>
      <c r="CP1250" s="372"/>
      <c r="CQ1250" s="372"/>
      <c r="CR1250" s="372"/>
      <c r="CS1250" s="372"/>
      <c r="CT1250" s="372"/>
      <c r="CU1250" s="372"/>
      <c r="CV1250" s="372"/>
      <c r="CW1250" s="372"/>
      <c r="CX1250" s="372"/>
      <c r="CY1250" s="372"/>
      <c r="CZ1250" s="372"/>
      <c r="DA1250" s="372"/>
      <c r="DB1250" s="372"/>
      <c r="DC1250" s="372"/>
      <c r="DD1250" s="372"/>
      <c r="DE1250" s="372"/>
      <c r="DF1250" s="372"/>
      <c r="DG1250" s="372"/>
      <c r="DH1250" s="372"/>
      <c r="DI1250" s="372"/>
      <c r="DJ1250" s="372"/>
      <c r="DK1250" s="372"/>
      <c r="DL1250" s="372"/>
      <c r="DM1250" s="372"/>
      <c r="DN1250" s="372"/>
      <c r="DO1250" s="372"/>
      <c r="DP1250" s="372"/>
      <c r="DQ1250" s="372"/>
      <c r="DR1250" s="372"/>
      <c r="DS1250" s="372"/>
      <c r="DT1250" s="372"/>
      <c r="DU1250" s="372"/>
      <c r="DV1250" s="372"/>
      <c r="DW1250" s="372"/>
      <c r="DX1250" s="372"/>
      <c r="DY1250" s="372"/>
      <c r="DZ1250" s="372"/>
      <c r="EA1250" s="372"/>
      <c r="EB1250" s="372"/>
      <c r="EC1250" s="372"/>
      <c r="ED1250" s="372"/>
      <c r="EE1250" s="372"/>
      <c r="EF1250" s="372"/>
      <c r="EG1250" s="372"/>
      <c r="EH1250" s="372"/>
      <c r="EI1250" s="372"/>
      <c r="EJ1250" s="372"/>
      <c r="EK1250" s="372"/>
      <c r="EL1250" s="372"/>
      <c r="EM1250" s="372"/>
      <c r="EN1250" s="372"/>
      <c r="EO1250" s="372"/>
      <c r="EP1250" s="372"/>
      <c r="EQ1250" s="372"/>
      <c r="ER1250" s="372"/>
      <c r="ES1250" s="372"/>
      <c r="ET1250" s="372"/>
      <c r="EU1250" s="372"/>
      <c r="EV1250" s="372"/>
      <c r="EW1250" s="372"/>
      <c r="EX1250" s="372"/>
      <c r="EY1250" s="372"/>
      <c r="EZ1250" s="372"/>
      <c r="FA1250" s="372"/>
      <c r="FB1250" s="372"/>
      <c r="FC1250" s="372"/>
      <c r="FD1250" s="372"/>
      <c r="FE1250" s="372"/>
      <c r="FF1250" s="372"/>
      <c r="FG1250" s="372"/>
      <c r="FH1250" s="372"/>
      <c r="FI1250" s="372"/>
      <c r="FJ1250" s="372"/>
      <c r="FK1250" s="372"/>
      <c r="FL1250" s="372"/>
      <c r="FM1250" s="372"/>
      <c r="FN1250" s="372"/>
      <c r="FO1250" s="372"/>
      <c r="FP1250" s="372"/>
      <c r="FQ1250" s="372"/>
      <c r="FR1250" s="372"/>
      <c r="FS1250" s="372"/>
      <c r="FT1250" s="372"/>
      <c r="FU1250" s="372"/>
      <c r="FV1250" s="372"/>
      <c r="FW1250" s="372"/>
      <c r="FX1250" s="372"/>
      <c r="FY1250" s="372"/>
      <c r="FZ1250" s="372"/>
      <c r="GA1250" s="372"/>
      <c r="GB1250" s="372"/>
      <c r="GC1250" s="372"/>
      <c r="GD1250" s="372"/>
      <c r="GE1250" s="372"/>
      <c r="GF1250" s="372"/>
      <c r="GG1250" s="372"/>
      <c r="GH1250" s="372"/>
      <c r="GI1250" s="372"/>
      <c r="GJ1250" s="372"/>
      <c r="GK1250" s="372"/>
      <c r="GL1250" s="372"/>
      <c r="GM1250" s="372"/>
      <c r="GN1250" s="372"/>
      <c r="GO1250" s="372"/>
      <c r="GP1250" s="372"/>
      <c r="GQ1250" s="372"/>
      <c r="GR1250" s="372"/>
      <c r="GS1250" s="372"/>
      <c r="GT1250" s="372"/>
      <c r="GU1250" s="372"/>
      <c r="GV1250" s="372"/>
      <c r="GW1250" s="372"/>
      <c r="GX1250" s="372"/>
      <c r="GY1250" s="372"/>
      <c r="GZ1250" s="372"/>
      <c r="HA1250" s="372"/>
      <c r="HB1250" s="372"/>
      <c r="HC1250" s="372"/>
      <c r="HD1250" s="372"/>
      <c r="HE1250" s="372"/>
      <c r="HF1250" s="372"/>
      <c r="HG1250" s="372"/>
      <c r="HH1250" s="372"/>
      <c r="HI1250" s="372"/>
      <c r="HJ1250" s="372"/>
      <c r="HK1250" s="372"/>
      <c r="HL1250" s="372"/>
      <c r="HM1250" s="372"/>
      <c r="HN1250" s="372"/>
      <c r="HO1250" s="372"/>
      <c r="HP1250" s="372"/>
      <c r="HQ1250" s="372"/>
      <c r="HR1250" s="372"/>
      <c r="HS1250" s="372"/>
      <c r="HT1250" s="372"/>
      <c r="HU1250" s="372"/>
      <c r="HV1250" s="372"/>
      <c r="HW1250" s="372"/>
      <c r="HX1250" s="372"/>
    </row>
    <row r="1252" spans="1:232" s="481" customFormat="1">
      <c r="A1252" s="363"/>
      <c r="B1252" s="378"/>
      <c r="C1252" s="365"/>
      <c r="D1252" s="366"/>
      <c r="E1252" s="367"/>
      <c r="F1252" s="368"/>
      <c r="G1252" s="379"/>
      <c r="H1252" s="382"/>
      <c r="I1252" s="466"/>
      <c r="J1252" s="467"/>
      <c r="K1252" s="468"/>
      <c r="L1252" s="465"/>
      <c r="N1252" s="458"/>
      <c r="O1252" s="458"/>
      <c r="P1252" s="372"/>
      <c r="Q1252" s="372"/>
      <c r="R1252" s="372"/>
      <c r="S1252" s="372"/>
      <c r="T1252" s="372"/>
      <c r="U1252" s="372"/>
      <c r="V1252" s="372"/>
      <c r="W1252" s="372"/>
      <c r="X1252" s="372"/>
      <c r="Y1252" s="372"/>
      <c r="Z1252" s="372"/>
      <c r="AA1252" s="372"/>
      <c r="AB1252" s="372"/>
      <c r="AC1252" s="372"/>
      <c r="AD1252" s="372"/>
      <c r="AE1252" s="372"/>
      <c r="AF1252" s="372"/>
      <c r="AG1252" s="372"/>
      <c r="AH1252" s="372"/>
      <c r="AI1252" s="372"/>
      <c r="AJ1252" s="372"/>
      <c r="AK1252" s="372"/>
      <c r="AL1252" s="372"/>
      <c r="AM1252" s="372"/>
      <c r="AN1252" s="372"/>
      <c r="AO1252" s="372"/>
      <c r="AP1252" s="372"/>
      <c r="AQ1252" s="372"/>
      <c r="AR1252" s="372"/>
      <c r="AS1252" s="372"/>
      <c r="AT1252" s="372"/>
      <c r="AU1252" s="372"/>
      <c r="AV1252" s="372"/>
      <c r="AW1252" s="372"/>
      <c r="AX1252" s="372"/>
      <c r="AY1252" s="372"/>
      <c r="AZ1252" s="372"/>
      <c r="BA1252" s="372"/>
      <c r="BB1252" s="372"/>
      <c r="BC1252" s="372"/>
      <c r="BD1252" s="372"/>
      <c r="BE1252" s="372"/>
      <c r="BF1252" s="372"/>
      <c r="BG1252" s="372"/>
      <c r="BH1252" s="372"/>
      <c r="BI1252" s="372"/>
      <c r="BJ1252" s="372"/>
      <c r="BK1252" s="372"/>
      <c r="BL1252" s="372"/>
      <c r="BM1252" s="372"/>
      <c r="BN1252" s="372"/>
      <c r="BO1252" s="372"/>
      <c r="BP1252" s="372"/>
      <c r="BQ1252" s="372"/>
      <c r="BR1252" s="372"/>
      <c r="BS1252" s="372"/>
      <c r="BT1252" s="372"/>
      <c r="BU1252" s="372"/>
      <c r="BV1252" s="372"/>
      <c r="BW1252" s="372"/>
      <c r="BX1252" s="372"/>
      <c r="BY1252" s="372"/>
      <c r="BZ1252" s="372"/>
      <c r="CA1252" s="372"/>
      <c r="CB1252" s="372"/>
      <c r="CC1252" s="372"/>
      <c r="CD1252" s="372"/>
      <c r="CE1252" s="372"/>
      <c r="CF1252" s="372"/>
      <c r="CG1252" s="372"/>
      <c r="CH1252" s="372"/>
      <c r="CI1252" s="372"/>
      <c r="CJ1252" s="372"/>
      <c r="CK1252" s="372"/>
      <c r="CL1252" s="372"/>
      <c r="CM1252" s="372"/>
      <c r="CN1252" s="372"/>
      <c r="CO1252" s="372"/>
      <c r="CP1252" s="372"/>
      <c r="CQ1252" s="372"/>
      <c r="CR1252" s="372"/>
      <c r="CS1252" s="372"/>
      <c r="CT1252" s="372"/>
      <c r="CU1252" s="372"/>
      <c r="CV1252" s="372"/>
      <c r="CW1252" s="372"/>
      <c r="CX1252" s="372"/>
      <c r="CY1252" s="372"/>
      <c r="CZ1252" s="372"/>
      <c r="DA1252" s="372"/>
      <c r="DB1252" s="372"/>
      <c r="DC1252" s="372"/>
      <c r="DD1252" s="372"/>
      <c r="DE1252" s="372"/>
      <c r="DF1252" s="372"/>
      <c r="DG1252" s="372"/>
      <c r="DH1252" s="372"/>
      <c r="DI1252" s="372"/>
      <c r="DJ1252" s="372"/>
      <c r="DK1252" s="372"/>
      <c r="DL1252" s="372"/>
      <c r="DM1252" s="372"/>
      <c r="DN1252" s="372"/>
      <c r="DO1252" s="372"/>
      <c r="DP1252" s="372"/>
      <c r="DQ1252" s="372"/>
      <c r="DR1252" s="372"/>
      <c r="DS1252" s="372"/>
      <c r="DT1252" s="372"/>
      <c r="DU1252" s="372"/>
      <c r="DV1252" s="372"/>
      <c r="DW1252" s="372"/>
      <c r="DX1252" s="372"/>
      <c r="DY1252" s="372"/>
      <c r="DZ1252" s="372"/>
      <c r="EA1252" s="372"/>
      <c r="EB1252" s="372"/>
      <c r="EC1252" s="372"/>
      <c r="ED1252" s="372"/>
      <c r="EE1252" s="372"/>
      <c r="EF1252" s="372"/>
      <c r="EG1252" s="372"/>
      <c r="EH1252" s="372"/>
      <c r="EI1252" s="372"/>
      <c r="EJ1252" s="372"/>
      <c r="EK1252" s="372"/>
      <c r="EL1252" s="372"/>
      <c r="EM1252" s="372"/>
      <c r="EN1252" s="372"/>
      <c r="EO1252" s="372"/>
      <c r="EP1252" s="372"/>
      <c r="EQ1252" s="372"/>
      <c r="ER1252" s="372"/>
      <c r="ES1252" s="372"/>
      <c r="ET1252" s="372"/>
      <c r="EU1252" s="372"/>
      <c r="EV1252" s="372"/>
      <c r="EW1252" s="372"/>
      <c r="EX1252" s="372"/>
      <c r="EY1252" s="372"/>
      <c r="EZ1252" s="372"/>
      <c r="FA1252" s="372"/>
      <c r="FB1252" s="372"/>
      <c r="FC1252" s="372"/>
      <c r="FD1252" s="372"/>
      <c r="FE1252" s="372"/>
      <c r="FF1252" s="372"/>
      <c r="FG1252" s="372"/>
      <c r="FH1252" s="372"/>
      <c r="FI1252" s="372"/>
      <c r="FJ1252" s="372"/>
      <c r="FK1252" s="372"/>
      <c r="FL1252" s="372"/>
      <c r="FM1252" s="372"/>
      <c r="FN1252" s="372"/>
      <c r="FO1252" s="372"/>
      <c r="FP1252" s="372"/>
      <c r="FQ1252" s="372"/>
      <c r="FR1252" s="372"/>
      <c r="FS1252" s="372"/>
      <c r="FT1252" s="372"/>
      <c r="FU1252" s="372"/>
      <c r="FV1252" s="372"/>
      <c r="FW1252" s="372"/>
      <c r="FX1252" s="372"/>
      <c r="FY1252" s="372"/>
      <c r="FZ1252" s="372"/>
      <c r="GA1252" s="372"/>
      <c r="GB1252" s="372"/>
      <c r="GC1252" s="372"/>
      <c r="GD1252" s="372"/>
      <c r="GE1252" s="372"/>
      <c r="GF1252" s="372"/>
      <c r="GG1252" s="372"/>
      <c r="GH1252" s="372"/>
      <c r="GI1252" s="372"/>
      <c r="GJ1252" s="372"/>
      <c r="GK1252" s="372"/>
      <c r="GL1252" s="372"/>
      <c r="GM1252" s="372"/>
      <c r="GN1252" s="372"/>
      <c r="GO1252" s="372"/>
      <c r="GP1252" s="372"/>
      <c r="GQ1252" s="372"/>
      <c r="GR1252" s="372"/>
      <c r="GS1252" s="372"/>
      <c r="GT1252" s="372"/>
      <c r="GU1252" s="372"/>
      <c r="GV1252" s="372"/>
      <c r="GW1252" s="372"/>
      <c r="GX1252" s="372"/>
      <c r="GY1252" s="372"/>
      <c r="GZ1252" s="372"/>
      <c r="HA1252" s="372"/>
      <c r="HB1252" s="372"/>
      <c r="HC1252" s="372"/>
      <c r="HD1252" s="372"/>
      <c r="HE1252" s="372"/>
      <c r="HF1252" s="372"/>
      <c r="HG1252" s="372"/>
      <c r="HH1252" s="372"/>
      <c r="HI1252" s="372"/>
      <c r="HJ1252" s="372"/>
      <c r="HK1252" s="372"/>
      <c r="HL1252" s="372"/>
      <c r="HM1252" s="372"/>
      <c r="HN1252" s="372"/>
      <c r="HO1252" s="372"/>
      <c r="HP1252" s="372"/>
      <c r="HQ1252" s="372"/>
      <c r="HR1252" s="372"/>
      <c r="HS1252" s="372"/>
      <c r="HT1252" s="372"/>
      <c r="HU1252" s="372"/>
      <c r="HV1252" s="372"/>
      <c r="HW1252" s="372"/>
      <c r="HX1252" s="372"/>
    </row>
    <row r="1253" spans="1:232" s="481" customFormat="1">
      <c r="A1253" s="363"/>
      <c r="B1253" s="378"/>
      <c r="C1253" s="365"/>
      <c r="D1253" s="366"/>
      <c r="E1253" s="367"/>
      <c r="F1253" s="368"/>
      <c r="G1253" s="379"/>
      <c r="H1253" s="382"/>
      <c r="I1253" s="466"/>
      <c r="J1253" s="467"/>
      <c r="K1253" s="468"/>
      <c r="L1253" s="465"/>
      <c r="N1253" s="458"/>
      <c r="O1253" s="458"/>
      <c r="P1253" s="372"/>
      <c r="Q1253" s="372"/>
      <c r="R1253" s="372"/>
      <c r="S1253" s="372"/>
      <c r="T1253" s="372"/>
      <c r="U1253" s="372"/>
      <c r="V1253" s="372"/>
      <c r="W1253" s="372"/>
      <c r="X1253" s="372"/>
      <c r="Y1253" s="372"/>
      <c r="Z1253" s="372"/>
      <c r="AA1253" s="372"/>
      <c r="AB1253" s="372"/>
      <c r="AC1253" s="372"/>
      <c r="AD1253" s="372"/>
      <c r="AE1253" s="372"/>
      <c r="AF1253" s="372"/>
      <c r="AG1253" s="372"/>
      <c r="AH1253" s="372"/>
      <c r="AI1253" s="372"/>
      <c r="AJ1253" s="372"/>
      <c r="AK1253" s="372"/>
      <c r="AL1253" s="372"/>
      <c r="AM1253" s="372"/>
      <c r="AN1253" s="372"/>
      <c r="AO1253" s="372"/>
      <c r="AP1253" s="372"/>
      <c r="AQ1253" s="372"/>
      <c r="AR1253" s="372"/>
      <c r="AS1253" s="372"/>
      <c r="AT1253" s="372"/>
      <c r="AU1253" s="372"/>
      <c r="AV1253" s="372"/>
      <c r="AW1253" s="372"/>
      <c r="AX1253" s="372"/>
      <c r="AY1253" s="372"/>
      <c r="AZ1253" s="372"/>
      <c r="BA1253" s="372"/>
      <c r="BB1253" s="372"/>
      <c r="BC1253" s="372"/>
      <c r="BD1253" s="372"/>
      <c r="BE1253" s="372"/>
      <c r="BF1253" s="372"/>
      <c r="BG1253" s="372"/>
      <c r="BH1253" s="372"/>
      <c r="BI1253" s="372"/>
      <c r="BJ1253" s="372"/>
      <c r="BK1253" s="372"/>
      <c r="BL1253" s="372"/>
      <c r="BM1253" s="372"/>
      <c r="BN1253" s="372"/>
      <c r="BO1253" s="372"/>
      <c r="BP1253" s="372"/>
      <c r="BQ1253" s="372"/>
      <c r="BR1253" s="372"/>
      <c r="BS1253" s="372"/>
      <c r="BT1253" s="372"/>
      <c r="BU1253" s="372"/>
      <c r="BV1253" s="372"/>
      <c r="BW1253" s="372"/>
      <c r="BX1253" s="372"/>
      <c r="BY1253" s="372"/>
      <c r="BZ1253" s="372"/>
      <c r="CA1253" s="372"/>
      <c r="CB1253" s="372"/>
      <c r="CC1253" s="372"/>
      <c r="CD1253" s="372"/>
      <c r="CE1253" s="372"/>
      <c r="CF1253" s="372"/>
      <c r="CG1253" s="372"/>
      <c r="CH1253" s="372"/>
      <c r="CI1253" s="372"/>
      <c r="CJ1253" s="372"/>
      <c r="CK1253" s="372"/>
      <c r="CL1253" s="372"/>
      <c r="CM1253" s="372"/>
      <c r="CN1253" s="372"/>
      <c r="CO1253" s="372"/>
      <c r="CP1253" s="372"/>
      <c r="CQ1253" s="372"/>
      <c r="CR1253" s="372"/>
      <c r="CS1253" s="372"/>
      <c r="CT1253" s="372"/>
      <c r="CU1253" s="372"/>
      <c r="CV1253" s="372"/>
      <c r="CW1253" s="372"/>
      <c r="CX1253" s="372"/>
      <c r="CY1253" s="372"/>
      <c r="CZ1253" s="372"/>
      <c r="DA1253" s="372"/>
      <c r="DB1253" s="372"/>
      <c r="DC1253" s="372"/>
      <c r="DD1253" s="372"/>
      <c r="DE1253" s="372"/>
      <c r="DF1253" s="372"/>
      <c r="DG1253" s="372"/>
      <c r="DH1253" s="372"/>
      <c r="DI1253" s="372"/>
      <c r="DJ1253" s="372"/>
      <c r="DK1253" s="372"/>
      <c r="DL1253" s="372"/>
      <c r="DM1253" s="372"/>
      <c r="DN1253" s="372"/>
      <c r="DO1253" s="372"/>
      <c r="DP1253" s="372"/>
      <c r="DQ1253" s="372"/>
      <c r="DR1253" s="372"/>
      <c r="DS1253" s="372"/>
      <c r="DT1253" s="372"/>
      <c r="DU1253" s="372"/>
      <c r="DV1253" s="372"/>
      <c r="DW1253" s="372"/>
      <c r="DX1253" s="372"/>
      <c r="DY1253" s="372"/>
      <c r="DZ1253" s="372"/>
      <c r="EA1253" s="372"/>
      <c r="EB1253" s="372"/>
      <c r="EC1253" s="372"/>
      <c r="ED1253" s="372"/>
      <c r="EE1253" s="372"/>
      <c r="EF1253" s="372"/>
      <c r="EG1253" s="372"/>
      <c r="EH1253" s="372"/>
      <c r="EI1253" s="372"/>
      <c r="EJ1253" s="372"/>
      <c r="EK1253" s="372"/>
      <c r="EL1253" s="372"/>
      <c r="EM1253" s="372"/>
      <c r="EN1253" s="372"/>
      <c r="EO1253" s="372"/>
      <c r="EP1253" s="372"/>
      <c r="EQ1253" s="372"/>
      <c r="ER1253" s="372"/>
      <c r="ES1253" s="372"/>
      <c r="ET1253" s="372"/>
      <c r="EU1253" s="372"/>
      <c r="EV1253" s="372"/>
      <c r="EW1253" s="372"/>
      <c r="EX1253" s="372"/>
      <c r="EY1253" s="372"/>
      <c r="EZ1253" s="372"/>
      <c r="FA1253" s="372"/>
      <c r="FB1253" s="372"/>
      <c r="FC1253" s="372"/>
      <c r="FD1253" s="372"/>
      <c r="FE1253" s="372"/>
      <c r="FF1253" s="372"/>
      <c r="FG1253" s="372"/>
      <c r="FH1253" s="372"/>
      <c r="FI1253" s="372"/>
      <c r="FJ1253" s="372"/>
      <c r="FK1253" s="372"/>
      <c r="FL1253" s="372"/>
      <c r="FM1253" s="372"/>
      <c r="FN1253" s="372"/>
      <c r="FO1253" s="372"/>
      <c r="FP1253" s="372"/>
      <c r="FQ1253" s="372"/>
      <c r="FR1253" s="372"/>
      <c r="FS1253" s="372"/>
      <c r="FT1253" s="372"/>
      <c r="FU1253" s="372"/>
      <c r="FV1253" s="372"/>
      <c r="FW1253" s="372"/>
      <c r="FX1253" s="372"/>
      <c r="FY1253" s="372"/>
      <c r="FZ1253" s="372"/>
      <c r="GA1253" s="372"/>
      <c r="GB1253" s="372"/>
      <c r="GC1253" s="372"/>
      <c r="GD1253" s="372"/>
      <c r="GE1253" s="372"/>
      <c r="GF1253" s="372"/>
      <c r="GG1253" s="372"/>
      <c r="GH1253" s="372"/>
      <c r="GI1253" s="372"/>
      <c r="GJ1253" s="372"/>
      <c r="GK1253" s="372"/>
      <c r="GL1253" s="372"/>
      <c r="GM1253" s="372"/>
      <c r="GN1253" s="372"/>
      <c r="GO1253" s="372"/>
      <c r="GP1253" s="372"/>
      <c r="GQ1253" s="372"/>
      <c r="GR1253" s="372"/>
      <c r="GS1253" s="372"/>
      <c r="GT1253" s="372"/>
      <c r="GU1253" s="372"/>
      <c r="GV1253" s="372"/>
      <c r="GW1253" s="372"/>
      <c r="GX1253" s="372"/>
      <c r="GY1253" s="372"/>
      <c r="GZ1253" s="372"/>
      <c r="HA1253" s="372"/>
      <c r="HB1253" s="372"/>
      <c r="HC1253" s="372"/>
      <c r="HD1253" s="372"/>
      <c r="HE1253" s="372"/>
      <c r="HF1253" s="372"/>
      <c r="HG1253" s="372"/>
      <c r="HH1253" s="372"/>
      <c r="HI1253" s="372"/>
      <c r="HJ1253" s="372"/>
      <c r="HK1253" s="372"/>
      <c r="HL1253" s="372"/>
      <c r="HM1253" s="372"/>
      <c r="HN1253" s="372"/>
      <c r="HO1253" s="372"/>
      <c r="HP1253" s="372"/>
      <c r="HQ1253" s="372"/>
      <c r="HR1253" s="372"/>
      <c r="HS1253" s="372"/>
      <c r="HT1253" s="372"/>
      <c r="HU1253" s="372"/>
      <c r="HV1253" s="372"/>
      <c r="HW1253" s="372"/>
      <c r="HX1253" s="372"/>
    </row>
    <row r="1254" spans="1:232" s="481" customFormat="1">
      <c r="A1254" s="363"/>
      <c r="B1254" s="378"/>
      <c r="C1254" s="365"/>
      <c r="D1254" s="366"/>
      <c r="E1254" s="367"/>
      <c r="F1254" s="368"/>
      <c r="G1254" s="379"/>
      <c r="H1254" s="382"/>
      <c r="I1254" s="466"/>
      <c r="J1254" s="467"/>
      <c r="K1254" s="468"/>
      <c r="L1254" s="465"/>
      <c r="N1254" s="458"/>
      <c r="O1254" s="458"/>
      <c r="P1254" s="372"/>
      <c r="Q1254" s="372"/>
      <c r="R1254" s="372"/>
      <c r="S1254" s="372"/>
      <c r="T1254" s="372"/>
      <c r="U1254" s="372"/>
      <c r="V1254" s="372"/>
      <c r="W1254" s="372"/>
      <c r="X1254" s="372"/>
      <c r="Y1254" s="372"/>
      <c r="Z1254" s="372"/>
      <c r="AA1254" s="372"/>
      <c r="AB1254" s="372"/>
      <c r="AC1254" s="372"/>
      <c r="AD1254" s="372"/>
      <c r="AE1254" s="372"/>
      <c r="AF1254" s="372"/>
      <c r="AG1254" s="372"/>
      <c r="AH1254" s="372"/>
      <c r="AI1254" s="372"/>
      <c r="AJ1254" s="372"/>
      <c r="AK1254" s="372"/>
      <c r="AL1254" s="372"/>
      <c r="AM1254" s="372"/>
      <c r="AN1254" s="372"/>
      <c r="AO1254" s="372"/>
      <c r="AP1254" s="372"/>
      <c r="AQ1254" s="372"/>
      <c r="AR1254" s="372"/>
      <c r="AS1254" s="372"/>
      <c r="AT1254" s="372"/>
      <c r="AU1254" s="372"/>
      <c r="AV1254" s="372"/>
      <c r="AW1254" s="372"/>
      <c r="AX1254" s="372"/>
      <c r="AY1254" s="372"/>
      <c r="AZ1254" s="372"/>
      <c r="BA1254" s="372"/>
      <c r="BB1254" s="372"/>
      <c r="BC1254" s="372"/>
      <c r="BD1254" s="372"/>
      <c r="BE1254" s="372"/>
      <c r="BF1254" s="372"/>
      <c r="BG1254" s="372"/>
      <c r="BH1254" s="372"/>
      <c r="BI1254" s="372"/>
      <c r="BJ1254" s="372"/>
      <c r="BK1254" s="372"/>
      <c r="BL1254" s="372"/>
      <c r="BM1254" s="372"/>
      <c r="BN1254" s="372"/>
      <c r="BO1254" s="372"/>
      <c r="BP1254" s="372"/>
      <c r="BQ1254" s="372"/>
      <c r="BR1254" s="372"/>
      <c r="BS1254" s="372"/>
      <c r="BT1254" s="372"/>
      <c r="BU1254" s="372"/>
      <c r="BV1254" s="372"/>
      <c r="BW1254" s="372"/>
      <c r="BX1254" s="372"/>
      <c r="BY1254" s="372"/>
      <c r="BZ1254" s="372"/>
      <c r="CA1254" s="372"/>
      <c r="CB1254" s="372"/>
      <c r="CC1254" s="372"/>
      <c r="CD1254" s="372"/>
      <c r="CE1254" s="372"/>
      <c r="CF1254" s="372"/>
      <c r="CG1254" s="372"/>
      <c r="CH1254" s="372"/>
      <c r="CI1254" s="372"/>
      <c r="CJ1254" s="372"/>
      <c r="CK1254" s="372"/>
      <c r="CL1254" s="372"/>
      <c r="CM1254" s="372"/>
      <c r="CN1254" s="372"/>
      <c r="CO1254" s="372"/>
      <c r="CP1254" s="372"/>
      <c r="CQ1254" s="372"/>
      <c r="CR1254" s="372"/>
      <c r="CS1254" s="372"/>
      <c r="CT1254" s="372"/>
      <c r="CU1254" s="372"/>
      <c r="CV1254" s="372"/>
      <c r="CW1254" s="372"/>
      <c r="CX1254" s="372"/>
      <c r="CY1254" s="372"/>
      <c r="CZ1254" s="372"/>
      <c r="DA1254" s="372"/>
      <c r="DB1254" s="372"/>
      <c r="DC1254" s="372"/>
      <c r="DD1254" s="372"/>
      <c r="DE1254" s="372"/>
      <c r="DF1254" s="372"/>
      <c r="DG1254" s="372"/>
      <c r="DH1254" s="372"/>
      <c r="DI1254" s="372"/>
      <c r="DJ1254" s="372"/>
      <c r="DK1254" s="372"/>
      <c r="DL1254" s="372"/>
      <c r="DM1254" s="372"/>
      <c r="DN1254" s="372"/>
      <c r="DO1254" s="372"/>
      <c r="DP1254" s="372"/>
      <c r="DQ1254" s="372"/>
      <c r="DR1254" s="372"/>
      <c r="DS1254" s="372"/>
      <c r="DT1254" s="372"/>
      <c r="DU1254" s="372"/>
      <c r="DV1254" s="372"/>
      <c r="DW1254" s="372"/>
      <c r="DX1254" s="372"/>
      <c r="DY1254" s="372"/>
      <c r="DZ1254" s="372"/>
      <c r="EA1254" s="372"/>
      <c r="EB1254" s="372"/>
      <c r="EC1254" s="372"/>
      <c r="ED1254" s="372"/>
      <c r="EE1254" s="372"/>
      <c r="EF1254" s="372"/>
      <c r="EG1254" s="372"/>
      <c r="EH1254" s="372"/>
      <c r="EI1254" s="372"/>
      <c r="EJ1254" s="372"/>
      <c r="EK1254" s="372"/>
      <c r="EL1254" s="372"/>
      <c r="EM1254" s="372"/>
      <c r="EN1254" s="372"/>
      <c r="EO1254" s="372"/>
      <c r="EP1254" s="372"/>
      <c r="EQ1254" s="372"/>
      <c r="ER1254" s="372"/>
      <c r="ES1254" s="372"/>
      <c r="ET1254" s="372"/>
      <c r="EU1254" s="372"/>
      <c r="EV1254" s="372"/>
      <c r="EW1254" s="372"/>
      <c r="EX1254" s="372"/>
      <c r="EY1254" s="372"/>
      <c r="EZ1254" s="372"/>
      <c r="FA1254" s="372"/>
      <c r="FB1254" s="372"/>
      <c r="FC1254" s="372"/>
      <c r="FD1254" s="372"/>
      <c r="FE1254" s="372"/>
      <c r="FF1254" s="372"/>
      <c r="FG1254" s="372"/>
      <c r="FH1254" s="372"/>
      <c r="FI1254" s="372"/>
      <c r="FJ1254" s="372"/>
      <c r="FK1254" s="372"/>
      <c r="FL1254" s="372"/>
      <c r="FM1254" s="372"/>
      <c r="FN1254" s="372"/>
      <c r="FO1254" s="372"/>
      <c r="FP1254" s="372"/>
      <c r="FQ1254" s="372"/>
      <c r="FR1254" s="372"/>
      <c r="FS1254" s="372"/>
      <c r="FT1254" s="372"/>
      <c r="FU1254" s="372"/>
      <c r="FV1254" s="372"/>
      <c r="FW1254" s="372"/>
      <c r="FX1254" s="372"/>
      <c r="FY1254" s="372"/>
      <c r="FZ1254" s="372"/>
      <c r="GA1254" s="372"/>
      <c r="GB1254" s="372"/>
      <c r="GC1254" s="372"/>
      <c r="GD1254" s="372"/>
      <c r="GE1254" s="372"/>
      <c r="GF1254" s="372"/>
      <c r="GG1254" s="372"/>
      <c r="GH1254" s="372"/>
      <c r="GI1254" s="372"/>
      <c r="GJ1254" s="372"/>
      <c r="GK1254" s="372"/>
      <c r="GL1254" s="372"/>
      <c r="GM1254" s="372"/>
      <c r="GN1254" s="372"/>
      <c r="GO1254" s="372"/>
      <c r="GP1254" s="372"/>
      <c r="GQ1254" s="372"/>
      <c r="GR1254" s="372"/>
      <c r="GS1254" s="372"/>
      <c r="GT1254" s="372"/>
      <c r="GU1254" s="372"/>
      <c r="GV1254" s="372"/>
      <c r="GW1254" s="372"/>
      <c r="GX1254" s="372"/>
      <c r="GY1254" s="372"/>
      <c r="GZ1254" s="372"/>
      <c r="HA1254" s="372"/>
      <c r="HB1254" s="372"/>
      <c r="HC1254" s="372"/>
      <c r="HD1254" s="372"/>
      <c r="HE1254" s="372"/>
      <c r="HF1254" s="372"/>
      <c r="HG1254" s="372"/>
      <c r="HH1254" s="372"/>
      <c r="HI1254" s="372"/>
      <c r="HJ1254" s="372"/>
      <c r="HK1254" s="372"/>
      <c r="HL1254" s="372"/>
      <c r="HM1254" s="372"/>
      <c r="HN1254" s="372"/>
      <c r="HO1254" s="372"/>
      <c r="HP1254" s="372"/>
      <c r="HQ1254" s="372"/>
      <c r="HR1254" s="372"/>
      <c r="HS1254" s="372"/>
      <c r="HT1254" s="372"/>
      <c r="HU1254" s="372"/>
      <c r="HV1254" s="372"/>
      <c r="HW1254" s="372"/>
      <c r="HX1254" s="372"/>
    </row>
    <row r="1255" spans="1:232" s="481" customFormat="1">
      <c r="A1255" s="363"/>
      <c r="B1255" s="378"/>
      <c r="C1255" s="365"/>
      <c r="D1255" s="366"/>
      <c r="E1255" s="367"/>
      <c r="F1255" s="368"/>
      <c r="G1255" s="379"/>
      <c r="H1255" s="382"/>
      <c r="I1255" s="466"/>
      <c r="J1255" s="467"/>
      <c r="K1255" s="468"/>
      <c r="L1255" s="465"/>
      <c r="N1255" s="458"/>
      <c r="O1255" s="458"/>
      <c r="P1255" s="372"/>
      <c r="Q1255" s="372"/>
      <c r="R1255" s="372"/>
      <c r="S1255" s="372"/>
      <c r="T1255" s="372"/>
      <c r="U1255" s="372"/>
      <c r="V1255" s="372"/>
      <c r="W1255" s="372"/>
      <c r="X1255" s="372"/>
      <c r="Y1255" s="372"/>
      <c r="Z1255" s="372"/>
      <c r="AA1255" s="372"/>
      <c r="AB1255" s="372"/>
      <c r="AC1255" s="372"/>
      <c r="AD1255" s="372"/>
      <c r="AE1255" s="372"/>
      <c r="AF1255" s="372"/>
      <c r="AG1255" s="372"/>
      <c r="AH1255" s="372"/>
      <c r="AI1255" s="372"/>
      <c r="AJ1255" s="372"/>
      <c r="AK1255" s="372"/>
      <c r="AL1255" s="372"/>
      <c r="AM1255" s="372"/>
      <c r="AN1255" s="372"/>
      <c r="AO1255" s="372"/>
      <c r="AP1255" s="372"/>
      <c r="AQ1255" s="372"/>
      <c r="AR1255" s="372"/>
      <c r="AS1255" s="372"/>
      <c r="AT1255" s="372"/>
      <c r="AU1255" s="372"/>
      <c r="AV1255" s="372"/>
      <c r="AW1255" s="372"/>
      <c r="AX1255" s="372"/>
      <c r="AY1255" s="372"/>
      <c r="AZ1255" s="372"/>
      <c r="BA1255" s="372"/>
      <c r="BB1255" s="372"/>
      <c r="BC1255" s="372"/>
      <c r="BD1255" s="372"/>
      <c r="BE1255" s="372"/>
      <c r="BF1255" s="372"/>
      <c r="BG1255" s="372"/>
      <c r="BH1255" s="372"/>
      <c r="BI1255" s="372"/>
      <c r="BJ1255" s="372"/>
      <c r="BK1255" s="372"/>
      <c r="BL1255" s="372"/>
      <c r="BM1255" s="372"/>
      <c r="BN1255" s="372"/>
      <c r="BO1255" s="372"/>
      <c r="BP1255" s="372"/>
      <c r="BQ1255" s="372"/>
      <c r="BR1255" s="372"/>
      <c r="BS1255" s="372"/>
      <c r="BT1255" s="372"/>
      <c r="BU1255" s="372"/>
      <c r="BV1255" s="372"/>
      <c r="BW1255" s="372"/>
      <c r="BX1255" s="372"/>
      <c r="BY1255" s="372"/>
      <c r="BZ1255" s="372"/>
      <c r="CA1255" s="372"/>
      <c r="CB1255" s="372"/>
      <c r="CC1255" s="372"/>
      <c r="CD1255" s="372"/>
      <c r="CE1255" s="372"/>
      <c r="CF1255" s="372"/>
      <c r="CG1255" s="372"/>
      <c r="CH1255" s="372"/>
      <c r="CI1255" s="372"/>
      <c r="CJ1255" s="372"/>
      <c r="CK1255" s="372"/>
      <c r="CL1255" s="372"/>
      <c r="CM1255" s="372"/>
      <c r="CN1255" s="372"/>
      <c r="CO1255" s="372"/>
      <c r="CP1255" s="372"/>
      <c r="CQ1255" s="372"/>
      <c r="CR1255" s="372"/>
      <c r="CS1255" s="372"/>
      <c r="CT1255" s="372"/>
      <c r="CU1255" s="372"/>
      <c r="CV1255" s="372"/>
      <c r="CW1255" s="372"/>
      <c r="CX1255" s="372"/>
      <c r="CY1255" s="372"/>
      <c r="CZ1255" s="372"/>
      <c r="DA1255" s="372"/>
      <c r="DB1255" s="372"/>
      <c r="DC1255" s="372"/>
      <c r="DD1255" s="372"/>
      <c r="DE1255" s="372"/>
      <c r="DF1255" s="372"/>
      <c r="DG1255" s="372"/>
      <c r="DH1255" s="372"/>
      <c r="DI1255" s="372"/>
      <c r="DJ1255" s="372"/>
      <c r="DK1255" s="372"/>
      <c r="DL1255" s="372"/>
      <c r="DM1255" s="372"/>
      <c r="DN1255" s="372"/>
      <c r="DO1255" s="372"/>
      <c r="DP1255" s="372"/>
      <c r="DQ1255" s="372"/>
      <c r="DR1255" s="372"/>
      <c r="DS1255" s="372"/>
      <c r="DT1255" s="372"/>
      <c r="DU1255" s="372"/>
      <c r="DV1255" s="372"/>
      <c r="DW1255" s="372"/>
      <c r="DX1255" s="372"/>
      <c r="DY1255" s="372"/>
      <c r="DZ1255" s="372"/>
      <c r="EA1255" s="372"/>
      <c r="EB1255" s="372"/>
      <c r="EC1255" s="372"/>
      <c r="ED1255" s="372"/>
      <c r="EE1255" s="372"/>
      <c r="EF1255" s="372"/>
      <c r="EG1255" s="372"/>
      <c r="EH1255" s="372"/>
      <c r="EI1255" s="372"/>
      <c r="EJ1255" s="372"/>
      <c r="EK1255" s="372"/>
      <c r="EL1255" s="372"/>
      <c r="EM1255" s="372"/>
      <c r="EN1255" s="372"/>
      <c r="EO1255" s="372"/>
      <c r="EP1255" s="372"/>
      <c r="EQ1255" s="372"/>
      <c r="ER1255" s="372"/>
      <c r="ES1255" s="372"/>
      <c r="ET1255" s="372"/>
      <c r="EU1255" s="372"/>
      <c r="EV1255" s="372"/>
      <c r="EW1255" s="372"/>
      <c r="EX1255" s="372"/>
      <c r="EY1255" s="372"/>
      <c r="EZ1255" s="372"/>
      <c r="FA1255" s="372"/>
      <c r="FB1255" s="372"/>
      <c r="FC1255" s="372"/>
      <c r="FD1255" s="372"/>
      <c r="FE1255" s="372"/>
      <c r="FF1255" s="372"/>
      <c r="FG1255" s="372"/>
      <c r="FH1255" s="372"/>
      <c r="FI1255" s="372"/>
      <c r="FJ1255" s="372"/>
      <c r="FK1255" s="372"/>
      <c r="FL1255" s="372"/>
      <c r="FM1255" s="372"/>
      <c r="FN1255" s="372"/>
      <c r="FO1255" s="372"/>
      <c r="FP1255" s="372"/>
      <c r="FQ1255" s="372"/>
      <c r="FR1255" s="372"/>
      <c r="FS1255" s="372"/>
      <c r="FT1255" s="372"/>
      <c r="FU1255" s="372"/>
      <c r="FV1255" s="372"/>
      <c r="FW1255" s="372"/>
      <c r="FX1255" s="372"/>
      <c r="FY1255" s="372"/>
      <c r="FZ1255" s="372"/>
      <c r="GA1255" s="372"/>
      <c r="GB1255" s="372"/>
      <c r="GC1255" s="372"/>
      <c r="GD1255" s="372"/>
      <c r="GE1255" s="372"/>
      <c r="GF1255" s="372"/>
      <c r="GG1255" s="372"/>
      <c r="GH1255" s="372"/>
      <c r="GI1255" s="372"/>
      <c r="GJ1255" s="372"/>
      <c r="GK1255" s="372"/>
      <c r="GL1255" s="372"/>
      <c r="GM1255" s="372"/>
      <c r="GN1255" s="372"/>
      <c r="GO1255" s="372"/>
      <c r="GP1255" s="372"/>
      <c r="GQ1255" s="372"/>
      <c r="GR1255" s="372"/>
      <c r="GS1255" s="372"/>
      <c r="GT1255" s="372"/>
      <c r="GU1255" s="372"/>
      <c r="GV1255" s="372"/>
      <c r="GW1255" s="372"/>
      <c r="GX1255" s="372"/>
      <c r="GY1255" s="372"/>
      <c r="GZ1255" s="372"/>
      <c r="HA1255" s="372"/>
      <c r="HB1255" s="372"/>
      <c r="HC1255" s="372"/>
      <c r="HD1255" s="372"/>
      <c r="HE1255" s="372"/>
      <c r="HF1255" s="372"/>
      <c r="HG1255" s="372"/>
      <c r="HH1255" s="372"/>
      <c r="HI1255" s="372"/>
      <c r="HJ1255" s="372"/>
      <c r="HK1255" s="372"/>
      <c r="HL1255" s="372"/>
      <c r="HM1255" s="372"/>
      <c r="HN1255" s="372"/>
      <c r="HO1255" s="372"/>
      <c r="HP1255" s="372"/>
      <c r="HQ1255" s="372"/>
      <c r="HR1255" s="372"/>
      <c r="HS1255" s="372"/>
      <c r="HT1255" s="372"/>
      <c r="HU1255" s="372"/>
      <c r="HV1255" s="372"/>
      <c r="HW1255" s="372"/>
      <c r="HX1255" s="372"/>
    </row>
    <row r="1256" spans="1:232" s="481" customFormat="1">
      <c r="A1256" s="363"/>
      <c r="B1256" s="378"/>
      <c r="C1256" s="365"/>
      <c r="D1256" s="366"/>
      <c r="E1256" s="367"/>
      <c r="F1256" s="368"/>
      <c r="G1256" s="379"/>
      <c r="H1256" s="382"/>
      <c r="I1256" s="466"/>
      <c r="J1256" s="467"/>
      <c r="K1256" s="468"/>
      <c r="L1256" s="465"/>
      <c r="N1256" s="458"/>
      <c r="O1256" s="458"/>
      <c r="P1256" s="372"/>
      <c r="Q1256" s="372"/>
      <c r="R1256" s="372"/>
      <c r="S1256" s="372"/>
      <c r="T1256" s="372"/>
      <c r="U1256" s="372"/>
      <c r="V1256" s="372"/>
      <c r="W1256" s="372"/>
      <c r="X1256" s="372"/>
      <c r="Y1256" s="372"/>
      <c r="Z1256" s="372"/>
      <c r="AA1256" s="372"/>
      <c r="AB1256" s="372"/>
      <c r="AC1256" s="372"/>
      <c r="AD1256" s="372"/>
      <c r="AE1256" s="372"/>
      <c r="AF1256" s="372"/>
      <c r="AG1256" s="372"/>
      <c r="AH1256" s="372"/>
      <c r="AI1256" s="372"/>
      <c r="AJ1256" s="372"/>
      <c r="AK1256" s="372"/>
      <c r="AL1256" s="372"/>
      <c r="AM1256" s="372"/>
      <c r="AN1256" s="372"/>
      <c r="AO1256" s="372"/>
      <c r="AP1256" s="372"/>
      <c r="AQ1256" s="372"/>
      <c r="AR1256" s="372"/>
      <c r="AS1256" s="372"/>
      <c r="AT1256" s="372"/>
      <c r="AU1256" s="372"/>
      <c r="AV1256" s="372"/>
      <c r="AW1256" s="372"/>
      <c r="AX1256" s="372"/>
      <c r="AY1256" s="372"/>
      <c r="AZ1256" s="372"/>
      <c r="BA1256" s="372"/>
      <c r="BB1256" s="372"/>
      <c r="BC1256" s="372"/>
      <c r="BD1256" s="372"/>
      <c r="BE1256" s="372"/>
      <c r="BF1256" s="372"/>
      <c r="BG1256" s="372"/>
      <c r="BH1256" s="372"/>
      <c r="BI1256" s="372"/>
      <c r="BJ1256" s="372"/>
      <c r="BK1256" s="372"/>
      <c r="BL1256" s="372"/>
      <c r="BM1256" s="372"/>
      <c r="BN1256" s="372"/>
      <c r="BO1256" s="372"/>
      <c r="BP1256" s="372"/>
      <c r="BQ1256" s="372"/>
      <c r="BR1256" s="372"/>
      <c r="BS1256" s="372"/>
      <c r="BT1256" s="372"/>
      <c r="BU1256" s="372"/>
      <c r="BV1256" s="372"/>
      <c r="BW1256" s="372"/>
      <c r="BX1256" s="372"/>
      <c r="BY1256" s="372"/>
      <c r="BZ1256" s="372"/>
      <c r="CA1256" s="372"/>
      <c r="CB1256" s="372"/>
      <c r="CC1256" s="372"/>
      <c r="CD1256" s="372"/>
      <c r="CE1256" s="372"/>
      <c r="CF1256" s="372"/>
      <c r="CG1256" s="372"/>
      <c r="CH1256" s="372"/>
      <c r="CI1256" s="372"/>
      <c r="CJ1256" s="372"/>
      <c r="CK1256" s="372"/>
      <c r="CL1256" s="372"/>
      <c r="CM1256" s="372"/>
      <c r="CN1256" s="372"/>
      <c r="CO1256" s="372"/>
      <c r="CP1256" s="372"/>
      <c r="CQ1256" s="372"/>
      <c r="CR1256" s="372"/>
      <c r="CS1256" s="372"/>
      <c r="CT1256" s="372"/>
      <c r="CU1256" s="372"/>
      <c r="CV1256" s="372"/>
      <c r="CW1256" s="372"/>
      <c r="CX1256" s="372"/>
      <c r="CY1256" s="372"/>
      <c r="CZ1256" s="372"/>
      <c r="DA1256" s="372"/>
      <c r="DB1256" s="372"/>
      <c r="DC1256" s="372"/>
      <c r="DD1256" s="372"/>
      <c r="DE1256" s="372"/>
      <c r="DF1256" s="372"/>
      <c r="DG1256" s="372"/>
      <c r="DH1256" s="372"/>
      <c r="DI1256" s="372"/>
      <c r="DJ1256" s="372"/>
      <c r="DK1256" s="372"/>
      <c r="DL1256" s="372"/>
      <c r="DM1256" s="372"/>
      <c r="DN1256" s="372"/>
      <c r="DO1256" s="372"/>
      <c r="DP1256" s="372"/>
      <c r="DQ1256" s="372"/>
      <c r="DR1256" s="372"/>
      <c r="DS1256" s="372"/>
      <c r="DT1256" s="372"/>
      <c r="DU1256" s="372"/>
      <c r="DV1256" s="372"/>
      <c r="DW1256" s="372"/>
      <c r="DX1256" s="372"/>
      <c r="DY1256" s="372"/>
      <c r="DZ1256" s="372"/>
      <c r="EA1256" s="372"/>
      <c r="EB1256" s="372"/>
      <c r="EC1256" s="372"/>
      <c r="ED1256" s="372"/>
      <c r="EE1256" s="372"/>
      <c r="EF1256" s="372"/>
      <c r="EG1256" s="372"/>
      <c r="EH1256" s="372"/>
      <c r="EI1256" s="372"/>
      <c r="EJ1256" s="372"/>
      <c r="EK1256" s="372"/>
      <c r="EL1256" s="372"/>
      <c r="EM1256" s="372"/>
      <c r="EN1256" s="372"/>
      <c r="EO1256" s="372"/>
      <c r="EP1256" s="372"/>
      <c r="EQ1256" s="372"/>
      <c r="ER1256" s="372"/>
      <c r="ES1256" s="372"/>
      <c r="ET1256" s="372"/>
      <c r="EU1256" s="372"/>
      <c r="EV1256" s="372"/>
      <c r="EW1256" s="372"/>
      <c r="EX1256" s="372"/>
      <c r="EY1256" s="372"/>
      <c r="EZ1256" s="372"/>
      <c r="FA1256" s="372"/>
      <c r="FB1256" s="372"/>
      <c r="FC1256" s="372"/>
      <c r="FD1256" s="372"/>
      <c r="FE1256" s="372"/>
      <c r="FF1256" s="372"/>
      <c r="FG1256" s="372"/>
      <c r="FH1256" s="372"/>
      <c r="FI1256" s="372"/>
      <c r="FJ1256" s="372"/>
      <c r="FK1256" s="372"/>
      <c r="FL1256" s="372"/>
      <c r="FM1256" s="372"/>
      <c r="FN1256" s="372"/>
      <c r="FO1256" s="372"/>
      <c r="FP1256" s="372"/>
      <c r="FQ1256" s="372"/>
      <c r="FR1256" s="372"/>
      <c r="FS1256" s="372"/>
      <c r="FT1256" s="372"/>
      <c r="FU1256" s="372"/>
      <c r="FV1256" s="372"/>
      <c r="FW1256" s="372"/>
      <c r="FX1256" s="372"/>
      <c r="FY1256" s="372"/>
      <c r="FZ1256" s="372"/>
      <c r="GA1256" s="372"/>
      <c r="GB1256" s="372"/>
      <c r="GC1256" s="372"/>
      <c r="GD1256" s="372"/>
      <c r="GE1256" s="372"/>
      <c r="GF1256" s="372"/>
      <c r="GG1256" s="372"/>
      <c r="GH1256" s="372"/>
      <c r="GI1256" s="372"/>
      <c r="GJ1256" s="372"/>
      <c r="GK1256" s="372"/>
      <c r="GL1256" s="372"/>
      <c r="GM1256" s="372"/>
      <c r="GN1256" s="372"/>
      <c r="GO1256" s="372"/>
      <c r="GP1256" s="372"/>
      <c r="GQ1256" s="372"/>
      <c r="GR1256" s="372"/>
      <c r="GS1256" s="372"/>
      <c r="GT1256" s="372"/>
      <c r="GU1256" s="372"/>
      <c r="GV1256" s="372"/>
      <c r="GW1256" s="372"/>
      <c r="GX1256" s="372"/>
      <c r="GY1256" s="372"/>
      <c r="GZ1256" s="372"/>
      <c r="HA1256" s="372"/>
      <c r="HB1256" s="372"/>
      <c r="HC1256" s="372"/>
      <c r="HD1256" s="372"/>
      <c r="HE1256" s="372"/>
      <c r="HF1256" s="372"/>
      <c r="HG1256" s="372"/>
      <c r="HH1256" s="372"/>
      <c r="HI1256" s="372"/>
      <c r="HJ1256" s="372"/>
      <c r="HK1256" s="372"/>
      <c r="HL1256" s="372"/>
      <c r="HM1256" s="372"/>
      <c r="HN1256" s="372"/>
      <c r="HO1256" s="372"/>
      <c r="HP1256" s="372"/>
      <c r="HQ1256" s="372"/>
      <c r="HR1256" s="372"/>
      <c r="HS1256" s="372"/>
      <c r="HT1256" s="372"/>
      <c r="HU1256" s="372"/>
      <c r="HV1256" s="372"/>
      <c r="HW1256" s="372"/>
      <c r="HX1256" s="372"/>
    </row>
    <row r="1257" spans="1:232" s="481" customFormat="1">
      <c r="A1257" s="363"/>
      <c r="B1257" s="378"/>
      <c r="C1257" s="365"/>
      <c r="D1257" s="366"/>
      <c r="E1257" s="367"/>
      <c r="F1257" s="368"/>
      <c r="G1257" s="379"/>
      <c r="H1257" s="382"/>
      <c r="I1257" s="466"/>
      <c r="J1257" s="467"/>
      <c r="K1257" s="468"/>
      <c r="L1257" s="465"/>
      <c r="N1257" s="458"/>
      <c r="O1257" s="458"/>
      <c r="P1257" s="372"/>
      <c r="Q1257" s="372"/>
      <c r="R1257" s="372"/>
      <c r="S1257" s="372"/>
      <c r="T1257" s="372"/>
      <c r="U1257" s="372"/>
      <c r="V1257" s="372"/>
      <c r="W1257" s="372"/>
      <c r="X1257" s="372"/>
      <c r="Y1257" s="372"/>
      <c r="Z1257" s="372"/>
      <c r="AA1257" s="372"/>
      <c r="AB1257" s="372"/>
      <c r="AC1257" s="372"/>
      <c r="AD1257" s="372"/>
      <c r="AE1257" s="372"/>
      <c r="AF1257" s="372"/>
      <c r="AG1257" s="372"/>
      <c r="AH1257" s="372"/>
      <c r="AI1257" s="372"/>
      <c r="AJ1257" s="372"/>
      <c r="AK1257" s="372"/>
      <c r="AL1257" s="372"/>
      <c r="AM1257" s="372"/>
      <c r="AN1257" s="372"/>
      <c r="AO1257" s="372"/>
      <c r="AP1257" s="372"/>
      <c r="AQ1257" s="372"/>
      <c r="AR1257" s="372"/>
      <c r="AS1257" s="372"/>
      <c r="AT1257" s="372"/>
      <c r="AU1257" s="372"/>
      <c r="AV1257" s="372"/>
      <c r="AW1257" s="372"/>
      <c r="AX1257" s="372"/>
      <c r="AY1257" s="372"/>
      <c r="AZ1257" s="372"/>
      <c r="BA1257" s="372"/>
      <c r="BB1257" s="372"/>
      <c r="BC1257" s="372"/>
      <c r="BD1257" s="372"/>
      <c r="BE1257" s="372"/>
      <c r="BF1257" s="372"/>
      <c r="BG1257" s="372"/>
      <c r="BH1257" s="372"/>
      <c r="BI1257" s="372"/>
      <c r="BJ1257" s="372"/>
      <c r="BK1257" s="372"/>
      <c r="BL1257" s="372"/>
      <c r="BM1257" s="372"/>
      <c r="BN1257" s="372"/>
      <c r="BO1257" s="372"/>
      <c r="BP1257" s="372"/>
      <c r="BQ1257" s="372"/>
      <c r="BR1257" s="372"/>
      <c r="BS1257" s="372"/>
      <c r="BT1257" s="372"/>
      <c r="BU1257" s="372"/>
      <c r="BV1257" s="372"/>
      <c r="BW1257" s="372"/>
      <c r="BX1257" s="372"/>
      <c r="BY1257" s="372"/>
      <c r="BZ1257" s="372"/>
      <c r="CA1257" s="372"/>
      <c r="CB1257" s="372"/>
      <c r="CC1257" s="372"/>
      <c r="CD1257" s="372"/>
      <c r="CE1257" s="372"/>
      <c r="CF1257" s="372"/>
      <c r="CG1257" s="372"/>
      <c r="CH1257" s="372"/>
      <c r="CI1257" s="372"/>
      <c r="CJ1257" s="372"/>
      <c r="CK1257" s="372"/>
      <c r="CL1257" s="372"/>
      <c r="CM1257" s="372"/>
      <c r="CN1257" s="372"/>
      <c r="CO1257" s="372"/>
      <c r="CP1257" s="372"/>
      <c r="CQ1257" s="372"/>
      <c r="CR1257" s="372"/>
      <c r="CS1257" s="372"/>
      <c r="CT1257" s="372"/>
      <c r="CU1257" s="372"/>
      <c r="CV1257" s="372"/>
      <c r="CW1257" s="372"/>
      <c r="CX1257" s="372"/>
      <c r="CY1257" s="372"/>
      <c r="CZ1257" s="372"/>
      <c r="DA1257" s="372"/>
      <c r="DB1257" s="372"/>
      <c r="DC1257" s="372"/>
      <c r="DD1257" s="372"/>
      <c r="DE1257" s="372"/>
      <c r="DF1257" s="372"/>
      <c r="DG1257" s="372"/>
      <c r="DH1257" s="372"/>
      <c r="DI1257" s="372"/>
      <c r="DJ1257" s="372"/>
      <c r="DK1257" s="372"/>
      <c r="DL1257" s="372"/>
      <c r="DM1257" s="372"/>
      <c r="DN1257" s="372"/>
      <c r="DO1257" s="372"/>
      <c r="DP1257" s="372"/>
      <c r="DQ1257" s="372"/>
      <c r="DR1257" s="372"/>
      <c r="DS1257" s="372"/>
      <c r="DT1257" s="372"/>
      <c r="DU1257" s="372"/>
      <c r="DV1257" s="372"/>
      <c r="DW1257" s="372"/>
      <c r="DX1257" s="372"/>
      <c r="DY1257" s="372"/>
      <c r="DZ1257" s="372"/>
      <c r="EA1257" s="372"/>
      <c r="EB1257" s="372"/>
      <c r="EC1257" s="372"/>
      <c r="ED1257" s="372"/>
      <c r="EE1257" s="372"/>
      <c r="EF1257" s="372"/>
      <c r="EG1257" s="372"/>
      <c r="EH1257" s="372"/>
      <c r="EI1257" s="372"/>
      <c r="EJ1257" s="372"/>
      <c r="EK1257" s="372"/>
      <c r="EL1257" s="372"/>
      <c r="EM1257" s="372"/>
      <c r="EN1257" s="372"/>
      <c r="EO1257" s="372"/>
      <c r="EP1257" s="372"/>
      <c r="EQ1257" s="372"/>
      <c r="ER1257" s="372"/>
      <c r="ES1257" s="372"/>
      <c r="ET1257" s="372"/>
      <c r="EU1257" s="372"/>
      <c r="EV1257" s="372"/>
      <c r="EW1257" s="372"/>
      <c r="EX1257" s="372"/>
      <c r="EY1257" s="372"/>
      <c r="EZ1257" s="372"/>
      <c r="FA1257" s="372"/>
      <c r="FB1257" s="372"/>
      <c r="FC1257" s="372"/>
      <c r="FD1257" s="372"/>
      <c r="FE1257" s="372"/>
      <c r="FF1257" s="372"/>
      <c r="FG1257" s="372"/>
      <c r="FH1257" s="372"/>
      <c r="FI1257" s="372"/>
      <c r="FJ1257" s="372"/>
      <c r="FK1257" s="372"/>
      <c r="FL1257" s="372"/>
      <c r="FM1257" s="372"/>
      <c r="FN1257" s="372"/>
      <c r="FO1257" s="372"/>
      <c r="FP1257" s="372"/>
      <c r="FQ1257" s="372"/>
      <c r="FR1257" s="372"/>
      <c r="FS1257" s="372"/>
      <c r="FT1257" s="372"/>
      <c r="FU1257" s="372"/>
      <c r="FV1257" s="372"/>
      <c r="FW1257" s="372"/>
      <c r="FX1257" s="372"/>
      <c r="FY1257" s="372"/>
      <c r="FZ1257" s="372"/>
      <c r="GA1257" s="372"/>
      <c r="GB1257" s="372"/>
      <c r="GC1257" s="372"/>
      <c r="GD1257" s="372"/>
      <c r="GE1257" s="372"/>
      <c r="GF1257" s="372"/>
      <c r="GG1257" s="372"/>
      <c r="GH1257" s="372"/>
      <c r="GI1257" s="372"/>
      <c r="GJ1257" s="372"/>
      <c r="GK1257" s="372"/>
      <c r="GL1257" s="372"/>
      <c r="GM1257" s="372"/>
      <c r="GN1257" s="372"/>
      <c r="GO1257" s="372"/>
      <c r="GP1257" s="372"/>
      <c r="GQ1257" s="372"/>
      <c r="GR1257" s="372"/>
      <c r="GS1257" s="372"/>
      <c r="GT1257" s="372"/>
      <c r="GU1257" s="372"/>
      <c r="GV1257" s="372"/>
      <c r="GW1257" s="372"/>
      <c r="GX1257" s="372"/>
      <c r="GY1257" s="372"/>
      <c r="GZ1257" s="372"/>
      <c r="HA1257" s="372"/>
      <c r="HB1257" s="372"/>
      <c r="HC1257" s="372"/>
      <c r="HD1257" s="372"/>
      <c r="HE1257" s="372"/>
      <c r="HF1257" s="372"/>
      <c r="HG1257" s="372"/>
      <c r="HH1257" s="372"/>
      <c r="HI1257" s="372"/>
      <c r="HJ1257" s="372"/>
      <c r="HK1257" s="372"/>
      <c r="HL1257" s="372"/>
      <c r="HM1257" s="372"/>
      <c r="HN1257" s="372"/>
      <c r="HO1257" s="372"/>
      <c r="HP1257" s="372"/>
      <c r="HQ1257" s="372"/>
      <c r="HR1257" s="372"/>
      <c r="HS1257" s="372"/>
      <c r="HT1257" s="372"/>
      <c r="HU1257" s="372"/>
      <c r="HV1257" s="372"/>
      <c r="HW1257" s="372"/>
      <c r="HX1257" s="372"/>
    </row>
    <row r="1258" spans="1:232" s="481" customFormat="1">
      <c r="A1258" s="363"/>
      <c r="B1258" s="378"/>
      <c r="C1258" s="365"/>
      <c r="D1258" s="366"/>
      <c r="E1258" s="367"/>
      <c r="F1258" s="368"/>
      <c r="G1258" s="379"/>
      <c r="H1258" s="382"/>
      <c r="I1258" s="466"/>
      <c r="J1258" s="467"/>
      <c r="K1258" s="468"/>
      <c r="L1258" s="465"/>
      <c r="N1258" s="458"/>
      <c r="O1258" s="458"/>
      <c r="P1258" s="372"/>
      <c r="Q1258" s="372"/>
      <c r="R1258" s="372"/>
      <c r="S1258" s="372"/>
      <c r="T1258" s="372"/>
      <c r="U1258" s="372"/>
      <c r="V1258" s="372"/>
      <c r="W1258" s="372"/>
      <c r="X1258" s="372"/>
      <c r="Y1258" s="372"/>
      <c r="Z1258" s="372"/>
      <c r="AA1258" s="372"/>
      <c r="AB1258" s="372"/>
      <c r="AC1258" s="372"/>
      <c r="AD1258" s="372"/>
      <c r="AE1258" s="372"/>
      <c r="AF1258" s="372"/>
      <c r="AG1258" s="372"/>
      <c r="AH1258" s="372"/>
      <c r="AI1258" s="372"/>
      <c r="AJ1258" s="372"/>
      <c r="AK1258" s="372"/>
      <c r="AL1258" s="372"/>
      <c r="AM1258" s="372"/>
      <c r="AN1258" s="372"/>
      <c r="AO1258" s="372"/>
      <c r="AP1258" s="372"/>
      <c r="AQ1258" s="372"/>
      <c r="AR1258" s="372"/>
      <c r="AS1258" s="372"/>
      <c r="AT1258" s="372"/>
      <c r="AU1258" s="372"/>
      <c r="AV1258" s="372"/>
      <c r="AW1258" s="372"/>
      <c r="AX1258" s="372"/>
      <c r="AY1258" s="372"/>
      <c r="AZ1258" s="372"/>
      <c r="BA1258" s="372"/>
      <c r="BB1258" s="372"/>
      <c r="BC1258" s="372"/>
      <c r="BD1258" s="372"/>
      <c r="BE1258" s="372"/>
      <c r="BF1258" s="372"/>
      <c r="BG1258" s="372"/>
      <c r="BH1258" s="372"/>
      <c r="BI1258" s="372"/>
      <c r="BJ1258" s="372"/>
      <c r="BK1258" s="372"/>
      <c r="BL1258" s="372"/>
      <c r="BM1258" s="372"/>
      <c r="BN1258" s="372"/>
      <c r="BO1258" s="372"/>
      <c r="BP1258" s="372"/>
      <c r="BQ1258" s="372"/>
      <c r="BR1258" s="372"/>
      <c r="BS1258" s="372"/>
      <c r="BT1258" s="372"/>
      <c r="BU1258" s="372"/>
      <c r="BV1258" s="372"/>
      <c r="BW1258" s="372"/>
      <c r="BX1258" s="372"/>
      <c r="BY1258" s="372"/>
      <c r="BZ1258" s="372"/>
      <c r="CA1258" s="372"/>
      <c r="CB1258" s="372"/>
      <c r="CC1258" s="372"/>
      <c r="CD1258" s="372"/>
      <c r="CE1258" s="372"/>
      <c r="CF1258" s="372"/>
      <c r="CG1258" s="372"/>
      <c r="CH1258" s="372"/>
      <c r="CI1258" s="372"/>
      <c r="CJ1258" s="372"/>
      <c r="CK1258" s="372"/>
      <c r="CL1258" s="372"/>
      <c r="CM1258" s="372"/>
      <c r="CN1258" s="372"/>
      <c r="CO1258" s="372"/>
      <c r="CP1258" s="372"/>
      <c r="CQ1258" s="372"/>
      <c r="CR1258" s="372"/>
      <c r="CS1258" s="372"/>
      <c r="CT1258" s="372"/>
      <c r="CU1258" s="372"/>
      <c r="CV1258" s="372"/>
      <c r="CW1258" s="372"/>
      <c r="CX1258" s="372"/>
      <c r="CY1258" s="372"/>
      <c r="CZ1258" s="372"/>
      <c r="DA1258" s="372"/>
      <c r="DB1258" s="372"/>
      <c r="DC1258" s="372"/>
      <c r="DD1258" s="372"/>
      <c r="DE1258" s="372"/>
      <c r="DF1258" s="372"/>
      <c r="DG1258" s="372"/>
      <c r="DH1258" s="372"/>
      <c r="DI1258" s="372"/>
      <c r="DJ1258" s="372"/>
      <c r="DK1258" s="372"/>
      <c r="DL1258" s="372"/>
      <c r="DM1258" s="372"/>
      <c r="DN1258" s="372"/>
      <c r="DO1258" s="372"/>
      <c r="DP1258" s="372"/>
      <c r="DQ1258" s="372"/>
      <c r="DR1258" s="372"/>
      <c r="DS1258" s="372"/>
      <c r="DT1258" s="372"/>
      <c r="DU1258" s="372"/>
      <c r="DV1258" s="372"/>
      <c r="DW1258" s="372"/>
      <c r="DX1258" s="372"/>
      <c r="DY1258" s="372"/>
      <c r="DZ1258" s="372"/>
      <c r="EA1258" s="372"/>
      <c r="EB1258" s="372"/>
      <c r="EC1258" s="372"/>
      <c r="ED1258" s="372"/>
      <c r="EE1258" s="372"/>
      <c r="EF1258" s="372"/>
      <c r="EG1258" s="372"/>
      <c r="EH1258" s="372"/>
      <c r="EI1258" s="372"/>
      <c r="EJ1258" s="372"/>
      <c r="EK1258" s="372"/>
      <c r="EL1258" s="372"/>
      <c r="EM1258" s="372"/>
      <c r="EN1258" s="372"/>
      <c r="EO1258" s="372"/>
      <c r="EP1258" s="372"/>
      <c r="EQ1258" s="372"/>
      <c r="ER1258" s="372"/>
      <c r="ES1258" s="372"/>
      <c r="ET1258" s="372"/>
      <c r="EU1258" s="372"/>
      <c r="EV1258" s="372"/>
      <c r="EW1258" s="372"/>
      <c r="EX1258" s="372"/>
      <c r="EY1258" s="372"/>
      <c r="EZ1258" s="372"/>
      <c r="FA1258" s="372"/>
      <c r="FB1258" s="372"/>
      <c r="FC1258" s="372"/>
      <c r="FD1258" s="372"/>
      <c r="FE1258" s="372"/>
      <c r="FF1258" s="372"/>
      <c r="FG1258" s="372"/>
      <c r="FH1258" s="372"/>
      <c r="FI1258" s="372"/>
      <c r="FJ1258" s="372"/>
      <c r="FK1258" s="372"/>
      <c r="FL1258" s="372"/>
      <c r="FM1258" s="372"/>
      <c r="FN1258" s="372"/>
      <c r="FO1258" s="372"/>
      <c r="FP1258" s="372"/>
      <c r="FQ1258" s="372"/>
      <c r="FR1258" s="372"/>
      <c r="FS1258" s="372"/>
      <c r="FT1258" s="372"/>
      <c r="FU1258" s="372"/>
      <c r="FV1258" s="372"/>
      <c r="FW1258" s="372"/>
      <c r="FX1258" s="372"/>
      <c r="FY1258" s="372"/>
      <c r="FZ1258" s="372"/>
      <c r="GA1258" s="372"/>
      <c r="GB1258" s="372"/>
      <c r="GC1258" s="372"/>
      <c r="GD1258" s="372"/>
      <c r="GE1258" s="372"/>
      <c r="GF1258" s="372"/>
      <c r="GG1258" s="372"/>
      <c r="GH1258" s="372"/>
      <c r="GI1258" s="372"/>
      <c r="GJ1258" s="372"/>
      <c r="GK1258" s="372"/>
      <c r="GL1258" s="372"/>
      <c r="GM1258" s="372"/>
      <c r="GN1258" s="372"/>
      <c r="GO1258" s="372"/>
      <c r="GP1258" s="372"/>
      <c r="GQ1258" s="372"/>
      <c r="GR1258" s="372"/>
      <c r="GS1258" s="372"/>
      <c r="GT1258" s="372"/>
      <c r="GU1258" s="372"/>
      <c r="GV1258" s="372"/>
      <c r="GW1258" s="372"/>
      <c r="GX1258" s="372"/>
      <c r="GY1258" s="372"/>
      <c r="GZ1258" s="372"/>
      <c r="HA1258" s="372"/>
      <c r="HB1258" s="372"/>
      <c r="HC1258" s="372"/>
      <c r="HD1258" s="372"/>
      <c r="HE1258" s="372"/>
      <c r="HF1258" s="372"/>
      <c r="HG1258" s="372"/>
      <c r="HH1258" s="372"/>
      <c r="HI1258" s="372"/>
      <c r="HJ1258" s="372"/>
      <c r="HK1258" s="372"/>
      <c r="HL1258" s="372"/>
      <c r="HM1258" s="372"/>
      <c r="HN1258" s="372"/>
      <c r="HO1258" s="372"/>
      <c r="HP1258" s="372"/>
      <c r="HQ1258" s="372"/>
      <c r="HR1258" s="372"/>
      <c r="HS1258" s="372"/>
      <c r="HT1258" s="372"/>
      <c r="HU1258" s="372"/>
      <c r="HV1258" s="372"/>
      <c r="HW1258" s="372"/>
      <c r="HX1258" s="372"/>
    </row>
    <row r="1260" spans="1:232" s="481" customFormat="1">
      <c r="A1260" s="363"/>
      <c r="B1260" s="378"/>
      <c r="C1260" s="365"/>
      <c r="D1260" s="366"/>
      <c r="E1260" s="367"/>
      <c r="F1260" s="368"/>
      <c r="G1260" s="379"/>
      <c r="H1260" s="382"/>
      <c r="I1260" s="466"/>
      <c r="J1260" s="467"/>
      <c r="K1260" s="468"/>
      <c r="L1260" s="465"/>
      <c r="N1260" s="458"/>
      <c r="O1260" s="458"/>
      <c r="P1260" s="372"/>
      <c r="Q1260" s="372"/>
      <c r="R1260" s="372"/>
      <c r="S1260" s="372"/>
      <c r="T1260" s="372"/>
      <c r="U1260" s="372"/>
      <c r="V1260" s="372"/>
      <c r="W1260" s="372"/>
      <c r="X1260" s="372"/>
      <c r="Y1260" s="372"/>
      <c r="Z1260" s="372"/>
      <c r="AA1260" s="372"/>
      <c r="AB1260" s="372"/>
      <c r="AC1260" s="372"/>
      <c r="AD1260" s="372"/>
      <c r="AE1260" s="372"/>
      <c r="AF1260" s="372"/>
      <c r="AG1260" s="372"/>
      <c r="AH1260" s="372"/>
      <c r="AI1260" s="372"/>
      <c r="AJ1260" s="372"/>
      <c r="AK1260" s="372"/>
      <c r="AL1260" s="372"/>
      <c r="AM1260" s="372"/>
      <c r="AN1260" s="372"/>
      <c r="AO1260" s="372"/>
      <c r="AP1260" s="372"/>
      <c r="AQ1260" s="372"/>
      <c r="AR1260" s="372"/>
      <c r="AS1260" s="372"/>
      <c r="AT1260" s="372"/>
      <c r="AU1260" s="372"/>
      <c r="AV1260" s="372"/>
      <c r="AW1260" s="372"/>
      <c r="AX1260" s="372"/>
      <c r="AY1260" s="372"/>
      <c r="AZ1260" s="372"/>
      <c r="BA1260" s="372"/>
      <c r="BB1260" s="372"/>
      <c r="BC1260" s="372"/>
      <c r="BD1260" s="372"/>
      <c r="BE1260" s="372"/>
      <c r="BF1260" s="372"/>
      <c r="BG1260" s="372"/>
      <c r="BH1260" s="372"/>
      <c r="BI1260" s="372"/>
      <c r="BJ1260" s="372"/>
      <c r="BK1260" s="372"/>
      <c r="BL1260" s="372"/>
      <c r="BM1260" s="372"/>
      <c r="BN1260" s="372"/>
      <c r="BO1260" s="372"/>
      <c r="BP1260" s="372"/>
      <c r="BQ1260" s="372"/>
      <c r="BR1260" s="372"/>
      <c r="BS1260" s="372"/>
      <c r="BT1260" s="372"/>
      <c r="BU1260" s="372"/>
      <c r="BV1260" s="372"/>
      <c r="BW1260" s="372"/>
      <c r="BX1260" s="372"/>
      <c r="BY1260" s="372"/>
      <c r="BZ1260" s="372"/>
      <c r="CA1260" s="372"/>
      <c r="CB1260" s="372"/>
      <c r="CC1260" s="372"/>
      <c r="CD1260" s="372"/>
      <c r="CE1260" s="372"/>
      <c r="CF1260" s="372"/>
      <c r="CG1260" s="372"/>
      <c r="CH1260" s="372"/>
      <c r="CI1260" s="372"/>
      <c r="CJ1260" s="372"/>
      <c r="CK1260" s="372"/>
      <c r="CL1260" s="372"/>
      <c r="CM1260" s="372"/>
      <c r="CN1260" s="372"/>
      <c r="CO1260" s="372"/>
      <c r="CP1260" s="372"/>
      <c r="CQ1260" s="372"/>
      <c r="CR1260" s="372"/>
      <c r="CS1260" s="372"/>
      <c r="CT1260" s="372"/>
      <c r="CU1260" s="372"/>
      <c r="CV1260" s="372"/>
      <c r="CW1260" s="372"/>
      <c r="CX1260" s="372"/>
      <c r="CY1260" s="372"/>
      <c r="CZ1260" s="372"/>
      <c r="DA1260" s="372"/>
      <c r="DB1260" s="372"/>
      <c r="DC1260" s="372"/>
      <c r="DD1260" s="372"/>
      <c r="DE1260" s="372"/>
      <c r="DF1260" s="372"/>
      <c r="DG1260" s="372"/>
      <c r="DH1260" s="372"/>
      <c r="DI1260" s="372"/>
      <c r="DJ1260" s="372"/>
      <c r="DK1260" s="372"/>
      <c r="DL1260" s="372"/>
      <c r="DM1260" s="372"/>
      <c r="DN1260" s="372"/>
      <c r="DO1260" s="372"/>
      <c r="DP1260" s="372"/>
      <c r="DQ1260" s="372"/>
      <c r="DR1260" s="372"/>
      <c r="DS1260" s="372"/>
      <c r="DT1260" s="372"/>
      <c r="DU1260" s="372"/>
      <c r="DV1260" s="372"/>
      <c r="DW1260" s="372"/>
      <c r="DX1260" s="372"/>
      <c r="DY1260" s="372"/>
      <c r="DZ1260" s="372"/>
      <c r="EA1260" s="372"/>
      <c r="EB1260" s="372"/>
      <c r="EC1260" s="372"/>
      <c r="ED1260" s="372"/>
      <c r="EE1260" s="372"/>
      <c r="EF1260" s="372"/>
      <c r="EG1260" s="372"/>
      <c r="EH1260" s="372"/>
      <c r="EI1260" s="372"/>
      <c r="EJ1260" s="372"/>
      <c r="EK1260" s="372"/>
      <c r="EL1260" s="372"/>
      <c r="EM1260" s="372"/>
      <c r="EN1260" s="372"/>
      <c r="EO1260" s="372"/>
      <c r="EP1260" s="372"/>
      <c r="EQ1260" s="372"/>
      <c r="ER1260" s="372"/>
      <c r="ES1260" s="372"/>
      <c r="ET1260" s="372"/>
      <c r="EU1260" s="372"/>
      <c r="EV1260" s="372"/>
      <c r="EW1260" s="372"/>
      <c r="EX1260" s="372"/>
      <c r="EY1260" s="372"/>
      <c r="EZ1260" s="372"/>
      <c r="FA1260" s="372"/>
      <c r="FB1260" s="372"/>
      <c r="FC1260" s="372"/>
      <c r="FD1260" s="372"/>
      <c r="FE1260" s="372"/>
      <c r="FF1260" s="372"/>
      <c r="FG1260" s="372"/>
      <c r="FH1260" s="372"/>
      <c r="FI1260" s="372"/>
      <c r="FJ1260" s="372"/>
      <c r="FK1260" s="372"/>
      <c r="FL1260" s="372"/>
      <c r="FM1260" s="372"/>
      <c r="FN1260" s="372"/>
      <c r="FO1260" s="372"/>
      <c r="FP1260" s="372"/>
      <c r="FQ1260" s="372"/>
      <c r="FR1260" s="372"/>
      <c r="FS1260" s="372"/>
      <c r="FT1260" s="372"/>
      <c r="FU1260" s="372"/>
      <c r="FV1260" s="372"/>
      <c r="FW1260" s="372"/>
      <c r="FX1260" s="372"/>
      <c r="FY1260" s="372"/>
      <c r="FZ1260" s="372"/>
      <c r="GA1260" s="372"/>
      <c r="GB1260" s="372"/>
      <c r="GC1260" s="372"/>
      <c r="GD1260" s="372"/>
      <c r="GE1260" s="372"/>
      <c r="GF1260" s="372"/>
      <c r="GG1260" s="372"/>
      <c r="GH1260" s="372"/>
      <c r="GI1260" s="372"/>
      <c r="GJ1260" s="372"/>
      <c r="GK1260" s="372"/>
      <c r="GL1260" s="372"/>
      <c r="GM1260" s="372"/>
      <c r="GN1260" s="372"/>
      <c r="GO1260" s="372"/>
      <c r="GP1260" s="372"/>
      <c r="GQ1260" s="372"/>
      <c r="GR1260" s="372"/>
      <c r="GS1260" s="372"/>
      <c r="GT1260" s="372"/>
      <c r="GU1260" s="372"/>
      <c r="GV1260" s="372"/>
      <c r="GW1260" s="372"/>
      <c r="GX1260" s="372"/>
      <c r="GY1260" s="372"/>
      <c r="GZ1260" s="372"/>
      <c r="HA1260" s="372"/>
      <c r="HB1260" s="372"/>
      <c r="HC1260" s="372"/>
      <c r="HD1260" s="372"/>
      <c r="HE1260" s="372"/>
      <c r="HF1260" s="372"/>
      <c r="HG1260" s="372"/>
      <c r="HH1260" s="372"/>
      <c r="HI1260" s="372"/>
      <c r="HJ1260" s="372"/>
      <c r="HK1260" s="372"/>
      <c r="HL1260" s="372"/>
      <c r="HM1260" s="372"/>
      <c r="HN1260" s="372"/>
      <c r="HO1260" s="372"/>
      <c r="HP1260" s="372"/>
      <c r="HQ1260" s="372"/>
      <c r="HR1260" s="372"/>
      <c r="HS1260" s="372"/>
      <c r="HT1260" s="372"/>
      <c r="HU1260" s="372"/>
      <c r="HV1260" s="372"/>
      <c r="HW1260" s="372"/>
      <c r="HX1260" s="372"/>
    </row>
    <row r="1262" spans="1:232" s="481" customFormat="1">
      <c r="A1262" s="363"/>
      <c r="B1262" s="378"/>
      <c r="C1262" s="365"/>
      <c r="D1262" s="366"/>
      <c r="E1262" s="367"/>
      <c r="F1262" s="368"/>
      <c r="G1262" s="379"/>
      <c r="H1262" s="382"/>
      <c r="I1262" s="466"/>
      <c r="J1262" s="467"/>
      <c r="K1262" s="468"/>
      <c r="L1262" s="465"/>
      <c r="N1262" s="458"/>
      <c r="O1262" s="458"/>
      <c r="P1262" s="372"/>
      <c r="Q1262" s="372"/>
      <c r="R1262" s="372"/>
      <c r="S1262" s="372"/>
      <c r="T1262" s="372"/>
      <c r="U1262" s="372"/>
      <c r="V1262" s="372"/>
      <c r="W1262" s="372"/>
      <c r="X1262" s="372"/>
      <c r="Y1262" s="372"/>
      <c r="Z1262" s="372"/>
      <c r="AA1262" s="372"/>
      <c r="AB1262" s="372"/>
      <c r="AC1262" s="372"/>
      <c r="AD1262" s="372"/>
      <c r="AE1262" s="372"/>
      <c r="AF1262" s="372"/>
      <c r="AG1262" s="372"/>
      <c r="AH1262" s="372"/>
      <c r="AI1262" s="372"/>
      <c r="AJ1262" s="372"/>
      <c r="AK1262" s="372"/>
      <c r="AL1262" s="372"/>
      <c r="AM1262" s="372"/>
      <c r="AN1262" s="372"/>
      <c r="AO1262" s="372"/>
      <c r="AP1262" s="372"/>
      <c r="AQ1262" s="372"/>
      <c r="AR1262" s="372"/>
      <c r="AS1262" s="372"/>
      <c r="AT1262" s="372"/>
      <c r="AU1262" s="372"/>
      <c r="AV1262" s="372"/>
      <c r="AW1262" s="372"/>
      <c r="AX1262" s="372"/>
      <c r="AY1262" s="372"/>
      <c r="AZ1262" s="372"/>
      <c r="BA1262" s="372"/>
      <c r="BB1262" s="372"/>
      <c r="BC1262" s="372"/>
      <c r="BD1262" s="372"/>
      <c r="BE1262" s="372"/>
      <c r="BF1262" s="372"/>
      <c r="BG1262" s="372"/>
      <c r="BH1262" s="372"/>
      <c r="BI1262" s="372"/>
      <c r="BJ1262" s="372"/>
      <c r="BK1262" s="372"/>
      <c r="BL1262" s="372"/>
      <c r="BM1262" s="372"/>
      <c r="BN1262" s="372"/>
      <c r="BO1262" s="372"/>
      <c r="BP1262" s="372"/>
      <c r="BQ1262" s="372"/>
      <c r="BR1262" s="372"/>
      <c r="BS1262" s="372"/>
      <c r="BT1262" s="372"/>
      <c r="BU1262" s="372"/>
      <c r="BV1262" s="372"/>
      <c r="BW1262" s="372"/>
      <c r="BX1262" s="372"/>
      <c r="BY1262" s="372"/>
      <c r="BZ1262" s="372"/>
      <c r="CA1262" s="372"/>
      <c r="CB1262" s="372"/>
      <c r="CC1262" s="372"/>
      <c r="CD1262" s="372"/>
      <c r="CE1262" s="372"/>
      <c r="CF1262" s="372"/>
      <c r="CG1262" s="372"/>
      <c r="CH1262" s="372"/>
      <c r="CI1262" s="372"/>
      <c r="CJ1262" s="372"/>
      <c r="CK1262" s="372"/>
      <c r="CL1262" s="372"/>
      <c r="CM1262" s="372"/>
      <c r="CN1262" s="372"/>
      <c r="CO1262" s="372"/>
      <c r="CP1262" s="372"/>
      <c r="CQ1262" s="372"/>
      <c r="CR1262" s="372"/>
      <c r="CS1262" s="372"/>
      <c r="CT1262" s="372"/>
      <c r="CU1262" s="372"/>
      <c r="CV1262" s="372"/>
      <c r="CW1262" s="372"/>
      <c r="CX1262" s="372"/>
      <c r="CY1262" s="372"/>
      <c r="CZ1262" s="372"/>
      <c r="DA1262" s="372"/>
      <c r="DB1262" s="372"/>
      <c r="DC1262" s="372"/>
      <c r="DD1262" s="372"/>
      <c r="DE1262" s="372"/>
      <c r="DF1262" s="372"/>
      <c r="DG1262" s="372"/>
      <c r="DH1262" s="372"/>
      <c r="DI1262" s="372"/>
      <c r="DJ1262" s="372"/>
      <c r="DK1262" s="372"/>
      <c r="DL1262" s="372"/>
      <c r="DM1262" s="372"/>
      <c r="DN1262" s="372"/>
      <c r="DO1262" s="372"/>
      <c r="DP1262" s="372"/>
      <c r="DQ1262" s="372"/>
      <c r="DR1262" s="372"/>
      <c r="DS1262" s="372"/>
      <c r="DT1262" s="372"/>
      <c r="DU1262" s="372"/>
      <c r="DV1262" s="372"/>
      <c r="DW1262" s="372"/>
      <c r="DX1262" s="372"/>
      <c r="DY1262" s="372"/>
      <c r="DZ1262" s="372"/>
      <c r="EA1262" s="372"/>
      <c r="EB1262" s="372"/>
      <c r="EC1262" s="372"/>
      <c r="ED1262" s="372"/>
      <c r="EE1262" s="372"/>
      <c r="EF1262" s="372"/>
      <c r="EG1262" s="372"/>
      <c r="EH1262" s="372"/>
      <c r="EI1262" s="372"/>
      <c r="EJ1262" s="372"/>
      <c r="EK1262" s="372"/>
      <c r="EL1262" s="372"/>
      <c r="EM1262" s="372"/>
      <c r="EN1262" s="372"/>
      <c r="EO1262" s="372"/>
      <c r="EP1262" s="372"/>
      <c r="EQ1262" s="372"/>
      <c r="ER1262" s="372"/>
      <c r="ES1262" s="372"/>
      <c r="ET1262" s="372"/>
      <c r="EU1262" s="372"/>
      <c r="EV1262" s="372"/>
      <c r="EW1262" s="372"/>
      <c r="EX1262" s="372"/>
      <c r="EY1262" s="372"/>
      <c r="EZ1262" s="372"/>
      <c r="FA1262" s="372"/>
      <c r="FB1262" s="372"/>
      <c r="FC1262" s="372"/>
      <c r="FD1262" s="372"/>
      <c r="FE1262" s="372"/>
      <c r="FF1262" s="372"/>
      <c r="FG1262" s="372"/>
      <c r="FH1262" s="372"/>
      <c r="FI1262" s="372"/>
      <c r="FJ1262" s="372"/>
      <c r="FK1262" s="372"/>
      <c r="FL1262" s="372"/>
      <c r="FM1262" s="372"/>
      <c r="FN1262" s="372"/>
      <c r="FO1262" s="372"/>
      <c r="FP1262" s="372"/>
      <c r="FQ1262" s="372"/>
      <c r="FR1262" s="372"/>
      <c r="FS1262" s="372"/>
      <c r="FT1262" s="372"/>
      <c r="FU1262" s="372"/>
      <c r="FV1262" s="372"/>
      <c r="FW1262" s="372"/>
      <c r="FX1262" s="372"/>
      <c r="FY1262" s="372"/>
      <c r="FZ1262" s="372"/>
      <c r="GA1262" s="372"/>
      <c r="GB1262" s="372"/>
      <c r="GC1262" s="372"/>
      <c r="GD1262" s="372"/>
      <c r="GE1262" s="372"/>
      <c r="GF1262" s="372"/>
      <c r="GG1262" s="372"/>
      <c r="GH1262" s="372"/>
      <c r="GI1262" s="372"/>
      <c r="GJ1262" s="372"/>
      <c r="GK1262" s="372"/>
      <c r="GL1262" s="372"/>
      <c r="GM1262" s="372"/>
      <c r="GN1262" s="372"/>
      <c r="GO1262" s="372"/>
      <c r="GP1262" s="372"/>
      <c r="GQ1262" s="372"/>
      <c r="GR1262" s="372"/>
      <c r="GS1262" s="372"/>
      <c r="GT1262" s="372"/>
      <c r="GU1262" s="372"/>
      <c r="GV1262" s="372"/>
      <c r="GW1262" s="372"/>
      <c r="GX1262" s="372"/>
      <c r="GY1262" s="372"/>
      <c r="GZ1262" s="372"/>
      <c r="HA1262" s="372"/>
      <c r="HB1262" s="372"/>
      <c r="HC1262" s="372"/>
      <c r="HD1262" s="372"/>
      <c r="HE1262" s="372"/>
      <c r="HF1262" s="372"/>
      <c r="HG1262" s="372"/>
      <c r="HH1262" s="372"/>
      <c r="HI1262" s="372"/>
      <c r="HJ1262" s="372"/>
      <c r="HK1262" s="372"/>
      <c r="HL1262" s="372"/>
      <c r="HM1262" s="372"/>
      <c r="HN1262" s="372"/>
      <c r="HO1262" s="372"/>
      <c r="HP1262" s="372"/>
      <c r="HQ1262" s="372"/>
      <c r="HR1262" s="372"/>
      <c r="HS1262" s="372"/>
      <c r="HT1262" s="372"/>
      <c r="HU1262" s="372"/>
      <c r="HV1262" s="372"/>
      <c r="HW1262" s="372"/>
      <c r="HX1262" s="372"/>
    </row>
    <row r="1264" spans="1:232" s="481" customFormat="1">
      <c r="A1264" s="363"/>
      <c r="B1264" s="378"/>
      <c r="C1264" s="365"/>
      <c r="D1264" s="366"/>
      <c r="E1264" s="367"/>
      <c r="F1264" s="368"/>
      <c r="G1264" s="379"/>
      <c r="H1264" s="382"/>
      <c r="I1264" s="466"/>
      <c r="J1264" s="467"/>
      <c r="K1264" s="468"/>
      <c r="L1264" s="465"/>
      <c r="N1264" s="458"/>
      <c r="O1264" s="458"/>
      <c r="P1264" s="372"/>
      <c r="Q1264" s="372"/>
      <c r="R1264" s="372"/>
      <c r="S1264" s="372"/>
      <c r="T1264" s="372"/>
      <c r="U1264" s="372"/>
      <c r="V1264" s="372"/>
      <c r="W1264" s="372"/>
      <c r="X1264" s="372"/>
      <c r="Y1264" s="372"/>
      <c r="Z1264" s="372"/>
      <c r="AA1264" s="372"/>
      <c r="AB1264" s="372"/>
      <c r="AC1264" s="372"/>
      <c r="AD1264" s="372"/>
      <c r="AE1264" s="372"/>
      <c r="AF1264" s="372"/>
      <c r="AG1264" s="372"/>
      <c r="AH1264" s="372"/>
      <c r="AI1264" s="372"/>
      <c r="AJ1264" s="372"/>
      <c r="AK1264" s="372"/>
      <c r="AL1264" s="372"/>
      <c r="AM1264" s="372"/>
      <c r="AN1264" s="372"/>
      <c r="AO1264" s="372"/>
      <c r="AP1264" s="372"/>
      <c r="AQ1264" s="372"/>
      <c r="AR1264" s="372"/>
      <c r="AS1264" s="372"/>
      <c r="AT1264" s="372"/>
      <c r="AU1264" s="372"/>
      <c r="AV1264" s="372"/>
      <c r="AW1264" s="372"/>
      <c r="AX1264" s="372"/>
      <c r="AY1264" s="372"/>
      <c r="AZ1264" s="372"/>
      <c r="BA1264" s="372"/>
      <c r="BB1264" s="372"/>
      <c r="BC1264" s="372"/>
      <c r="BD1264" s="372"/>
      <c r="BE1264" s="372"/>
      <c r="BF1264" s="372"/>
      <c r="BG1264" s="372"/>
      <c r="BH1264" s="372"/>
      <c r="BI1264" s="372"/>
      <c r="BJ1264" s="372"/>
      <c r="BK1264" s="372"/>
      <c r="BL1264" s="372"/>
      <c r="BM1264" s="372"/>
      <c r="BN1264" s="372"/>
      <c r="BO1264" s="372"/>
      <c r="BP1264" s="372"/>
      <c r="BQ1264" s="372"/>
      <c r="BR1264" s="372"/>
      <c r="BS1264" s="372"/>
      <c r="BT1264" s="372"/>
      <c r="BU1264" s="372"/>
      <c r="BV1264" s="372"/>
      <c r="BW1264" s="372"/>
      <c r="BX1264" s="372"/>
      <c r="BY1264" s="372"/>
      <c r="BZ1264" s="372"/>
      <c r="CA1264" s="372"/>
      <c r="CB1264" s="372"/>
      <c r="CC1264" s="372"/>
      <c r="CD1264" s="372"/>
      <c r="CE1264" s="372"/>
      <c r="CF1264" s="372"/>
      <c r="CG1264" s="372"/>
      <c r="CH1264" s="372"/>
      <c r="CI1264" s="372"/>
      <c r="CJ1264" s="372"/>
      <c r="CK1264" s="372"/>
      <c r="CL1264" s="372"/>
      <c r="CM1264" s="372"/>
      <c r="CN1264" s="372"/>
      <c r="CO1264" s="372"/>
      <c r="CP1264" s="372"/>
      <c r="CQ1264" s="372"/>
      <c r="CR1264" s="372"/>
      <c r="CS1264" s="372"/>
      <c r="CT1264" s="372"/>
      <c r="CU1264" s="372"/>
      <c r="CV1264" s="372"/>
      <c r="CW1264" s="372"/>
      <c r="CX1264" s="372"/>
      <c r="CY1264" s="372"/>
      <c r="CZ1264" s="372"/>
      <c r="DA1264" s="372"/>
      <c r="DB1264" s="372"/>
      <c r="DC1264" s="372"/>
      <c r="DD1264" s="372"/>
      <c r="DE1264" s="372"/>
      <c r="DF1264" s="372"/>
      <c r="DG1264" s="372"/>
      <c r="DH1264" s="372"/>
      <c r="DI1264" s="372"/>
      <c r="DJ1264" s="372"/>
      <c r="DK1264" s="372"/>
      <c r="DL1264" s="372"/>
      <c r="DM1264" s="372"/>
      <c r="DN1264" s="372"/>
      <c r="DO1264" s="372"/>
      <c r="DP1264" s="372"/>
      <c r="DQ1264" s="372"/>
      <c r="DR1264" s="372"/>
      <c r="DS1264" s="372"/>
      <c r="DT1264" s="372"/>
      <c r="DU1264" s="372"/>
      <c r="DV1264" s="372"/>
      <c r="DW1264" s="372"/>
      <c r="DX1264" s="372"/>
      <c r="DY1264" s="372"/>
      <c r="DZ1264" s="372"/>
      <c r="EA1264" s="372"/>
      <c r="EB1264" s="372"/>
      <c r="EC1264" s="372"/>
      <c r="ED1264" s="372"/>
      <c r="EE1264" s="372"/>
      <c r="EF1264" s="372"/>
      <c r="EG1264" s="372"/>
      <c r="EH1264" s="372"/>
      <c r="EI1264" s="372"/>
      <c r="EJ1264" s="372"/>
      <c r="EK1264" s="372"/>
      <c r="EL1264" s="372"/>
      <c r="EM1264" s="372"/>
      <c r="EN1264" s="372"/>
      <c r="EO1264" s="372"/>
      <c r="EP1264" s="372"/>
      <c r="EQ1264" s="372"/>
      <c r="ER1264" s="372"/>
      <c r="ES1264" s="372"/>
      <c r="ET1264" s="372"/>
      <c r="EU1264" s="372"/>
      <c r="EV1264" s="372"/>
      <c r="EW1264" s="372"/>
      <c r="EX1264" s="372"/>
      <c r="EY1264" s="372"/>
      <c r="EZ1264" s="372"/>
      <c r="FA1264" s="372"/>
      <c r="FB1264" s="372"/>
      <c r="FC1264" s="372"/>
      <c r="FD1264" s="372"/>
      <c r="FE1264" s="372"/>
      <c r="FF1264" s="372"/>
      <c r="FG1264" s="372"/>
      <c r="FH1264" s="372"/>
      <c r="FI1264" s="372"/>
      <c r="FJ1264" s="372"/>
      <c r="FK1264" s="372"/>
      <c r="FL1264" s="372"/>
      <c r="FM1264" s="372"/>
      <c r="FN1264" s="372"/>
      <c r="FO1264" s="372"/>
      <c r="FP1264" s="372"/>
      <c r="FQ1264" s="372"/>
      <c r="FR1264" s="372"/>
      <c r="FS1264" s="372"/>
      <c r="FT1264" s="372"/>
      <c r="FU1264" s="372"/>
      <c r="FV1264" s="372"/>
      <c r="FW1264" s="372"/>
      <c r="FX1264" s="372"/>
      <c r="FY1264" s="372"/>
      <c r="FZ1264" s="372"/>
      <c r="GA1264" s="372"/>
      <c r="GB1264" s="372"/>
      <c r="GC1264" s="372"/>
      <c r="GD1264" s="372"/>
      <c r="GE1264" s="372"/>
      <c r="GF1264" s="372"/>
      <c r="GG1264" s="372"/>
      <c r="GH1264" s="372"/>
      <c r="GI1264" s="372"/>
      <c r="GJ1264" s="372"/>
      <c r="GK1264" s="372"/>
      <c r="GL1264" s="372"/>
      <c r="GM1264" s="372"/>
      <c r="GN1264" s="372"/>
      <c r="GO1264" s="372"/>
      <c r="GP1264" s="372"/>
      <c r="GQ1264" s="372"/>
      <c r="GR1264" s="372"/>
      <c r="GS1264" s="372"/>
      <c r="GT1264" s="372"/>
      <c r="GU1264" s="372"/>
      <c r="GV1264" s="372"/>
      <c r="GW1264" s="372"/>
      <c r="GX1264" s="372"/>
      <c r="GY1264" s="372"/>
      <c r="GZ1264" s="372"/>
      <c r="HA1264" s="372"/>
      <c r="HB1264" s="372"/>
      <c r="HC1264" s="372"/>
      <c r="HD1264" s="372"/>
      <c r="HE1264" s="372"/>
      <c r="HF1264" s="372"/>
      <c r="HG1264" s="372"/>
      <c r="HH1264" s="372"/>
      <c r="HI1264" s="372"/>
      <c r="HJ1264" s="372"/>
      <c r="HK1264" s="372"/>
      <c r="HL1264" s="372"/>
      <c r="HM1264" s="372"/>
      <c r="HN1264" s="372"/>
      <c r="HO1264" s="372"/>
      <c r="HP1264" s="372"/>
      <c r="HQ1264" s="372"/>
      <c r="HR1264" s="372"/>
      <c r="HS1264" s="372"/>
      <c r="HT1264" s="372"/>
      <c r="HU1264" s="372"/>
      <c r="HV1264" s="372"/>
      <c r="HW1264" s="372"/>
      <c r="HX1264" s="372"/>
    </row>
    <row r="1266" spans="1:232" s="481" customFormat="1">
      <c r="A1266" s="363"/>
      <c r="B1266" s="378"/>
      <c r="C1266" s="365"/>
      <c r="D1266" s="366"/>
      <c r="E1266" s="367"/>
      <c r="F1266" s="368"/>
      <c r="G1266" s="379"/>
      <c r="H1266" s="382"/>
      <c r="I1266" s="466"/>
      <c r="J1266" s="467"/>
      <c r="K1266" s="468"/>
      <c r="L1266" s="465"/>
      <c r="N1266" s="458"/>
      <c r="O1266" s="458"/>
      <c r="P1266" s="372"/>
      <c r="Q1266" s="372"/>
      <c r="R1266" s="372"/>
      <c r="S1266" s="372"/>
      <c r="T1266" s="372"/>
      <c r="U1266" s="372"/>
      <c r="V1266" s="372"/>
      <c r="W1266" s="372"/>
      <c r="X1266" s="372"/>
      <c r="Y1266" s="372"/>
      <c r="Z1266" s="372"/>
      <c r="AA1266" s="372"/>
      <c r="AB1266" s="372"/>
      <c r="AC1266" s="372"/>
      <c r="AD1266" s="372"/>
      <c r="AE1266" s="372"/>
      <c r="AF1266" s="372"/>
      <c r="AG1266" s="372"/>
      <c r="AH1266" s="372"/>
      <c r="AI1266" s="372"/>
      <c r="AJ1266" s="372"/>
      <c r="AK1266" s="372"/>
      <c r="AL1266" s="372"/>
      <c r="AM1266" s="372"/>
      <c r="AN1266" s="372"/>
      <c r="AO1266" s="372"/>
      <c r="AP1266" s="372"/>
      <c r="AQ1266" s="372"/>
      <c r="AR1266" s="372"/>
      <c r="AS1266" s="372"/>
      <c r="AT1266" s="372"/>
      <c r="AU1266" s="372"/>
      <c r="AV1266" s="372"/>
      <c r="AW1266" s="372"/>
      <c r="AX1266" s="372"/>
      <c r="AY1266" s="372"/>
      <c r="AZ1266" s="372"/>
      <c r="BA1266" s="372"/>
      <c r="BB1266" s="372"/>
      <c r="BC1266" s="372"/>
      <c r="BD1266" s="372"/>
      <c r="BE1266" s="372"/>
      <c r="BF1266" s="372"/>
      <c r="BG1266" s="372"/>
      <c r="BH1266" s="372"/>
      <c r="BI1266" s="372"/>
      <c r="BJ1266" s="372"/>
      <c r="BK1266" s="372"/>
      <c r="BL1266" s="372"/>
      <c r="BM1266" s="372"/>
      <c r="BN1266" s="372"/>
      <c r="BO1266" s="372"/>
      <c r="BP1266" s="372"/>
      <c r="BQ1266" s="372"/>
      <c r="BR1266" s="372"/>
      <c r="BS1266" s="372"/>
      <c r="BT1266" s="372"/>
      <c r="BU1266" s="372"/>
      <c r="BV1266" s="372"/>
      <c r="BW1266" s="372"/>
      <c r="BX1266" s="372"/>
      <c r="BY1266" s="372"/>
      <c r="BZ1266" s="372"/>
      <c r="CA1266" s="372"/>
      <c r="CB1266" s="372"/>
      <c r="CC1266" s="372"/>
      <c r="CD1266" s="372"/>
      <c r="CE1266" s="372"/>
      <c r="CF1266" s="372"/>
      <c r="CG1266" s="372"/>
      <c r="CH1266" s="372"/>
      <c r="CI1266" s="372"/>
      <c r="CJ1266" s="372"/>
      <c r="CK1266" s="372"/>
      <c r="CL1266" s="372"/>
      <c r="CM1266" s="372"/>
      <c r="CN1266" s="372"/>
      <c r="CO1266" s="372"/>
      <c r="CP1266" s="372"/>
      <c r="CQ1266" s="372"/>
      <c r="CR1266" s="372"/>
      <c r="CS1266" s="372"/>
      <c r="CT1266" s="372"/>
      <c r="CU1266" s="372"/>
      <c r="CV1266" s="372"/>
      <c r="CW1266" s="372"/>
      <c r="CX1266" s="372"/>
      <c r="CY1266" s="372"/>
      <c r="CZ1266" s="372"/>
      <c r="DA1266" s="372"/>
      <c r="DB1266" s="372"/>
      <c r="DC1266" s="372"/>
      <c r="DD1266" s="372"/>
      <c r="DE1266" s="372"/>
      <c r="DF1266" s="372"/>
      <c r="DG1266" s="372"/>
      <c r="DH1266" s="372"/>
      <c r="DI1266" s="372"/>
      <c r="DJ1266" s="372"/>
      <c r="DK1266" s="372"/>
      <c r="DL1266" s="372"/>
      <c r="DM1266" s="372"/>
      <c r="DN1266" s="372"/>
      <c r="DO1266" s="372"/>
      <c r="DP1266" s="372"/>
      <c r="DQ1266" s="372"/>
      <c r="DR1266" s="372"/>
      <c r="DS1266" s="372"/>
      <c r="DT1266" s="372"/>
      <c r="DU1266" s="372"/>
      <c r="DV1266" s="372"/>
      <c r="DW1266" s="372"/>
      <c r="DX1266" s="372"/>
      <c r="DY1266" s="372"/>
      <c r="DZ1266" s="372"/>
      <c r="EA1266" s="372"/>
      <c r="EB1266" s="372"/>
      <c r="EC1266" s="372"/>
      <c r="ED1266" s="372"/>
      <c r="EE1266" s="372"/>
      <c r="EF1266" s="372"/>
      <c r="EG1266" s="372"/>
      <c r="EH1266" s="372"/>
      <c r="EI1266" s="372"/>
      <c r="EJ1266" s="372"/>
      <c r="EK1266" s="372"/>
      <c r="EL1266" s="372"/>
      <c r="EM1266" s="372"/>
      <c r="EN1266" s="372"/>
      <c r="EO1266" s="372"/>
      <c r="EP1266" s="372"/>
      <c r="EQ1266" s="372"/>
      <c r="ER1266" s="372"/>
      <c r="ES1266" s="372"/>
      <c r="ET1266" s="372"/>
      <c r="EU1266" s="372"/>
      <c r="EV1266" s="372"/>
      <c r="EW1266" s="372"/>
      <c r="EX1266" s="372"/>
      <c r="EY1266" s="372"/>
      <c r="EZ1266" s="372"/>
      <c r="FA1266" s="372"/>
      <c r="FB1266" s="372"/>
      <c r="FC1266" s="372"/>
      <c r="FD1266" s="372"/>
      <c r="FE1266" s="372"/>
      <c r="FF1266" s="372"/>
      <c r="FG1266" s="372"/>
      <c r="FH1266" s="372"/>
      <c r="FI1266" s="372"/>
      <c r="FJ1266" s="372"/>
      <c r="FK1266" s="372"/>
      <c r="FL1266" s="372"/>
      <c r="FM1266" s="372"/>
      <c r="FN1266" s="372"/>
      <c r="FO1266" s="372"/>
      <c r="FP1266" s="372"/>
      <c r="FQ1266" s="372"/>
      <c r="FR1266" s="372"/>
      <c r="FS1266" s="372"/>
      <c r="FT1266" s="372"/>
      <c r="FU1266" s="372"/>
      <c r="FV1266" s="372"/>
      <c r="FW1266" s="372"/>
      <c r="FX1266" s="372"/>
      <c r="FY1266" s="372"/>
      <c r="FZ1266" s="372"/>
      <c r="GA1266" s="372"/>
      <c r="GB1266" s="372"/>
      <c r="GC1266" s="372"/>
      <c r="GD1266" s="372"/>
      <c r="GE1266" s="372"/>
      <c r="GF1266" s="372"/>
      <c r="GG1266" s="372"/>
      <c r="GH1266" s="372"/>
      <c r="GI1266" s="372"/>
      <c r="GJ1266" s="372"/>
      <c r="GK1266" s="372"/>
      <c r="GL1266" s="372"/>
      <c r="GM1266" s="372"/>
      <c r="GN1266" s="372"/>
      <c r="GO1266" s="372"/>
      <c r="GP1266" s="372"/>
      <c r="GQ1266" s="372"/>
      <c r="GR1266" s="372"/>
      <c r="GS1266" s="372"/>
      <c r="GT1266" s="372"/>
      <c r="GU1266" s="372"/>
      <c r="GV1266" s="372"/>
      <c r="GW1266" s="372"/>
      <c r="GX1266" s="372"/>
      <c r="GY1266" s="372"/>
      <c r="GZ1266" s="372"/>
      <c r="HA1266" s="372"/>
      <c r="HB1266" s="372"/>
      <c r="HC1266" s="372"/>
      <c r="HD1266" s="372"/>
      <c r="HE1266" s="372"/>
      <c r="HF1266" s="372"/>
      <c r="HG1266" s="372"/>
      <c r="HH1266" s="372"/>
      <c r="HI1266" s="372"/>
      <c r="HJ1266" s="372"/>
      <c r="HK1266" s="372"/>
      <c r="HL1266" s="372"/>
      <c r="HM1266" s="372"/>
      <c r="HN1266" s="372"/>
      <c r="HO1266" s="372"/>
      <c r="HP1266" s="372"/>
      <c r="HQ1266" s="372"/>
      <c r="HR1266" s="372"/>
      <c r="HS1266" s="372"/>
      <c r="HT1266" s="372"/>
      <c r="HU1266" s="372"/>
      <c r="HV1266" s="372"/>
      <c r="HW1266" s="372"/>
      <c r="HX1266" s="372"/>
    </row>
    <row r="1267" spans="1:232" s="481" customFormat="1">
      <c r="A1267" s="363"/>
      <c r="B1267" s="378"/>
      <c r="C1267" s="365"/>
      <c r="D1267" s="366"/>
      <c r="E1267" s="367"/>
      <c r="F1267" s="368"/>
      <c r="G1267" s="379"/>
      <c r="H1267" s="382"/>
      <c r="I1267" s="466"/>
      <c r="J1267" s="467"/>
      <c r="K1267" s="468"/>
      <c r="L1267" s="465"/>
      <c r="N1267" s="458"/>
      <c r="O1267" s="458"/>
      <c r="P1267" s="372"/>
      <c r="Q1267" s="372"/>
      <c r="R1267" s="372"/>
      <c r="S1267" s="372"/>
      <c r="T1267" s="372"/>
      <c r="U1267" s="372"/>
      <c r="V1267" s="372"/>
      <c r="W1267" s="372"/>
      <c r="X1267" s="372"/>
      <c r="Y1267" s="372"/>
      <c r="Z1267" s="372"/>
      <c r="AA1267" s="372"/>
      <c r="AB1267" s="372"/>
      <c r="AC1267" s="372"/>
      <c r="AD1267" s="372"/>
      <c r="AE1267" s="372"/>
      <c r="AF1267" s="372"/>
      <c r="AG1267" s="372"/>
      <c r="AH1267" s="372"/>
      <c r="AI1267" s="372"/>
      <c r="AJ1267" s="372"/>
      <c r="AK1267" s="372"/>
      <c r="AL1267" s="372"/>
      <c r="AM1267" s="372"/>
      <c r="AN1267" s="372"/>
      <c r="AO1267" s="372"/>
      <c r="AP1267" s="372"/>
      <c r="AQ1267" s="372"/>
      <c r="AR1267" s="372"/>
      <c r="AS1267" s="372"/>
      <c r="AT1267" s="372"/>
      <c r="AU1267" s="372"/>
      <c r="AV1267" s="372"/>
      <c r="AW1267" s="372"/>
      <c r="AX1267" s="372"/>
      <c r="AY1267" s="372"/>
      <c r="AZ1267" s="372"/>
      <c r="BA1267" s="372"/>
      <c r="BB1267" s="372"/>
      <c r="BC1267" s="372"/>
      <c r="BD1267" s="372"/>
      <c r="BE1267" s="372"/>
      <c r="BF1267" s="372"/>
      <c r="BG1267" s="372"/>
      <c r="BH1267" s="372"/>
      <c r="BI1267" s="372"/>
      <c r="BJ1267" s="372"/>
      <c r="BK1267" s="372"/>
      <c r="BL1267" s="372"/>
      <c r="BM1267" s="372"/>
      <c r="BN1267" s="372"/>
      <c r="BO1267" s="372"/>
      <c r="BP1267" s="372"/>
      <c r="BQ1267" s="372"/>
      <c r="BR1267" s="372"/>
      <c r="BS1267" s="372"/>
      <c r="BT1267" s="372"/>
      <c r="BU1267" s="372"/>
      <c r="BV1267" s="372"/>
      <c r="BW1267" s="372"/>
      <c r="BX1267" s="372"/>
      <c r="BY1267" s="372"/>
      <c r="BZ1267" s="372"/>
      <c r="CA1267" s="372"/>
      <c r="CB1267" s="372"/>
      <c r="CC1267" s="372"/>
      <c r="CD1267" s="372"/>
      <c r="CE1267" s="372"/>
      <c r="CF1267" s="372"/>
      <c r="CG1267" s="372"/>
      <c r="CH1267" s="372"/>
      <c r="CI1267" s="372"/>
      <c r="CJ1267" s="372"/>
      <c r="CK1267" s="372"/>
      <c r="CL1267" s="372"/>
      <c r="CM1267" s="372"/>
      <c r="CN1267" s="372"/>
      <c r="CO1267" s="372"/>
      <c r="CP1267" s="372"/>
      <c r="CQ1267" s="372"/>
      <c r="CR1267" s="372"/>
      <c r="CS1267" s="372"/>
      <c r="CT1267" s="372"/>
      <c r="CU1267" s="372"/>
      <c r="CV1267" s="372"/>
      <c r="CW1267" s="372"/>
      <c r="CX1267" s="372"/>
      <c r="CY1267" s="372"/>
      <c r="CZ1267" s="372"/>
      <c r="DA1267" s="372"/>
      <c r="DB1267" s="372"/>
      <c r="DC1267" s="372"/>
      <c r="DD1267" s="372"/>
      <c r="DE1267" s="372"/>
      <c r="DF1267" s="372"/>
      <c r="DG1267" s="372"/>
      <c r="DH1267" s="372"/>
      <c r="DI1267" s="372"/>
      <c r="DJ1267" s="372"/>
      <c r="DK1267" s="372"/>
      <c r="DL1267" s="372"/>
      <c r="DM1267" s="372"/>
      <c r="DN1267" s="372"/>
      <c r="DO1267" s="372"/>
      <c r="DP1267" s="372"/>
      <c r="DQ1267" s="372"/>
      <c r="DR1267" s="372"/>
      <c r="DS1267" s="372"/>
      <c r="DT1267" s="372"/>
      <c r="DU1267" s="372"/>
      <c r="DV1267" s="372"/>
      <c r="DW1267" s="372"/>
      <c r="DX1267" s="372"/>
      <c r="DY1267" s="372"/>
      <c r="DZ1267" s="372"/>
      <c r="EA1267" s="372"/>
      <c r="EB1267" s="372"/>
      <c r="EC1267" s="372"/>
      <c r="ED1267" s="372"/>
      <c r="EE1267" s="372"/>
      <c r="EF1267" s="372"/>
      <c r="EG1267" s="372"/>
      <c r="EH1267" s="372"/>
      <c r="EI1267" s="372"/>
      <c r="EJ1267" s="372"/>
      <c r="EK1267" s="372"/>
      <c r="EL1267" s="372"/>
      <c r="EM1267" s="372"/>
      <c r="EN1267" s="372"/>
      <c r="EO1267" s="372"/>
      <c r="EP1267" s="372"/>
      <c r="EQ1267" s="372"/>
      <c r="ER1267" s="372"/>
      <c r="ES1267" s="372"/>
      <c r="ET1267" s="372"/>
      <c r="EU1267" s="372"/>
      <c r="EV1267" s="372"/>
      <c r="EW1267" s="372"/>
      <c r="EX1267" s="372"/>
      <c r="EY1267" s="372"/>
      <c r="EZ1267" s="372"/>
      <c r="FA1267" s="372"/>
      <c r="FB1267" s="372"/>
      <c r="FC1267" s="372"/>
      <c r="FD1267" s="372"/>
      <c r="FE1267" s="372"/>
      <c r="FF1267" s="372"/>
      <c r="FG1267" s="372"/>
      <c r="FH1267" s="372"/>
      <c r="FI1267" s="372"/>
      <c r="FJ1267" s="372"/>
      <c r="FK1267" s="372"/>
      <c r="FL1267" s="372"/>
      <c r="FM1267" s="372"/>
      <c r="FN1267" s="372"/>
      <c r="FO1267" s="372"/>
      <c r="FP1267" s="372"/>
      <c r="FQ1267" s="372"/>
      <c r="FR1267" s="372"/>
      <c r="FS1267" s="372"/>
      <c r="FT1267" s="372"/>
      <c r="FU1267" s="372"/>
      <c r="FV1267" s="372"/>
      <c r="FW1267" s="372"/>
      <c r="FX1267" s="372"/>
      <c r="FY1267" s="372"/>
      <c r="FZ1267" s="372"/>
      <c r="GA1267" s="372"/>
      <c r="GB1267" s="372"/>
      <c r="GC1267" s="372"/>
      <c r="GD1267" s="372"/>
      <c r="GE1267" s="372"/>
      <c r="GF1267" s="372"/>
      <c r="GG1267" s="372"/>
      <c r="GH1267" s="372"/>
      <c r="GI1267" s="372"/>
      <c r="GJ1267" s="372"/>
      <c r="GK1267" s="372"/>
      <c r="GL1267" s="372"/>
      <c r="GM1267" s="372"/>
      <c r="GN1267" s="372"/>
      <c r="GO1267" s="372"/>
      <c r="GP1267" s="372"/>
      <c r="GQ1267" s="372"/>
      <c r="GR1267" s="372"/>
      <c r="GS1267" s="372"/>
      <c r="GT1267" s="372"/>
      <c r="GU1267" s="372"/>
      <c r="GV1267" s="372"/>
      <c r="GW1267" s="372"/>
      <c r="GX1267" s="372"/>
      <c r="GY1267" s="372"/>
      <c r="GZ1267" s="372"/>
      <c r="HA1267" s="372"/>
      <c r="HB1267" s="372"/>
      <c r="HC1267" s="372"/>
      <c r="HD1267" s="372"/>
      <c r="HE1267" s="372"/>
      <c r="HF1267" s="372"/>
      <c r="HG1267" s="372"/>
      <c r="HH1267" s="372"/>
      <c r="HI1267" s="372"/>
      <c r="HJ1267" s="372"/>
      <c r="HK1267" s="372"/>
      <c r="HL1267" s="372"/>
      <c r="HM1267" s="372"/>
      <c r="HN1267" s="372"/>
      <c r="HO1267" s="372"/>
      <c r="HP1267" s="372"/>
      <c r="HQ1267" s="372"/>
      <c r="HR1267" s="372"/>
      <c r="HS1267" s="372"/>
      <c r="HT1267" s="372"/>
      <c r="HU1267" s="372"/>
      <c r="HV1267" s="372"/>
      <c r="HW1267" s="372"/>
      <c r="HX1267" s="372"/>
    </row>
    <row r="1268" spans="1:232" s="481" customFormat="1">
      <c r="A1268" s="363"/>
      <c r="B1268" s="378"/>
      <c r="C1268" s="365"/>
      <c r="D1268" s="366"/>
      <c r="E1268" s="367"/>
      <c r="F1268" s="368"/>
      <c r="G1268" s="379"/>
      <c r="H1268" s="382"/>
      <c r="I1268" s="466"/>
      <c r="J1268" s="467"/>
      <c r="K1268" s="468"/>
      <c r="L1268" s="465"/>
      <c r="N1268" s="458"/>
      <c r="O1268" s="458"/>
      <c r="P1268" s="372"/>
      <c r="Q1268" s="372"/>
      <c r="R1268" s="372"/>
      <c r="S1268" s="372"/>
      <c r="T1268" s="372"/>
      <c r="U1268" s="372"/>
      <c r="V1268" s="372"/>
      <c r="W1268" s="372"/>
      <c r="X1268" s="372"/>
      <c r="Y1268" s="372"/>
      <c r="Z1268" s="372"/>
      <c r="AA1268" s="372"/>
      <c r="AB1268" s="372"/>
      <c r="AC1268" s="372"/>
      <c r="AD1268" s="372"/>
      <c r="AE1268" s="372"/>
      <c r="AF1268" s="372"/>
      <c r="AG1268" s="372"/>
      <c r="AH1268" s="372"/>
      <c r="AI1268" s="372"/>
      <c r="AJ1268" s="372"/>
      <c r="AK1268" s="372"/>
      <c r="AL1268" s="372"/>
      <c r="AM1268" s="372"/>
      <c r="AN1268" s="372"/>
      <c r="AO1268" s="372"/>
      <c r="AP1268" s="372"/>
      <c r="AQ1268" s="372"/>
      <c r="AR1268" s="372"/>
      <c r="AS1268" s="372"/>
      <c r="AT1268" s="372"/>
      <c r="AU1268" s="372"/>
      <c r="AV1268" s="372"/>
      <c r="AW1268" s="372"/>
      <c r="AX1268" s="372"/>
      <c r="AY1268" s="372"/>
      <c r="AZ1268" s="372"/>
      <c r="BA1268" s="372"/>
      <c r="BB1268" s="372"/>
      <c r="BC1268" s="372"/>
      <c r="BD1268" s="372"/>
      <c r="BE1268" s="372"/>
      <c r="BF1268" s="372"/>
      <c r="BG1268" s="372"/>
      <c r="BH1268" s="372"/>
      <c r="BI1268" s="372"/>
      <c r="BJ1268" s="372"/>
      <c r="BK1268" s="372"/>
      <c r="BL1268" s="372"/>
      <c r="BM1268" s="372"/>
      <c r="BN1268" s="372"/>
      <c r="BO1268" s="372"/>
      <c r="BP1268" s="372"/>
      <c r="BQ1268" s="372"/>
      <c r="BR1268" s="372"/>
      <c r="BS1268" s="372"/>
      <c r="BT1268" s="372"/>
      <c r="BU1268" s="372"/>
      <c r="BV1268" s="372"/>
      <c r="BW1268" s="372"/>
      <c r="BX1268" s="372"/>
      <c r="BY1268" s="372"/>
      <c r="BZ1268" s="372"/>
      <c r="CA1268" s="372"/>
      <c r="CB1268" s="372"/>
      <c r="CC1268" s="372"/>
      <c r="CD1268" s="372"/>
      <c r="CE1268" s="372"/>
      <c r="CF1268" s="372"/>
      <c r="CG1268" s="372"/>
      <c r="CH1268" s="372"/>
      <c r="CI1268" s="372"/>
      <c r="CJ1268" s="372"/>
      <c r="CK1268" s="372"/>
      <c r="CL1268" s="372"/>
      <c r="CM1268" s="372"/>
      <c r="CN1268" s="372"/>
      <c r="CO1268" s="372"/>
      <c r="CP1268" s="372"/>
      <c r="CQ1268" s="372"/>
      <c r="CR1268" s="372"/>
      <c r="CS1268" s="372"/>
      <c r="CT1268" s="372"/>
      <c r="CU1268" s="372"/>
      <c r="CV1268" s="372"/>
      <c r="CW1268" s="372"/>
      <c r="CX1268" s="372"/>
      <c r="CY1268" s="372"/>
      <c r="CZ1268" s="372"/>
      <c r="DA1268" s="372"/>
      <c r="DB1268" s="372"/>
      <c r="DC1268" s="372"/>
      <c r="DD1268" s="372"/>
      <c r="DE1268" s="372"/>
      <c r="DF1268" s="372"/>
      <c r="DG1268" s="372"/>
      <c r="DH1268" s="372"/>
      <c r="DI1268" s="372"/>
      <c r="DJ1268" s="372"/>
      <c r="DK1268" s="372"/>
      <c r="DL1268" s="372"/>
      <c r="DM1268" s="372"/>
      <c r="DN1268" s="372"/>
      <c r="DO1268" s="372"/>
      <c r="DP1268" s="372"/>
      <c r="DQ1268" s="372"/>
      <c r="DR1268" s="372"/>
      <c r="DS1268" s="372"/>
      <c r="DT1268" s="372"/>
      <c r="DU1268" s="372"/>
      <c r="DV1268" s="372"/>
      <c r="DW1268" s="372"/>
      <c r="DX1268" s="372"/>
      <c r="DY1268" s="372"/>
      <c r="DZ1268" s="372"/>
      <c r="EA1268" s="372"/>
      <c r="EB1268" s="372"/>
      <c r="EC1268" s="372"/>
      <c r="ED1268" s="372"/>
      <c r="EE1268" s="372"/>
      <c r="EF1268" s="372"/>
      <c r="EG1268" s="372"/>
      <c r="EH1268" s="372"/>
      <c r="EI1268" s="372"/>
      <c r="EJ1268" s="372"/>
      <c r="EK1268" s="372"/>
      <c r="EL1268" s="372"/>
      <c r="EM1268" s="372"/>
      <c r="EN1268" s="372"/>
      <c r="EO1268" s="372"/>
      <c r="EP1268" s="372"/>
      <c r="EQ1268" s="372"/>
      <c r="ER1268" s="372"/>
      <c r="ES1268" s="372"/>
      <c r="ET1268" s="372"/>
      <c r="EU1268" s="372"/>
      <c r="EV1268" s="372"/>
      <c r="EW1268" s="372"/>
      <c r="EX1268" s="372"/>
      <c r="EY1268" s="372"/>
      <c r="EZ1268" s="372"/>
      <c r="FA1268" s="372"/>
      <c r="FB1268" s="372"/>
      <c r="FC1268" s="372"/>
      <c r="FD1268" s="372"/>
      <c r="FE1268" s="372"/>
      <c r="FF1268" s="372"/>
      <c r="FG1268" s="372"/>
      <c r="FH1268" s="372"/>
      <c r="FI1268" s="372"/>
      <c r="FJ1268" s="372"/>
      <c r="FK1268" s="372"/>
      <c r="FL1268" s="372"/>
      <c r="FM1268" s="372"/>
      <c r="FN1268" s="372"/>
      <c r="FO1268" s="372"/>
      <c r="FP1268" s="372"/>
      <c r="FQ1268" s="372"/>
      <c r="FR1268" s="372"/>
      <c r="FS1268" s="372"/>
      <c r="FT1268" s="372"/>
      <c r="FU1268" s="372"/>
      <c r="FV1268" s="372"/>
      <c r="FW1268" s="372"/>
      <c r="FX1268" s="372"/>
      <c r="FY1268" s="372"/>
      <c r="FZ1268" s="372"/>
      <c r="GA1268" s="372"/>
      <c r="GB1268" s="372"/>
      <c r="GC1268" s="372"/>
      <c r="GD1268" s="372"/>
      <c r="GE1268" s="372"/>
      <c r="GF1268" s="372"/>
      <c r="GG1268" s="372"/>
      <c r="GH1268" s="372"/>
      <c r="GI1268" s="372"/>
      <c r="GJ1268" s="372"/>
      <c r="GK1268" s="372"/>
      <c r="GL1268" s="372"/>
      <c r="GM1268" s="372"/>
      <c r="GN1268" s="372"/>
      <c r="GO1268" s="372"/>
      <c r="GP1268" s="372"/>
      <c r="GQ1268" s="372"/>
      <c r="GR1268" s="372"/>
      <c r="GS1268" s="372"/>
      <c r="GT1268" s="372"/>
      <c r="GU1268" s="372"/>
      <c r="GV1268" s="372"/>
      <c r="GW1268" s="372"/>
      <c r="GX1268" s="372"/>
      <c r="GY1268" s="372"/>
      <c r="GZ1268" s="372"/>
      <c r="HA1268" s="372"/>
      <c r="HB1268" s="372"/>
      <c r="HC1268" s="372"/>
      <c r="HD1268" s="372"/>
      <c r="HE1268" s="372"/>
      <c r="HF1268" s="372"/>
      <c r="HG1268" s="372"/>
      <c r="HH1268" s="372"/>
      <c r="HI1268" s="372"/>
      <c r="HJ1268" s="372"/>
      <c r="HK1268" s="372"/>
      <c r="HL1268" s="372"/>
      <c r="HM1268" s="372"/>
      <c r="HN1268" s="372"/>
      <c r="HO1268" s="372"/>
      <c r="HP1268" s="372"/>
      <c r="HQ1268" s="372"/>
      <c r="HR1268" s="372"/>
      <c r="HS1268" s="372"/>
      <c r="HT1268" s="372"/>
      <c r="HU1268" s="372"/>
      <c r="HV1268" s="372"/>
      <c r="HW1268" s="372"/>
      <c r="HX1268" s="372"/>
    </row>
  </sheetData>
  <dataConsolidate/>
  <mergeCells count="19">
    <mergeCell ref="H10:H11"/>
    <mergeCell ref="K4:M4"/>
    <mergeCell ref="K10:K11"/>
    <mergeCell ref="K5:M5"/>
    <mergeCell ref="H7:P7"/>
    <mergeCell ref="O9:P9"/>
    <mergeCell ref="O10:P10"/>
    <mergeCell ref="I10:I11"/>
    <mergeCell ref="J10:J11"/>
    <mergeCell ref="M10:M11"/>
    <mergeCell ref="N10:N11"/>
    <mergeCell ref="L10:L11"/>
    <mergeCell ref="N1:P1"/>
    <mergeCell ref="N2:P2"/>
    <mergeCell ref="N3:P3"/>
    <mergeCell ref="N4:P4"/>
    <mergeCell ref="K1:M1"/>
    <mergeCell ref="K2:M2"/>
    <mergeCell ref="K3:M3"/>
  </mergeCells>
  <phoneticPr fontId="67" type="noConversion"/>
  <pageMargins left="0.196850393700787" right="0.15748031496063" top="0.15748031496063" bottom="0.15748031496063" header="0.15748031496063" footer="0.23622047244094499"/>
  <pageSetup paperSize="9" scale="86" firstPageNumber="24" fitToHeight="0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7">
    <tabColor theme="4" tint="0.39997558519241921"/>
  </sheetPr>
  <dimension ref="A1:IA1267"/>
  <sheetViews>
    <sheetView view="pageBreakPreview" topLeftCell="H1" zoomScaleNormal="120" zoomScaleSheetLayoutView="100" workbookViewId="0">
      <selection activeCell="D9" sqref="D9:D10"/>
    </sheetView>
  </sheetViews>
  <sheetFormatPr defaultColWidth="9.140625" defaultRowHeight="15.75"/>
  <cols>
    <col min="1" max="1" width="17.28515625" style="363" hidden="1" customWidth="1"/>
    <col min="2" max="2" width="3.28515625" style="378" hidden="1" customWidth="1"/>
    <col min="3" max="3" width="4.42578125" style="365" hidden="1" customWidth="1"/>
    <col min="4" max="4" width="3.28515625" style="366" hidden="1" customWidth="1"/>
    <col min="5" max="5" width="3.28515625" style="367" hidden="1" customWidth="1"/>
    <col min="6" max="6" width="3.28515625" style="368" hidden="1" customWidth="1"/>
    <col min="7" max="7" width="5.5703125" style="379" hidden="1" customWidth="1"/>
    <col min="8" max="8" width="5.7109375" style="382" bestFit="1" customWidth="1"/>
    <col min="9" max="9" width="3.140625" style="466" customWidth="1"/>
    <col min="10" max="10" width="2.42578125" style="467" customWidth="1"/>
    <col min="11" max="11" width="2.140625" style="468" customWidth="1"/>
    <col min="12" max="12" width="51.5703125" style="465" customWidth="1"/>
    <col min="13" max="13" width="5.7109375" style="458" customWidth="1"/>
    <col min="14" max="14" width="17.28515625" style="458" customWidth="1"/>
    <col min="15" max="15" width="17.140625" style="458" customWidth="1"/>
    <col min="16" max="16" width="16.28515625" style="372" customWidth="1"/>
    <col min="17" max="17" width="9.140625" style="372"/>
    <col min="18" max="18" width="14.7109375" style="372" customWidth="1"/>
    <col min="19" max="19" width="17.7109375" style="372" bestFit="1" customWidth="1"/>
    <col min="20" max="16384" width="9.140625" style="372"/>
  </cols>
  <sheetData>
    <row r="1" spans="1:19">
      <c r="A1" s="372"/>
      <c r="B1" s="375"/>
      <c r="C1" s="372"/>
      <c r="D1" s="376"/>
      <c r="E1" s="376"/>
      <c r="F1" s="376"/>
      <c r="G1" s="376"/>
      <c r="H1" s="376"/>
      <c r="I1" s="372"/>
      <c r="J1" s="372"/>
      <c r="K1" s="677"/>
      <c r="L1" s="677"/>
      <c r="M1" s="677"/>
      <c r="N1" s="641" t="s">
        <v>607</v>
      </c>
      <c r="O1" s="641"/>
      <c r="P1" s="641"/>
    </row>
    <row r="2" spans="1:19">
      <c r="A2" s="372"/>
      <c r="B2" s="375"/>
      <c r="C2" s="372"/>
      <c r="D2" s="376"/>
      <c r="E2" s="376"/>
      <c r="F2" s="376"/>
      <c r="G2" s="376"/>
      <c r="H2" s="376"/>
      <c r="I2" s="372"/>
      <c r="J2" s="372"/>
      <c r="K2" s="677"/>
      <c r="L2" s="677"/>
      <c r="M2" s="677"/>
      <c r="N2" s="641" t="s">
        <v>622</v>
      </c>
      <c r="O2" s="641"/>
      <c r="P2" s="641"/>
    </row>
    <row r="3" spans="1:19">
      <c r="A3" s="372"/>
      <c r="B3" s="375"/>
      <c r="C3" s="372"/>
      <c r="D3" s="376"/>
      <c r="E3" s="376"/>
      <c r="F3" s="376" t="s">
        <v>784</v>
      </c>
      <c r="G3" s="376"/>
      <c r="H3" s="376"/>
      <c r="I3" s="372"/>
      <c r="J3" s="372"/>
      <c r="K3" s="677"/>
      <c r="L3" s="677"/>
      <c r="M3" s="677"/>
      <c r="N3" s="641" t="s">
        <v>942</v>
      </c>
      <c r="O3" s="641"/>
      <c r="P3" s="641"/>
    </row>
    <row r="4" spans="1:19">
      <c r="A4" s="372"/>
      <c r="B4" s="375"/>
      <c r="C4" s="372"/>
      <c r="D4" s="376"/>
      <c r="E4" s="376"/>
      <c r="F4" s="376"/>
      <c r="G4" s="376"/>
      <c r="H4" s="376"/>
      <c r="I4" s="372"/>
      <c r="J4" s="372"/>
      <c r="K4" s="677"/>
      <c r="L4" s="677"/>
      <c r="M4" s="677"/>
      <c r="N4" s="641" t="s">
        <v>943</v>
      </c>
      <c r="O4" s="641"/>
      <c r="P4" s="641"/>
    </row>
    <row r="5" spans="1:19">
      <c r="A5" s="372"/>
      <c r="B5" s="375"/>
      <c r="C5" s="372"/>
      <c r="D5" s="376"/>
      <c r="E5" s="376"/>
      <c r="F5" s="376"/>
      <c r="G5" s="376"/>
      <c r="H5" s="376"/>
      <c r="I5" s="372"/>
      <c r="J5" s="372"/>
      <c r="K5" s="677"/>
      <c r="L5" s="677"/>
      <c r="M5" s="677"/>
      <c r="N5" s="687" t="s">
        <v>598</v>
      </c>
      <c r="O5" s="687"/>
      <c r="P5" s="687"/>
    </row>
    <row r="6" spans="1:19">
      <c r="A6" s="375" t="s">
        <v>745</v>
      </c>
      <c r="B6" s="375"/>
      <c r="C6" s="372"/>
      <c r="D6" s="376"/>
      <c r="E6" s="376"/>
      <c r="F6" s="376"/>
      <c r="G6" s="376"/>
      <c r="H6" s="376"/>
      <c r="I6" s="372"/>
      <c r="J6" s="372"/>
      <c r="K6" s="372"/>
      <c r="L6" s="377"/>
      <c r="M6" s="377"/>
      <c r="N6" s="372"/>
      <c r="O6" s="372"/>
    </row>
    <row r="7" spans="1:19" ht="44.25" customHeight="1">
      <c r="A7" s="363" t="s">
        <v>490</v>
      </c>
      <c r="H7" s="640" t="s">
        <v>930</v>
      </c>
      <c r="I7" s="640"/>
      <c r="J7" s="640"/>
      <c r="K7" s="640"/>
      <c r="L7" s="640"/>
      <c r="M7" s="640"/>
      <c r="N7" s="640"/>
      <c r="O7" s="640"/>
      <c r="P7" s="640"/>
    </row>
    <row r="8" spans="1:19">
      <c r="A8" s="380"/>
      <c r="H8" s="381"/>
      <c r="I8" s="381"/>
      <c r="J8" s="381"/>
      <c r="K8" s="381"/>
      <c r="L8" s="381"/>
      <c r="M8" s="381"/>
      <c r="N8" s="381"/>
      <c r="O8" s="381"/>
    </row>
    <row r="9" spans="1:19">
      <c r="A9" s="380"/>
      <c r="I9" s="383"/>
      <c r="J9" s="384"/>
      <c r="K9" s="384"/>
      <c r="L9" s="385"/>
      <c r="M9" s="386"/>
      <c r="N9" s="387"/>
      <c r="O9" s="682" t="s">
        <v>97</v>
      </c>
      <c r="P9" s="682"/>
    </row>
    <row r="10" spans="1:19" ht="46.5" customHeight="1">
      <c r="A10" s="380"/>
      <c r="H10" s="678" t="s">
        <v>98</v>
      </c>
      <c r="I10" s="678" t="s">
        <v>99</v>
      </c>
      <c r="J10" s="680" t="s">
        <v>100</v>
      </c>
      <c r="K10" s="680" t="s">
        <v>101</v>
      </c>
      <c r="L10" s="685" t="s">
        <v>102</v>
      </c>
      <c r="M10" s="683" t="s">
        <v>103</v>
      </c>
      <c r="N10" s="664" t="s">
        <v>374</v>
      </c>
      <c r="O10" s="639" t="s">
        <v>375</v>
      </c>
      <c r="P10" s="639"/>
    </row>
    <row r="11" spans="1:19" s="389" customFormat="1" ht="32.25" customHeight="1">
      <c r="A11" s="380"/>
      <c r="B11" s="378"/>
      <c r="C11" s="365"/>
      <c r="D11" s="366"/>
      <c r="E11" s="367"/>
      <c r="F11" s="368"/>
      <c r="G11" s="379"/>
      <c r="H11" s="679"/>
      <c r="I11" s="679"/>
      <c r="J11" s="681"/>
      <c r="K11" s="681"/>
      <c r="L11" s="686"/>
      <c r="M11" s="684"/>
      <c r="N11" s="664"/>
      <c r="O11" s="388" t="s">
        <v>376</v>
      </c>
      <c r="P11" s="388" t="s">
        <v>377</v>
      </c>
      <c r="R11" s="390"/>
      <c r="S11" s="390"/>
    </row>
    <row r="12" spans="1:19" s="397" customFormat="1">
      <c r="A12" s="380"/>
      <c r="B12" s="364"/>
      <c r="C12" s="391"/>
      <c r="D12" s="392"/>
      <c r="E12" s="393"/>
      <c r="F12" s="394"/>
      <c r="G12" s="369"/>
      <c r="H12" s="395">
        <v>1</v>
      </c>
      <c r="I12" s="395">
        <v>2</v>
      </c>
      <c r="J12" s="395">
        <v>3</v>
      </c>
      <c r="K12" s="395">
        <v>4</v>
      </c>
      <c r="L12" s="395">
        <v>5</v>
      </c>
      <c r="M12" s="396">
        <v>6</v>
      </c>
      <c r="N12" s="316">
        <v>7</v>
      </c>
      <c r="O12" s="316">
        <v>8</v>
      </c>
      <c r="P12" s="316" t="s">
        <v>624</v>
      </c>
    </row>
    <row r="13" spans="1:19" s="370" customFormat="1" ht="16.5" customHeight="1">
      <c r="A13" s="363" t="str">
        <f t="shared" ref="A13:A86" si="0">CONCATENATE(B13,C13,D13,E13,F13,G13)</f>
        <v>71000000000000</v>
      </c>
      <c r="B13" s="364" t="s">
        <v>439</v>
      </c>
      <c r="C13" s="391" t="s">
        <v>441</v>
      </c>
      <c r="D13" s="392" t="s">
        <v>441</v>
      </c>
      <c r="E13" s="393" t="s">
        <v>441</v>
      </c>
      <c r="F13" s="394" t="s">
        <v>441</v>
      </c>
      <c r="G13" s="369" t="s">
        <v>440</v>
      </c>
      <c r="H13" s="398"/>
      <c r="I13" s="399"/>
      <c r="J13" s="400"/>
      <c r="K13" s="400"/>
      <c r="L13" s="401" t="s">
        <v>105</v>
      </c>
      <c r="M13" s="402"/>
      <c r="N13" s="403">
        <f>O13+P13-O759</f>
        <v>541250.30000000005</v>
      </c>
      <c r="O13" s="403">
        <f>+O14+O109+O141+O319+O406+O470+O483+O568+O661+O751</f>
        <v>541250.30000000005</v>
      </c>
      <c r="P13" s="403">
        <f>+P14+P109+P141+P319+P406+P470+P483+P568+P661+P751</f>
        <v>0</v>
      </c>
      <c r="R13" s="404"/>
      <c r="S13" s="371"/>
    </row>
    <row r="14" spans="1:19" s="370" customFormat="1" ht="28.5" hidden="1">
      <c r="A14" s="363" t="str">
        <f t="shared" si="0"/>
        <v>71010000000000</v>
      </c>
      <c r="B14" s="364" t="s">
        <v>439</v>
      </c>
      <c r="C14" s="365" t="s">
        <v>106</v>
      </c>
      <c r="D14" s="366" t="s">
        <v>441</v>
      </c>
      <c r="E14" s="393" t="s">
        <v>441</v>
      </c>
      <c r="F14" s="394" t="s">
        <v>441</v>
      </c>
      <c r="G14" s="369" t="s">
        <v>440</v>
      </c>
      <c r="H14" s="322">
        <v>2100</v>
      </c>
      <c r="I14" s="405" t="s">
        <v>106</v>
      </c>
      <c r="J14" s="406">
        <v>0</v>
      </c>
      <c r="K14" s="406">
        <v>0</v>
      </c>
      <c r="L14" s="401" t="s">
        <v>107</v>
      </c>
      <c r="M14" s="407"/>
      <c r="N14" s="403">
        <f>+N16+N66+N84+N99</f>
        <v>0</v>
      </c>
      <c r="O14" s="403">
        <f>+O16+O66+O84+O99</f>
        <v>0</v>
      </c>
      <c r="P14" s="403">
        <f>+P16+P66+P84+P99</f>
        <v>0</v>
      </c>
      <c r="R14" s="408"/>
      <c r="S14" s="371"/>
    </row>
    <row r="15" spans="1:19" s="370" customFormat="1" hidden="1">
      <c r="A15" s="363" t="str">
        <f t="shared" si="0"/>
        <v>71010000000001</v>
      </c>
      <c r="B15" s="364" t="s">
        <v>439</v>
      </c>
      <c r="C15" s="365" t="s">
        <v>106</v>
      </c>
      <c r="D15" s="366" t="s">
        <v>441</v>
      </c>
      <c r="E15" s="393" t="s">
        <v>441</v>
      </c>
      <c r="F15" s="394" t="s">
        <v>441</v>
      </c>
      <c r="G15" s="369" t="s">
        <v>96</v>
      </c>
      <c r="H15" s="290"/>
      <c r="I15" s="319"/>
      <c r="J15" s="320"/>
      <c r="K15" s="320"/>
      <c r="L15" s="409" t="s">
        <v>108</v>
      </c>
      <c r="M15" s="323"/>
      <c r="N15" s="331"/>
      <c r="O15" s="331"/>
      <c r="P15" s="331"/>
      <c r="R15" s="408"/>
      <c r="S15" s="371"/>
    </row>
    <row r="16" spans="1:19" s="370" customFormat="1" ht="40.5" hidden="1">
      <c r="A16" s="363" t="str">
        <f t="shared" si="0"/>
        <v>71010100000000</v>
      </c>
      <c r="B16" s="364" t="s">
        <v>439</v>
      </c>
      <c r="C16" s="365" t="s">
        <v>106</v>
      </c>
      <c r="D16" s="366" t="s">
        <v>106</v>
      </c>
      <c r="E16" s="393" t="s">
        <v>441</v>
      </c>
      <c r="F16" s="394" t="s">
        <v>441</v>
      </c>
      <c r="G16" s="369" t="s">
        <v>440</v>
      </c>
      <c r="H16" s="290">
        <v>2110</v>
      </c>
      <c r="I16" s="319" t="s">
        <v>106</v>
      </c>
      <c r="J16" s="320">
        <v>1</v>
      </c>
      <c r="K16" s="320">
        <v>0</v>
      </c>
      <c r="L16" s="410" t="s">
        <v>109</v>
      </c>
      <c r="M16" s="411"/>
      <c r="N16" s="412">
        <f>+N18+N60</f>
        <v>0</v>
      </c>
      <c r="O16" s="412">
        <f>+O18+O60</f>
        <v>0</v>
      </c>
      <c r="P16" s="412">
        <f>+P18+P60</f>
        <v>0</v>
      </c>
      <c r="S16" s="371"/>
    </row>
    <row r="17" spans="1:22" s="370" customFormat="1" hidden="1">
      <c r="A17" s="363" t="str">
        <f t="shared" si="0"/>
        <v>71010100000001</v>
      </c>
      <c r="B17" s="364" t="s">
        <v>439</v>
      </c>
      <c r="C17" s="365" t="s">
        <v>106</v>
      </c>
      <c r="D17" s="366" t="s">
        <v>106</v>
      </c>
      <c r="E17" s="393" t="s">
        <v>441</v>
      </c>
      <c r="F17" s="394" t="s">
        <v>441</v>
      </c>
      <c r="G17" s="369" t="s">
        <v>96</v>
      </c>
      <c r="H17" s="290"/>
      <c r="I17" s="319"/>
      <c r="J17" s="320"/>
      <c r="K17" s="320"/>
      <c r="L17" s="409" t="s">
        <v>110</v>
      </c>
      <c r="M17" s="413"/>
      <c r="N17" s="331"/>
      <c r="O17" s="331"/>
      <c r="P17" s="331"/>
      <c r="S17" s="371"/>
    </row>
    <row r="18" spans="1:22" ht="25.5" hidden="1">
      <c r="A18" s="363" t="str">
        <f t="shared" si="0"/>
        <v>71010101000000</v>
      </c>
      <c r="B18" s="364" t="s">
        <v>439</v>
      </c>
      <c r="C18" s="365" t="s">
        <v>106</v>
      </c>
      <c r="D18" s="366" t="s">
        <v>106</v>
      </c>
      <c r="E18" s="367" t="s">
        <v>106</v>
      </c>
      <c r="F18" s="394" t="s">
        <v>441</v>
      </c>
      <c r="G18" s="369" t="s">
        <v>440</v>
      </c>
      <c r="H18" s="290">
        <v>2111</v>
      </c>
      <c r="I18" s="318" t="s">
        <v>106</v>
      </c>
      <c r="J18" s="322">
        <v>1</v>
      </c>
      <c r="K18" s="322">
        <v>1</v>
      </c>
      <c r="L18" s="409" t="s">
        <v>363</v>
      </c>
      <c r="M18" s="323"/>
      <c r="N18" s="331">
        <f>+N20+N55</f>
        <v>0</v>
      </c>
      <c r="O18" s="331">
        <f>+O20+O55</f>
        <v>0</v>
      </c>
      <c r="P18" s="331">
        <f>+P20+P55</f>
        <v>0</v>
      </c>
      <c r="Q18" s="370"/>
      <c r="R18" s="370"/>
      <c r="S18" s="371"/>
      <c r="T18" s="370"/>
      <c r="U18" s="370"/>
      <c r="V18" s="370"/>
    </row>
    <row r="19" spans="1:22" hidden="1">
      <c r="A19" s="363" t="str">
        <f t="shared" si="0"/>
        <v>71010101000001</v>
      </c>
      <c r="B19" s="364" t="s">
        <v>439</v>
      </c>
      <c r="C19" s="365" t="s">
        <v>106</v>
      </c>
      <c r="D19" s="366" t="s">
        <v>106</v>
      </c>
      <c r="E19" s="367" t="s">
        <v>106</v>
      </c>
      <c r="F19" s="394" t="s">
        <v>441</v>
      </c>
      <c r="G19" s="369" t="s">
        <v>96</v>
      </c>
      <c r="H19" s="290"/>
      <c r="I19" s="318"/>
      <c r="J19" s="322"/>
      <c r="K19" s="322"/>
      <c r="L19" s="409" t="s">
        <v>108</v>
      </c>
      <c r="M19" s="323"/>
      <c r="N19" s="331"/>
      <c r="O19" s="331"/>
      <c r="P19" s="331"/>
      <c r="Q19" s="370"/>
      <c r="R19" s="370"/>
      <c r="S19" s="371"/>
      <c r="T19" s="370"/>
      <c r="U19" s="370"/>
      <c r="V19" s="370"/>
    </row>
    <row r="20" spans="1:22" hidden="1">
      <c r="A20" s="363" t="str">
        <f t="shared" si="0"/>
        <v>71010101010000</v>
      </c>
      <c r="B20" s="364" t="s">
        <v>439</v>
      </c>
      <c r="C20" s="365" t="s">
        <v>106</v>
      </c>
      <c r="D20" s="366" t="s">
        <v>106</v>
      </c>
      <c r="E20" s="367" t="s">
        <v>106</v>
      </c>
      <c r="F20" s="394" t="s">
        <v>106</v>
      </c>
      <c r="G20" s="369" t="s">
        <v>440</v>
      </c>
      <c r="H20" s="290"/>
      <c r="I20" s="414"/>
      <c r="J20" s="415"/>
      <c r="K20" s="415"/>
      <c r="L20" s="416" t="s">
        <v>111</v>
      </c>
      <c r="M20" s="411"/>
      <c r="N20" s="417">
        <f>O20+P20</f>
        <v>0</v>
      </c>
      <c r="O20" s="417">
        <f>SUM(O21:O54)</f>
        <v>0</v>
      </c>
      <c r="P20" s="417">
        <f>SUM(P21:P54)</f>
        <v>0</v>
      </c>
      <c r="Q20" s="370"/>
      <c r="R20" s="370"/>
      <c r="S20" s="371"/>
      <c r="T20" s="370"/>
      <c r="U20" s="370"/>
      <c r="V20" s="370"/>
    </row>
    <row r="21" spans="1:22" s="370" customFormat="1" hidden="1">
      <c r="A21" s="363" t="str">
        <f t="shared" si="0"/>
        <v>71010101014111</v>
      </c>
      <c r="B21" s="364" t="s">
        <v>439</v>
      </c>
      <c r="C21" s="365" t="s">
        <v>106</v>
      </c>
      <c r="D21" s="366" t="s">
        <v>106</v>
      </c>
      <c r="E21" s="367" t="s">
        <v>106</v>
      </c>
      <c r="F21" s="394" t="s">
        <v>106</v>
      </c>
      <c r="G21" s="369">
        <v>4111</v>
      </c>
      <c r="H21" s="318"/>
      <c r="I21" s="318"/>
      <c r="J21" s="322"/>
      <c r="K21" s="322"/>
      <c r="L21" s="418" t="s">
        <v>112</v>
      </c>
      <c r="M21" s="316">
        <v>4111</v>
      </c>
      <c r="N21" s="299">
        <f>O21+P21</f>
        <v>0</v>
      </c>
      <c r="O21" s="299"/>
      <c r="P21" s="299"/>
      <c r="S21" s="371"/>
    </row>
    <row r="22" spans="1:22" ht="25.5" hidden="1">
      <c r="A22" s="363" t="str">
        <f t="shared" si="0"/>
        <v>71010101014112</v>
      </c>
      <c r="B22" s="364" t="s">
        <v>439</v>
      </c>
      <c r="C22" s="365" t="s">
        <v>106</v>
      </c>
      <c r="D22" s="366" t="s">
        <v>106</v>
      </c>
      <c r="E22" s="367" t="s">
        <v>106</v>
      </c>
      <c r="F22" s="394" t="s">
        <v>106</v>
      </c>
      <c r="G22" s="369">
        <v>4112</v>
      </c>
      <c r="H22" s="318"/>
      <c r="I22" s="318"/>
      <c r="J22" s="322"/>
      <c r="K22" s="322"/>
      <c r="L22" s="418" t="s">
        <v>113</v>
      </c>
      <c r="M22" s="316">
        <v>4112</v>
      </c>
      <c r="N22" s="299">
        <f t="shared" ref="N22:N59" si="1">O22+P22</f>
        <v>0</v>
      </c>
      <c r="O22" s="299"/>
      <c r="P22" s="299"/>
      <c r="Q22" s="370"/>
      <c r="R22" s="370"/>
      <c r="S22" s="371"/>
      <c r="T22" s="370"/>
      <c r="U22" s="370"/>
      <c r="V22" s="370"/>
    </row>
    <row r="23" spans="1:22" s="370" customFormat="1" hidden="1">
      <c r="A23" s="363" t="str">
        <f t="shared" si="0"/>
        <v>71010101014212</v>
      </c>
      <c r="B23" s="364" t="s">
        <v>439</v>
      </c>
      <c r="C23" s="365" t="s">
        <v>106</v>
      </c>
      <c r="D23" s="366" t="s">
        <v>106</v>
      </c>
      <c r="E23" s="367" t="s">
        <v>106</v>
      </c>
      <c r="F23" s="368" t="s">
        <v>106</v>
      </c>
      <c r="G23" s="379">
        <v>4212</v>
      </c>
      <c r="H23" s="318"/>
      <c r="I23" s="318"/>
      <c r="J23" s="322"/>
      <c r="K23" s="322"/>
      <c r="L23" s="321" t="s">
        <v>114</v>
      </c>
      <c r="M23" s="316">
        <v>4212</v>
      </c>
      <c r="N23" s="299">
        <f t="shared" si="1"/>
        <v>0</v>
      </c>
      <c r="O23" s="299"/>
      <c r="P23" s="299"/>
      <c r="S23" s="371"/>
    </row>
    <row r="24" spans="1:22" hidden="1">
      <c r="A24" s="363" t="str">
        <f t="shared" si="0"/>
        <v>71010101014213</v>
      </c>
      <c r="B24" s="364" t="s">
        <v>439</v>
      </c>
      <c r="C24" s="365" t="s">
        <v>106</v>
      </c>
      <c r="D24" s="366" t="s">
        <v>106</v>
      </c>
      <c r="E24" s="367" t="s">
        <v>106</v>
      </c>
      <c r="F24" s="368" t="s">
        <v>106</v>
      </c>
      <c r="G24" s="379">
        <v>4213</v>
      </c>
      <c r="H24" s="318"/>
      <c r="I24" s="318"/>
      <c r="J24" s="322"/>
      <c r="K24" s="322"/>
      <c r="L24" s="330" t="s">
        <v>115</v>
      </c>
      <c r="M24" s="288">
        <v>4213</v>
      </c>
      <c r="N24" s="299">
        <f t="shared" si="1"/>
        <v>0</v>
      </c>
      <c r="O24" s="299"/>
      <c r="P24" s="299"/>
      <c r="Q24" s="370"/>
      <c r="R24" s="370"/>
      <c r="S24" s="371"/>
      <c r="T24" s="370"/>
      <c r="U24" s="370"/>
      <c r="V24" s="370"/>
    </row>
    <row r="25" spans="1:22" s="370" customFormat="1" hidden="1">
      <c r="A25" s="363" t="str">
        <f t="shared" si="0"/>
        <v>71010101014214</v>
      </c>
      <c r="B25" s="364" t="s">
        <v>439</v>
      </c>
      <c r="C25" s="365" t="s">
        <v>106</v>
      </c>
      <c r="D25" s="366" t="s">
        <v>106</v>
      </c>
      <c r="E25" s="367" t="s">
        <v>106</v>
      </c>
      <c r="F25" s="368" t="s">
        <v>106</v>
      </c>
      <c r="G25" s="379">
        <v>4214</v>
      </c>
      <c r="H25" s="318"/>
      <c r="I25" s="318"/>
      <c r="J25" s="322"/>
      <c r="K25" s="322"/>
      <c r="L25" s="330" t="s">
        <v>116</v>
      </c>
      <c r="M25" s="288">
        <v>4214</v>
      </c>
      <c r="N25" s="299">
        <f t="shared" si="1"/>
        <v>0</v>
      </c>
      <c r="O25" s="299"/>
      <c r="P25" s="299"/>
      <c r="S25" s="371"/>
    </row>
    <row r="26" spans="1:22" hidden="1">
      <c r="A26" s="363" t="str">
        <f t="shared" si="0"/>
        <v>71010101014215</v>
      </c>
      <c r="B26" s="364" t="s">
        <v>439</v>
      </c>
      <c r="C26" s="365" t="s">
        <v>106</v>
      </c>
      <c r="D26" s="366" t="s">
        <v>106</v>
      </c>
      <c r="E26" s="367" t="s">
        <v>106</v>
      </c>
      <c r="F26" s="368" t="s">
        <v>106</v>
      </c>
      <c r="G26" s="379">
        <v>4215</v>
      </c>
      <c r="H26" s="318"/>
      <c r="I26" s="318"/>
      <c r="J26" s="322"/>
      <c r="K26" s="322"/>
      <c r="L26" s="321" t="s">
        <v>117</v>
      </c>
      <c r="M26" s="316">
        <v>4215</v>
      </c>
      <c r="N26" s="299">
        <f t="shared" si="1"/>
        <v>0</v>
      </c>
      <c r="O26" s="299"/>
      <c r="P26" s="299"/>
      <c r="Q26" s="370"/>
      <c r="R26" s="370"/>
      <c r="S26" s="371"/>
      <c r="T26" s="370"/>
      <c r="U26" s="370"/>
      <c r="V26" s="370"/>
    </row>
    <row r="27" spans="1:22" hidden="1">
      <c r="A27" s="363" t="str">
        <f t="shared" si="0"/>
        <v>71010101014216</v>
      </c>
      <c r="B27" s="364" t="s">
        <v>439</v>
      </c>
      <c r="C27" s="365" t="s">
        <v>106</v>
      </c>
      <c r="D27" s="366" t="s">
        <v>106</v>
      </c>
      <c r="E27" s="367" t="s">
        <v>106</v>
      </c>
      <c r="F27" s="368" t="s">
        <v>106</v>
      </c>
      <c r="G27" s="379">
        <v>4216</v>
      </c>
      <c r="H27" s="318"/>
      <c r="I27" s="318"/>
      <c r="J27" s="322"/>
      <c r="K27" s="322"/>
      <c r="L27" s="321" t="s">
        <v>447</v>
      </c>
      <c r="M27" s="316">
        <v>4216</v>
      </c>
      <c r="N27" s="299">
        <f t="shared" si="1"/>
        <v>0</v>
      </c>
      <c r="O27" s="299"/>
      <c r="P27" s="299"/>
      <c r="Q27" s="370"/>
      <c r="R27" s="370"/>
      <c r="S27" s="371"/>
      <c r="T27" s="370"/>
      <c r="U27" s="370"/>
      <c r="V27" s="370"/>
    </row>
    <row r="28" spans="1:22" hidden="1">
      <c r="A28" s="363" t="str">
        <f t="shared" si="0"/>
        <v>71010101014222</v>
      </c>
      <c r="B28" s="364" t="s">
        <v>439</v>
      </c>
      <c r="C28" s="365" t="s">
        <v>106</v>
      </c>
      <c r="D28" s="366" t="s">
        <v>106</v>
      </c>
      <c r="E28" s="367" t="s">
        <v>106</v>
      </c>
      <c r="F28" s="368" t="s">
        <v>106</v>
      </c>
      <c r="G28" s="379">
        <v>4222</v>
      </c>
      <c r="H28" s="318"/>
      <c r="I28" s="318"/>
      <c r="J28" s="322"/>
      <c r="K28" s="322"/>
      <c r="L28" s="321" t="s">
        <v>392</v>
      </c>
      <c r="M28" s="316" t="s">
        <v>746</v>
      </c>
      <c r="N28" s="299">
        <f t="shared" si="1"/>
        <v>0</v>
      </c>
      <c r="O28" s="299"/>
      <c r="P28" s="299"/>
      <c r="Q28" s="370"/>
      <c r="R28" s="370"/>
      <c r="S28" s="371"/>
      <c r="T28" s="370"/>
      <c r="U28" s="370"/>
      <c r="V28" s="370"/>
    </row>
    <row r="29" spans="1:22" hidden="1">
      <c r="A29" s="363" t="str">
        <f t="shared" si="0"/>
        <v>71010101014231</v>
      </c>
      <c r="B29" s="364" t="s">
        <v>439</v>
      </c>
      <c r="C29" s="365" t="s">
        <v>106</v>
      </c>
      <c r="D29" s="366" t="s">
        <v>106</v>
      </c>
      <c r="E29" s="367" t="s">
        <v>106</v>
      </c>
      <c r="F29" s="368" t="s">
        <v>106</v>
      </c>
      <c r="G29" s="379">
        <v>4231</v>
      </c>
      <c r="H29" s="318"/>
      <c r="I29" s="318"/>
      <c r="J29" s="322"/>
      <c r="K29" s="322"/>
      <c r="L29" s="321" t="s">
        <v>119</v>
      </c>
      <c r="M29" s="316">
        <v>4222</v>
      </c>
      <c r="N29" s="299">
        <f t="shared" si="1"/>
        <v>0</v>
      </c>
      <c r="O29" s="299"/>
      <c r="P29" s="299"/>
      <c r="Q29" s="370"/>
      <c r="R29" s="370"/>
      <c r="S29" s="371"/>
      <c r="T29" s="370"/>
      <c r="U29" s="370"/>
      <c r="V29" s="370"/>
    </row>
    <row r="30" spans="1:22" hidden="1">
      <c r="A30" s="363" t="str">
        <f t="shared" si="0"/>
        <v>71010101014232</v>
      </c>
      <c r="B30" s="364" t="s">
        <v>439</v>
      </c>
      <c r="C30" s="365" t="s">
        <v>106</v>
      </c>
      <c r="D30" s="366" t="s">
        <v>106</v>
      </c>
      <c r="E30" s="367" t="s">
        <v>106</v>
      </c>
      <c r="F30" s="368" t="s">
        <v>106</v>
      </c>
      <c r="G30" s="379">
        <v>4232</v>
      </c>
      <c r="H30" s="318"/>
      <c r="I30" s="318"/>
      <c r="J30" s="322"/>
      <c r="K30" s="322"/>
      <c r="L30" s="321" t="s">
        <v>448</v>
      </c>
      <c r="M30" s="316">
        <v>4231</v>
      </c>
      <c r="N30" s="299">
        <f t="shared" si="1"/>
        <v>0</v>
      </c>
      <c r="O30" s="299"/>
      <c r="P30" s="299"/>
      <c r="Q30" s="370"/>
      <c r="R30" s="370"/>
      <c r="S30" s="371"/>
      <c r="T30" s="370"/>
      <c r="U30" s="370"/>
      <c r="V30" s="370"/>
    </row>
    <row r="31" spans="1:22" hidden="1">
      <c r="A31" s="363" t="str">
        <f t="shared" si="0"/>
        <v>71010101014233</v>
      </c>
      <c r="B31" s="364" t="s">
        <v>439</v>
      </c>
      <c r="C31" s="365" t="s">
        <v>106</v>
      </c>
      <c r="D31" s="366" t="s">
        <v>106</v>
      </c>
      <c r="E31" s="367" t="s">
        <v>106</v>
      </c>
      <c r="F31" s="368" t="s">
        <v>106</v>
      </c>
      <c r="G31" s="379">
        <v>4233</v>
      </c>
      <c r="H31" s="318"/>
      <c r="I31" s="318"/>
      <c r="J31" s="322"/>
      <c r="K31" s="322"/>
      <c r="L31" s="321" t="s">
        <v>121</v>
      </c>
      <c r="M31" s="316">
        <v>4232</v>
      </c>
      <c r="N31" s="299">
        <f t="shared" si="1"/>
        <v>0</v>
      </c>
      <c r="O31" s="299"/>
      <c r="P31" s="299"/>
      <c r="Q31" s="370"/>
      <c r="R31" s="370"/>
      <c r="S31" s="371"/>
      <c r="T31" s="370"/>
      <c r="U31" s="370"/>
      <c r="V31" s="370"/>
    </row>
    <row r="32" spans="1:22" ht="25.5" hidden="1">
      <c r="A32" s="363" t="str">
        <f t="shared" si="0"/>
        <v>71010101014234</v>
      </c>
      <c r="B32" s="364" t="s">
        <v>439</v>
      </c>
      <c r="C32" s="365" t="s">
        <v>106</v>
      </c>
      <c r="D32" s="366" t="s">
        <v>106</v>
      </c>
      <c r="E32" s="367" t="s">
        <v>106</v>
      </c>
      <c r="F32" s="368" t="s">
        <v>106</v>
      </c>
      <c r="G32" s="379">
        <v>4234</v>
      </c>
      <c r="H32" s="318"/>
      <c r="I32" s="318"/>
      <c r="J32" s="322"/>
      <c r="K32" s="322"/>
      <c r="L32" s="321" t="s">
        <v>449</v>
      </c>
      <c r="M32" s="316">
        <v>4233</v>
      </c>
      <c r="N32" s="299">
        <f t="shared" si="1"/>
        <v>0</v>
      </c>
      <c r="O32" s="299"/>
      <c r="P32" s="299"/>
      <c r="Q32" s="370"/>
      <c r="R32" s="370"/>
      <c r="S32" s="371"/>
      <c r="T32" s="370"/>
      <c r="U32" s="370"/>
      <c r="V32" s="370"/>
    </row>
    <row r="33" spans="1:22" hidden="1">
      <c r="A33" s="363" t="str">
        <f t="shared" si="0"/>
        <v>71010101014235</v>
      </c>
      <c r="B33" s="364" t="s">
        <v>439</v>
      </c>
      <c r="C33" s="365" t="s">
        <v>106</v>
      </c>
      <c r="D33" s="366" t="s">
        <v>106</v>
      </c>
      <c r="E33" s="367" t="s">
        <v>106</v>
      </c>
      <c r="F33" s="368" t="s">
        <v>106</v>
      </c>
      <c r="G33" s="379">
        <v>4235</v>
      </c>
      <c r="H33" s="318"/>
      <c r="I33" s="318"/>
      <c r="J33" s="322"/>
      <c r="K33" s="322"/>
      <c r="L33" s="321" t="s">
        <v>782</v>
      </c>
      <c r="M33" s="316">
        <v>4234</v>
      </c>
      <c r="N33" s="299">
        <f t="shared" si="1"/>
        <v>0</v>
      </c>
      <c r="O33" s="299"/>
      <c r="P33" s="299"/>
      <c r="Q33" s="370"/>
      <c r="R33" s="370"/>
      <c r="S33" s="371"/>
      <c r="T33" s="370"/>
      <c r="U33" s="370"/>
      <c r="V33" s="370"/>
    </row>
    <row r="34" spans="1:22" hidden="1">
      <c r="B34" s="364"/>
      <c r="H34" s="318"/>
      <c r="I34" s="318"/>
      <c r="J34" s="322"/>
      <c r="K34" s="322"/>
      <c r="L34" s="321" t="s">
        <v>123</v>
      </c>
      <c r="M34" s="316">
        <v>4235</v>
      </c>
      <c r="N34" s="299">
        <f t="shared" si="1"/>
        <v>0</v>
      </c>
      <c r="O34" s="299"/>
      <c r="P34" s="299"/>
      <c r="Q34" s="370"/>
      <c r="R34" s="370"/>
      <c r="S34" s="371"/>
      <c r="T34" s="370"/>
      <c r="U34" s="370"/>
      <c r="V34" s="370"/>
    </row>
    <row r="35" spans="1:22" hidden="1">
      <c r="A35" s="363" t="str">
        <f t="shared" si="0"/>
        <v>71010101014237</v>
      </c>
      <c r="B35" s="364" t="s">
        <v>439</v>
      </c>
      <c r="C35" s="365" t="s">
        <v>106</v>
      </c>
      <c r="D35" s="366" t="s">
        <v>106</v>
      </c>
      <c r="E35" s="367" t="s">
        <v>106</v>
      </c>
      <c r="F35" s="368" t="s">
        <v>106</v>
      </c>
      <c r="G35" s="379">
        <v>4237</v>
      </c>
      <c r="H35" s="318"/>
      <c r="I35" s="318"/>
      <c r="J35" s="322"/>
      <c r="K35" s="322"/>
      <c r="L35" s="321" t="s">
        <v>124</v>
      </c>
      <c r="M35" s="316">
        <v>4237</v>
      </c>
      <c r="N35" s="299">
        <f t="shared" si="1"/>
        <v>0</v>
      </c>
      <c r="O35" s="299"/>
      <c r="P35" s="299"/>
      <c r="Q35" s="370"/>
      <c r="R35" s="370"/>
      <c r="S35" s="371"/>
      <c r="T35" s="370"/>
      <c r="U35" s="370"/>
      <c r="V35" s="370"/>
    </row>
    <row r="36" spans="1:22" hidden="1">
      <c r="A36" s="363" t="str">
        <f t="shared" si="0"/>
        <v>71010101014239</v>
      </c>
      <c r="B36" s="364" t="s">
        <v>439</v>
      </c>
      <c r="C36" s="365" t="s">
        <v>106</v>
      </c>
      <c r="D36" s="366" t="s">
        <v>106</v>
      </c>
      <c r="E36" s="367" t="s">
        <v>106</v>
      </c>
      <c r="F36" s="368" t="s">
        <v>106</v>
      </c>
      <c r="G36" s="379">
        <v>4239</v>
      </c>
      <c r="H36" s="318"/>
      <c r="I36" s="318"/>
      <c r="J36" s="322"/>
      <c r="K36" s="322"/>
      <c r="L36" s="321" t="s">
        <v>125</v>
      </c>
      <c r="M36" s="316">
        <v>4239</v>
      </c>
      <c r="N36" s="299">
        <f t="shared" si="1"/>
        <v>0</v>
      </c>
      <c r="O36" s="299"/>
      <c r="P36" s="299"/>
      <c r="Q36" s="370"/>
      <c r="R36" s="370"/>
      <c r="S36" s="371"/>
      <c r="T36" s="370"/>
      <c r="U36" s="370"/>
      <c r="V36" s="370"/>
    </row>
    <row r="37" spans="1:22" hidden="1">
      <c r="A37" s="363" t="str">
        <f t="shared" si="0"/>
        <v>71010101014241</v>
      </c>
      <c r="B37" s="364" t="s">
        <v>439</v>
      </c>
      <c r="C37" s="365" t="s">
        <v>106</v>
      </c>
      <c r="D37" s="366" t="s">
        <v>106</v>
      </c>
      <c r="E37" s="367" t="s">
        <v>106</v>
      </c>
      <c r="F37" s="368" t="s">
        <v>106</v>
      </c>
      <c r="G37" s="379">
        <v>4241</v>
      </c>
      <c r="H37" s="318"/>
      <c r="I37" s="318"/>
      <c r="J37" s="322"/>
      <c r="K37" s="322"/>
      <c r="L37" s="321" t="s">
        <v>126</v>
      </c>
      <c r="M37" s="316">
        <v>4241</v>
      </c>
      <c r="N37" s="299">
        <f t="shared" si="1"/>
        <v>0</v>
      </c>
      <c r="O37" s="299"/>
      <c r="P37" s="299"/>
      <c r="Q37" s="370"/>
      <c r="R37" s="370"/>
      <c r="S37" s="371"/>
      <c r="T37" s="370"/>
      <c r="U37" s="370"/>
      <c r="V37" s="370"/>
    </row>
    <row r="38" spans="1:22" ht="25.5" hidden="1">
      <c r="A38" s="363" t="str">
        <f t="shared" si="0"/>
        <v>71010101014252</v>
      </c>
      <c r="B38" s="364" t="s">
        <v>439</v>
      </c>
      <c r="C38" s="365" t="s">
        <v>106</v>
      </c>
      <c r="D38" s="366" t="s">
        <v>106</v>
      </c>
      <c r="E38" s="367" t="s">
        <v>106</v>
      </c>
      <c r="F38" s="368" t="s">
        <v>106</v>
      </c>
      <c r="G38" s="379">
        <v>4252</v>
      </c>
      <c r="H38" s="318"/>
      <c r="I38" s="318"/>
      <c r="J38" s="322"/>
      <c r="K38" s="322"/>
      <c r="L38" s="321" t="s">
        <v>127</v>
      </c>
      <c r="M38" s="316">
        <v>4252</v>
      </c>
      <c r="N38" s="299">
        <f t="shared" si="1"/>
        <v>0</v>
      </c>
      <c r="O38" s="299"/>
      <c r="P38" s="299"/>
      <c r="Q38" s="370"/>
      <c r="R38" s="370"/>
      <c r="S38" s="371"/>
      <c r="T38" s="370"/>
      <c r="U38" s="370"/>
      <c r="V38" s="370"/>
    </row>
    <row r="39" spans="1:22" hidden="1">
      <c r="A39" s="363" t="str">
        <f t="shared" si="0"/>
        <v>71010101014261</v>
      </c>
      <c r="B39" s="364" t="s">
        <v>439</v>
      </c>
      <c r="C39" s="365" t="s">
        <v>106</v>
      </c>
      <c r="D39" s="366" t="s">
        <v>106</v>
      </c>
      <c r="E39" s="367" t="s">
        <v>106</v>
      </c>
      <c r="F39" s="368" t="s">
        <v>106</v>
      </c>
      <c r="G39" s="379">
        <v>4261</v>
      </c>
      <c r="H39" s="318"/>
      <c r="I39" s="318"/>
      <c r="J39" s="322"/>
      <c r="K39" s="322"/>
      <c r="L39" s="330" t="s">
        <v>128</v>
      </c>
      <c r="M39" s="288">
        <v>4261</v>
      </c>
      <c r="N39" s="299">
        <f t="shared" si="1"/>
        <v>0</v>
      </c>
      <c r="O39" s="299"/>
      <c r="P39" s="299"/>
      <c r="Q39" s="370"/>
      <c r="R39" s="370"/>
      <c r="S39" s="371"/>
      <c r="T39" s="370"/>
      <c r="U39" s="370"/>
      <c r="V39" s="370"/>
    </row>
    <row r="40" spans="1:22" hidden="1">
      <c r="A40" s="363" t="str">
        <f t="shared" si="0"/>
        <v>71010101014264</v>
      </c>
      <c r="B40" s="364" t="s">
        <v>439</v>
      </c>
      <c r="C40" s="365" t="s">
        <v>106</v>
      </c>
      <c r="D40" s="366" t="s">
        <v>106</v>
      </c>
      <c r="E40" s="367" t="s">
        <v>106</v>
      </c>
      <c r="F40" s="368" t="s">
        <v>106</v>
      </c>
      <c r="G40" s="379">
        <v>4264</v>
      </c>
      <c r="H40" s="318"/>
      <c r="I40" s="318"/>
      <c r="J40" s="322"/>
      <c r="K40" s="322"/>
      <c r="L40" s="336" t="s">
        <v>129</v>
      </c>
      <c r="M40" s="289">
        <v>4264</v>
      </c>
      <c r="N40" s="299">
        <f t="shared" si="1"/>
        <v>0</v>
      </c>
      <c r="O40" s="299"/>
      <c r="P40" s="299"/>
      <c r="Q40" s="370"/>
      <c r="R40" s="370"/>
      <c r="S40" s="371"/>
      <c r="T40" s="370"/>
      <c r="U40" s="370"/>
      <c r="V40" s="370"/>
    </row>
    <row r="41" spans="1:22" hidden="1">
      <c r="A41" s="363" t="str">
        <f t="shared" si="0"/>
        <v>71010101014267</v>
      </c>
      <c r="B41" s="364" t="s">
        <v>439</v>
      </c>
      <c r="C41" s="365" t="s">
        <v>106</v>
      </c>
      <c r="D41" s="366" t="s">
        <v>106</v>
      </c>
      <c r="E41" s="367" t="s">
        <v>106</v>
      </c>
      <c r="F41" s="368" t="s">
        <v>106</v>
      </c>
      <c r="G41" s="379">
        <v>4267</v>
      </c>
      <c r="H41" s="318"/>
      <c r="I41" s="318"/>
      <c r="J41" s="322"/>
      <c r="K41" s="322"/>
      <c r="L41" s="336" t="s">
        <v>130</v>
      </c>
      <c r="M41" s="289">
        <v>4267</v>
      </c>
      <c r="N41" s="299">
        <f t="shared" si="1"/>
        <v>0</v>
      </c>
      <c r="O41" s="299"/>
      <c r="P41" s="299"/>
      <c r="Q41" s="370"/>
      <c r="R41" s="370"/>
      <c r="S41" s="371"/>
      <c r="T41" s="370"/>
      <c r="U41" s="370"/>
      <c r="V41" s="370"/>
    </row>
    <row r="42" spans="1:22" hidden="1">
      <c r="A42" s="363" t="str">
        <f t="shared" si="0"/>
        <v>71010101014269</v>
      </c>
      <c r="B42" s="364" t="s">
        <v>439</v>
      </c>
      <c r="C42" s="365" t="s">
        <v>106</v>
      </c>
      <c r="D42" s="366" t="s">
        <v>106</v>
      </c>
      <c r="E42" s="367" t="s">
        <v>106</v>
      </c>
      <c r="F42" s="368" t="s">
        <v>106</v>
      </c>
      <c r="G42" s="379">
        <v>4269</v>
      </c>
      <c r="H42" s="318"/>
      <c r="I42" s="318"/>
      <c r="J42" s="322"/>
      <c r="K42" s="322"/>
      <c r="L42" s="336" t="s">
        <v>364</v>
      </c>
      <c r="M42" s="289">
        <v>4269</v>
      </c>
      <c r="N42" s="299">
        <f t="shared" si="1"/>
        <v>0</v>
      </c>
      <c r="O42" s="299"/>
      <c r="P42" s="299"/>
      <c r="Q42" s="370"/>
      <c r="R42" s="370"/>
      <c r="S42" s="371"/>
      <c r="T42" s="370"/>
      <c r="U42" s="370"/>
      <c r="V42" s="370"/>
    </row>
    <row r="43" spans="1:22" ht="25.5" hidden="1">
      <c r="A43" s="363" t="str">
        <f t="shared" si="0"/>
        <v>71010101014511</v>
      </c>
      <c r="B43" s="364" t="s">
        <v>439</v>
      </c>
      <c r="C43" s="365" t="s">
        <v>106</v>
      </c>
      <c r="D43" s="366" t="s">
        <v>106</v>
      </c>
      <c r="E43" s="367" t="s">
        <v>106</v>
      </c>
      <c r="F43" s="394" t="s">
        <v>106</v>
      </c>
      <c r="G43" s="369">
        <v>4511</v>
      </c>
      <c r="H43" s="318"/>
      <c r="I43" s="318"/>
      <c r="J43" s="322"/>
      <c r="K43" s="322"/>
      <c r="L43" s="321" t="s">
        <v>131</v>
      </c>
      <c r="M43" s="316">
        <v>4511</v>
      </c>
      <c r="N43" s="299">
        <f t="shared" si="1"/>
        <v>0</v>
      </c>
      <c r="O43" s="299"/>
      <c r="P43" s="299"/>
      <c r="Q43" s="370"/>
      <c r="R43" s="370"/>
      <c r="S43" s="371"/>
      <c r="T43" s="370"/>
      <c r="U43" s="370"/>
      <c r="V43" s="370"/>
    </row>
    <row r="44" spans="1:22" ht="25.5" hidden="1">
      <c r="B44" s="364"/>
      <c r="F44" s="394"/>
      <c r="G44" s="369"/>
      <c r="H44" s="318"/>
      <c r="I44" s="318"/>
      <c r="J44" s="322"/>
      <c r="K44" s="322"/>
      <c r="L44" s="336" t="s">
        <v>747</v>
      </c>
      <c r="M44" s="419">
        <v>4638</v>
      </c>
      <c r="N44" s="299">
        <f t="shared" si="1"/>
        <v>0</v>
      </c>
      <c r="O44" s="299"/>
      <c r="P44" s="299"/>
      <c r="Q44" s="370"/>
      <c r="R44" s="370"/>
      <c r="S44" s="371"/>
      <c r="T44" s="370"/>
      <c r="U44" s="370"/>
      <c r="V44" s="370"/>
    </row>
    <row r="45" spans="1:22" hidden="1">
      <c r="A45" s="363" t="str">
        <f t="shared" si="0"/>
        <v>71010101014729</v>
      </c>
      <c r="B45" s="364" t="s">
        <v>439</v>
      </c>
      <c r="C45" s="365" t="s">
        <v>106</v>
      </c>
      <c r="D45" s="366" t="s">
        <v>106</v>
      </c>
      <c r="E45" s="367" t="s">
        <v>106</v>
      </c>
      <c r="F45" s="368" t="s">
        <v>106</v>
      </c>
      <c r="G45" s="379">
        <v>4729</v>
      </c>
      <c r="H45" s="318"/>
      <c r="I45" s="318"/>
      <c r="J45" s="322"/>
      <c r="K45" s="322"/>
      <c r="L45" s="336" t="s">
        <v>167</v>
      </c>
      <c r="M45" s="419">
        <v>4639</v>
      </c>
      <c r="N45" s="299">
        <f t="shared" si="1"/>
        <v>0</v>
      </c>
      <c r="O45" s="299"/>
      <c r="P45" s="299"/>
      <c r="Q45" s="370"/>
      <c r="R45" s="370"/>
      <c r="S45" s="371"/>
      <c r="T45" s="370"/>
      <c r="U45" s="370"/>
      <c r="V45" s="370"/>
    </row>
    <row r="46" spans="1:22" hidden="1">
      <c r="A46" s="363" t="str">
        <f t="shared" si="0"/>
        <v>71010101014823</v>
      </c>
      <c r="B46" s="364" t="s">
        <v>439</v>
      </c>
      <c r="C46" s="365" t="s">
        <v>106</v>
      </c>
      <c r="D46" s="366" t="s">
        <v>106</v>
      </c>
      <c r="E46" s="367" t="s">
        <v>106</v>
      </c>
      <c r="F46" s="368" t="s">
        <v>106</v>
      </c>
      <c r="G46" s="379">
        <v>4823</v>
      </c>
      <c r="H46" s="318"/>
      <c r="I46" s="318"/>
      <c r="J46" s="322"/>
      <c r="K46" s="322"/>
      <c r="L46" s="321" t="s">
        <v>132</v>
      </c>
      <c r="M46" s="316">
        <v>4729</v>
      </c>
      <c r="N46" s="299">
        <f t="shared" ref="N46:N47" si="2">O46+P46</f>
        <v>0</v>
      </c>
      <c r="O46" s="299"/>
      <c r="P46" s="299"/>
      <c r="Q46" s="370"/>
      <c r="R46" s="370"/>
      <c r="S46" s="371"/>
      <c r="T46" s="370"/>
      <c r="U46" s="370"/>
      <c r="V46" s="370"/>
    </row>
    <row r="47" spans="1:22" ht="25.5" hidden="1">
      <c r="B47" s="364"/>
      <c r="H47" s="318"/>
      <c r="I47" s="318"/>
      <c r="J47" s="322"/>
      <c r="K47" s="322"/>
      <c r="L47" s="321" t="s">
        <v>857</v>
      </c>
      <c r="M47" s="316" t="s">
        <v>88</v>
      </c>
      <c r="N47" s="299">
        <f t="shared" si="2"/>
        <v>0</v>
      </c>
      <c r="O47" s="299"/>
      <c r="P47" s="299"/>
      <c r="Q47" s="370"/>
      <c r="R47" s="370"/>
      <c r="S47" s="371"/>
      <c r="T47" s="370"/>
      <c r="U47" s="370"/>
      <c r="V47" s="370"/>
    </row>
    <row r="48" spans="1:22" hidden="1">
      <c r="A48" s="363" t="str">
        <f t="shared" si="0"/>
        <v>71010101014861</v>
      </c>
      <c r="B48" s="364" t="s">
        <v>439</v>
      </c>
      <c r="C48" s="365" t="s">
        <v>106</v>
      </c>
      <c r="D48" s="366" t="s">
        <v>106</v>
      </c>
      <c r="E48" s="367" t="s">
        <v>106</v>
      </c>
      <c r="F48" s="368" t="s">
        <v>106</v>
      </c>
      <c r="G48" s="379">
        <v>4861</v>
      </c>
      <c r="H48" s="318"/>
      <c r="I48" s="318"/>
      <c r="J48" s="322"/>
      <c r="K48" s="322"/>
      <c r="L48" s="321" t="s">
        <v>133</v>
      </c>
      <c r="M48" s="316">
        <v>4823</v>
      </c>
      <c r="N48" s="299">
        <f t="shared" si="1"/>
        <v>0</v>
      </c>
      <c r="O48" s="299"/>
      <c r="P48" s="299"/>
      <c r="Q48" s="370"/>
      <c r="R48" s="370"/>
      <c r="S48" s="371"/>
      <c r="T48" s="370"/>
      <c r="U48" s="370"/>
      <c r="V48" s="370"/>
    </row>
    <row r="49" spans="1:22" hidden="1">
      <c r="A49" s="363" t="str">
        <f t="shared" si="0"/>
        <v>71010101015121</v>
      </c>
      <c r="B49" s="364" t="s">
        <v>439</v>
      </c>
      <c r="C49" s="365" t="s">
        <v>106</v>
      </c>
      <c r="D49" s="366" t="s">
        <v>106</v>
      </c>
      <c r="E49" s="367" t="s">
        <v>106</v>
      </c>
      <c r="F49" s="368" t="s">
        <v>106</v>
      </c>
      <c r="G49" s="379">
        <v>5121</v>
      </c>
      <c r="H49" s="318"/>
      <c r="I49" s="318"/>
      <c r="J49" s="322"/>
      <c r="K49" s="322"/>
      <c r="L49" s="336" t="s">
        <v>134</v>
      </c>
      <c r="M49" s="289">
        <v>4861</v>
      </c>
      <c r="N49" s="299">
        <f t="shared" si="1"/>
        <v>0</v>
      </c>
      <c r="O49" s="299"/>
      <c r="P49" s="299"/>
      <c r="Q49" s="370"/>
      <c r="R49" s="370"/>
      <c r="S49" s="371"/>
      <c r="T49" s="370"/>
      <c r="U49" s="370"/>
      <c r="V49" s="370"/>
    </row>
    <row r="50" spans="1:22" hidden="1">
      <c r="A50" s="363" t="str">
        <f t="shared" si="0"/>
        <v>71010101015122</v>
      </c>
      <c r="B50" s="364" t="s">
        <v>439</v>
      </c>
      <c r="C50" s="365" t="s">
        <v>106</v>
      </c>
      <c r="D50" s="366" t="s">
        <v>106</v>
      </c>
      <c r="E50" s="367" t="s">
        <v>106</v>
      </c>
      <c r="F50" s="368" t="s">
        <v>106</v>
      </c>
      <c r="G50" s="379">
        <v>5122</v>
      </c>
      <c r="H50" s="318"/>
      <c r="I50" s="318"/>
      <c r="J50" s="322"/>
      <c r="K50" s="322"/>
      <c r="L50" s="321" t="s">
        <v>135</v>
      </c>
      <c r="M50" s="316">
        <v>5121</v>
      </c>
      <c r="N50" s="299">
        <f t="shared" si="1"/>
        <v>0</v>
      </c>
      <c r="O50" s="299"/>
      <c r="P50" s="299"/>
      <c r="Q50" s="370"/>
      <c r="R50" s="370"/>
      <c r="S50" s="371"/>
      <c r="T50" s="370"/>
      <c r="U50" s="370"/>
      <c r="V50" s="370"/>
    </row>
    <row r="51" spans="1:22" hidden="1">
      <c r="A51" s="363" t="str">
        <f t="shared" si="0"/>
        <v>71010101015129</v>
      </c>
      <c r="B51" s="364" t="s">
        <v>439</v>
      </c>
      <c r="C51" s="365" t="s">
        <v>106</v>
      </c>
      <c r="D51" s="366" t="s">
        <v>106</v>
      </c>
      <c r="E51" s="367" t="s">
        <v>106</v>
      </c>
      <c r="F51" s="368" t="s">
        <v>106</v>
      </c>
      <c r="G51" s="379">
        <v>5129</v>
      </c>
      <c r="H51" s="318"/>
      <c r="I51" s="318"/>
      <c r="J51" s="322"/>
      <c r="K51" s="322"/>
      <c r="L51" s="321" t="s">
        <v>136</v>
      </c>
      <c r="M51" s="316">
        <v>5122</v>
      </c>
      <c r="N51" s="299">
        <f t="shared" si="1"/>
        <v>0</v>
      </c>
      <c r="O51" s="299"/>
      <c r="P51" s="299"/>
      <c r="Q51" s="370"/>
      <c r="R51" s="370"/>
      <c r="S51" s="371"/>
      <c r="T51" s="370"/>
      <c r="U51" s="370"/>
      <c r="V51" s="370"/>
    </row>
    <row r="52" spans="1:22" hidden="1">
      <c r="A52" s="363" t="str">
        <f t="shared" si="0"/>
        <v>71010101015132</v>
      </c>
      <c r="B52" s="364" t="s">
        <v>439</v>
      </c>
      <c r="C52" s="365" t="s">
        <v>106</v>
      </c>
      <c r="D52" s="366" t="s">
        <v>106</v>
      </c>
      <c r="E52" s="367" t="s">
        <v>106</v>
      </c>
      <c r="F52" s="368" t="s">
        <v>106</v>
      </c>
      <c r="G52" s="379">
        <v>5132</v>
      </c>
      <c r="H52" s="318"/>
      <c r="I52" s="318"/>
      <c r="J52" s="322"/>
      <c r="K52" s="322"/>
      <c r="L52" s="321" t="s">
        <v>137</v>
      </c>
      <c r="M52" s="316">
        <v>5129</v>
      </c>
      <c r="N52" s="299">
        <f t="shared" si="1"/>
        <v>0</v>
      </c>
      <c r="O52" s="299"/>
      <c r="P52" s="299"/>
      <c r="Q52" s="370"/>
      <c r="R52" s="370"/>
      <c r="S52" s="371"/>
      <c r="T52" s="370"/>
      <c r="U52" s="370"/>
      <c r="V52" s="370"/>
    </row>
    <row r="53" spans="1:22" ht="16.149999999999999" hidden="1" customHeight="1">
      <c r="A53" s="363" t="str">
        <f t="shared" si="0"/>
        <v>71010101015134</v>
      </c>
      <c r="B53" s="364" t="s">
        <v>439</v>
      </c>
      <c r="C53" s="365" t="s">
        <v>106</v>
      </c>
      <c r="D53" s="366" t="s">
        <v>106</v>
      </c>
      <c r="E53" s="367" t="s">
        <v>106</v>
      </c>
      <c r="F53" s="394" t="s">
        <v>106</v>
      </c>
      <c r="G53" s="369">
        <v>5134</v>
      </c>
      <c r="H53" s="318"/>
      <c r="I53" s="318"/>
      <c r="J53" s="322"/>
      <c r="K53" s="322"/>
      <c r="L53" s="321" t="s">
        <v>138</v>
      </c>
      <c r="M53" s="316">
        <v>5132</v>
      </c>
      <c r="N53" s="299">
        <f t="shared" si="1"/>
        <v>0</v>
      </c>
      <c r="O53" s="299"/>
      <c r="P53" s="299"/>
      <c r="Q53" s="370"/>
      <c r="R53" s="370"/>
      <c r="S53" s="371"/>
      <c r="T53" s="370"/>
      <c r="U53" s="370"/>
      <c r="V53" s="370"/>
    </row>
    <row r="54" spans="1:22" ht="16.149999999999999" hidden="1" customHeight="1">
      <c r="A54" s="363" t="str">
        <f t="shared" si="0"/>
        <v>71010101020000</v>
      </c>
      <c r="B54" s="364" t="s">
        <v>439</v>
      </c>
      <c r="C54" s="365" t="s">
        <v>106</v>
      </c>
      <c r="D54" s="366" t="s">
        <v>106</v>
      </c>
      <c r="E54" s="367" t="s">
        <v>106</v>
      </c>
      <c r="F54" s="394" t="s">
        <v>140</v>
      </c>
      <c r="G54" s="369" t="s">
        <v>440</v>
      </c>
      <c r="H54" s="318"/>
      <c r="I54" s="318"/>
      <c r="J54" s="322"/>
      <c r="K54" s="322"/>
      <c r="L54" s="321" t="s">
        <v>139</v>
      </c>
      <c r="M54" s="316">
        <v>5134</v>
      </c>
      <c r="N54" s="299">
        <f t="shared" si="1"/>
        <v>0</v>
      </c>
      <c r="O54" s="299"/>
      <c r="P54" s="299"/>
      <c r="Q54" s="370"/>
      <c r="R54" s="370"/>
      <c r="S54" s="371"/>
      <c r="T54" s="370"/>
      <c r="U54" s="370"/>
      <c r="V54" s="370"/>
    </row>
    <row r="55" spans="1:22" ht="25.5" hidden="1" customHeight="1">
      <c r="A55" s="363" t="str">
        <f t="shared" si="0"/>
        <v>71010101024251</v>
      </c>
      <c r="B55" s="364" t="s">
        <v>439</v>
      </c>
      <c r="C55" s="365" t="s">
        <v>106</v>
      </c>
      <c r="D55" s="366" t="s">
        <v>106</v>
      </c>
      <c r="E55" s="367" t="s">
        <v>106</v>
      </c>
      <c r="F55" s="368" t="s">
        <v>140</v>
      </c>
      <c r="G55" s="379">
        <v>4251</v>
      </c>
      <c r="H55" s="290"/>
      <c r="I55" s="414"/>
      <c r="J55" s="415"/>
      <c r="K55" s="415"/>
      <c r="L55" s="416" t="s">
        <v>787</v>
      </c>
      <c r="M55" s="411"/>
      <c r="N55" s="417">
        <f>O55+P55</f>
        <v>0</v>
      </c>
      <c r="O55" s="417">
        <f>SUM(O56:O59)</f>
        <v>0</v>
      </c>
      <c r="P55" s="417">
        <f>SUM(P56:P59)</f>
        <v>0</v>
      </c>
      <c r="Q55" s="370"/>
      <c r="R55" s="370"/>
      <c r="S55" s="371"/>
      <c r="T55" s="370"/>
      <c r="U55" s="370"/>
      <c r="V55" s="370"/>
    </row>
    <row r="56" spans="1:22" ht="30" hidden="1" customHeight="1">
      <c r="A56" s="363" t="str">
        <f t="shared" si="0"/>
        <v>71010101025113</v>
      </c>
      <c r="B56" s="364" t="s">
        <v>439</v>
      </c>
      <c r="C56" s="365" t="s">
        <v>106</v>
      </c>
      <c r="D56" s="366" t="s">
        <v>106</v>
      </c>
      <c r="E56" s="367" t="s">
        <v>106</v>
      </c>
      <c r="F56" s="368" t="s">
        <v>140</v>
      </c>
      <c r="G56" s="379">
        <v>5113</v>
      </c>
      <c r="H56" s="290"/>
      <c r="I56" s="318"/>
      <c r="J56" s="322"/>
      <c r="K56" s="322"/>
      <c r="L56" s="330" t="s">
        <v>142</v>
      </c>
      <c r="M56" s="420">
        <v>4251</v>
      </c>
      <c r="N56" s="299">
        <f t="shared" si="1"/>
        <v>0</v>
      </c>
      <c r="O56" s="299"/>
      <c r="P56" s="299"/>
      <c r="Q56" s="370"/>
      <c r="R56" s="370"/>
      <c r="S56" s="371"/>
      <c r="T56" s="370"/>
      <c r="U56" s="370"/>
      <c r="V56" s="370"/>
    </row>
    <row r="57" spans="1:22" hidden="1">
      <c r="A57" s="363" t="str">
        <f>CONCATENATE(B57,C57,D57,E57,F57,G57)</f>
        <v>71010103000000</v>
      </c>
      <c r="B57" s="364" t="s">
        <v>439</v>
      </c>
      <c r="C57" s="365" t="s">
        <v>106</v>
      </c>
      <c r="D57" s="366" t="s">
        <v>106</v>
      </c>
      <c r="E57" s="367" t="s">
        <v>442</v>
      </c>
      <c r="F57" s="394" t="s">
        <v>441</v>
      </c>
      <c r="G57" s="369" t="s">
        <v>440</v>
      </c>
      <c r="H57" s="290"/>
      <c r="I57" s="318"/>
      <c r="J57" s="322"/>
      <c r="K57" s="322"/>
      <c r="L57" s="330" t="s">
        <v>173</v>
      </c>
      <c r="M57" s="288">
        <v>5112</v>
      </c>
      <c r="N57" s="299">
        <f t="shared" si="1"/>
        <v>0</v>
      </c>
      <c r="O57" s="299"/>
      <c r="P57" s="299"/>
      <c r="Q57" s="370"/>
      <c r="R57" s="370"/>
      <c r="S57" s="371"/>
      <c r="T57" s="370"/>
      <c r="U57" s="370"/>
      <c r="V57" s="370"/>
    </row>
    <row r="58" spans="1:22" ht="24" hidden="1" customHeight="1">
      <c r="A58" s="363" t="str">
        <f>CONCATENATE(B58,C58,D58,E58,F58,G58)</f>
        <v>71010103000001</v>
      </c>
      <c r="B58" s="364" t="s">
        <v>439</v>
      </c>
      <c r="C58" s="365" t="s">
        <v>106</v>
      </c>
      <c r="D58" s="366" t="s">
        <v>106</v>
      </c>
      <c r="E58" s="367" t="s">
        <v>442</v>
      </c>
      <c r="F58" s="394" t="s">
        <v>441</v>
      </c>
      <c r="G58" s="369" t="s">
        <v>96</v>
      </c>
      <c r="H58" s="318"/>
      <c r="I58" s="318"/>
      <c r="J58" s="322"/>
      <c r="K58" s="322"/>
      <c r="L58" s="330" t="s">
        <v>174</v>
      </c>
      <c r="M58" s="420">
        <v>5113</v>
      </c>
      <c r="N58" s="299">
        <f t="shared" si="1"/>
        <v>0</v>
      </c>
      <c r="O58" s="299"/>
      <c r="P58" s="299"/>
      <c r="Q58" s="370"/>
      <c r="R58" s="370"/>
      <c r="S58" s="371"/>
      <c r="T58" s="370"/>
      <c r="U58" s="370"/>
      <c r="V58" s="370"/>
    </row>
    <row r="59" spans="1:22" hidden="1">
      <c r="B59" s="364"/>
      <c r="F59" s="394"/>
      <c r="G59" s="369"/>
      <c r="H59" s="318"/>
      <c r="I59" s="318"/>
      <c r="J59" s="322"/>
      <c r="K59" s="322"/>
      <c r="L59" s="321" t="s">
        <v>137</v>
      </c>
      <c r="M59" s="316">
        <v>5129</v>
      </c>
      <c r="N59" s="299">
        <f t="shared" si="1"/>
        <v>0</v>
      </c>
      <c r="O59" s="299"/>
      <c r="P59" s="299"/>
      <c r="Q59" s="370"/>
      <c r="R59" s="370"/>
      <c r="S59" s="371"/>
      <c r="T59" s="370"/>
      <c r="U59" s="370"/>
      <c r="V59" s="370"/>
    </row>
    <row r="60" spans="1:22" hidden="1">
      <c r="A60" s="363" t="str">
        <f>CONCATENATE(B60,C60,D60,E60,F60,G60)</f>
        <v>71010103010000</v>
      </c>
      <c r="B60" s="364" t="s">
        <v>439</v>
      </c>
      <c r="C60" s="365" t="s">
        <v>106</v>
      </c>
      <c r="D60" s="366" t="s">
        <v>106</v>
      </c>
      <c r="E60" s="367" t="s">
        <v>442</v>
      </c>
      <c r="F60" s="394" t="s">
        <v>106</v>
      </c>
      <c r="G60" s="369" t="s">
        <v>440</v>
      </c>
      <c r="H60" s="290">
        <v>2113</v>
      </c>
      <c r="I60" s="318" t="s">
        <v>106</v>
      </c>
      <c r="J60" s="322">
        <v>1</v>
      </c>
      <c r="K60" s="322">
        <v>3</v>
      </c>
      <c r="L60" s="409" t="s">
        <v>581</v>
      </c>
      <c r="M60" s="323"/>
      <c r="N60" s="331">
        <f>+N62+N64</f>
        <v>0</v>
      </c>
      <c r="O60" s="331">
        <f t="shared" ref="O60:P60" si="3">+O62+O64</f>
        <v>0</v>
      </c>
      <c r="P60" s="331">
        <f t="shared" si="3"/>
        <v>0</v>
      </c>
      <c r="Q60" s="370"/>
      <c r="R60" s="370"/>
      <c r="S60" s="371"/>
      <c r="T60" s="370"/>
      <c r="U60" s="370"/>
      <c r="V60" s="370"/>
    </row>
    <row r="61" spans="1:22" hidden="1">
      <c r="A61" s="363" t="str">
        <f>CONCATENATE(B61,C61,D61,E61,F61,G61)</f>
        <v>71010103014239</v>
      </c>
      <c r="B61" s="364" t="s">
        <v>439</v>
      </c>
      <c r="C61" s="365" t="s">
        <v>106</v>
      </c>
      <c r="D61" s="366" t="s">
        <v>106</v>
      </c>
      <c r="E61" s="367" t="s">
        <v>442</v>
      </c>
      <c r="F61" s="368" t="s">
        <v>106</v>
      </c>
      <c r="G61" s="379">
        <v>4239</v>
      </c>
      <c r="H61" s="290"/>
      <c r="I61" s="318"/>
      <c r="J61" s="322"/>
      <c r="K61" s="322"/>
      <c r="L61" s="409" t="s">
        <v>108</v>
      </c>
      <c r="M61" s="323"/>
      <c r="N61" s="331">
        <f>+N63</f>
        <v>0</v>
      </c>
      <c r="O61" s="331"/>
      <c r="P61" s="331"/>
      <c r="Q61" s="370"/>
      <c r="R61" s="370"/>
      <c r="S61" s="371"/>
      <c r="T61" s="370"/>
      <c r="U61" s="370"/>
      <c r="V61" s="370"/>
    </row>
    <row r="62" spans="1:22" ht="27" hidden="1">
      <c r="A62" s="363" t="str">
        <f t="shared" si="0"/>
        <v>71010300000000</v>
      </c>
      <c r="B62" s="364" t="s">
        <v>439</v>
      </c>
      <c r="C62" s="365" t="s">
        <v>106</v>
      </c>
      <c r="D62" s="366" t="s">
        <v>442</v>
      </c>
      <c r="E62" s="367" t="s">
        <v>441</v>
      </c>
      <c r="F62" s="394" t="s">
        <v>441</v>
      </c>
      <c r="G62" s="369" t="s">
        <v>440</v>
      </c>
      <c r="H62" s="290"/>
      <c r="I62" s="414"/>
      <c r="J62" s="415"/>
      <c r="K62" s="415"/>
      <c r="L62" s="416" t="s">
        <v>583</v>
      </c>
      <c r="M62" s="411"/>
      <c r="N62" s="417">
        <f>O62+P62</f>
        <v>0</v>
      </c>
      <c r="O62" s="417">
        <f>SUM(O63)</f>
        <v>0</v>
      </c>
      <c r="P62" s="417">
        <f>SUM(P63)</f>
        <v>0</v>
      </c>
      <c r="Q62" s="370"/>
      <c r="R62" s="370"/>
      <c r="S62" s="371"/>
      <c r="T62" s="370"/>
      <c r="U62" s="370"/>
      <c r="V62" s="370"/>
    </row>
    <row r="63" spans="1:22" hidden="1">
      <c r="A63" s="363" t="str">
        <f t="shared" si="0"/>
        <v>71010300000001</v>
      </c>
      <c r="B63" s="364" t="s">
        <v>439</v>
      </c>
      <c r="C63" s="365" t="s">
        <v>106</v>
      </c>
      <c r="D63" s="366" t="s">
        <v>442</v>
      </c>
      <c r="E63" s="367" t="s">
        <v>441</v>
      </c>
      <c r="F63" s="394" t="s">
        <v>441</v>
      </c>
      <c r="G63" s="369" t="s">
        <v>96</v>
      </c>
      <c r="H63" s="318"/>
      <c r="I63" s="318"/>
      <c r="J63" s="322"/>
      <c r="K63" s="322"/>
      <c r="L63" s="321" t="s">
        <v>125</v>
      </c>
      <c r="M63" s="316">
        <v>4239</v>
      </c>
      <c r="N63" s="299">
        <f t="shared" ref="N63" si="4">O63+P63</f>
        <v>0</v>
      </c>
      <c r="O63" s="299"/>
      <c r="P63" s="299"/>
      <c r="Q63" s="370"/>
      <c r="R63" s="370"/>
      <c r="S63" s="371"/>
      <c r="T63" s="370"/>
      <c r="U63" s="370"/>
      <c r="V63" s="370"/>
    </row>
    <row r="64" spans="1:22" hidden="1">
      <c r="A64" s="363" t="str">
        <f>CONCATENATE(B64,C64,D64,E64,F64,G64)</f>
        <v>71100701044819</v>
      </c>
      <c r="B64" s="364" t="s">
        <v>439</v>
      </c>
      <c r="C64" s="365" t="s">
        <v>189</v>
      </c>
      <c r="D64" s="366" t="s">
        <v>183</v>
      </c>
      <c r="E64" s="367" t="s">
        <v>106</v>
      </c>
      <c r="F64" s="368" t="s">
        <v>155</v>
      </c>
      <c r="G64" s="379">
        <v>4819</v>
      </c>
      <c r="H64" s="290"/>
      <c r="I64" s="414"/>
      <c r="J64" s="415"/>
      <c r="K64" s="415"/>
      <c r="L64" s="416" t="s">
        <v>858</v>
      </c>
      <c r="M64" s="411"/>
      <c r="N64" s="417">
        <f>SUM(N65)</f>
        <v>0</v>
      </c>
      <c r="O64" s="417">
        <f>SUM(O65)</f>
        <v>0</v>
      </c>
      <c r="P64" s="417">
        <f>SUM(P65)</f>
        <v>0</v>
      </c>
      <c r="Q64" s="370"/>
      <c r="R64" s="370"/>
      <c r="S64" s="371"/>
      <c r="T64" s="370"/>
      <c r="U64" s="370"/>
      <c r="V64" s="370"/>
    </row>
    <row r="65" spans="1:22" ht="25.5" hidden="1">
      <c r="A65" s="363" t="str">
        <f>CONCATENATE(B65,C65,D65,E65,F65,G65)</f>
        <v>71100701050000</v>
      </c>
      <c r="B65" s="364" t="s">
        <v>439</v>
      </c>
      <c r="C65" s="365" t="s">
        <v>189</v>
      </c>
      <c r="D65" s="366" t="s">
        <v>183</v>
      </c>
      <c r="E65" s="367" t="s">
        <v>106</v>
      </c>
      <c r="F65" s="368" t="s">
        <v>149</v>
      </c>
      <c r="G65" s="369" t="s">
        <v>440</v>
      </c>
      <c r="H65" s="318"/>
      <c r="I65" s="318"/>
      <c r="J65" s="322"/>
      <c r="K65" s="322"/>
      <c r="L65" s="330" t="s">
        <v>219</v>
      </c>
      <c r="M65" s="288">
        <v>4819</v>
      </c>
      <c r="N65" s="299">
        <f t="shared" ref="N65" si="5">O65+P65</f>
        <v>0</v>
      </c>
      <c r="O65" s="299"/>
      <c r="P65" s="299"/>
      <c r="Q65" s="370"/>
      <c r="R65" s="370"/>
      <c r="S65" s="371"/>
      <c r="T65" s="370"/>
      <c r="U65" s="370"/>
      <c r="V65" s="370"/>
    </row>
    <row r="66" spans="1:22" hidden="1">
      <c r="A66" s="363" t="str">
        <f t="shared" si="0"/>
        <v>71010301000000</v>
      </c>
      <c r="B66" s="364" t="s">
        <v>439</v>
      </c>
      <c r="C66" s="365" t="s">
        <v>106</v>
      </c>
      <c r="D66" s="366" t="s">
        <v>442</v>
      </c>
      <c r="E66" s="367" t="s">
        <v>106</v>
      </c>
      <c r="F66" s="394" t="s">
        <v>441</v>
      </c>
      <c r="G66" s="369" t="s">
        <v>440</v>
      </c>
      <c r="H66" s="290">
        <v>2130</v>
      </c>
      <c r="I66" s="319" t="s">
        <v>106</v>
      </c>
      <c r="J66" s="320">
        <v>3</v>
      </c>
      <c r="K66" s="320">
        <v>0</v>
      </c>
      <c r="L66" s="410" t="s">
        <v>144</v>
      </c>
      <c r="M66" s="411"/>
      <c r="N66" s="412">
        <f>+N68</f>
        <v>0</v>
      </c>
      <c r="O66" s="412">
        <f>+O68</f>
        <v>0</v>
      </c>
      <c r="P66" s="412">
        <f>+P68</f>
        <v>0</v>
      </c>
      <c r="Q66" s="370"/>
      <c r="R66" s="370"/>
      <c r="S66" s="371"/>
      <c r="T66" s="370"/>
      <c r="U66" s="370"/>
      <c r="V66" s="370"/>
    </row>
    <row r="67" spans="1:22" hidden="1">
      <c r="A67" s="363" t="str">
        <f t="shared" si="0"/>
        <v>71010301000001</v>
      </c>
      <c r="B67" s="364" t="s">
        <v>439</v>
      </c>
      <c r="C67" s="365" t="s">
        <v>106</v>
      </c>
      <c r="D67" s="366" t="s">
        <v>442</v>
      </c>
      <c r="E67" s="367" t="s">
        <v>106</v>
      </c>
      <c r="F67" s="394" t="s">
        <v>441</v>
      </c>
      <c r="G67" s="369" t="s">
        <v>96</v>
      </c>
      <c r="H67" s="290"/>
      <c r="I67" s="319"/>
      <c r="J67" s="320"/>
      <c r="K67" s="320"/>
      <c r="L67" s="330" t="s">
        <v>110</v>
      </c>
      <c r="M67" s="421"/>
      <c r="N67" s="331"/>
      <c r="O67" s="331"/>
      <c r="P67" s="331"/>
      <c r="Q67" s="370"/>
      <c r="R67" s="370"/>
      <c r="S67" s="371"/>
      <c r="T67" s="370"/>
      <c r="U67" s="370"/>
      <c r="V67" s="370"/>
    </row>
    <row r="68" spans="1:22" ht="25.5" hidden="1">
      <c r="A68" s="363" t="str">
        <f t="shared" si="0"/>
        <v>71010301010000</v>
      </c>
      <c r="B68" s="364" t="s">
        <v>439</v>
      </c>
      <c r="C68" s="365" t="s">
        <v>106</v>
      </c>
      <c r="D68" s="366" t="s">
        <v>442</v>
      </c>
      <c r="E68" s="367" t="s">
        <v>106</v>
      </c>
      <c r="F68" s="394" t="s">
        <v>106</v>
      </c>
      <c r="G68" s="369" t="s">
        <v>440</v>
      </c>
      <c r="H68" s="290">
        <v>2133</v>
      </c>
      <c r="I68" s="318" t="s">
        <v>106</v>
      </c>
      <c r="J68" s="322">
        <v>3</v>
      </c>
      <c r="K68" s="322">
        <v>1</v>
      </c>
      <c r="L68" s="409" t="s">
        <v>145</v>
      </c>
      <c r="M68" s="323"/>
      <c r="N68" s="331">
        <f>+N70</f>
        <v>0</v>
      </c>
      <c r="O68" s="331">
        <f>+O70</f>
        <v>0</v>
      </c>
      <c r="P68" s="331">
        <f>+P70</f>
        <v>0</v>
      </c>
      <c r="Q68" s="370"/>
      <c r="R68" s="370"/>
      <c r="S68" s="371"/>
      <c r="T68" s="370"/>
      <c r="U68" s="370"/>
      <c r="V68" s="370"/>
    </row>
    <row r="69" spans="1:22" hidden="1">
      <c r="A69" s="363" t="str">
        <f t="shared" si="0"/>
        <v>71010301014111</v>
      </c>
      <c r="B69" s="364" t="s">
        <v>439</v>
      </c>
      <c r="C69" s="365" t="s">
        <v>106</v>
      </c>
      <c r="D69" s="366" t="s">
        <v>442</v>
      </c>
      <c r="E69" s="367" t="s">
        <v>106</v>
      </c>
      <c r="F69" s="368" t="s">
        <v>106</v>
      </c>
      <c r="G69" s="379">
        <v>4111</v>
      </c>
      <c r="H69" s="290"/>
      <c r="I69" s="318"/>
      <c r="J69" s="322"/>
      <c r="K69" s="322"/>
      <c r="L69" s="409" t="s">
        <v>108</v>
      </c>
      <c r="M69" s="323"/>
      <c r="N69" s="331"/>
      <c r="O69" s="331"/>
      <c r="P69" s="331"/>
      <c r="Q69" s="370"/>
      <c r="R69" s="370"/>
      <c r="S69" s="371"/>
      <c r="T69" s="370"/>
      <c r="U69" s="370"/>
      <c r="V69" s="370"/>
    </row>
    <row r="70" spans="1:22" ht="40.5" hidden="1">
      <c r="A70" s="363" t="str">
        <f t="shared" si="0"/>
        <v>71010301014212</v>
      </c>
      <c r="B70" s="364" t="s">
        <v>439</v>
      </c>
      <c r="C70" s="365" t="s">
        <v>106</v>
      </c>
      <c r="D70" s="366" t="s">
        <v>442</v>
      </c>
      <c r="E70" s="367" t="s">
        <v>106</v>
      </c>
      <c r="F70" s="368" t="s">
        <v>106</v>
      </c>
      <c r="G70" s="379">
        <v>4212</v>
      </c>
      <c r="H70" s="290"/>
      <c r="I70" s="414"/>
      <c r="J70" s="415"/>
      <c r="K70" s="415"/>
      <c r="L70" s="416" t="s">
        <v>146</v>
      </c>
      <c r="M70" s="411"/>
      <c r="N70" s="417">
        <f>O70+P70</f>
        <v>0</v>
      </c>
      <c r="O70" s="417">
        <f>SUM(O71:O83)</f>
        <v>0</v>
      </c>
      <c r="P70" s="417">
        <f>SUM(P71:P83)</f>
        <v>0</v>
      </c>
      <c r="Q70" s="370"/>
      <c r="R70" s="370"/>
      <c r="S70" s="371"/>
      <c r="T70" s="370"/>
      <c r="U70" s="370"/>
      <c r="V70" s="370"/>
    </row>
    <row r="71" spans="1:22" hidden="1">
      <c r="A71" s="363" t="str">
        <f t="shared" si="0"/>
        <v>71010301014213</v>
      </c>
      <c r="B71" s="364" t="s">
        <v>439</v>
      </c>
      <c r="C71" s="365" t="s">
        <v>106</v>
      </c>
      <c r="D71" s="366" t="s">
        <v>442</v>
      </c>
      <c r="E71" s="367" t="s">
        <v>106</v>
      </c>
      <c r="F71" s="368" t="s">
        <v>106</v>
      </c>
      <c r="G71" s="379">
        <v>4213</v>
      </c>
      <c r="H71" s="290"/>
      <c r="I71" s="318"/>
      <c r="J71" s="322"/>
      <c r="K71" s="322"/>
      <c r="L71" s="321" t="s">
        <v>112</v>
      </c>
      <c r="M71" s="420">
        <v>4111</v>
      </c>
      <c r="N71" s="299">
        <f t="shared" ref="N71:N83" si="6">O71+P71</f>
        <v>0</v>
      </c>
      <c r="O71" s="299"/>
      <c r="P71" s="299"/>
      <c r="Q71" s="370"/>
      <c r="R71" s="370"/>
      <c r="S71" s="371"/>
      <c r="T71" s="370"/>
      <c r="U71" s="370"/>
      <c r="V71" s="370"/>
    </row>
    <row r="72" spans="1:22" hidden="1">
      <c r="A72" s="363" t="str">
        <f t="shared" si="0"/>
        <v>71010301014214</v>
      </c>
      <c r="B72" s="364" t="s">
        <v>439</v>
      </c>
      <c r="C72" s="365" t="s">
        <v>106</v>
      </c>
      <c r="D72" s="366" t="s">
        <v>442</v>
      </c>
      <c r="E72" s="367" t="s">
        <v>106</v>
      </c>
      <c r="F72" s="368" t="s">
        <v>106</v>
      </c>
      <c r="G72" s="379">
        <v>4214</v>
      </c>
      <c r="H72" s="290"/>
      <c r="I72" s="318"/>
      <c r="J72" s="322"/>
      <c r="K72" s="322"/>
      <c r="L72" s="321" t="s">
        <v>114</v>
      </c>
      <c r="M72" s="419">
        <v>4212</v>
      </c>
      <c r="N72" s="299">
        <f t="shared" si="6"/>
        <v>0</v>
      </c>
      <c r="O72" s="299"/>
      <c r="P72" s="299"/>
      <c r="Q72" s="370"/>
      <c r="R72" s="370"/>
      <c r="S72" s="371"/>
      <c r="T72" s="370"/>
      <c r="U72" s="370"/>
      <c r="V72" s="370"/>
    </row>
    <row r="73" spans="1:22" hidden="1">
      <c r="A73" s="363" t="str">
        <f t="shared" si="0"/>
        <v>71010301014216</v>
      </c>
      <c r="B73" s="364" t="s">
        <v>439</v>
      </c>
      <c r="C73" s="365" t="s">
        <v>106</v>
      </c>
      <c r="D73" s="366" t="s">
        <v>442</v>
      </c>
      <c r="E73" s="367" t="s">
        <v>106</v>
      </c>
      <c r="F73" s="368" t="s">
        <v>106</v>
      </c>
      <c r="G73" s="379">
        <v>4216</v>
      </c>
      <c r="H73" s="290"/>
      <c r="I73" s="318"/>
      <c r="J73" s="322"/>
      <c r="K73" s="322"/>
      <c r="L73" s="321" t="s">
        <v>115</v>
      </c>
      <c r="M73" s="419">
        <v>4213</v>
      </c>
      <c r="N73" s="299">
        <f t="shared" si="6"/>
        <v>0</v>
      </c>
      <c r="O73" s="299"/>
      <c r="P73" s="299"/>
      <c r="Q73" s="370"/>
      <c r="R73" s="370"/>
      <c r="S73" s="371"/>
      <c r="T73" s="370"/>
      <c r="U73" s="370"/>
      <c r="V73" s="370"/>
    </row>
    <row r="74" spans="1:22" hidden="1">
      <c r="A74" s="363" t="str">
        <f t="shared" si="0"/>
        <v>71010301014231</v>
      </c>
      <c r="B74" s="364" t="s">
        <v>439</v>
      </c>
      <c r="C74" s="365" t="s">
        <v>106</v>
      </c>
      <c r="D74" s="366" t="s">
        <v>442</v>
      </c>
      <c r="E74" s="367" t="s">
        <v>106</v>
      </c>
      <c r="F74" s="368" t="s">
        <v>106</v>
      </c>
      <c r="G74" s="379">
        <v>4231</v>
      </c>
      <c r="H74" s="290"/>
      <c r="I74" s="318"/>
      <c r="J74" s="322"/>
      <c r="K74" s="322"/>
      <c r="L74" s="321" t="s">
        <v>116</v>
      </c>
      <c r="M74" s="419">
        <v>4214</v>
      </c>
      <c r="N74" s="299">
        <f t="shared" si="6"/>
        <v>0</v>
      </c>
      <c r="O74" s="299"/>
      <c r="P74" s="299"/>
      <c r="Q74" s="370"/>
      <c r="R74" s="370"/>
      <c r="S74" s="371"/>
      <c r="T74" s="370"/>
      <c r="U74" s="370"/>
      <c r="V74" s="370"/>
    </row>
    <row r="75" spans="1:22" hidden="1">
      <c r="A75" s="363" t="str">
        <f t="shared" si="0"/>
        <v>71010301014252</v>
      </c>
      <c r="B75" s="364" t="s">
        <v>439</v>
      </c>
      <c r="C75" s="365" t="s">
        <v>106</v>
      </c>
      <c r="D75" s="366" t="s">
        <v>442</v>
      </c>
      <c r="E75" s="367" t="s">
        <v>106</v>
      </c>
      <c r="F75" s="368" t="s">
        <v>106</v>
      </c>
      <c r="G75" s="379">
        <v>4252</v>
      </c>
      <c r="H75" s="290"/>
      <c r="I75" s="318"/>
      <c r="J75" s="322"/>
      <c r="K75" s="322"/>
      <c r="L75" s="321" t="s">
        <v>147</v>
      </c>
      <c r="M75" s="419">
        <v>4216</v>
      </c>
      <c r="N75" s="299">
        <f t="shared" si="6"/>
        <v>0</v>
      </c>
      <c r="O75" s="299"/>
      <c r="P75" s="299"/>
      <c r="Q75" s="370"/>
      <c r="R75" s="370"/>
      <c r="S75" s="371"/>
      <c r="T75" s="370"/>
      <c r="U75" s="370"/>
      <c r="V75" s="370"/>
    </row>
    <row r="76" spans="1:22" hidden="1">
      <c r="A76" s="363" t="str">
        <f t="shared" si="0"/>
        <v>71010301014261</v>
      </c>
      <c r="B76" s="364" t="s">
        <v>439</v>
      </c>
      <c r="C76" s="365" t="s">
        <v>106</v>
      </c>
      <c r="D76" s="366" t="s">
        <v>442</v>
      </c>
      <c r="E76" s="367" t="s">
        <v>106</v>
      </c>
      <c r="F76" s="368" t="s">
        <v>106</v>
      </c>
      <c r="G76" s="379">
        <v>4261</v>
      </c>
      <c r="H76" s="290"/>
      <c r="I76" s="318"/>
      <c r="J76" s="322"/>
      <c r="K76" s="322"/>
      <c r="L76" s="321" t="s">
        <v>148</v>
      </c>
      <c r="M76" s="419">
        <v>4231</v>
      </c>
      <c r="N76" s="299">
        <f t="shared" si="6"/>
        <v>0</v>
      </c>
      <c r="O76" s="299"/>
      <c r="P76" s="299"/>
      <c r="Q76" s="370"/>
      <c r="R76" s="370"/>
      <c r="S76" s="371"/>
      <c r="T76" s="370"/>
      <c r="U76" s="370"/>
      <c r="V76" s="370"/>
    </row>
    <row r="77" spans="1:22" hidden="1">
      <c r="A77" s="363" t="str">
        <f t="shared" si="0"/>
        <v>71010301014267</v>
      </c>
      <c r="B77" s="364" t="s">
        <v>439</v>
      </c>
      <c r="C77" s="365" t="s">
        <v>106</v>
      </c>
      <c r="D77" s="366" t="s">
        <v>442</v>
      </c>
      <c r="E77" s="367" t="s">
        <v>106</v>
      </c>
      <c r="F77" s="368" t="s">
        <v>106</v>
      </c>
      <c r="G77" s="379">
        <v>4267</v>
      </c>
      <c r="H77" s="290"/>
      <c r="I77" s="318"/>
      <c r="J77" s="322"/>
      <c r="K77" s="322"/>
      <c r="L77" s="321" t="s">
        <v>126</v>
      </c>
      <c r="M77" s="316">
        <v>4241</v>
      </c>
      <c r="N77" s="299">
        <f t="shared" si="6"/>
        <v>0</v>
      </c>
      <c r="O77" s="299"/>
      <c r="P77" s="299"/>
      <c r="Q77" s="370"/>
      <c r="R77" s="370"/>
      <c r="S77" s="371"/>
      <c r="T77" s="370"/>
      <c r="U77" s="370"/>
      <c r="V77" s="370"/>
    </row>
    <row r="78" spans="1:22" ht="25.5" hidden="1">
      <c r="A78" s="363" t="str">
        <f t="shared" si="0"/>
        <v>71010301014823</v>
      </c>
      <c r="B78" s="364" t="s">
        <v>439</v>
      </c>
      <c r="C78" s="365" t="s">
        <v>106</v>
      </c>
      <c r="D78" s="366" t="s">
        <v>442</v>
      </c>
      <c r="E78" s="367" t="s">
        <v>106</v>
      </c>
      <c r="F78" s="368" t="s">
        <v>106</v>
      </c>
      <c r="G78" s="379">
        <v>4823</v>
      </c>
      <c r="H78" s="290"/>
      <c r="I78" s="318"/>
      <c r="J78" s="322"/>
      <c r="K78" s="322"/>
      <c r="L78" s="321" t="s">
        <v>127</v>
      </c>
      <c r="M78" s="419">
        <v>4252</v>
      </c>
      <c r="N78" s="299">
        <f t="shared" si="6"/>
        <v>0</v>
      </c>
      <c r="O78" s="299"/>
      <c r="P78" s="299"/>
      <c r="Q78" s="370"/>
      <c r="R78" s="370"/>
      <c r="S78" s="371"/>
      <c r="T78" s="370"/>
      <c r="U78" s="370"/>
      <c r="V78" s="370"/>
    </row>
    <row r="79" spans="1:22" hidden="1">
      <c r="A79" s="363" t="str">
        <f t="shared" si="0"/>
        <v>71010301015122</v>
      </c>
      <c r="B79" s="364" t="s">
        <v>439</v>
      </c>
      <c r="C79" s="365" t="s">
        <v>106</v>
      </c>
      <c r="D79" s="366" t="s">
        <v>442</v>
      </c>
      <c r="E79" s="367" t="s">
        <v>106</v>
      </c>
      <c r="F79" s="368" t="s">
        <v>106</v>
      </c>
      <c r="G79" s="379">
        <v>5122</v>
      </c>
      <c r="H79" s="290"/>
      <c r="I79" s="318"/>
      <c r="J79" s="322"/>
      <c r="K79" s="322"/>
      <c r="L79" s="321" t="s">
        <v>128</v>
      </c>
      <c r="M79" s="419">
        <v>4261</v>
      </c>
      <c r="N79" s="299">
        <f t="shared" si="6"/>
        <v>0</v>
      </c>
      <c r="O79" s="299"/>
      <c r="P79" s="299"/>
      <c r="Q79" s="370"/>
      <c r="R79" s="370"/>
      <c r="S79" s="371"/>
      <c r="T79" s="370"/>
      <c r="U79" s="370"/>
      <c r="V79" s="370"/>
    </row>
    <row r="80" spans="1:22" hidden="1">
      <c r="A80" s="363" t="str">
        <f t="shared" si="0"/>
        <v>71010500000000</v>
      </c>
      <c r="B80" s="364" t="s">
        <v>439</v>
      </c>
      <c r="C80" s="365" t="s">
        <v>106</v>
      </c>
      <c r="D80" s="366" t="s">
        <v>149</v>
      </c>
      <c r="E80" s="367" t="s">
        <v>441</v>
      </c>
      <c r="F80" s="394" t="s">
        <v>441</v>
      </c>
      <c r="G80" s="369" t="s">
        <v>440</v>
      </c>
      <c r="H80" s="290"/>
      <c r="I80" s="318"/>
      <c r="J80" s="322"/>
      <c r="K80" s="322"/>
      <c r="L80" s="321" t="s">
        <v>130</v>
      </c>
      <c r="M80" s="419">
        <v>4267</v>
      </c>
      <c r="N80" s="299">
        <f t="shared" si="6"/>
        <v>0</v>
      </c>
      <c r="O80" s="299"/>
      <c r="P80" s="299"/>
      <c r="Q80" s="370"/>
      <c r="R80" s="370"/>
      <c r="S80" s="371"/>
      <c r="T80" s="370"/>
      <c r="U80" s="370"/>
      <c r="V80" s="370"/>
    </row>
    <row r="81" spans="1:22" hidden="1">
      <c r="A81" s="363" t="str">
        <f t="shared" si="0"/>
        <v>71010500000001</v>
      </c>
      <c r="B81" s="364" t="s">
        <v>439</v>
      </c>
      <c r="C81" s="365" t="s">
        <v>106</v>
      </c>
      <c r="D81" s="366" t="s">
        <v>149</v>
      </c>
      <c r="E81" s="367" t="s">
        <v>441</v>
      </c>
      <c r="F81" s="394" t="s">
        <v>441</v>
      </c>
      <c r="G81" s="369" t="s">
        <v>96</v>
      </c>
      <c r="H81" s="290"/>
      <c r="I81" s="318"/>
      <c r="J81" s="322"/>
      <c r="K81" s="322"/>
      <c r="L81" s="336" t="s">
        <v>133</v>
      </c>
      <c r="M81" s="419">
        <v>4823</v>
      </c>
      <c r="N81" s="299">
        <f t="shared" si="6"/>
        <v>0</v>
      </c>
      <c r="O81" s="299"/>
      <c r="P81" s="299"/>
      <c r="Q81" s="370"/>
      <c r="R81" s="370"/>
      <c r="S81" s="371"/>
      <c r="T81" s="370"/>
      <c r="U81" s="370"/>
      <c r="V81" s="370"/>
    </row>
    <row r="82" spans="1:22" hidden="1">
      <c r="A82" s="363" t="str">
        <f t="shared" si="0"/>
        <v>71010501000000</v>
      </c>
      <c r="B82" s="364" t="s">
        <v>439</v>
      </c>
      <c r="C82" s="365" t="s">
        <v>106</v>
      </c>
      <c r="D82" s="366" t="s">
        <v>149</v>
      </c>
      <c r="E82" s="367" t="s">
        <v>106</v>
      </c>
      <c r="F82" s="394" t="s">
        <v>441</v>
      </c>
      <c r="G82" s="369" t="s">
        <v>440</v>
      </c>
      <c r="H82" s="290"/>
      <c r="I82" s="318"/>
      <c r="J82" s="322"/>
      <c r="K82" s="322"/>
      <c r="L82" s="336" t="s">
        <v>134</v>
      </c>
      <c r="M82" s="289">
        <v>4861</v>
      </c>
      <c r="N82" s="299">
        <f t="shared" si="6"/>
        <v>0</v>
      </c>
      <c r="O82" s="299"/>
      <c r="P82" s="299"/>
      <c r="Q82" s="370"/>
      <c r="R82" s="370"/>
      <c r="S82" s="371"/>
      <c r="T82" s="370"/>
      <c r="U82" s="370"/>
      <c r="V82" s="370"/>
    </row>
    <row r="83" spans="1:22" hidden="1">
      <c r="A83" s="363" t="str">
        <f t="shared" si="0"/>
        <v>71010501000001</v>
      </c>
      <c r="B83" s="364" t="s">
        <v>439</v>
      </c>
      <c r="C83" s="365" t="s">
        <v>106</v>
      </c>
      <c r="D83" s="366" t="s">
        <v>149</v>
      </c>
      <c r="E83" s="367" t="s">
        <v>106</v>
      </c>
      <c r="F83" s="394" t="s">
        <v>441</v>
      </c>
      <c r="G83" s="369" t="s">
        <v>96</v>
      </c>
      <c r="H83" s="290"/>
      <c r="I83" s="318"/>
      <c r="J83" s="322"/>
      <c r="K83" s="322"/>
      <c r="L83" s="321" t="s">
        <v>136</v>
      </c>
      <c r="M83" s="316">
        <v>5122</v>
      </c>
      <c r="N83" s="299">
        <f t="shared" si="6"/>
        <v>0</v>
      </c>
      <c r="O83" s="299"/>
      <c r="P83" s="299"/>
      <c r="Q83" s="370"/>
      <c r="R83" s="370"/>
      <c r="S83" s="371"/>
      <c r="T83" s="370"/>
      <c r="U83" s="370"/>
      <c r="V83" s="370"/>
    </row>
    <row r="84" spans="1:22" ht="27" hidden="1">
      <c r="A84" s="363" t="str">
        <f t="shared" si="0"/>
        <v>71010501010000</v>
      </c>
      <c r="B84" s="364" t="s">
        <v>439</v>
      </c>
      <c r="C84" s="365" t="s">
        <v>106</v>
      </c>
      <c r="D84" s="366" t="s">
        <v>149</v>
      </c>
      <c r="E84" s="367" t="s">
        <v>106</v>
      </c>
      <c r="F84" s="394" t="s">
        <v>106</v>
      </c>
      <c r="G84" s="369" t="s">
        <v>440</v>
      </c>
      <c r="H84" s="290">
        <v>2150</v>
      </c>
      <c r="I84" s="319" t="s">
        <v>106</v>
      </c>
      <c r="J84" s="320">
        <v>5</v>
      </c>
      <c r="K84" s="320">
        <v>0</v>
      </c>
      <c r="L84" s="410" t="s">
        <v>150</v>
      </c>
      <c r="M84" s="411"/>
      <c r="N84" s="412">
        <f>+N86</f>
        <v>0</v>
      </c>
      <c r="O84" s="412">
        <f>+O86</f>
        <v>0</v>
      </c>
      <c r="P84" s="412">
        <f>+P86</f>
        <v>0</v>
      </c>
      <c r="Q84" s="370"/>
      <c r="R84" s="370"/>
      <c r="S84" s="371"/>
      <c r="T84" s="370"/>
      <c r="U84" s="370"/>
      <c r="V84" s="370"/>
    </row>
    <row r="85" spans="1:22" hidden="1">
      <c r="A85" s="363" t="str">
        <f t="shared" si="0"/>
        <v>71010501015134</v>
      </c>
      <c r="B85" s="364" t="s">
        <v>439</v>
      </c>
      <c r="C85" s="365" t="s">
        <v>106</v>
      </c>
      <c r="D85" s="366" t="s">
        <v>149</v>
      </c>
      <c r="E85" s="367" t="s">
        <v>106</v>
      </c>
      <c r="F85" s="368" t="s">
        <v>106</v>
      </c>
      <c r="G85" s="379">
        <v>5134</v>
      </c>
      <c r="H85" s="318"/>
      <c r="I85" s="319"/>
      <c r="J85" s="320"/>
      <c r="K85" s="320"/>
      <c r="L85" s="330" t="s">
        <v>110</v>
      </c>
      <c r="M85" s="288"/>
      <c r="N85" s="331"/>
      <c r="O85" s="331"/>
      <c r="P85" s="331"/>
      <c r="Q85" s="370"/>
      <c r="R85" s="370"/>
      <c r="S85" s="371"/>
      <c r="T85" s="370"/>
      <c r="U85" s="370"/>
      <c r="V85" s="370"/>
    </row>
    <row r="86" spans="1:22" ht="25.5" hidden="1">
      <c r="A86" s="363" t="str">
        <f t="shared" si="0"/>
        <v>71010501020000</v>
      </c>
      <c r="B86" s="364" t="s">
        <v>439</v>
      </c>
      <c r="C86" s="365" t="s">
        <v>106</v>
      </c>
      <c r="D86" s="366" t="s">
        <v>149</v>
      </c>
      <c r="E86" s="367" t="s">
        <v>106</v>
      </c>
      <c r="F86" s="394" t="s">
        <v>140</v>
      </c>
      <c r="G86" s="369" t="s">
        <v>440</v>
      </c>
      <c r="H86" s="290">
        <v>2151</v>
      </c>
      <c r="I86" s="318" t="s">
        <v>106</v>
      </c>
      <c r="J86" s="322" t="s">
        <v>151</v>
      </c>
      <c r="K86" s="322">
        <v>1</v>
      </c>
      <c r="L86" s="409" t="s">
        <v>150</v>
      </c>
      <c r="M86" s="323"/>
      <c r="N86" s="331">
        <f>+N88+N91+N93+N95+N97</f>
        <v>0</v>
      </c>
      <c r="O86" s="331">
        <f t="shared" ref="O86" si="7">+O88+O91+O93+O95+O97</f>
        <v>0</v>
      </c>
      <c r="P86" s="331">
        <f>+P88+P91+P93+P95+P97</f>
        <v>0</v>
      </c>
      <c r="Q86" s="370"/>
      <c r="R86" s="370"/>
      <c r="S86" s="371"/>
      <c r="T86" s="370"/>
      <c r="U86" s="370"/>
      <c r="V86" s="370"/>
    </row>
    <row r="87" spans="1:22" hidden="1">
      <c r="A87" s="363" t="str">
        <f t="shared" ref="A87:A169" si="8">CONCATENATE(B87,C87,D87,E87,F87,G87)</f>
        <v>71010501025134</v>
      </c>
      <c r="B87" s="364" t="s">
        <v>439</v>
      </c>
      <c r="C87" s="365" t="s">
        <v>106</v>
      </c>
      <c r="D87" s="366" t="s">
        <v>149</v>
      </c>
      <c r="E87" s="367" t="s">
        <v>106</v>
      </c>
      <c r="F87" s="368" t="s">
        <v>140</v>
      </c>
      <c r="G87" s="379">
        <v>5134</v>
      </c>
      <c r="H87" s="318"/>
      <c r="I87" s="318"/>
      <c r="J87" s="322"/>
      <c r="K87" s="322"/>
      <c r="L87" s="330" t="s">
        <v>108</v>
      </c>
      <c r="M87" s="288"/>
      <c r="N87" s="331"/>
      <c r="O87" s="331"/>
      <c r="P87" s="331"/>
      <c r="Q87" s="370"/>
      <c r="R87" s="370"/>
      <c r="S87" s="371"/>
      <c r="T87" s="370"/>
      <c r="U87" s="370"/>
      <c r="V87" s="370"/>
    </row>
    <row r="88" spans="1:22" hidden="1">
      <c r="A88" s="363" t="str">
        <f t="shared" si="8"/>
        <v>71010501030000</v>
      </c>
      <c r="B88" s="364" t="s">
        <v>439</v>
      </c>
      <c r="C88" s="365" t="s">
        <v>106</v>
      </c>
      <c r="D88" s="366" t="s">
        <v>149</v>
      </c>
      <c r="E88" s="367" t="s">
        <v>106</v>
      </c>
      <c r="F88" s="394" t="s">
        <v>442</v>
      </c>
      <c r="G88" s="369" t="s">
        <v>440</v>
      </c>
      <c r="H88" s="290"/>
      <c r="I88" s="414"/>
      <c r="J88" s="415"/>
      <c r="K88" s="415"/>
      <c r="L88" s="416" t="s">
        <v>152</v>
      </c>
      <c r="M88" s="411"/>
      <c r="N88" s="417">
        <f>O88+P88</f>
        <v>0</v>
      </c>
      <c r="O88" s="417">
        <f>SUM(O89:O90)</f>
        <v>0</v>
      </c>
      <c r="P88" s="417">
        <f>SUM(P90)</f>
        <v>0</v>
      </c>
      <c r="Q88" s="370"/>
      <c r="R88" s="370"/>
      <c r="S88" s="371"/>
      <c r="T88" s="370"/>
      <c r="U88" s="370"/>
      <c r="V88" s="370"/>
    </row>
    <row r="89" spans="1:22" hidden="1">
      <c r="B89" s="364"/>
      <c r="H89" s="318"/>
      <c r="I89" s="318"/>
      <c r="J89" s="322"/>
      <c r="K89" s="322"/>
      <c r="L89" s="336" t="s">
        <v>134</v>
      </c>
      <c r="M89" s="289">
        <v>4861</v>
      </c>
      <c r="N89" s="299">
        <f t="shared" ref="N89:N98" si="9">O89+P89</f>
        <v>0</v>
      </c>
      <c r="O89" s="299"/>
      <c r="P89" s="299"/>
      <c r="Q89" s="370"/>
      <c r="R89" s="370"/>
      <c r="S89" s="371"/>
      <c r="T89" s="370"/>
      <c r="U89" s="370"/>
      <c r="V89" s="370"/>
    </row>
    <row r="90" spans="1:22" hidden="1">
      <c r="A90" s="363" t="str">
        <f t="shared" si="8"/>
        <v>71010501035134</v>
      </c>
      <c r="B90" s="364" t="s">
        <v>439</v>
      </c>
      <c r="C90" s="365" t="s">
        <v>106</v>
      </c>
      <c r="D90" s="366" t="s">
        <v>149</v>
      </c>
      <c r="E90" s="367" t="s">
        <v>106</v>
      </c>
      <c r="F90" s="368" t="s">
        <v>442</v>
      </c>
      <c r="G90" s="379">
        <v>5134</v>
      </c>
      <c r="H90" s="318"/>
      <c r="I90" s="318"/>
      <c r="J90" s="322"/>
      <c r="K90" s="322"/>
      <c r="L90" s="336" t="s">
        <v>139</v>
      </c>
      <c r="M90" s="289">
        <v>5134</v>
      </c>
      <c r="N90" s="299">
        <f t="shared" si="9"/>
        <v>0</v>
      </c>
      <c r="O90" s="299"/>
      <c r="P90" s="299"/>
      <c r="Q90" s="370"/>
      <c r="R90" s="370"/>
      <c r="S90" s="371"/>
      <c r="T90" s="370"/>
      <c r="U90" s="370"/>
      <c r="V90" s="370"/>
    </row>
    <row r="91" spans="1:22" ht="27" hidden="1">
      <c r="A91" s="363" t="str">
        <f t="shared" si="8"/>
        <v>71010501040000</v>
      </c>
      <c r="B91" s="364" t="s">
        <v>439</v>
      </c>
      <c r="C91" s="365" t="s">
        <v>106</v>
      </c>
      <c r="D91" s="366" t="s">
        <v>149</v>
      </c>
      <c r="E91" s="367" t="s">
        <v>106</v>
      </c>
      <c r="F91" s="394" t="s">
        <v>155</v>
      </c>
      <c r="G91" s="369" t="s">
        <v>440</v>
      </c>
      <c r="H91" s="290"/>
      <c r="I91" s="414"/>
      <c r="J91" s="415"/>
      <c r="K91" s="415"/>
      <c r="L91" s="416" t="s">
        <v>153</v>
      </c>
      <c r="M91" s="411"/>
      <c r="N91" s="417">
        <f>O91+P91</f>
        <v>0</v>
      </c>
      <c r="O91" s="417">
        <f>SUM(O92)</f>
        <v>0</v>
      </c>
      <c r="P91" s="417">
        <f>SUM(P92)</f>
        <v>0</v>
      </c>
      <c r="Q91" s="370"/>
      <c r="R91" s="370"/>
      <c r="S91" s="371"/>
      <c r="T91" s="370"/>
      <c r="U91" s="370"/>
      <c r="V91" s="370"/>
    </row>
    <row r="92" spans="1:22" hidden="1">
      <c r="A92" s="363" t="str">
        <f t="shared" si="8"/>
        <v>71010501045134</v>
      </c>
      <c r="B92" s="364" t="s">
        <v>439</v>
      </c>
      <c r="C92" s="365" t="s">
        <v>106</v>
      </c>
      <c r="D92" s="366" t="s">
        <v>149</v>
      </c>
      <c r="E92" s="367" t="s">
        <v>106</v>
      </c>
      <c r="F92" s="368" t="s">
        <v>155</v>
      </c>
      <c r="G92" s="379">
        <v>5134</v>
      </c>
      <c r="H92" s="318"/>
      <c r="I92" s="318"/>
      <c r="J92" s="322"/>
      <c r="K92" s="322"/>
      <c r="L92" s="336" t="s">
        <v>139</v>
      </c>
      <c r="M92" s="289">
        <v>5134</v>
      </c>
      <c r="N92" s="299">
        <f t="shared" si="9"/>
        <v>0</v>
      </c>
      <c r="O92" s="299"/>
      <c r="P92" s="299"/>
      <c r="Q92" s="370"/>
      <c r="R92" s="370"/>
      <c r="S92" s="371"/>
      <c r="T92" s="370"/>
      <c r="U92" s="370"/>
      <c r="V92" s="370"/>
    </row>
    <row r="93" spans="1:22" ht="27" hidden="1">
      <c r="A93" s="363" t="str">
        <f>CONCATENATE(B93,C93,D93,E93,F93,G93)</f>
        <v>71080202000001</v>
      </c>
      <c r="B93" s="364" t="s">
        <v>439</v>
      </c>
      <c r="C93" s="365" t="s">
        <v>185</v>
      </c>
      <c r="D93" s="366" t="s">
        <v>140</v>
      </c>
      <c r="E93" s="367" t="s">
        <v>140</v>
      </c>
      <c r="F93" s="368" t="s">
        <v>441</v>
      </c>
      <c r="G93" s="369" t="s">
        <v>96</v>
      </c>
      <c r="H93" s="290"/>
      <c r="I93" s="414"/>
      <c r="J93" s="415"/>
      <c r="K93" s="415"/>
      <c r="L93" s="416" t="s">
        <v>859</v>
      </c>
      <c r="M93" s="411"/>
      <c r="N93" s="417">
        <f>O93+P93</f>
        <v>0</v>
      </c>
      <c r="O93" s="417">
        <f>SUM(O94)</f>
        <v>0</v>
      </c>
      <c r="P93" s="417">
        <f>SUM(P94)</f>
        <v>0</v>
      </c>
      <c r="Q93" s="370"/>
      <c r="R93" s="370"/>
      <c r="S93" s="371"/>
      <c r="T93" s="370"/>
      <c r="U93" s="370"/>
      <c r="V93" s="370"/>
    </row>
    <row r="94" spans="1:22" hidden="1">
      <c r="A94" s="363" t="str">
        <f>CONCATENATE(B94,C94,D94,E94,F94,G94)</f>
        <v>71080202010000</v>
      </c>
      <c r="B94" s="364" t="s">
        <v>439</v>
      </c>
      <c r="C94" s="365" t="s">
        <v>185</v>
      </c>
      <c r="D94" s="366" t="s">
        <v>140</v>
      </c>
      <c r="E94" s="367" t="s">
        <v>140</v>
      </c>
      <c r="F94" s="368" t="s">
        <v>106</v>
      </c>
      <c r="G94" s="369" t="s">
        <v>440</v>
      </c>
      <c r="H94" s="318"/>
      <c r="I94" s="318"/>
      <c r="J94" s="322"/>
      <c r="K94" s="322"/>
      <c r="L94" s="336" t="s">
        <v>139</v>
      </c>
      <c r="M94" s="289">
        <v>5134</v>
      </c>
      <c r="N94" s="299">
        <f t="shared" ref="N94" si="10">O94+P94</f>
        <v>0</v>
      </c>
      <c r="O94" s="299">
        <v>0</v>
      </c>
      <c r="P94" s="299"/>
      <c r="Q94" s="370"/>
      <c r="R94" s="370"/>
      <c r="S94" s="371"/>
      <c r="T94" s="370"/>
      <c r="U94" s="370"/>
      <c r="V94" s="370"/>
    </row>
    <row r="95" spans="1:22" ht="27" hidden="1">
      <c r="A95" s="363" t="str">
        <f t="shared" si="8"/>
        <v>71010600000000</v>
      </c>
      <c r="B95" s="364" t="s">
        <v>439</v>
      </c>
      <c r="C95" s="365" t="s">
        <v>106</v>
      </c>
      <c r="D95" s="366" t="s">
        <v>157</v>
      </c>
      <c r="E95" s="367" t="s">
        <v>441</v>
      </c>
      <c r="F95" s="394" t="s">
        <v>441</v>
      </c>
      <c r="G95" s="369" t="s">
        <v>440</v>
      </c>
      <c r="H95" s="290"/>
      <c r="I95" s="414"/>
      <c r="J95" s="415"/>
      <c r="K95" s="415"/>
      <c r="L95" s="416" t="s">
        <v>154</v>
      </c>
      <c r="M95" s="411"/>
      <c r="N95" s="417">
        <f>O95+P95</f>
        <v>0</v>
      </c>
      <c r="O95" s="417">
        <f>SUM(O96)</f>
        <v>0</v>
      </c>
      <c r="P95" s="417">
        <f>SUM(P96)</f>
        <v>0</v>
      </c>
      <c r="Q95" s="370"/>
      <c r="R95" s="370"/>
      <c r="S95" s="371"/>
      <c r="T95" s="370"/>
      <c r="U95" s="370"/>
      <c r="V95" s="370"/>
    </row>
    <row r="96" spans="1:22" hidden="1">
      <c r="A96" s="363" t="str">
        <f t="shared" si="8"/>
        <v>71010600000001</v>
      </c>
      <c r="B96" s="364" t="s">
        <v>439</v>
      </c>
      <c r="C96" s="365" t="s">
        <v>106</v>
      </c>
      <c r="D96" s="366" t="s">
        <v>157</v>
      </c>
      <c r="E96" s="367" t="s">
        <v>441</v>
      </c>
      <c r="F96" s="394" t="s">
        <v>441</v>
      </c>
      <c r="G96" s="369" t="s">
        <v>96</v>
      </c>
      <c r="H96" s="318"/>
      <c r="I96" s="318"/>
      <c r="J96" s="322"/>
      <c r="K96" s="322"/>
      <c r="L96" s="336" t="s">
        <v>139</v>
      </c>
      <c r="M96" s="289">
        <v>5134</v>
      </c>
      <c r="N96" s="299">
        <f t="shared" si="9"/>
        <v>0</v>
      </c>
      <c r="O96" s="299"/>
      <c r="P96" s="299"/>
      <c r="Q96" s="370"/>
      <c r="R96" s="370"/>
      <c r="S96" s="371"/>
      <c r="T96" s="370"/>
      <c r="U96" s="370"/>
      <c r="V96" s="370"/>
    </row>
    <row r="97" spans="1:22" hidden="1">
      <c r="A97" s="363" t="str">
        <f t="shared" si="8"/>
        <v>71010601000000</v>
      </c>
      <c r="B97" s="364" t="s">
        <v>439</v>
      </c>
      <c r="C97" s="365" t="s">
        <v>106</v>
      </c>
      <c r="D97" s="366" t="s">
        <v>157</v>
      </c>
      <c r="E97" s="367" t="s">
        <v>106</v>
      </c>
      <c r="F97" s="394" t="s">
        <v>441</v>
      </c>
      <c r="G97" s="369" t="s">
        <v>440</v>
      </c>
      <c r="H97" s="290"/>
      <c r="I97" s="414"/>
      <c r="J97" s="415"/>
      <c r="K97" s="415"/>
      <c r="L97" s="416" t="s">
        <v>830</v>
      </c>
      <c r="M97" s="411"/>
      <c r="N97" s="417">
        <f>O97+P97</f>
        <v>0</v>
      </c>
      <c r="O97" s="417">
        <f>SUM(O98)</f>
        <v>0</v>
      </c>
      <c r="P97" s="417">
        <f>SUM(P98)</f>
        <v>0</v>
      </c>
      <c r="Q97" s="370"/>
      <c r="R97" s="370"/>
      <c r="S97" s="371"/>
      <c r="T97" s="370"/>
      <c r="U97" s="370"/>
      <c r="V97" s="370"/>
    </row>
    <row r="98" spans="1:22" hidden="1">
      <c r="A98" s="363" t="str">
        <f t="shared" si="8"/>
        <v>71010601000001</v>
      </c>
      <c r="B98" s="364" t="s">
        <v>439</v>
      </c>
      <c r="C98" s="365" t="s">
        <v>106</v>
      </c>
      <c r="D98" s="366" t="s">
        <v>157</v>
      </c>
      <c r="E98" s="367" t="s">
        <v>106</v>
      </c>
      <c r="F98" s="394" t="s">
        <v>441</v>
      </c>
      <c r="G98" s="369" t="s">
        <v>96</v>
      </c>
      <c r="H98" s="318"/>
      <c r="I98" s="318"/>
      <c r="J98" s="322"/>
      <c r="K98" s="322"/>
      <c r="L98" s="336" t="s">
        <v>139</v>
      </c>
      <c r="M98" s="289">
        <v>5134</v>
      </c>
      <c r="N98" s="299">
        <f t="shared" si="9"/>
        <v>0</v>
      </c>
      <c r="O98" s="299"/>
      <c r="P98" s="299"/>
      <c r="Q98" s="370"/>
      <c r="R98" s="370"/>
      <c r="S98" s="371"/>
      <c r="T98" s="370"/>
      <c r="U98" s="370"/>
      <c r="V98" s="370"/>
    </row>
    <row r="99" spans="1:22" ht="27" hidden="1">
      <c r="A99" s="363" t="str">
        <f t="shared" si="8"/>
        <v>71010601010000</v>
      </c>
      <c r="B99" s="364" t="s">
        <v>439</v>
      </c>
      <c r="C99" s="365" t="s">
        <v>106</v>
      </c>
      <c r="D99" s="366" t="s">
        <v>157</v>
      </c>
      <c r="E99" s="367" t="s">
        <v>106</v>
      </c>
      <c r="F99" s="394" t="s">
        <v>106</v>
      </c>
      <c r="G99" s="369" t="s">
        <v>440</v>
      </c>
      <c r="H99" s="290">
        <v>2160</v>
      </c>
      <c r="I99" s="319" t="s">
        <v>106</v>
      </c>
      <c r="J99" s="320">
        <v>6</v>
      </c>
      <c r="K99" s="320">
        <v>0</v>
      </c>
      <c r="L99" s="410" t="s">
        <v>158</v>
      </c>
      <c r="M99" s="411"/>
      <c r="N99" s="412">
        <f>+N101</f>
        <v>0</v>
      </c>
      <c r="O99" s="412">
        <f>+O101</f>
        <v>0</v>
      </c>
      <c r="P99" s="412">
        <f>+P101</f>
        <v>0</v>
      </c>
      <c r="Q99" s="370"/>
      <c r="R99" s="370"/>
      <c r="S99" s="371"/>
      <c r="T99" s="370"/>
      <c r="U99" s="370"/>
      <c r="V99" s="370"/>
    </row>
    <row r="100" spans="1:22" hidden="1">
      <c r="A100" s="363" t="str">
        <f t="shared" si="8"/>
        <v>71010601014729</v>
      </c>
      <c r="B100" s="364" t="s">
        <v>439</v>
      </c>
      <c r="C100" s="365" t="s">
        <v>106</v>
      </c>
      <c r="D100" s="366" t="s">
        <v>157</v>
      </c>
      <c r="E100" s="367" t="s">
        <v>106</v>
      </c>
      <c r="F100" s="368" t="s">
        <v>106</v>
      </c>
      <c r="G100" s="379">
        <v>4729</v>
      </c>
      <c r="H100" s="318"/>
      <c r="I100" s="319"/>
      <c r="J100" s="320"/>
      <c r="K100" s="320"/>
      <c r="L100" s="330" t="s">
        <v>110</v>
      </c>
      <c r="M100" s="288"/>
      <c r="N100" s="331"/>
      <c r="O100" s="331"/>
      <c r="P100" s="331"/>
      <c r="Q100" s="370"/>
      <c r="R100" s="370"/>
      <c r="S100" s="371"/>
      <c r="T100" s="370"/>
      <c r="U100" s="370"/>
      <c r="V100" s="370"/>
    </row>
    <row r="101" spans="1:22" ht="25.5" hidden="1">
      <c r="A101" s="363" t="str">
        <f t="shared" si="8"/>
        <v>71010601014823</v>
      </c>
      <c r="B101" s="364" t="s">
        <v>439</v>
      </c>
      <c r="C101" s="365" t="s">
        <v>106</v>
      </c>
      <c r="D101" s="366" t="s">
        <v>157</v>
      </c>
      <c r="E101" s="367" t="s">
        <v>106</v>
      </c>
      <c r="F101" s="368" t="s">
        <v>106</v>
      </c>
      <c r="G101" s="379">
        <v>4823</v>
      </c>
      <c r="H101" s="290">
        <v>2161</v>
      </c>
      <c r="I101" s="318" t="s">
        <v>106</v>
      </c>
      <c r="J101" s="322">
        <v>6</v>
      </c>
      <c r="K101" s="322">
        <v>1</v>
      </c>
      <c r="L101" s="409" t="s">
        <v>159</v>
      </c>
      <c r="M101" s="323"/>
      <c r="N101" s="331">
        <f>+N103+N106</f>
        <v>0</v>
      </c>
      <c r="O101" s="331">
        <f>+O103+O106</f>
        <v>0</v>
      </c>
      <c r="P101" s="331">
        <f>+P103+P106</f>
        <v>0</v>
      </c>
      <c r="Q101" s="370"/>
      <c r="R101" s="370"/>
      <c r="S101" s="371"/>
      <c r="T101" s="370"/>
      <c r="U101" s="370"/>
      <c r="V101" s="370"/>
    </row>
    <row r="102" spans="1:22" hidden="1">
      <c r="A102" s="363" t="str">
        <f t="shared" si="8"/>
        <v>71010601020000</v>
      </c>
      <c r="B102" s="364" t="s">
        <v>439</v>
      </c>
      <c r="C102" s="365" t="s">
        <v>106</v>
      </c>
      <c r="D102" s="366" t="s">
        <v>157</v>
      </c>
      <c r="E102" s="367" t="s">
        <v>106</v>
      </c>
      <c r="F102" s="394" t="s">
        <v>140</v>
      </c>
      <c r="G102" s="369" t="s">
        <v>440</v>
      </c>
      <c r="H102" s="318"/>
      <c r="I102" s="318"/>
      <c r="J102" s="322"/>
      <c r="K102" s="322"/>
      <c r="L102" s="330" t="s">
        <v>108</v>
      </c>
      <c r="M102" s="288"/>
      <c r="N102" s="331"/>
      <c r="O102" s="331"/>
      <c r="P102" s="331"/>
      <c r="Q102" s="370"/>
      <c r="R102" s="370"/>
      <c r="S102" s="371"/>
      <c r="T102" s="370"/>
      <c r="U102" s="370"/>
      <c r="V102" s="370"/>
    </row>
    <row r="103" spans="1:22" ht="40.5" hidden="1">
      <c r="A103" s="363" t="str">
        <f t="shared" si="8"/>
        <v>71010601024241</v>
      </c>
      <c r="B103" s="364" t="s">
        <v>439</v>
      </c>
      <c r="C103" s="365" t="s">
        <v>106</v>
      </c>
      <c r="D103" s="366" t="s">
        <v>157</v>
      </c>
      <c r="E103" s="367" t="s">
        <v>106</v>
      </c>
      <c r="F103" s="368" t="s">
        <v>140</v>
      </c>
      <c r="G103" s="379">
        <v>4241</v>
      </c>
      <c r="H103" s="290"/>
      <c r="I103" s="414"/>
      <c r="J103" s="415"/>
      <c r="K103" s="415"/>
      <c r="L103" s="416" t="s">
        <v>160</v>
      </c>
      <c r="M103" s="411"/>
      <c r="N103" s="417">
        <f>O103+P103</f>
        <v>0</v>
      </c>
      <c r="O103" s="417">
        <f>SUM(O104:O105)</f>
        <v>0</v>
      </c>
      <c r="P103" s="417">
        <f>SUM(P104:P105)</f>
        <v>0</v>
      </c>
      <c r="Q103" s="370"/>
      <c r="R103" s="370"/>
      <c r="S103" s="371"/>
      <c r="T103" s="370"/>
      <c r="U103" s="370"/>
      <c r="V103" s="370"/>
    </row>
    <row r="104" spans="1:22" hidden="1">
      <c r="A104" s="363" t="str">
        <f t="shared" si="8"/>
        <v>71010601024823</v>
      </c>
      <c r="B104" s="364" t="s">
        <v>439</v>
      </c>
      <c r="C104" s="365" t="s">
        <v>106</v>
      </c>
      <c r="D104" s="366" t="s">
        <v>157</v>
      </c>
      <c r="E104" s="367" t="s">
        <v>106</v>
      </c>
      <c r="F104" s="368" t="s">
        <v>140</v>
      </c>
      <c r="G104" s="379">
        <v>4823</v>
      </c>
      <c r="H104" s="318"/>
      <c r="I104" s="318"/>
      <c r="J104" s="322"/>
      <c r="K104" s="322"/>
      <c r="L104" s="321" t="s">
        <v>161</v>
      </c>
      <c r="M104" s="316">
        <v>4729</v>
      </c>
      <c r="N104" s="299">
        <f t="shared" ref="N104:N108" si="11">O104+P104</f>
        <v>0</v>
      </c>
      <c r="O104" s="299"/>
      <c r="P104" s="299"/>
      <c r="Q104" s="370"/>
      <c r="R104" s="370"/>
      <c r="S104" s="371"/>
      <c r="T104" s="370"/>
      <c r="U104" s="370"/>
      <c r="V104" s="370"/>
    </row>
    <row r="105" spans="1:22" hidden="1">
      <c r="A105" s="363" t="str">
        <f t="shared" si="8"/>
        <v>71020000000000</v>
      </c>
      <c r="B105" s="364" t="s">
        <v>439</v>
      </c>
      <c r="C105" s="365" t="s">
        <v>140</v>
      </c>
      <c r="D105" s="366" t="s">
        <v>441</v>
      </c>
      <c r="E105" s="367" t="s">
        <v>441</v>
      </c>
      <c r="F105" s="394" t="s">
        <v>441</v>
      </c>
      <c r="G105" s="369" t="s">
        <v>440</v>
      </c>
      <c r="H105" s="318"/>
      <c r="I105" s="318"/>
      <c r="J105" s="322"/>
      <c r="K105" s="322"/>
      <c r="L105" s="321" t="s">
        <v>133</v>
      </c>
      <c r="M105" s="316">
        <v>4823</v>
      </c>
      <c r="N105" s="299">
        <f t="shared" si="11"/>
        <v>0</v>
      </c>
      <c r="O105" s="299"/>
      <c r="P105" s="299"/>
      <c r="Q105" s="370"/>
      <c r="R105" s="370"/>
      <c r="S105" s="371"/>
      <c r="T105" s="370"/>
      <c r="U105" s="370"/>
      <c r="V105" s="370"/>
    </row>
    <row r="106" spans="1:22" ht="40.5" hidden="1">
      <c r="A106" s="363" t="str">
        <f t="shared" si="8"/>
        <v>71020000000001</v>
      </c>
      <c r="B106" s="364" t="s">
        <v>439</v>
      </c>
      <c r="C106" s="365" t="s">
        <v>140</v>
      </c>
      <c r="D106" s="366" t="s">
        <v>441</v>
      </c>
      <c r="E106" s="367" t="s">
        <v>441</v>
      </c>
      <c r="F106" s="368" t="s">
        <v>441</v>
      </c>
      <c r="G106" s="369" t="s">
        <v>96</v>
      </c>
      <c r="H106" s="290"/>
      <c r="I106" s="414"/>
      <c r="J106" s="415"/>
      <c r="K106" s="415"/>
      <c r="L106" s="416" t="s">
        <v>162</v>
      </c>
      <c r="M106" s="411"/>
      <c r="N106" s="417">
        <f>O106+P106</f>
        <v>0</v>
      </c>
      <c r="O106" s="417">
        <f>SUM(O107:O108)</f>
        <v>0</v>
      </c>
      <c r="P106" s="417">
        <f>SUM(P107:P108)</f>
        <v>0</v>
      </c>
      <c r="Q106" s="370"/>
      <c r="R106" s="370"/>
      <c r="S106" s="371"/>
      <c r="T106" s="370"/>
      <c r="U106" s="370"/>
      <c r="V106" s="370"/>
    </row>
    <row r="107" spans="1:22" hidden="1">
      <c r="A107" s="363" t="str">
        <f t="shared" si="8"/>
        <v>71020200000000</v>
      </c>
      <c r="B107" s="364" t="s">
        <v>439</v>
      </c>
      <c r="C107" s="365" t="s">
        <v>140</v>
      </c>
      <c r="D107" s="366" t="s">
        <v>140</v>
      </c>
      <c r="E107" s="367" t="s">
        <v>441</v>
      </c>
      <c r="F107" s="368" t="s">
        <v>441</v>
      </c>
      <c r="G107" s="369" t="s">
        <v>440</v>
      </c>
      <c r="H107" s="318"/>
      <c r="I107" s="318"/>
      <c r="J107" s="322"/>
      <c r="K107" s="322"/>
      <c r="L107" s="321" t="s">
        <v>126</v>
      </c>
      <c r="M107" s="316">
        <v>4241</v>
      </c>
      <c r="N107" s="299">
        <f t="shared" si="11"/>
        <v>0</v>
      </c>
      <c r="O107" s="299"/>
      <c r="P107" s="299"/>
      <c r="Q107" s="370"/>
      <c r="R107" s="370"/>
      <c r="S107" s="371"/>
      <c r="T107" s="370"/>
      <c r="U107" s="370"/>
      <c r="V107" s="370"/>
    </row>
    <row r="108" spans="1:22" hidden="1">
      <c r="A108" s="363" t="str">
        <f t="shared" si="8"/>
        <v>71020200000001</v>
      </c>
      <c r="B108" s="364" t="s">
        <v>439</v>
      </c>
      <c r="C108" s="365" t="s">
        <v>140</v>
      </c>
      <c r="D108" s="366" t="s">
        <v>140</v>
      </c>
      <c r="E108" s="367" t="s">
        <v>441</v>
      </c>
      <c r="F108" s="368" t="s">
        <v>441</v>
      </c>
      <c r="G108" s="369" t="s">
        <v>96</v>
      </c>
      <c r="H108" s="318"/>
      <c r="I108" s="318"/>
      <c r="J108" s="322"/>
      <c r="K108" s="322"/>
      <c r="L108" s="321" t="s">
        <v>133</v>
      </c>
      <c r="M108" s="316">
        <v>4823</v>
      </c>
      <c r="N108" s="299">
        <f t="shared" si="11"/>
        <v>0</v>
      </c>
      <c r="O108" s="299"/>
      <c r="P108" s="299"/>
      <c r="Q108" s="370"/>
      <c r="R108" s="370"/>
      <c r="S108" s="371"/>
      <c r="T108" s="370"/>
      <c r="U108" s="370"/>
      <c r="V108" s="370"/>
    </row>
    <row r="109" spans="1:22" hidden="1">
      <c r="A109" s="363" t="str">
        <f t="shared" si="8"/>
        <v>71020201000000</v>
      </c>
      <c r="B109" s="364" t="s">
        <v>439</v>
      </c>
      <c r="C109" s="365" t="s">
        <v>140</v>
      </c>
      <c r="D109" s="366" t="s">
        <v>140</v>
      </c>
      <c r="E109" s="367" t="s">
        <v>106</v>
      </c>
      <c r="F109" s="368" t="s">
        <v>441</v>
      </c>
      <c r="G109" s="369" t="s">
        <v>440</v>
      </c>
      <c r="H109" s="322">
        <v>2200</v>
      </c>
      <c r="I109" s="405" t="s">
        <v>140</v>
      </c>
      <c r="J109" s="406">
        <v>0</v>
      </c>
      <c r="K109" s="406">
        <v>0</v>
      </c>
      <c r="L109" s="401" t="s">
        <v>163</v>
      </c>
      <c r="M109" s="407"/>
      <c r="N109" s="403">
        <f>+N111+N128</f>
        <v>0</v>
      </c>
      <c r="O109" s="403">
        <f>+O111+O128</f>
        <v>0</v>
      </c>
      <c r="P109" s="403">
        <f>+P111+P128</f>
        <v>0</v>
      </c>
      <c r="Q109" s="370"/>
      <c r="R109" s="370"/>
      <c r="S109" s="371"/>
      <c r="T109" s="370"/>
      <c r="U109" s="370"/>
      <c r="V109" s="370"/>
    </row>
    <row r="110" spans="1:22" hidden="1">
      <c r="A110" s="363" t="str">
        <f t="shared" si="8"/>
        <v>71020201000001</v>
      </c>
      <c r="B110" s="364" t="s">
        <v>439</v>
      </c>
      <c r="C110" s="365" t="s">
        <v>140</v>
      </c>
      <c r="D110" s="366" t="s">
        <v>140</v>
      </c>
      <c r="E110" s="367" t="s">
        <v>106</v>
      </c>
      <c r="F110" s="368" t="s">
        <v>441</v>
      </c>
      <c r="G110" s="369" t="s">
        <v>96</v>
      </c>
      <c r="H110" s="318"/>
      <c r="I110" s="319"/>
      <c r="J110" s="320"/>
      <c r="K110" s="320"/>
      <c r="L110" s="330" t="s">
        <v>108</v>
      </c>
      <c r="M110" s="288"/>
      <c r="N110" s="331"/>
      <c r="O110" s="331"/>
      <c r="P110" s="331"/>
      <c r="Q110" s="370"/>
      <c r="R110" s="370"/>
      <c r="S110" s="371"/>
      <c r="T110" s="370"/>
      <c r="U110" s="370"/>
      <c r="V110" s="370"/>
    </row>
    <row r="111" spans="1:22" hidden="1">
      <c r="A111" s="363" t="str">
        <f t="shared" si="8"/>
        <v>71020201010000</v>
      </c>
      <c r="B111" s="364" t="s">
        <v>439</v>
      </c>
      <c r="C111" s="365" t="s">
        <v>140</v>
      </c>
      <c r="D111" s="366" t="s">
        <v>140</v>
      </c>
      <c r="E111" s="367" t="s">
        <v>106</v>
      </c>
      <c r="F111" s="368" t="s">
        <v>106</v>
      </c>
      <c r="G111" s="369" t="s">
        <v>440</v>
      </c>
      <c r="H111" s="290">
        <v>2220</v>
      </c>
      <c r="I111" s="319" t="s">
        <v>140</v>
      </c>
      <c r="J111" s="320">
        <v>2</v>
      </c>
      <c r="K111" s="320">
        <v>0</v>
      </c>
      <c r="L111" s="410" t="s">
        <v>164</v>
      </c>
      <c r="M111" s="411"/>
      <c r="N111" s="412">
        <f>+N113</f>
        <v>0</v>
      </c>
      <c r="O111" s="412">
        <f>+O113</f>
        <v>0</v>
      </c>
      <c r="P111" s="412">
        <f>+P113</f>
        <v>0</v>
      </c>
      <c r="Q111" s="370"/>
      <c r="R111" s="370"/>
      <c r="S111" s="371"/>
      <c r="T111" s="370"/>
      <c r="U111" s="370"/>
      <c r="V111" s="370"/>
    </row>
    <row r="112" spans="1:22" hidden="1">
      <c r="A112" s="363" t="str">
        <f t="shared" si="8"/>
        <v>71020201014239</v>
      </c>
      <c r="B112" s="364" t="s">
        <v>439</v>
      </c>
      <c r="C112" s="365" t="s">
        <v>140</v>
      </c>
      <c r="D112" s="366" t="s">
        <v>140</v>
      </c>
      <c r="E112" s="367" t="s">
        <v>106</v>
      </c>
      <c r="F112" s="368" t="s">
        <v>106</v>
      </c>
      <c r="G112" s="379">
        <v>4239</v>
      </c>
      <c r="H112" s="318"/>
      <c r="I112" s="319"/>
      <c r="J112" s="320"/>
      <c r="K112" s="320"/>
      <c r="L112" s="330" t="s">
        <v>110</v>
      </c>
      <c r="M112" s="288"/>
      <c r="N112" s="331"/>
      <c r="O112" s="331"/>
      <c r="P112" s="331"/>
      <c r="Q112" s="370"/>
      <c r="R112" s="370"/>
      <c r="S112" s="371"/>
      <c r="T112" s="370"/>
      <c r="U112" s="370"/>
      <c r="V112" s="370"/>
    </row>
    <row r="113" spans="1:22" hidden="1">
      <c r="A113" s="363" t="str">
        <f t="shared" si="8"/>
        <v>71020201014261</v>
      </c>
      <c r="B113" s="364" t="s">
        <v>439</v>
      </c>
      <c r="C113" s="365" t="s">
        <v>140</v>
      </c>
      <c r="D113" s="366" t="s">
        <v>140</v>
      </c>
      <c r="E113" s="367" t="s">
        <v>106</v>
      </c>
      <c r="F113" s="368" t="s">
        <v>106</v>
      </c>
      <c r="G113" s="379">
        <v>4261</v>
      </c>
      <c r="H113" s="290">
        <v>2221</v>
      </c>
      <c r="I113" s="318" t="s">
        <v>140</v>
      </c>
      <c r="J113" s="322">
        <v>2</v>
      </c>
      <c r="K113" s="322">
        <v>1</v>
      </c>
      <c r="L113" s="409" t="s">
        <v>165</v>
      </c>
      <c r="M113" s="323"/>
      <c r="N113" s="331">
        <f>+N115</f>
        <v>0</v>
      </c>
      <c r="O113" s="331">
        <f>+O115</f>
        <v>0</v>
      </c>
      <c r="P113" s="331">
        <f>+P115</f>
        <v>0</v>
      </c>
      <c r="Q113" s="370"/>
      <c r="R113" s="370"/>
      <c r="S113" s="371"/>
      <c r="T113" s="370"/>
      <c r="U113" s="370"/>
      <c r="V113" s="370"/>
    </row>
    <row r="114" spans="1:22" hidden="1">
      <c r="A114" s="363" t="str">
        <f t="shared" si="8"/>
        <v>71020201014264</v>
      </c>
      <c r="B114" s="378" t="s">
        <v>439</v>
      </c>
      <c r="C114" s="365" t="s">
        <v>140</v>
      </c>
      <c r="D114" s="366" t="s">
        <v>140</v>
      </c>
      <c r="E114" s="367" t="s">
        <v>106</v>
      </c>
      <c r="F114" s="368" t="s">
        <v>106</v>
      </c>
      <c r="G114" s="379">
        <v>4264</v>
      </c>
      <c r="H114" s="318"/>
      <c r="I114" s="318"/>
      <c r="J114" s="322"/>
      <c r="K114" s="322"/>
      <c r="L114" s="330" t="s">
        <v>108</v>
      </c>
      <c r="M114" s="288"/>
      <c r="N114" s="331"/>
      <c r="O114" s="331"/>
      <c r="P114" s="331"/>
      <c r="Q114" s="370"/>
      <c r="R114" s="370"/>
      <c r="S114" s="371"/>
      <c r="T114" s="370"/>
      <c r="U114" s="370"/>
      <c r="V114" s="370"/>
    </row>
    <row r="115" spans="1:22" hidden="1">
      <c r="A115" s="363" t="str">
        <f t="shared" si="8"/>
        <v>71020201014639</v>
      </c>
      <c r="B115" s="364" t="s">
        <v>439</v>
      </c>
      <c r="C115" s="365" t="s">
        <v>140</v>
      </c>
      <c r="D115" s="366" t="s">
        <v>140</v>
      </c>
      <c r="E115" s="367" t="s">
        <v>106</v>
      </c>
      <c r="F115" s="368" t="s">
        <v>106</v>
      </c>
      <c r="G115" s="379">
        <v>4639</v>
      </c>
      <c r="H115" s="290"/>
      <c r="I115" s="414"/>
      <c r="J115" s="415"/>
      <c r="K115" s="415"/>
      <c r="L115" s="416" t="s">
        <v>166</v>
      </c>
      <c r="M115" s="411"/>
      <c r="N115" s="417">
        <f>O115+P115</f>
        <v>0</v>
      </c>
      <c r="O115" s="417">
        <f>SUM(O116:O127)</f>
        <v>0</v>
      </c>
      <c r="P115" s="417">
        <f>SUM(P116:P127)</f>
        <v>0</v>
      </c>
      <c r="Q115" s="370"/>
      <c r="R115" s="370"/>
      <c r="S115" s="371"/>
      <c r="T115" s="370"/>
      <c r="U115" s="370"/>
      <c r="V115" s="370"/>
    </row>
    <row r="116" spans="1:22" hidden="1">
      <c r="A116" s="363" t="str">
        <f t="shared" si="8"/>
        <v>71020500000000</v>
      </c>
      <c r="B116" s="364" t="s">
        <v>439</v>
      </c>
      <c r="C116" s="365" t="s">
        <v>140</v>
      </c>
      <c r="D116" s="366" t="s">
        <v>149</v>
      </c>
      <c r="E116" s="367" t="s">
        <v>441</v>
      </c>
      <c r="F116" s="368" t="s">
        <v>441</v>
      </c>
      <c r="G116" s="369" t="s">
        <v>440</v>
      </c>
      <c r="H116" s="290"/>
      <c r="I116" s="318"/>
      <c r="J116" s="322"/>
      <c r="K116" s="322"/>
      <c r="L116" s="330" t="s">
        <v>116</v>
      </c>
      <c r="M116" s="420">
        <v>4214</v>
      </c>
      <c r="N116" s="299">
        <f t="shared" ref="N116:N127" si="12">O116+P116</f>
        <v>0</v>
      </c>
      <c r="O116" s="299"/>
      <c r="P116" s="299"/>
      <c r="Q116" s="370"/>
      <c r="R116" s="370"/>
      <c r="S116" s="371"/>
      <c r="T116" s="370"/>
      <c r="U116" s="370"/>
      <c r="V116" s="370"/>
    </row>
    <row r="117" spans="1:22" hidden="1">
      <c r="B117" s="364"/>
      <c r="G117" s="369"/>
      <c r="H117" s="290"/>
      <c r="I117" s="318"/>
      <c r="J117" s="322"/>
      <c r="K117" s="322"/>
      <c r="L117" s="422" t="s">
        <v>861</v>
      </c>
      <c r="M117" s="420">
        <v>4234</v>
      </c>
      <c r="N117" s="299">
        <f t="shared" si="12"/>
        <v>0</v>
      </c>
      <c r="O117" s="299"/>
      <c r="P117" s="299"/>
      <c r="Q117" s="370"/>
      <c r="R117" s="370"/>
      <c r="S117" s="371"/>
      <c r="T117" s="370"/>
      <c r="U117" s="370"/>
      <c r="V117" s="370"/>
    </row>
    <row r="118" spans="1:22" hidden="1">
      <c r="A118" s="363" t="str">
        <f t="shared" si="8"/>
        <v>71020500000001</v>
      </c>
      <c r="B118" s="364" t="s">
        <v>439</v>
      </c>
      <c r="C118" s="365" t="s">
        <v>140</v>
      </c>
      <c r="D118" s="366" t="s">
        <v>149</v>
      </c>
      <c r="E118" s="367" t="s">
        <v>441</v>
      </c>
      <c r="F118" s="368" t="s">
        <v>441</v>
      </c>
      <c r="G118" s="369" t="s">
        <v>96</v>
      </c>
      <c r="H118" s="290"/>
      <c r="I118" s="318"/>
      <c r="J118" s="322"/>
      <c r="K118" s="322"/>
      <c r="L118" s="336" t="s">
        <v>125</v>
      </c>
      <c r="M118" s="419">
        <v>4239</v>
      </c>
      <c r="N118" s="299">
        <f t="shared" si="12"/>
        <v>0</v>
      </c>
      <c r="O118" s="299"/>
      <c r="P118" s="299"/>
      <c r="Q118" s="370"/>
      <c r="R118" s="370"/>
      <c r="S118" s="371"/>
      <c r="T118" s="370"/>
      <c r="U118" s="370"/>
      <c r="V118" s="370"/>
    </row>
    <row r="119" spans="1:22" hidden="1">
      <c r="A119" s="363" t="str">
        <f t="shared" si="8"/>
        <v>71020501000000</v>
      </c>
      <c r="B119" s="364" t="s">
        <v>439</v>
      </c>
      <c r="C119" s="365" t="s">
        <v>140</v>
      </c>
      <c r="D119" s="366" t="s">
        <v>149</v>
      </c>
      <c r="E119" s="367" t="s">
        <v>106</v>
      </c>
      <c r="F119" s="368" t="s">
        <v>441</v>
      </c>
      <c r="G119" s="369" t="s">
        <v>440</v>
      </c>
      <c r="H119" s="290"/>
      <c r="I119" s="318"/>
      <c r="J119" s="322"/>
      <c r="K119" s="322"/>
      <c r="L119" s="321" t="s">
        <v>126</v>
      </c>
      <c r="M119" s="316">
        <v>4241</v>
      </c>
      <c r="N119" s="299">
        <f t="shared" si="12"/>
        <v>0</v>
      </c>
      <c r="O119" s="299"/>
      <c r="P119" s="299"/>
      <c r="Q119" s="370"/>
      <c r="R119" s="370"/>
      <c r="S119" s="371"/>
      <c r="T119" s="370"/>
      <c r="U119" s="370"/>
      <c r="V119" s="370"/>
    </row>
    <row r="120" spans="1:22" ht="25.5" hidden="1" customHeight="1">
      <c r="A120" s="363" t="str">
        <f t="shared" si="8"/>
        <v>71020501000001</v>
      </c>
      <c r="B120" s="364" t="s">
        <v>439</v>
      </c>
      <c r="C120" s="365" t="s">
        <v>140</v>
      </c>
      <c r="D120" s="366" t="s">
        <v>149</v>
      </c>
      <c r="E120" s="367" t="s">
        <v>106</v>
      </c>
      <c r="F120" s="368" t="s">
        <v>441</v>
      </c>
      <c r="G120" s="369" t="s">
        <v>96</v>
      </c>
      <c r="H120" s="290"/>
      <c r="I120" s="318"/>
      <c r="J120" s="322"/>
      <c r="K120" s="322"/>
      <c r="L120" s="321" t="s">
        <v>127</v>
      </c>
      <c r="M120" s="419">
        <v>4252</v>
      </c>
      <c r="N120" s="299">
        <f t="shared" si="12"/>
        <v>0</v>
      </c>
      <c r="O120" s="299"/>
      <c r="P120" s="299"/>
      <c r="Q120" s="370"/>
      <c r="R120" s="370"/>
      <c r="S120" s="371"/>
      <c r="T120" s="370"/>
      <c r="U120" s="370"/>
      <c r="V120" s="370"/>
    </row>
    <row r="121" spans="1:22" hidden="1">
      <c r="A121" s="363" t="str">
        <f t="shared" si="8"/>
        <v>71020501010000</v>
      </c>
      <c r="B121" s="364" t="s">
        <v>439</v>
      </c>
      <c r="C121" s="365" t="s">
        <v>140</v>
      </c>
      <c r="D121" s="366" t="s">
        <v>149</v>
      </c>
      <c r="E121" s="367" t="s">
        <v>106</v>
      </c>
      <c r="F121" s="368" t="s">
        <v>106</v>
      </c>
      <c r="G121" s="369" t="s">
        <v>440</v>
      </c>
      <c r="H121" s="290"/>
      <c r="I121" s="318"/>
      <c r="J121" s="322"/>
      <c r="K121" s="322"/>
      <c r="L121" s="321" t="s">
        <v>128</v>
      </c>
      <c r="M121" s="419">
        <v>4261</v>
      </c>
      <c r="N121" s="299">
        <f t="shared" si="12"/>
        <v>0</v>
      </c>
      <c r="O121" s="299"/>
      <c r="P121" s="299"/>
      <c r="Q121" s="370"/>
      <c r="R121" s="370"/>
      <c r="S121" s="371"/>
      <c r="T121" s="370"/>
      <c r="U121" s="370"/>
      <c r="V121" s="370"/>
    </row>
    <row r="122" spans="1:22" hidden="1">
      <c r="A122" s="363" t="str">
        <f t="shared" si="8"/>
        <v>71020501014216</v>
      </c>
      <c r="B122" s="364" t="s">
        <v>439</v>
      </c>
      <c r="C122" s="365" t="s">
        <v>140</v>
      </c>
      <c r="D122" s="366" t="s">
        <v>149</v>
      </c>
      <c r="E122" s="367" t="s">
        <v>106</v>
      </c>
      <c r="F122" s="368" t="s">
        <v>106</v>
      </c>
      <c r="G122" s="379">
        <v>4216</v>
      </c>
      <c r="H122" s="423"/>
      <c r="I122" s="424"/>
      <c r="J122" s="425"/>
      <c r="K122" s="426"/>
      <c r="L122" s="427" t="s">
        <v>129</v>
      </c>
      <c r="M122" s="420">
        <v>4264</v>
      </c>
      <c r="N122" s="299">
        <f t="shared" si="12"/>
        <v>0</v>
      </c>
      <c r="O122" s="299"/>
      <c r="P122" s="299"/>
      <c r="Q122" s="370"/>
      <c r="R122" s="370"/>
      <c r="S122" s="371"/>
      <c r="T122" s="370"/>
      <c r="U122" s="370"/>
      <c r="V122" s="370"/>
    </row>
    <row r="123" spans="1:22" hidden="1">
      <c r="A123" s="363" t="str">
        <f t="shared" si="8"/>
        <v>71020501014239</v>
      </c>
      <c r="B123" s="364" t="s">
        <v>439</v>
      </c>
      <c r="C123" s="365" t="s">
        <v>140</v>
      </c>
      <c r="D123" s="366" t="s">
        <v>149</v>
      </c>
      <c r="E123" s="367" t="s">
        <v>106</v>
      </c>
      <c r="F123" s="368" t="s">
        <v>106</v>
      </c>
      <c r="G123" s="379">
        <v>4239</v>
      </c>
      <c r="H123" s="290"/>
      <c r="I123" s="318"/>
      <c r="J123" s="322"/>
      <c r="K123" s="322"/>
      <c r="L123" s="336" t="s">
        <v>364</v>
      </c>
      <c r="M123" s="289">
        <v>4269</v>
      </c>
      <c r="N123" s="299">
        <f t="shared" si="12"/>
        <v>0</v>
      </c>
      <c r="O123" s="299"/>
      <c r="P123" s="299"/>
      <c r="Q123" s="370"/>
      <c r="R123" s="370"/>
      <c r="S123" s="371"/>
      <c r="T123" s="370"/>
      <c r="U123" s="370"/>
      <c r="V123" s="370"/>
    </row>
    <row r="124" spans="1:22" hidden="1">
      <c r="A124" s="363" t="str">
        <f t="shared" si="8"/>
        <v>71020501014264</v>
      </c>
      <c r="B124" s="364" t="s">
        <v>439</v>
      </c>
      <c r="C124" s="365" t="s">
        <v>140</v>
      </c>
      <c r="D124" s="366" t="s">
        <v>149</v>
      </c>
      <c r="E124" s="367" t="s">
        <v>106</v>
      </c>
      <c r="F124" s="368" t="s">
        <v>106</v>
      </c>
      <c r="G124" s="379">
        <v>4264</v>
      </c>
      <c r="H124" s="290"/>
      <c r="I124" s="318"/>
      <c r="J124" s="322"/>
      <c r="K124" s="322"/>
      <c r="L124" s="330" t="s">
        <v>173</v>
      </c>
      <c r="M124" s="288">
        <v>5112</v>
      </c>
      <c r="N124" s="299">
        <f t="shared" si="12"/>
        <v>0</v>
      </c>
      <c r="O124" s="299"/>
      <c r="P124" s="299"/>
      <c r="Q124" s="370"/>
      <c r="R124" s="370"/>
      <c r="S124" s="371"/>
      <c r="T124" s="370"/>
      <c r="U124" s="370"/>
      <c r="V124" s="370"/>
    </row>
    <row r="125" spans="1:22" hidden="1">
      <c r="A125" s="363" t="str">
        <f t="shared" si="8"/>
        <v>71020501014639</v>
      </c>
      <c r="B125" s="364" t="s">
        <v>439</v>
      </c>
      <c r="C125" s="365" t="s">
        <v>140</v>
      </c>
      <c r="D125" s="366" t="s">
        <v>149</v>
      </c>
      <c r="E125" s="367" t="s">
        <v>106</v>
      </c>
      <c r="F125" s="368" t="s">
        <v>106</v>
      </c>
      <c r="G125" s="379">
        <v>4639</v>
      </c>
      <c r="H125" s="290"/>
      <c r="I125" s="318"/>
      <c r="J125" s="322"/>
      <c r="K125" s="322"/>
      <c r="L125" s="330" t="s">
        <v>174</v>
      </c>
      <c r="M125" s="420">
        <v>5113</v>
      </c>
      <c r="N125" s="299">
        <f t="shared" si="12"/>
        <v>0</v>
      </c>
      <c r="O125" s="299"/>
      <c r="P125" s="299"/>
      <c r="Q125" s="370"/>
      <c r="R125" s="370"/>
      <c r="S125" s="371"/>
      <c r="T125" s="370"/>
      <c r="U125" s="370"/>
      <c r="V125" s="370"/>
    </row>
    <row r="126" spans="1:22" hidden="1">
      <c r="A126" s="428" t="str">
        <f t="shared" si="8"/>
        <v>71020501020000</v>
      </c>
      <c r="B126" s="364" t="s">
        <v>439</v>
      </c>
      <c r="C126" s="365" t="s">
        <v>140</v>
      </c>
      <c r="D126" s="366" t="s">
        <v>149</v>
      </c>
      <c r="E126" s="367" t="s">
        <v>106</v>
      </c>
      <c r="F126" s="429" t="s">
        <v>140</v>
      </c>
      <c r="G126" s="369" t="s">
        <v>440</v>
      </c>
      <c r="H126" s="290"/>
      <c r="I126" s="318"/>
      <c r="J126" s="322"/>
      <c r="K126" s="322"/>
      <c r="L126" s="321" t="s">
        <v>136</v>
      </c>
      <c r="M126" s="316">
        <v>5122</v>
      </c>
      <c r="N126" s="299">
        <f t="shared" si="12"/>
        <v>0</v>
      </c>
      <c r="O126" s="299"/>
      <c r="P126" s="299"/>
      <c r="Q126" s="370"/>
      <c r="R126" s="370"/>
      <c r="S126" s="371"/>
      <c r="T126" s="370"/>
      <c r="U126" s="370"/>
      <c r="V126" s="370"/>
    </row>
    <row r="127" spans="1:22" hidden="1">
      <c r="A127" s="428" t="str">
        <f t="shared" si="8"/>
        <v>71020501024512</v>
      </c>
      <c r="B127" s="364" t="s">
        <v>439</v>
      </c>
      <c r="C127" s="365" t="s">
        <v>140</v>
      </c>
      <c r="D127" s="366" t="s">
        <v>149</v>
      </c>
      <c r="E127" s="367" t="s">
        <v>106</v>
      </c>
      <c r="F127" s="429" t="s">
        <v>140</v>
      </c>
      <c r="G127" s="379" t="s">
        <v>229</v>
      </c>
      <c r="H127" s="290"/>
      <c r="I127" s="318"/>
      <c r="J127" s="322"/>
      <c r="K127" s="322"/>
      <c r="L127" s="321" t="s">
        <v>137</v>
      </c>
      <c r="M127" s="316">
        <v>5129</v>
      </c>
      <c r="N127" s="299">
        <f t="shared" si="12"/>
        <v>0</v>
      </c>
      <c r="O127" s="299"/>
      <c r="P127" s="299"/>
      <c r="Q127" s="370"/>
      <c r="R127" s="370"/>
      <c r="S127" s="371"/>
      <c r="T127" s="370"/>
      <c r="U127" s="370"/>
      <c r="V127" s="370"/>
    </row>
    <row r="128" spans="1:22" hidden="1">
      <c r="A128" s="363" t="str">
        <f t="shared" si="8"/>
        <v>71040000000000</v>
      </c>
      <c r="B128" s="364" t="s">
        <v>439</v>
      </c>
      <c r="C128" s="365" t="s">
        <v>155</v>
      </c>
      <c r="D128" s="366" t="s">
        <v>441</v>
      </c>
      <c r="E128" s="367" t="s">
        <v>441</v>
      </c>
      <c r="F128" s="368" t="s">
        <v>441</v>
      </c>
      <c r="G128" s="369" t="s">
        <v>440</v>
      </c>
      <c r="H128" s="290">
        <v>2250</v>
      </c>
      <c r="I128" s="319" t="s">
        <v>140</v>
      </c>
      <c r="J128" s="320">
        <v>5</v>
      </c>
      <c r="K128" s="320">
        <v>0</v>
      </c>
      <c r="L128" s="410" t="s">
        <v>168</v>
      </c>
      <c r="M128" s="411"/>
      <c r="N128" s="412">
        <f>+N130</f>
        <v>0</v>
      </c>
      <c r="O128" s="412">
        <f>+O130</f>
        <v>0</v>
      </c>
      <c r="P128" s="412">
        <f>+P130</f>
        <v>0</v>
      </c>
      <c r="Q128" s="370"/>
      <c r="R128" s="370"/>
      <c r="S128" s="371"/>
      <c r="T128" s="370"/>
      <c r="U128" s="370"/>
      <c r="V128" s="370"/>
    </row>
    <row r="129" spans="1:22" hidden="1">
      <c r="A129" s="363" t="str">
        <f t="shared" si="8"/>
        <v>71040000000001</v>
      </c>
      <c r="B129" s="364" t="s">
        <v>439</v>
      </c>
      <c r="C129" s="365" t="s">
        <v>155</v>
      </c>
      <c r="D129" s="366" t="s">
        <v>441</v>
      </c>
      <c r="E129" s="367" t="s">
        <v>441</v>
      </c>
      <c r="F129" s="368" t="s">
        <v>441</v>
      </c>
      <c r="G129" s="369" t="s">
        <v>96</v>
      </c>
      <c r="H129" s="318"/>
      <c r="I129" s="319"/>
      <c r="J129" s="320"/>
      <c r="K129" s="320"/>
      <c r="L129" s="330" t="s">
        <v>110</v>
      </c>
      <c r="M129" s="288"/>
      <c r="N129" s="331"/>
      <c r="O129" s="331"/>
      <c r="P129" s="331"/>
      <c r="Q129" s="370"/>
      <c r="R129" s="370"/>
      <c r="S129" s="371"/>
      <c r="T129" s="370"/>
      <c r="U129" s="370"/>
      <c r="V129" s="370"/>
    </row>
    <row r="130" spans="1:22" hidden="1">
      <c r="A130" s="363" t="str">
        <f t="shared" si="8"/>
        <v>71040200000000</v>
      </c>
      <c r="B130" s="364" t="s">
        <v>439</v>
      </c>
      <c r="C130" s="365" t="s">
        <v>155</v>
      </c>
      <c r="D130" s="366" t="s">
        <v>140</v>
      </c>
      <c r="E130" s="367" t="s">
        <v>441</v>
      </c>
      <c r="F130" s="368" t="s">
        <v>441</v>
      </c>
      <c r="G130" s="369" t="s">
        <v>440</v>
      </c>
      <c r="H130" s="290">
        <v>2251</v>
      </c>
      <c r="I130" s="318" t="s">
        <v>140</v>
      </c>
      <c r="J130" s="322">
        <v>5</v>
      </c>
      <c r="K130" s="322">
        <v>1</v>
      </c>
      <c r="L130" s="409" t="s">
        <v>168</v>
      </c>
      <c r="M130" s="323"/>
      <c r="N130" s="331">
        <f t="shared" ref="N130:P130" si="13">+N132+N138</f>
        <v>0</v>
      </c>
      <c r="O130" s="331">
        <f t="shared" si="13"/>
        <v>0</v>
      </c>
      <c r="P130" s="331">
        <f t="shared" si="13"/>
        <v>0</v>
      </c>
      <c r="Q130" s="370"/>
      <c r="R130" s="370"/>
      <c r="S130" s="371"/>
      <c r="T130" s="370"/>
      <c r="U130" s="370"/>
      <c r="V130" s="370"/>
    </row>
    <row r="131" spans="1:22" hidden="1">
      <c r="A131" s="363" t="str">
        <f t="shared" si="8"/>
        <v>71040200000001</v>
      </c>
      <c r="B131" s="364" t="s">
        <v>439</v>
      </c>
      <c r="C131" s="365" t="s">
        <v>155</v>
      </c>
      <c r="D131" s="366" t="s">
        <v>140</v>
      </c>
      <c r="E131" s="367" t="s">
        <v>441</v>
      </c>
      <c r="F131" s="368" t="s">
        <v>441</v>
      </c>
      <c r="G131" s="369" t="s">
        <v>96</v>
      </c>
      <c r="H131" s="318"/>
      <c r="I131" s="318"/>
      <c r="J131" s="322"/>
      <c r="K131" s="322"/>
      <c r="L131" s="330" t="s">
        <v>108</v>
      </c>
      <c r="M131" s="288"/>
      <c r="N131" s="331"/>
      <c r="O131" s="331"/>
      <c r="P131" s="331"/>
      <c r="Q131" s="370"/>
      <c r="R131" s="370"/>
      <c r="S131" s="371"/>
      <c r="T131" s="370"/>
      <c r="U131" s="370"/>
      <c r="V131" s="370"/>
    </row>
    <row r="132" spans="1:22" ht="28.9" hidden="1" customHeight="1">
      <c r="A132" s="363" t="str">
        <f t="shared" si="8"/>
        <v>71040204000000</v>
      </c>
      <c r="B132" s="364" t="s">
        <v>439</v>
      </c>
      <c r="C132" s="365" t="s">
        <v>155</v>
      </c>
      <c r="D132" s="366" t="s">
        <v>140</v>
      </c>
      <c r="E132" s="367" t="s">
        <v>155</v>
      </c>
      <c r="F132" s="368" t="s">
        <v>441</v>
      </c>
      <c r="G132" s="369" t="s">
        <v>440</v>
      </c>
      <c r="H132" s="290"/>
      <c r="I132" s="414"/>
      <c r="J132" s="415"/>
      <c r="K132" s="415"/>
      <c r="L132" s="416" t="s">
        <v>576</v>
      </c>
      <c r="M132" s="411"/>
      <c r="N132" s="417">
        <f>O132+P132</f>
        <v>0</v>
      </c>
      <c r="O132" s="417">
        <f>SUM(O133:O137)</f>
        <v>0</v>
      </c>
      <c r="P132" s="417">
        <f>SUM(P133:P137)</f>
        <v>0</v>
      </c>
      <c r="Q132" s="370"/>
      <c r="R132" s="370"/>
      <c r="S132" s="371"/>
      <c r="T132" s="370"/>
      <c r="U132" s="370"/>
      <c r="V132" s="370"/>
    </row>
    <row r="133" spans="1:22" hidden="1">
      <c r="A133" s="363" t="str">
        <f t="shared" si="8"/>
        <v>71040204000001</v>
      </c>
      <c r="B133" s="364" t="s">
        <v>439</v>
      </c>
      <c r="C133" s="365" t="s">
        <v>155</v>
      </c>
      <c r="D133" s="366" t="s">
        <v>140</v>
      </c>
      <c r="E133" s="367" t="s">
        <v>155</v>
      </c>
      <c r="F133" s="368" t="s">
        <v>441</v>
      </c>
      <c r="G133" s="369" t="s">
        <v>96</v>
      </c>
      <c r="H133" s="290"/>
      <c r="I133" s="318"/>
      <c r="J133" s="322"/>
      <c r="K133" s="322"/>
      <c r="L133" s="336" t="s">
        <v>118</v>
      </c>
      <c r="M133" s="419">
        <v>4216</v>
      </c>
      <c r="N133" s="299">
        <f t="shared" ref="N133:N140" si="14">O133+P133</f>
        <v>0</v>
      </c>
      <c r="O133" s="299"/>
      <c r="P133" s="299"/>
      <c r="Q133" s="370"/>
      <c r="R133" s="370"/>
      <c r="S133" s="371"/>
      <c r="T133" s="370"/>
      <c r="U133" s="370"/>
      <c r="V133" s="370"/>
    </row>
    <row r="134" spans="1:22" hidden="1">
      <c r="A134" s="363" t="str">
        <f t="shared" si="8"/>
        <v>71040204010000</v>
      </c>
      <c r="B134" s="364" t="s">
        <v>439</v>
      </c>
      <c r="C134" s="365" t="s">
        <v>155</v>
      </c>
      <c r="D134" s="366" t="s">
        <v>140</v>
      </c>
      <c r="E134" s="367" t="s">
        <v>155</v>
      </c>
      <c r="F134" s="368" t="s">
        <v>106</v>
      </c>
      <c r="G134" s="369" t="s">
        <v>440</v>
      </c>
      <c r="H134" s="290"/>
      <c r="I134" s="318"/>
      <c r="J134" s="322"/>
      <c r="K134" s="322"/>
      <c r="L134" s="336" t="s">
        <v>125</v>
      </c>
      <c r="M134" s="419">
        <v>4239</v>
      </c>
      <c r="N134" s="299">
        <f t="shared" si="14"/>
        <v>0</v>
      </c>
      <c r="O134" s="299"/>
      <c r="P134" s="299"/>
      <c r="Q134" s="370"/>
      <c r="R134" s="370"/>
      <c r="S134" s="371"/>
      <c r="T134" s="370"/>
      <c r="U134" s="370"/>
      <c r="V134" s="370"/>
    </row>
    <row r="135" spans="1:22" ht="25.5" hidden="1">
      <c r="A135" s="363" t="str">
        <f t="shared" si="8"/>
        <v>71040204015112</v>
      </c>
      <c r="B135" s="364" t="s">
        <v>439</v>
      </c>
      <c r="C135" s="365" t="s">
        <v>155</v>
      </c>
      <c r="D135" s="366" t="s">
        <v>140</v>
      </c>
      <c r="E135" s="367" t="s">
        <v>155</v>
      </c>
      <c r="F135" s="368" t="s">
        <v>106</v>
      </c>
      <c r="G135" s="379">
        <v>5112</v>
      </c>
      <c r="H135" s="290"/>
      <c r="I135" s="318"/>
      <c r="J135" s="322"/>
      <c r="K135" s="322"/>
      <c r="L135" s="330" t="s">
        <v>142</v>
      </c>
      <c r="M135" s="420">
        <v>4251</v>
      </c>
      <c r="N135" s="299">
        <f t="shared" si="14"/>
        <v>0</v>
      </c>
      <c r="O135" s="299"/>
      <c r="P135" s="299"/>
      <c r="Q135" s="370"/>
      <c r="R135" s="370"/>
      <c r="S135" s="371"/>
      <c r="T135" s="370"/>
      <c r="U135" s="370"/>
      <c r="V135" s="370"/>
    </row>
    <row r="136" spans="1:22" hidden="1">
      <c r="A136" s="363" t="str">
        <f t="shared" si="8"/>
        <v>71040204015113</v>
      </c>
      <c r="B136" s="364" t="s">
        <v>439</v>
      </c>
      <c r="C136" s="365" t="s">
        <v>155</v>
      </c>
      <c r="D136" s="366" t="s">
        <v>140</v>
      </c>
      <c r="E136" s="367" t="s">
        <v>155</v>
      </c>
      <c r="F136" s="368" t="s">
        <v>106</v>
      </c>
      <c r="G136" s="379">
        <v>5113</v>
      </c>
      <c r="H136" s="290"/>
      <c r="I136" s="318"/>
      <c r="J136" s="322"/>
      <c r="K136" s="322"/>
      <c r="L136" s="336" t="s">
        <v>129</v>
      </c>
      <c r="M136" s="419">
        <v>4264</v>
      </c>
      <c r="N136" s="299">
        <f t="shared" si="14"/>
        <v>0</v>
      </c>
      <c r="O136" s="299"/>
      <c r="P136" s="299"/>
      <c r="Q136" s="370"/>
      <c r="R136" s="370"/>
      <c r="S136" s="371"/>
      <c r="T136" s="370"/>
      <c r="U136" s="370"/>
      <c r="V136" s="370"/>
    </row>
    <row r="137" spans="1:22" hidden="1">
      <c r="A137" s="363" t="str">
        <f t="shared" si="8"/>
        <v>71040500000000</v>
      </c>
      <c r="B137" s="364" t="s">
        <v>439</v>
      </c>
      <c r="C137" s="365" t="s">
        <v>155</v>
      </c>
      <c r="D137" s="366" t="s">
        <v>149</v>
      </c>
      <c r="E137" s="367" t="s">
        <v>441</v>
      </c>
      <c r="F137" s="368" t="s">
        <v>441</v>
      </c>
      <c r="G137" s="369" t="s">
        <v>440</v>
      </c>
      <c r="H137" s="290"/>
      <c r="I137" s="318"/>
      <c r="J137" s="322"/>
      <c r="K137" s="322"/>
      <c r="L137" s="336" t="s">
        <v>167</v>
      </c>
      <c r="M137" s="419">
        <v>4639</v>
      </c>
      <c r="N137" s="299">
        <f t="shared" si="14"/>
        <v>0</v>
      </c>
      <c r="O137" s="299"/>
      <c r="P137" s="299"/>
      <c r="Q137" s="370"/>
      <c r="R137" s="370"/>
      <c r="S137" s="371"/>
      <c r="T137" s="370"/>
      <c r="U137" s="370"/>
      <c r="V137" s="370"/>
    </row>
    <row r="138" spans="1:22" ht="37.15" hidden="1" customHeight="1">
      <c r="A138" s="363" t="str">
        <f t="shared" si="8"/>
        <v>71040500000001</v>
      </c>
      <c r="B138" s="364" t="s">
        <v>439</v>
      </c>
      <c r="C138" s="365" t="s">
        <v>155</v>
      </c>
      <c r="D138" s="366" t="s">
        <v>149</v>
      </c>
      <c r="E138" s="367" t="s">
        <v>441</v>
      </c>
      <c r="F138" s="368" t="s">
        <v>441</v>
      </c>
      <c r="G138" s="369" t="s">
        <v>96</v>
      </c>
      <c r="H138" s="290"/>
      <c r="I138" s="414"/>
      <c r="J138" s="415"/>
      <c r="K138" s="415"/>
      <c r="L138" s="416" t="s">
        <v>748</v>
      </c>
      <c r="M138" s="411"/>
      <c r="N138" s="417">
        <f>O138+P138</f>
        <v>0</v>
      </c>
      <c r="O138" s="417">
        <f>SUM(O139:O140)</f>
        <v>0</v>
      </c>
      <c r="P138" s="417">
        <f>SUM(P139:P140)</f>
        <v>0</v>
      </c>
      <c r="Q138" s="370"/>
      <c r="R138" s="370"/>
      <c r="S138" s="371"/>
      <c r="T138" s="370"/>
      <c r="U138" s="370"/>
      <c r="V138" s="370"/>
    </row>
    <row r="139" spans="1:22" ht="25.5" hidden="1">
      <c r="A139" s="363" t="str">
        <f t="shared" si="8"/>
        <v>71040501000000</v>
      </c>
      <c r="B139" s="364" t="s">
        <v>439</v>
      </c>
      <c r="C139" s="365" t="s">
        <v>155</v>
      </c>
      <c r="D139" s="366" t="s">
        <v>149</v>
      </c>
      <c r="E139" s="367" t="s">
        <v>106</v>
      </c>
      <c r="F139" s="368" t="s">
        <v>441</v>
      </c>
      <c r="G139" s="369" t="s">
        <v>440</v>
      </c>
      <c r="H139" s="290"/>
      <c r="I139" s="318"/>
      <c r="J139" s="322"/>
      <c r="K139" s="322"/>
      <c r="L139" s="321" t="s">
        <v>839</v>
      </c>
      <c r="M139" s="316" t="s">
        <v>83</v>
      </c>
      <c r="N139" s="299">
        <f t="shared" si="14"/>
        <v>0</v>
      </c>
      <c r="O139" s="299"/>
      <c r="P139" s="299"/>
      <c r="Q139" s="370"/>
      <c r="R139" s="370"/>
      <c r="S139" s="371"/>
      <c r="T139" s="370"/>
      <c r="U139" s="370"/>
      <c r="V139" s="370"/>
    </row>
    <row r="140" spans="1:22" ht="25.5" hidden="1">
      <c r="A140" s="363" t="str">
        <f t="shared" si="8"/>
        <v>71040501000001</v>
      </c>
      <c r="B140" s="364" t="s">
        <v>439</v>
      </c>
      <c r="C140" s="365" t="s">
        <v>155</v>
      </c>
      <c r="D140" s="366" t="s">
        <v>149</v>
      </c>
      <c r="E140" s="367" t="s">
        <v>106</v>
      </c>
      <c r="F140" s="368" t="s">
        <v>441</v>
      </c>
      <c r="G140" s="369" t="s">
        <v>96</v>
      </c>
      <c r="H140" s="290"/>
      <c r="I140" s="318"/>
      <c r="J140" s="322"/>
      <c r="K140" s="322"/>
      <c r="L140" s="321" t="s">
        <v>230</v>
      </c>
      <c r="M140" s="316" t="s">
        <v>229</v>
      </c>
      <c r="N140" s="299">
        <f t="shared" si="14"/>
        <v>0</v>
      </c>
      <c r="O140" s="299"/>
      <c r="P140" s="299"/>
      <c r="Q140" s="370"/>
      <c r="R140" s="370"/>
      <c r="S140" s="371"/>
      <c r="T140" s="370"/>
      <c r="U140" s="370"/>
      <c r="V140" s="370"/>
    </row>
    <row r="141" spans="1:22" ht="24.75" hidden="1" customHeight="1">
      <c r="A141" s="363" t="str">
        <f t="shared" si="8"/>
        <v>71040501010000</v>
      </c>
      <c r="B141" s="364" t="s">
        <v>439</v>
      </c>
      <c r="C141" s="365" t="s">
        <v>155</v>
      </c>
      <c r="D141" s="366" t="s">
        <v>149</v>
      </c>
      <c r="E141" s="367" t="s">
        <v>106</v>
      </c>
      <c r="F141" s="368" t="s">
        <v>106</v>
      </c>
      <c r="G141" s="369" t="s">
        <v>440</v>
      </c>
      <c r="H141" s="322">
        <v>2400</v>
      </c>
      <c r="I141" s="405" t="s">
        <v>155</v>
      </c>
      <c r="J141" s="406">
        <v>0</v>
      </c>
      <c r="K141" s="406">
        <v>0</v>
      </c>
      <c r="L141" s="401" t="s">
        <v>169</v>
      </c>
      <c r="M141" s="407"/>
      <c r="N141" s="403">
        <f>+N143+N165+N172+N260+N272</f>
        <v>0</v>
      </c>
      <c r="O141" s="403">
        <f>+O143+O165+O172+O260+O272</f>
        <v>0</v>
      </c>
      <c r="P141" s="403">
        <f>+P143+P165+P172+P260+P272</f>
        <v>0</v>
      </c>
      <c r="Q141" s="370"/>
      <c r="R141" s="370"/>
      <c r="S141" s="371"/>
      <c r="T141" s="370"/>
      <c r="U141" s="370"/>
      <c r="V141" s="370"/>
    </row>
    <row r="142" spans="1:22" hidden="1">
      <c r="A142" s="363" t="str">
        <f t="shared" si="8"/>
        <v>71040501014251</v>
      </c>
      <c r="B142" s="364" t="s">
        <v>439</v>
      </c>
      <c r="C142" s="365" t="s">
        <v>155</v>
      </c>
      <c r="D142" s="366" t="s">
        <v>149</v>
      </c>
      <c r="E142" s="367" t="s">
        <v>106</v>
      </c>
      <c r="F142" s="368" t="s">
        <v>106</v>
      </c>
      <c r="G142" s="379">
        <v>4251</v>
      </c>
      <c r="H142" s="318"/>
      <c r="I142" s="319"/>
      <c r="J142" s="320"/>
      <c r="K142" s="320"/>
      <c r="L142" s="330" t="s">
        <v>108</v>
      </c>
      <c r="M142" s="288"/>
      <c r="N142" s="331"/>
      <c r="O142" s="331"/>
      <c r="P142" s="331"/>
      <c r="Q142" s="370"/>
      <c r="R142" s="370"/>
      <c r="S142" s="371"/>
      <c r="T142" s="370"/>
      <c r="U142" s="370"/>
      <c r="V142" s="370"/>
    </row>
    <row r="143" spans="1:22" ht="27" hidden="1">
      <c r="B143" s="364"/>
      <c r="H143" s="290">
        <v>2410</v>
      </c>
      <c r="I143" s="319" t="s">
        <v>155</v>
      </c>
      <c r="J143" s="320">
        <v>1</v>
      </c>
      <c r="K143" s="320">
        <v>0</v>
      </c>
      <c r="L143" s="410" t="s">
        <v>749</v>
      </c>
      <c r="M143" s="411"/>
      <c r="N143" s="412">
        <f>N145</f>
        <v>0</v>
      </c>
      <c r="O143" s="412">
        <f>O145</f>
        <v>0</v>
      </c>
      <c r="P143" s="412">
        <f>+P145</f>
        <v>0</v>
      </c>
      <c r="Q143" s="370"/>
      <c r="R143" s="370"/>
      <c r="S143" s="371"/>
      <c r="T143" s="370"/>
      <c r="U143" s="370"/>
      <c r="V143" s="370"/>
    </row>
    <row r="144" spans="1:22" hidden="1">
      <c r="A144" s="363" t="str">
        <f t="shared" si="8"/>
        <v>71040501020000</v>
      </c>
      <c r="B144" s="364" t="s">
        <v>439</v>
      </c>
      <c r="C144" s="365" t="s">
        <v>155</v>
      </c>
      <c r="D144" s="366" t="s">
        <v>149</v>
      </c>
      <c r="E144" s="367" t="s">
        <v>106</v>
      </c>
      <c r="F144" s="368" t="s">
        <v>140</v>
      </c>
      <c r="G144" s="369" t="s">
        <v>440</v>
      </c>
      <c r="H144" s="318"/>
      <c r="I144" s="319"/>
      <c r="J144" s="320"/>
      <c r="K144" s="320"/>
      <c r="L144" s="330" t="s">
        <v>750</v>
      </c>
      <c r="M144" s="288"/>
      <c r="N144" s="331"/>
      <c r="O144" s="331"/>
      <c r="P144" s="331"/>
      <c r="Q144" s="370"/>
      <c r="R144" s="370"/>
      <c r="S144" s="371"/>
      <c r="T144" s="370"/>
      <c r="U144" s="370"/>
      <c r="V144" s="370"/>
    </row>
    <row r="145" spans="1:22" ht="25.5" hidden="1">
      <c r="A145" s="363" t="str">
        <f t="shared" si="8"/>
        <v>71040501025113</v>
      </c>
      <c r="B145" s="364" t="s">
        <v>439</v>
      </c>
      <c r="C145" s="365" t="s">
        <v>155</v>
      </c>
      <c r="D145" s="366" t="s">
        <v>149</v>
      </c>
      <c r="E145" s="367" t="s">
        <v>106</v>
      </c>
      <c r="F145" s="368" t="s">
        <v>140</v>
      </c>
      <c r="G145" s="379">
        <v>5113</v>
      </c>
      <c r="H145" s="290">
        <v>2411</v>
      </c>
      <c r="I145" s="318" t="s">
        <v>155</v>
      </c>
      <c r="J145" s="322">
        <v>1</v>
      </c>
      <c r="K145" s="322">
        <v>1</v>
      </c>
      <c r="L145" s="409" t="s">
        <v>751</v>
      </c>
      <c r="M145" s="323"/>
      <c r="N145" s="331">
        <f>+N147+N149+N151+N154+N157+N159+N161+N163</f>
        <v>0</v>
      </c>
      <c r="O145" s="331">
        <f>+O147+O149+O151+O154+O157+O159+O161+O163</f>
        <v>0</v>
      </c>
      <c r="P145" s="331">
        <f t="shared" ref="P145" si="15">+P147+P149+P151+P154+P157+P159+P161+P163</f>
        <v>0</v>
      </c>
      <c r="Q145" s="370"/>
      <c r="R145" s="370"/>
      <c r="S145" s="371"/>
      <c r="T145" s="370"/>
      <c r="U145" s="370"/>
      <c r="V145" s="370"/>
    </row>
    <row r="146" spans="1:22" hidden="1">
      <c r="A146" s="363" t="str">
        <f t="shared" si="8"/>
        <v>71040501030000</v>
      </c>
      <c r="B146" s="364" t="s">
        <v>439</v>
      </c>
      <c r="C146" s="365" t="s">
        <v>155</v>
      </c>
      <c r="D146" s="366" t="s">
        <v>149</v>
      </c>
      <c r="E146" s="367" t="s">
        <v>106</v>
      </c>
      <c r="F146" s="368" t="s">
        <v>442</v>
      </c>
      <c r="G146" s="369" t="s">
        <v>440</v>
      </c>
      <c r="H146" s="318"/>
      <c r="I146" s="319"/>
      <c r="J146" s="320"/>
      <c r="K146" s="320"/>
      <c r="L146" s="330" t="s">
        <v>108</v>
      </c>
      <c r="M146" s="288"/>
      <c r="N146" s="331"/>
      <c r="O146" s="331"/>
      <c r="P146" s="331"/>
      <c r="Q146" s="370"/>
      <c r="R146" s="370"/>
      <c r="S146" s="371"/>
      <c r="T146" s="370"/>
      <c r="U146" s="370"/>
      <c r="V146" s="370"/>
    </row>
    <row r="147" spans="1:22" ht="47.45" hidden="1" customHeight="1">
      <c r="A147" s="363" t="str">
        <f t="shared" si="8"/>
        <v>71040501034251</v>
      </c>
      <c r="B147" s="364" t="s">
        <v>439</v>
      </c>
      <c r="C147" s="365" t="s">
        <v>155</v>
      </c>
      <c r="D147" s="366" t="s">
        <v>149</v>
      </c>
      <c r="E147" s="367" t="s">
        <v>106</v>
      </c>
      <c r="F147" s="368" t="s">
        <v>442</v>
      </c>
      <c r="G147" s="379">
        <v>4251</v>
      </c>
      <c r="H147" s="290"/>
      <c r="I147" s="414"/>
      <c r="J147" s="415"/>
      <c r="K147" s="415"/>
      <c r="L147" s="416" t="s">
        <v>752</v>
      </c>
      <c r="M147" s="411"/>
      <c r="N147" s="417">
        <f>O147+P147</f>
        <v>0</v>
      </c>
      <c r="O147" s="417">
        <f>SUM(O148)</f>
        <v>0</v>
      </c>
      <c r="P147" s="417">
        <f>SUM(P148)</f>
        <v>0</v>
      </c>
      <c r="Q147" s="370"/>
      <c r="R147" s="370"/>
      <c r="S147" s="371"/>
      <c r="T147" s="370"/>
      <c r="U147" s="370"/>
      <c r="V147" s="370"/>
    </row>
    <row r="148" spans="1:22" ht="23.25" hidden="1" customHeight="1">
      <c r="A148" s="363" t="str">
        <f t="shared" si="8"/>
        <v>71040501035113</v>
      </c>
      <c r="B148" s="364" t="s">
        <v>439</v>
      </c>
      <c r="C148" s="365" t="s">
        <v>155</v>
      </c>
      <c r="D148" s="366" t="s">
        <v>149</v>
      </c>
      <c r="E148" s="367" t="s">
        <v>106</v>
      </c>
      <c r="F148" s="368" t="s">
        <v>442</v>
      </c>
      <c r="G148" s="379">
        <v>5113</v>
      </c>
      <c r="H148" s="318"/>
      <c r="I148" s="319"/>
      <c r="J148" s="320"/>
      <c r="K148" s="320"/>
      <c r="L148" s="336" t="s">
        <v>125</v>
      </c>
      <c r="M148" s="419">
        <v>4239</v>
      </c>
      <c r="N148" s="299">
        <f t="shared" ref="N148:N150" si="16">O148+P148</f>
        <v>0</v>
      </c>
      <c r="O148" s="331"/>
      <c r="P148" s="331">
        <v>0</v>
      </c>
      <c r="Q148" s="370"/>
      <c r="R148" s="370"/>
      <c r="S148" s="371"/>
      <c r="T148" s="370"/>
      <c r="U148" s="370"/>
      <c r="V148" s="370"/>
    </row>
    <row r="149" spans="1:22" ht="43.9" hidden="1" customHeight="1">
      <c r="A149" s="363" t="str">
        <f t="shared" si="8"/>
        <v>71040501040000</v>
      </c>
      <c r="B149" s="364" t="s">
        <v>439</v>
      </c>
      <c r="C149" s="365" t="s">
        <v>155</v>
      </c>
      <c r="D149" s="366" t="s">
        <v>149</v>
      </c>
      <c r="E149" s="367" t="s">
        <v>106</v>
      </c>
      <c r="F149" s="368" t="s">
        <v>155</v>
      </c>
      <c r="G149" s="369" t="s">
        <v>440</v>
      </c>
      <c r="H149" s="290"/>
      <c r="I149" s="414"/>
      <c r="J149" s="415"/>
      <c r="K149" s="415"/>
      <c r="L149" s="416" t="s">
        <v>753</v>
      </c>
      <c r="M149" s="411"/>
      <c r="N149" s="417">
        <f>O149+P149</f>
        <v>0</v>
      </c>
      <c r="O149" s="417">
        <f>SUM(O150)</f>
        <v>0</v>
      </c>
      <c r="P149" s="417">
        <f>SUM(P150)</f>
        <v>0</v>
      </c>
      <c r="Q149" s="370"/>
      <c r="R149" s="370"/>
      <c r="S149" s="371"/>
      <c r="T149" s="370"/>
      <c r="U149" s="370"/>
      <c r="V149" s="370"/>
    </row>
    <row r="150" spans="1:22" hidden="1">
      <c r="A150" s="363" t="str">
        <f t="shared" si="8"/>
        <v>71040501044251</v>
      </c>
      <c r="B150" s="364" t="s">
        <v>439</v>
      </c>
      <c r="C150" s="365" t="s">
        <v>155</v>
      </c>
      <c r="D150" s="366" t="s">
        <v>149</v>
      </c>
      <c r="E150" s="367" t="s">
        <v>106</v>
      </c>
      <c r="F150" s="368" t="s">
        <v>155</v>
      </c>
      <c r="G150" s="379">
        <v>4251</v>
      </c>
      <c r="H150" s="318"/>
      <c r="I150" s="319"/>
      <c r="J150" s="320"/>
      <c r="K150" s="320"/>
      <c r="L150" s="336" t="s">
        <v>125</v>
      </c>
      <c r="M150" s="419">
        <v>4239</v>
      </c>
      <c r="N150" s="299">
        <f t="shared" si="16"/>
        <v>0</v>
      </c>
      <c r="O150" s="331"/>
      <c r="P150" s="331"/>
      <c r="Q150" s="370"/>
      <c r="R150" s="370"/>
      <c r="S150" s="371"/>
      <c r="T150" s="370"/>
      <c r="U150" s="370"/>
      <c r="V150" s="370"/>
    </row>
    <row r="151" spans="1:22" ht="37.15" hidden="1" customHeight="1">
      <c r="B151" s="364"/>
      <c r="H151" s="290"/>
      <c r="I151" s="414"/>
      <c r="J151" s="415"/>
      <c r="K151" s="415"/>
      <c r="L151" s="416" t="s">
        <v>862</v>
      </c>
      <c r="M151" s="411"/>
      <c r="N151" s="417">
        <f>O151+P151</f>
        <v>0</v>
      </c>
      <c r="O151" s="417">
        <f>SUM(O152:O153)</f>
        <v>0</v>
      </c>
      <c r="P151" s="417">
        <f>SUM(P152:P153)</f>
        <v>0</v>
      </c>
      <c r="Q151" s="370"/>
      <c r="R151" s="370"/>
      <c r="S151" s="371"/>
      <c r="T151" s="370"/>
      <c r="U151" s="370"/>
      <c r="V151" s="370"/>
    </row>
    <row r="152" spans="1:22" hidden="1">
      <c r="A152" s="363" t="str">
        <f>CONCATENATE(B152,C152,D152,E152,F152,G152)</f>
        <v>71040501080000</v>
      </c>
      <c r="B152" s="364" t="s">
        <v>439</v>
      </c>
      <c r="C152" s="365" t="s">
        <v>155</v>
      </c>
      <c r="D152" s="366" t="s">
        <v>149</v>
      </c>
      <c r="E152" s="367" t="s">
        <v>106</v>
      </c>
      <c r="F152" s="368" t="s">
        <v>185</v>
      </c>
      <c r="G152" s="369" t="s">
        <v>440</v>
      </c>
      <c r="H152" s="290"/>
      <c r="I152" s="318"/>
      <c r="J152" s="322"/>
      <c r="K152" s="322"/>
      <c r="L152" s="330" t="s">
        <v>754</v>
      </c>
      <c r="M152" s="288">
        <v>4422</v>
      </c>
      <c r="N152" s="299">
        <f t="shared" ref="N152:N153" si="17">O152+P152</f>
        <v>0</v>
      </c>
      <c r="O152" s="299"/>
      <c r="P152" s="299"/>
      <c r="Q152" s="370"/>
      <c r="R152" s="370"/>
      <c r="S152" s="371"/>
      <c r="T152" s="370"/>
      <c r="U152" s="370"/>
      <c r="V152" s="370"/>
    </row>
    <row r="153" spans="1:22" hidden="1">
      <c r="B153" s="364"/>
      <c r="G153" s="369"/>
      <c r="H153" s="290"/>
      <c r="I153" s="318"/>
      <c r="J153" s="322"/>
      <c r="K153" s="322"/>
      <c r="L153" s="330" t="s">
        <v>174</v>
      </c>
      <c r="M153" s="420">
        <v>5113</v>
      </c>
      <c r="N153" s="299">
        <f t="shared" si="17"/>
        <v>0</v>
      </c>
      <c r="O153" s="299"/>
      <c r="P153" s="299"/>
      <c r="Q153" s="370"/>
      <c r="R153" s="370"/>
      <c r="S153" s="371"/>
      <c r="T153" s="370"/>
      <c r="U153" s="370"/>
      <c r="V153" s="370"/>
    </row>
    <row r="154" spans="1:22" ht="60.6" hidden="1" customHeight="1">
      <c r="A154" s="363" t="str">
        <f t="shared" ref="A154:A164" si="18">CONCATENATE(B154,C154,D154,E154,F154,G154)</f>
        <v>71040501085113</v>
      </c>
      <c r="B154" s="364" t="s">
        <v>439</v>
      </c>
      <c r="C154" s="365" t="s">
        <v>155</v>
      </c>
      <c r="D154" s="366" t="s">
        <v>149</v>
      </c>
      <c r="E154" s="367" t="s">
        <v>106</v>
      </c>
      <c r="F154" s="368" t="s">
        <v>185</v>
      </c>
      <c r="G154" s="379">
        <v>5113</v>
      </c>
      <c r="H154" s="290"/>
      <c r="I154" s="414"/>
      <c r="J154" s="415"/>
      <c r="K154" s="415"/>
      <c r="L154" s="416" t="s">
        <v>866</v>
      </c>
      <c r="M154" s="411"/>
      <c r="N154" s="417">
        <f>O154+P154</f>
        <v>0</v>
      </c>
      <c r="O154" s="417">
        <f>SUM(O155:O156)</f>
        <v>0</v>
      </c>
      <c r="P154" s="417">
        <f>SUM(P155:P156)</f>
        <v>0</v>
      </c>
      <c r="Q154" s="370"/>
      <c r="R154" s="370"/>
      <c r="S154" s="371"/>
      <c r="T154" s="370"/>
      <c r="U154" s="370"/>
      <c r="V154" s="370"/>
    </row>
    <row r="155" spans="1:22" hidden="1">
      <c r="A155" s="363" t="str">
        <f t="shared" si="18"/>
        <v>71040501090000</v>
      </c>
      <c r="B155" s="364" t="s">
        <v>439</v>
      </c>
      <c r="C155" s="365" t="s">
        <v>155</v>
      </c>
      <c r="D155" s="366" t="s">
        <v>149</v>
      </c>
      <c r="E155" s="367" t="s">
        <v>106</v>
      </c>
      <c r="F155" s="368" t="s">
        <v>187</v>
      </c>
      <c r="G155" s="369" t="s">
        <v>440</v>
      </c>
      <c r="H155" s="290"/>
      <c r="I155" s="318"/>
      <c r="J155" s="322"/>
      <c r="K155" s="322"/>
      <c r="L155" s="336" t="s">
        <v>134</v>
      </c>
      <c r="M155" s="289">
        <v>4861</v>
      </c>
      <c r="N155" s="299">
        <f t="shared" ref="N155" si="19">O155+P155</f>
        <v>0</v>
      </c>
      <c r="O155" s="299"/>
      <c r="P155" s="299"/>
      <c r="Q155" s="370"/>
      <c r="R155" s="370"/>
      <c r="S155" s="371"/>
      <c r="T155" s="370"/>
      <c r="U155" s="370"/>
      <c r="V155" s="370"/>
    </row>
    <row r="156" spans="1:22" hidden="1">
      <c r="A156" s="363" t="str">
        <f t="shared" si="18"/>
        <v>71040501094251</v>
      </c>
      <c r="B156" s="364" t="s">
        <v>439</v>
      </c>
      <c r="C156" s="365" t="s">
        <v>155</v>
      </c>
      <c r="D156" s="366" t="s">
        <v>149</v>
      </c>
      <c r="E156" s="367" t="s">
        <v>106</v>
      </c>
      <c r="F156" s="368" t="s">
        <v>187</v>
      </c>
      <c r="G156" s="379">
        <v>4251</v>
      </c>
      <c r="H156" s="290"/>
      <c r="I156" s="318"/>
      <c r="J156" s="322"/>
      <c r="K156" s="322"/>
      <c r="L156" s="330" t="s">
        <v>174</v>
      </c>
      <c r="M156" s="420">
        <v>5113</v>
      </c>
      <c r="N156" s="299">
        <f t="shared" ref="N156:N158" si="20">O156+P156</f>
        <v>0</v>
      </c>
      <c r="O156" s="299"/>
      <c r="P156" s="299"/>
      <c r="Q156" s="370"/>
      <c r="R156" s="370"/>
      <c r="S156" s="371"/>
      <c r="T156" s="370"/>
      <c r="U156" s="370"/>
      <c r="V156" s="370"/>
    </row>
    <row r="157" spans="1:22" ht="37.9" hidden="1" customHeight="1">
      <c r="A157" s="363" t="str">
        <f t="shared" si="18"/>
        <v>71040501094639</v>
      </c>
      <c r="B157" s="364" t="s">
        <v>439</v>
      </c>
      <c r="C157" s="365" t="s">
        <v>155</v>
      </c>
      <c r="D157" s="366" t="s">
        <v>149</v>
      </c>
      <c r="E157" s="367" t="s">
        <v>106</v>
      </c>
      <c r="F157" s="368" t="s">
        <v>187</v>
      </c>
      <c r="G157" s="379">
        <v>4639</v>
      </c>
      <c r="H157" s="290"/>
      <c r="I157" s="414"/>
      <c r="J157" s="415"/>
      <c r="K157" s="415"/>
      <c r="L157" s="416" t="s">
        <v>863</v>
      </c>
      <c r="M157" s="411"/>
      <c r="N157" s="417">
        <f>O157+P157</f>
        <v>0</v>
      </c>
      <c r="O157" s="417">
        <f>SUM(O158)</f>
        <v>0</v>
      </c>
      <c r="P157" s="417">
        <f>SUM(P158)</f>
        <v>0</v>
      </c>
      <c r="Q157" s="370"/>
      <c r="R157" s="370"/>
      <c r="S157" s="371"/>
      <c r="T157" s="370"/>
      <c r="U157" s="370"/>
      <c r="V157" s="370"/>
    </row>
    <row r="158" spans="1:22" hidden="1">
      <c r="A158" s="363" t="str">
        <f t="shared" si="18"/>
        <v>71040501100000</v>
      </c>
      <c r="B158" s="364" t="s">
        <v>439</v>
      </c>
      <c r="C158" s="365" t="s">
        <v>155</v>
      </c>
      <c r="D158" s="366" t="s">
        <v>149</v>
      </c>
      <c r="E158" s="367" t="s">
        <v>106</v>
      </c>
      <c r="F158" s="368" t="s">
        <v>189</v>
      </c>
      <c r="G158" s="369" t="s">
        <v>440</v>
      </c>
      <c r="H158" s="290"/>
      <c r="I158" s="318"/>
      <c r="J158" s="322"/>
      <c r="K158" s="322"/>
      <c r="L158" s="330" t="s">
        <v>174</v>
      </c>
      <c r="M158" s="420">
        <v>5113</v>
      </c>
      <c r="N158" s="299">
        <f t="shared" si="20"/>
        <v>0</v>
      </c>
      <c r="O158" s="299"/>
      <c r="P158" s="299"/>
      <c r="Q158" s="370"/>
      <c r="R158" s="370"/>
      <c r="S158" s="371"/>
      <c r="T158" s="370"/>
      <c r="U158" s="370"/>
      <c r="V158" s="370"/>
    </row>
    <row r="159" spans="1:22" ht="73.900000000000006" hidden="1" customHeight="1">
      <c r="A159" s="363" t="str">
        <f t="shared" si="18"/>
        <v>71040501104861</v>
      </c>
      <c r="B159" s="364" t="s">
        <v>439</v>
      </c>
      <c r="C159" s="365" t="s">
        <v>155</v>
      </c>
      <c r="D159" s="366" t="s">
        <v>149</v>
      </c>
      <c r="E159" s="367" t="s">
        <v>106</v>
      </c>
      <c r="F159" s="368" t="s">
        <v>189</v>
      </c>
      <c r="G159" s="379">
        <v>4861</v>
      </c>
      <c r="H159" s="290"/>
      <c r="I159" s="414"/>
      <c r="J159" s="415"/>
      <c r="K159" s="415"/>
      <c r="L159" s="416" t="s">
        <v>867</v>
      </c>
      <c r="M159" s="411"/>
      <c r="N159" s="417">
        <f>O159+P159</f>
        <v>0</v>
      </c>
      <c r="O159" s="417">
        <f>SUM(O160:O160)</f>
        <v>0</v>
      </c>
      <c r="P159" s="417">
        <f>SUM(P160:P160)</f>
        <v>0</v>
      </c>
      <c r="Q159" s="370"/>
      <c r="R159" s="370"/>
      <c r="S159" s="371"/>
      <c r="T159" s="370"/>
      <c r="U159" s="370"/>
      <c r="V159" s="370"/>
    </row>
    <row r="160" spans="1:22" hidden="1">
      <c r="A160" s="363" t="str">
        <f t="shared" si="18"/>
        <v>71040501110000</v>
      </c>
      <c r="B160" s="364" t="s">
        <v>439</v>
      </c>
      <c r="C160" s="365" t="s">
        <v>155</v>
      </c>
      <c r="D160" s="366" t="s">
        <v>149</v>
      </c>
      <c r="E160" s="367" t="s">
        <v>106</v>
      </c>
      <c r="F160" s="368" t="s">
        <v>104</v>
      </c>
      <c r="G160" s="369" t="s">
        <v>440</v>
      </c>
      <c r="H160" s="290"/>
      <c r="I160" s="318"/>
      <c r="J160" s="322"/>
      <c r="K160" s="322"/>
      <c r="L160" s="336" t="s">
        <v>134</v>
      </c>
      <c r="M160" s="289">
        <v>4861</v>
      </c>
      <c r="N160" s="299">
        <f t="shared" ref="N160:N162" si="21">O160+P160</f>
        <v>0</v>
      </c>
      <c r="O160" s="299"/>
      <c r="P160" s="299">
        <v>0</v>
      </c>
      <c r="Q160" s="370"/>
      <c r="R160" s="370"/>
      <c r="S160" s="371"/>
      <c r="T160" s="370"/>
      <c r="U160" s="370"/>
      <c r="V160" s="370"/>
    </row>
    <row r="161" spans="1:22" ht="84.6" hidden="1" customHeight="1">
      <c r="A161" s="363" t="str">
        <f t="shared" si="18"/>
        <v>71040501120000</v>
      </c>
      <c r="B161" s="364" t="s">
        <v>439</v>
      </c>
      <c r="C161" s="365" t="s">
        <v>155</v>
      </c>
      <c r="D161" s="366" t="s">
        <v>149</v>
      </c>
      <c r="E161" s="367" t="s">
        <v>106</v>
      </c>
      <c r="F161" s="368" t="s">
        <v>443</v>
      </c>
      <c r="G161" s="369" t="s">
        <v>440</v>
      </c>
      <c r="H161" s="290"/>
      <c r="I161" s="414"/>
      <c r="J161" s="415"/>
      <c r="K161" s="415"/>
      <c r="L161" s="430" t="s">
        <v>868</v>
      </c>
      <c r="M161" s="411"/>
      <c r="N161" s="417">
        <f>O161+P161</f>
        <v>0</v>
      </c>
      <c r="O161" s="417">
        <f>SUM(O162:O162)</f>
        <v>0</v>
      </c>
      <c r="P161" s="417">
        <f>SUM(P162:P162)</f>
        <v>0</v>
      </c>
      <c r="Q161" s="370"/>
      <c r="R161" s="370"/>
      <c r="S161" s="371"/>
      <c r="T161" s="370"/>
      <c r="U161" s="370"/>
      <c r="V161" s="370"/>
    </row>
    <row r="162" spans="1:22" hidden="1">
      <c r="A162" s="363" t="str">
        <f t="shared" si="18"/>
        <v>71040501125129</v>
      </c>
      <c r="B162" s="364" t="s">
        <v>439</v>
      </c>
      <c r="C162" s="365" t="s">
        <v>155</v>
      </c>
      <c r="D162" s="366" t="s">
        <v>149</v>
      </c>
      <c r="E162" s="367" t="s">
        <v>106</v>
      </c>
      <c r="F162" s="368" t="s">
        <v>443</v>
      </c>
      <c r="G162" s="379">
        <v>5129</v>
      </c>
      <c r="H162" s="290"/>
      <c r="I162" s="318"/>
      <c r="J162" s="322"/>
      <c r="K162" s="322"/>
      <c r="L162" s="336" t="s">
        <v>134</v>
      </c>
      <c r="M162" s="289">
        <v>4861</v>
      </c>
      <c r="N162" s="299">
        <f t="shared" si="21"/>
        <v>0</v>
      </c>
      <c r="O162" s="299"/>
      <c r="P162" s="299">
        <v>0</v>
      </c>
      <c r="Q162" s="370"/>
      <c r="R162" s="370"/>
      <c r="S162" s="371"/>
      <c r="T162" s="370"/>
      <c r="U162" s="370"/>
      <c r="V162" s="370"/>
    </row>
    <row r="163" spans="1:22" ht="42.6" hidden="1" customHeight="1">
      <c r="A163" s="363" t="str">
        <f t="shared" si="18"/>
        <v>71040501094639</v>
      </c>
      <c r="B163" s="364" t="s">
        <v>439</v>
      </c>
      <c r="C163" s="365" t="s">
        <v>155</v>
      </c>
      <c r="D163" s="366" t="s">
        <v>149</v>
      </c>
      <c r="E163" s="367" t="s">
        <v>106</v>
      </c>
      <c r="F163" s="368" t="s">
        <v>187</v>
      </c>
      <c r="G163" s="379">
        <v>4639</v>
      </c>
      <c r="H163" s="290"/>
      <c r="I163" s="414"/>
      <c r="J163" s="415"/>
      <c r="K163" s="415"/>
      <c r="L163" s="416" t="s">
        <v>864</v>
      </c>
      <c r="M163" s="411"/>
      <c r="N163" s="417">
        <f>O163+P163</f>
        <v>0</v>
      </c>
      <c r="O163" s="417">
        <f>SUM(O164)</f>
        <v>0</v>
      </c>
      <c r="P163" s="417">
        <f>SUM(P164)</f>
        <v>0</v>
      </c>
      <c r="Q163" s="370"/>
      <c r="R163" s="370"/>
      <c r="S163" s="371"/>
      <c r="T163" s="370"/>
      <c r="U163" s="370"/>
      <c r="V163" s="370"/>
    </row>
    <row r="164" spans="1:22" ht="25.5" hidden="1">
      <c r="A164" s="363" t="str">
        <f t="shared" si="18"/>
        <v>71040501100000</v>
      </c>
      <c r="B164" s="364" t="s">
        <v>439</v>
      </c>
      <c r="C164" s="365" t="s">
        <v>155</v>
      </c>
      <c r="D164" s="366" t="s">
        <v>149</v>
      </c>
      <c r="E164" s="367" t="s">
        <v>106</v>
      </c>
      <c r="F164" s="368" t="s">
        <v>189</v>
      </c>
      <c r="G164" s="369" t="s">
        <v>440</v>
      </c>
      <c r="H164" s="290"/>
      <c r="I164" s="318"/>
      <c r="J164" s="322"/>
      <c r="K164" s="322"/>
      <c r="L164" s="330" t="s">
        <v>865</v>
      </c>
      <c r="M164" s="420">
        <v>5511</v>
      </c>
      <c r="N164" s="299">
        <f t="shared" ref="N164" si="22">O164+P164</f>
        <v>0</v>
      </c>
      <c r="O164" s="299"/>
      <c r="P164" s="299"/>
      <c r="Q164" s="370"/>
      <c r="R164" s="370"/>
      <c r="S164" s="371"/>
      <c r="T164" s="370"/>
      <c r="U164" s="370"/>
      <c r="V164" s="370"/>
    </row>
    <row r="165" spans="1:22" ht="27" hidden="1">
      <c r="A165" s="363" t="str">
        <f t="shared" si="8"/>
        <v>71040501045112</v>
      </c>
      <c r="B165" s="364" t="s">
        <v>439</v>
      </c>
      <c r="C165" s="365" t="s">
        <v>155</v>
      </c>
      <c r="D165" s="366" t="s">
        <v>149</v>
      </c>
      <c r="E165" s="367" t="s">
        <v>106</v>
      </c>
      <c r="F165" s="368" t="s">
        <v>155</v>
      </c>
      <c r="G165" s="379">
        <v>5112</v>
      </c>
      <c r="H165" s="290">
        <v>2420</v>
      </c>
      <c r="I165" s="319" t="s">
        <v>155</v>
      </c>
      <c r="J165" s="320">
        <v>2</v>
      </c>
      <c r="K165" s="320">
        <v>0</v>
      </c>
      <c r="L165" s="410" t="s">
        <v>170</v>
      </c>
      <c r="M165" s="411"/>
      <c r="N165" s="412">
        <f>+N167</f>
        <v>0</v>
      </c>
      <c r="O165" s="412">
        <f>+O167</f>
        <v>0</v>
      </c>
      <c r="P165" s="412">
        <f>+P167</f>
        <v>0</v>
      </c>
      <c r="Q165" s="370"/>
      <c r="R165" s="370"/>
      <c r="S165" s="371"/>
      <c r="T165" s="370"/>
      <c r="U165" s="370"/>
      <c r="V165" s="370"/>
    </row>
    <row r="166" spans="1:22" hidden="1">
      <c r="A166" s="363" t="str">
        <f t="shared" si="8"/>
        <v>71040501045113</v>
      </c>
      <c r="B166" s="364" t="s">
        <v>439</v>
      </c>
      <c r="C166" s="365" t="s">
        <v>155</v>
      </c>
      <c r="D166" s="366" t="s">
        <v>149</v>
      </c>
      <c r="E166" s="367" t="s">
        <v>106</v>
      </c>
      <c r="F166" s="368" t="s">
        <v>155</v>
      </c>
      <c r="G166" s="379">
        <v>5113</v>
      </c>
      <c r="H166" s="318"/>
      <c r="I166" s="319"/>
      <c r="J166" s="320"/>
      <c r="K166" s="320"/>
      <c r="L166" s="330" t="s">
        <v>110</v>
      </c>
      <c r="M166" s="288"/>
      <c r="N166" s="331"/>
      <c r="O166" s="331"/>
      <c r="P166" s="331"/>
      <c r="Q166" s="370"/>
      <c r="R166" s="370"/>
      <c r="S166" s="371"/>
      <c r="T166" s="370"/>
      <c r="U166" s="370"/>
      <c r="V166" s="370"/>
    </row>
    <row r="167" spans="1:22" hidden="1">
      <c r="A167" s="363" t="str">
        <f t="shared" si="8"/>
        <v>71040501050000</v>
      </c>
      <c r="B167" s="364" t="s">
        <v>439</v>
      </c>
      <c r="C167" s="365" t="s">
        <v>155</v>
      </c>
      <c r="D167" s="366" t="s">
        <v>149</v>
      </c>
      <c r="E167" s="367" t="s">
        <v>106</v>
      </c>
      <c r="F167" s="368" t="s">
        <v>149</v>
      </c>
      <c r="G167" s="369" t="s">
        <v>440</v>
      </c>
      <c r="H167" s="290">
        <v>2424</v>
      </c>
      <c r="I167" s="318" t="s">
        <v>155</v>
      </c>
      <c r="J167" s="322">
        <v>2</v>
      </c>
      <c r="K167" s="322">
        <v>4</v>
      </c>
      <c r="L167" s="409" t="s">
        <v>171</v>
      </c>
      <c r="M167" s="323"/>
      <c r="N167" s="331">
        <f>+N169</f>
        <v>0</v>
      </c>
      <c r="O167" s="331">
        <f>+O169</f>
        <v>0</v>
      </c>
      <c r="P167" s="331">
        <f>+P169</f>
        <v>0</v>
      </c>
      <c r="Q167" s="370"/>
      <c r="R167" s="370"/>
      <c r="S167" s="371"/>
      <c r="T167" s="370"/>
      <c r="U167" s="370"/>
      <c r="V167" s="370"/>
    </row>
    <row r="168" spans="1:22" hidden="1">
      <c r="A168" s="363" t="str">
        <f t="shared" si="8"/>
        <v>71040501054251</v>
      </c>
      <c r="B168" s="364" t="s">
        <v>439</v>
      </c>
      <c r="C168" s="365" t="s">
        <v>155</v>
      </c>
      <c r="D168" s="366" t="s">
        <v>149</v>
      </c>
      <c r="E168" s="367" t="s">
        <v>106</v>
      </c>
      <c r="F168" s="368" t="s">
        <v>149</v>
      </c>
      <c r="G168" s="379">
        <v>4251</v>
      </c>
      <c r="H168" s="318"/>
      <c r="I168" s="318"/>
      <c r="J168" s="322"/>
      <c r="K168" s="322"/>
      <c r="L168" s="330" t="s">
        <v>108</v>
      </c>
      <c r="M168" s="288"/>
      <c r="N168" s="331"/>
      <c r="O168" s="331"/>
      <c r="P168" s="331"/>
      <c r="Q168" s="370"/>
      <c r="R168" s="370"/>
      <c r="S168" s="371"/>
      <c r="T168" s="370"/>
      <c r="U168" s="370"/>
      <c r="V168" s="370"/>
    </row>
    <row r="169" spans="1:22" hidden="1">
      <c r="A169" s="363" t="str">
        <f t="shared" si="8"/>
        <v>71040501055112</v>
      </c>
      <c r="B169" s="364" t="s">
        <v>439</v>
      </c>
      <c r="C169" s="365" t="s">
        <v>155</v>
      </c>
      <c r="D169" s="366" t="s">
        <v>149</v>
      </c>
      <c r="E169" s="367" t="s">
        <v>106</v>
      </c>
      <c r="F169" s="368" t="s">
        <v>149</v>
      </c>
      <c r="G169" s="379">
        <v>5112</v>
      </c>
      <c r="H169" s="290"/>
      <c r="I169" s="414"/>
      <c r="J169" s="415"/>
      <c r="K169" s="415"/>
      <c r="L169" s="416" t="s">
        <v>172</v>
      </c>
      <c r="M169" s="411"/>
      <c r="N169" s="417">
        <f>O169+P169</f>
        <v>0</v>
      </c>
      <c r="O169" s="417">
        <f>SUM(O170:O171)</f>
        <v>0</v>
      </c>
      <c r="P169" s="417">
        <f>SUM(P170:P171)</f>
        <v>0</v>
      </c>
      <c r="Q169" s="370"/>
      <c r="R169" s="370"/>
      <c r="S169" s="371"/>
      <c r="T169" s="370"/>
      <c r="U169" s="370"/>
      <c r="V169" s="370"/>
    </row>
    <row r="170" spans="1:22" hidden="1">
      <c r="A170" s="363" t="str">
        <f t="shared" ref="A170:A220" si="23">CONCATENATE(B170,C170,D170,E170,F170,G170)</f>
        <v>71040501055113</v>
      </c>
      <c r="B170" s="364" t="s">
        <v>439</v>
      </c>
      <c r="C170" s="365" t="s">
        <v>155</v>
      </c>
      <c r="D170" s="366" t="s">
        <v>149</v>
      </c>
      <c r="E170" s="367" t="s">
        <v>106</v>
      </c>
      <c r="F170" s="368" t="s">
        <v>149</v>
      </c>
      <c r="G170" s="379">
        <v>5113</v>
      </c>
      <c r="H170" s="318"/>
      <c r="I170" s="319"/>
      <c r="J170" s="320"/>
      <c r="K170" s="320"/>
      <c r="L170" s="330" t="s">
        <v>173</v>
      </c>
      <c r="M170" s="288">
        <v>5112</v>
      </c>
      <c r="N170" s="299">
        <f t="shared" ref="N170:N171" si="24">O170+P170</f>
        <v>0</v>
      </c>
      <c r="O170" s="299"/>
      <c r="P170" s="299"/>
      <c r="Q170" s="370"/>
      <c r="R170" s="370"/>
      <c r="S170" s="371"/>
      <c r="T170" s="370"/>
      <c r="U170" s="370"/>
      <c r="V170" s="370"/>
    </row>
    <row r="171" spans="1:22" hidden="1">
      <c r="A171" s="363" t="str">
        <f t="shared" si="23"/>
        <v>71040501060000</v>
      </c>
      <c r="B171" s="364" t="s">
        <v>439</v>
      </c>
      <c r="C171" s="365" t="s">
        <v>155</v>
      </c>
      <c r="D171" s="366" t="s">
        <v>149</v>
      </c>
      <c r="E171" s="367" t="s">
        <v>106</v>
      </c>
      <c r="F171" s="368" t="s">
        <v>157</v>
      </c>
      <c r="G171" s="369" t="s">
        <v>440</v>
      </c>
      <c r="H171" s="290"/>
      <c r="I171" s="318"/>
      <c r="J171" s="322"/>
      <c r="K171" s="322"/>
      <c r="L171" s="330" t="s">
        <v>174</v>
      </c>
      <c r="M171" s="420">
        <v>5113</v>
      </c>
      <c r="N171" s="299">
        <f t="shared" si="24"/>
        <v>0</v>
      </c>
      <c r="O171" s="299"/>
      <c r="P171" s="299"/>
      <c r="Q171" s="370"/>
      <c r="R171" s="370"/>
      <c r="S171" s="371"/>
      <c r="T171" s="370"/>
      <c r="U171" s="370"/>
      <c r="V171" s="370"/>
    </row>
    <row r="172" spans="1:22" hidden="1">
      <c r="A172" s="363" t="str">
        <f t="shared" si="23"/>
        <v>71040501134251</v>
      </c>
      <c r="B172" s="364" t="s">
        <v>439</v>
      </c>
      <c r="C172" s="365" t="s">
        <v>155</v>
      </c>
      <c r="D172" s="366" t="s">
        <v>149</v>
      </c>
      <c r="E172" s="367" t="s">
        <v>106</v>
      </c>
      <c r="F172" s="368" t="s">
        <v>444</v>
      </c>
      <c r="G172" s="379">
        <v>4251</v>
      </c>
      <c r="H172" s="290">
        <v>2450</v>
      </c>
      <c r="I172" s="319" t="s">
        <v>155</v>
      </c>
      <c r="J172" s="320">
        <v>5</v>
      </c>
      <c r="K172" s="320">
        <v>0</v>
      </c>
      <c r="L172" s="410" t="s">
        <v>175</v>
      </c>
      <c r="M172" s="411"/>
      <c r="N172" s="412">
        <f>+N174+N246</f>
        <v>0</v>
      </c>
      <c r="O172" s="412">
        <f>+O174+O246</f>
        <v>0</v>
      </c>
      <c r="P172" s="412">
        <f>+P174+P246</f>
        <v>0</v>
      </c>
      <c r="Q172" s="370"/>
      <c r="R172" s="370"/>
      <c r="S172" s="371"/>
      <c r="T172" s="370"/>
      <c r="U172" s="370"/>
      <c r="V172" s="370"/>
    </row>
    <row r="173" spans="1:22" hidden="1">
      <c r="A173" s="363" t="str">
        <f t="shared" si="23"/>
        <v>71040501135129</v>
      </c>
      <c r="B173" s="364" t="s">
        <v>439</v>
      </c>
      <c r="C173" s="365" t="s">
        <v>155</v>
      </c>
      <c r="D173" s="366" t="s">
        <v>149</v>
      </c>
      <c r="E173" s="367" t="s">
        <v>106</v>
      </c>
      <c r="F173" s="368" t="s">
        <v>444</v>
      </c>
      <c r="G173" s="379">
        <v>5129</v>
      </c>
      <c r="H173" s="318"/>
      <c r="I173" s="319"/>
      <c r="J173" s="320"/>
      <c r="K173" s="320"/>
      <c r="L173" s="330" t="s">
        <v>110</v>
      </c>
      <c r="M173" s="288"/>
      <c r="N173" s="331"/>
      <c r="O173" s="331"/>
      <c r="P173" s="331"/>
      <c r="Q173" s="370"/>
      <c r="R173" s="370"/>
      <c r="S173" s="371"/>
      <c r="T173" s="370"/>
      <c r="U173" s="370"/>
      <c r="V173" s="370"/>
    </row>
    <row r="174" spans="1:22" hidden="1">
      <c r="A174" s="363" t="str">
        <f t="shared" si="23"/>
        <v>71040501135221</v>
      </c>
      <c r="B174" s="364" t="s">
        <v>439</v>
      </c>
      <c r="C174" s="365" t="s">
        <v>155</v>
      </c>
      <c r="D174" s="366" t="s">
        <v>149</v>
      </c>
      <c r="E174" s="367" t="s">
        <v>106</v>
      </c>
      <c r="F174" s="368" t="s">
        <v>444</v>
      </c>
      <c r="G174" s="379">
        <v>5221</v>
      </c>
      <c r="H174" s="290">
        <v>2451</v>
      </c>
      <c r="I174" s="318" t="s">
        <v>155</v>
      </c>
      <c r="J174" s="322">
        <v>5</v>
      </c>
      <c r="K174" s="322">
        <v>1</v>
      </c>
      <c r="L174" s="409" t="s">
        <v>176</v>
      </c>
      <c r="M174" s="323"/>
      <c r="N174" s="331">
        <f>+N176+N179+N181+N185+N189+N194+N198+N200+N206+N213+N217+N220+N224+N231+N234+N236+N238+N244</f>
        <v>0</v>
      </c>
      <c r="O174" s="331">
        <f>+O176+O179+O181+O185+O189+O194+O198+O200+O206+O213+O217+O220+O224+O231+O234+O236+O238+O244</f>
        <v>0</v>
      </c>
      <c r="P174" s="331">
        <f>+P176+P179+P181+P185+P189+P194+P198+P200+P206+P213+P217+P220+P224+P231+P234+P236+P238+P244</f>
        <v>0</v>
      </c>
      <c r="Q174" s="370"/>
      <c r="R174" s="370"/>
      <c r="S174" s="371"/>
      <c r="T174" s="370"/>
      <c r="U174" s="370"/>
      <c r="V174" s="370"/>
    </row>
    <row r="175" spans="1:22" hidden="1">
      <c r="A175" s="363" t="str">
        <f t="shared" si="23"/>
        <v>71040501140000</v>
      </c>
      <c r="B175" s="364" t="s">
        <v>439</v>
      </c>
      <c r="C175" s="365" t="s">
        <v>155</v>
      </c>
      <c r="D175" s="366" t="s">
        <v>149</v>
      </c>
      <c r="E175" s="367" t="s">
        <v>106</v>
      </c>
      <c r="F175" s="368" t="s">
        <v>445</v>
      </c>
      <c r="G175" s="369" t="s">
        <v>440</v>
      </c>
      <c r="H175" s="318"/>
      <c r="I175" s="318"/>
      <c r="J175" s="322"/>
      <c r="K175" s="322"/>
      <c r="L175" s="330" t="s">
        <v>108</v>
      </c>
      <c r="M175" s="288"/>
      <c r="N175" s="331"/>
      <c r="O175" s="331"/>
      <c r="P175" s="331"/>
      <c r="Q175" s="370"/>
      <c r="R175" s="370"/>
      <c r="S175" s="371"/>
      <c r="T175" s="370"/>
      <c r="U175" s="370"/>
      <c r="V175" s="370"/>
    </row>
    <row r="176" spans="1:22" ht="28.5" hidden="1" customHeight="1">
      <c r="A176" s="363" t="str">
        <f t="shared" si="23"/>
        <v>71040501144729</v>
      </c>
      <c r="B176" s="364" t="s">
        <v>439</v>
      </c>
      <c r="C176" s="365" t="s">
        <v>155</v>
      </c>
      <c r="D176" s="366" t="s">
        <v>149</v>
      </c>
      <c r="E176" s="367" t="s">
        <v>106</v>
      </c>
      <c r="F176" s="368" t="s">
        <v>445</v>
      </c>
      <c r="G176" s="379">
        <v>4729</v>
      </c>
      <c r="H176" s="290"/>
      <c r="I176" s="414"/>
      <c r="J176" s="415"/>
      <c r="K176" s="415"/>
      <c r="L176" s="416" t="s">
        <v>177</v>
      </c>
      <c r="M176" s="411"/>
      <c r="N176" s="417">
        <f>O176+P176</f>
        <v>0</v>
      </c>
      <c r="O176" s="417">
        <f>SUM(O177:O178)</f>
        <v>0</v>
      </c>
      <c r="P176" s="417">
        <f>SUM(P177:P178)</f>
        <v>0</v>
      </c>
      <c r="Q176" s="370"/>
      <c r="R176" s="370"/>
      <c r="S176" s="371"/>
      <c r="T176" s="370"/>
      <c r="U176" s="370"/>
      <c r="V176" s="370"/>
    </row>
    <row r="177" spans="1:22" ht="27" hidden="1" customHeight="1">
      <c r="A177" s="363" t="str">
        <f t="shared" si="23"/>
        <v>71040501150000</v>
      </c>
      <c r="B177" s="364" t="s">
        <v>439</v>
      </c>
      <c r="C177" s="365" t="s">
        <v>155</v>
      </c>
      <c r="D177" s="366" t="s">
        <v>149</v>
      </c>
      <c r="E177" s="367" t="s">
        <v>106</v>
      </c>
      <c r="F177" s="368" t="s">
        <v>446</v>
      </c>
      <c r="G177" s="369" t="s">
        <v>440</v>
      </c>
      <c r="H177" s="318"/>
      <c r="I177" s="318"/>
      <c r="J177" s="322"/>
      <c r="K177" s="322"/>
      <c r="L177" s="321" t="s">
        <v>142</v>
      </c>
      <c r="M177" s="316">
        <v>4251</v>
      </c>
      <c r="N177" s="299">
        <f t="shared" ref="N177:N243" si="25">O177+P177</f>
        <v>0</v>
      </c>
      <c r="O177" s="292"/>
      <c r="P177" s="292"/>
      <c r="Q177" s="370"/>
      <c r="R177" s="370"/>
      <c r="S177" s="371"/>
      <c r="T177" s="370"/>
      <c r="U177" s="370"/>
      <c r="V177" s="370"/>
    </row>
    <row r="178" spans="1:22" ht="21" hidden="1" customHeight="1">
      <c r="A178" s="363" t="str">
        <f t="shared" si="23"/>
        <v>71040501155112</v>
      </c>
      <c r="B178" s="364" t="s">
        <v>439</v>
      </c>
      <c r="C178" s="365" t="s">
        <v>155</v>
      </c>
      <c r="D178" s="366" t="s">
        <v>149</v>
      </c>
      <c r="E178" s="367" t="s">
        <v>106</v>
      </c>
      <c r="F178" s="368" t="s">
        <v>446</v>
      </c>
      <c r="G178" s="379">
        <v>5112</v>
      </c>
      <c r="H178" s="318"/>
      <c r="I178" s="318"/>
      <c r="J178" s="322"/>
      <c r="K178" s="322"/>
      <c r="L178" s="336" t="s">
        <v>174</v>
      </c>
      <c r="M178" s="289">
        <v>5113</v>
      </c>
      <c r="N178" s="299">
        <f t="shared" si="25"/>
        <v>0</v>
      </c>
      <c r="O178" s="299"/>
      <c r="P178" s="299"/>
      <c r="Q178" s="370"/>
      <c r="R178" s="370"/>
      <c r="S178" s="371"/>
      <c r="T178" s="370"/>
      <c r="U178" s="370"/>
      <c r="V178" s="370"/>
    </row>
    <row r="179" spans="1:22" ht="44.45" hidden="1" customHeight="1">
      <c r="A179" s="363" t="str">
        <f t="shared" si="23"/>
        <v>71040501155133</v>
      </c>
      <c r="B179" s="364" t="s">
        <v>439</v>
      </c>
      <c r="C179" s="365" t="s">
        <v>155</v>
      </c>
      <c r="D179" s="366" t="s">
        <v>149</v>
      </c>
      <c r="E179" s="367" t="s">
        <v>106</v>
      </c>
      <c r="F179" s="368" t="s">
        <v>446</v>
      </c>
      <c r="G179" s="379">
        <v>5133</v>
      </c>
      <c r="H179" s="290"/>
      <c r="I179" s="414"/>
      <c r="J179" s="415"/>
      <c r="K179" s="415"/>
      <c r="L179" s="416" t="s">
        <v>855</v>
      </c>
      <c r="M179" s="411"/>
      <c r="N179" s="417">
        <f>O179+P179</f>
        <v>0</v>
      </c>
      <c r="O179" s="417">
        <f>SUM(O180)</f>
        <v>0</v>
      </c>
      <c r="P179" s="417">
        <f>SUM(P180)</f>
        <v>0</v>
      </c>
      <c r="Q179" s="370"/>
      <c r="R179" s="370"/>
      <c r="S179" s="371"/>
      <c r="T179" s="370"/>
      <c r="U179" s="370"/>
      <c r="V179" s="370"/>
    </row>
    <row r="180" spans="1:22" hidden="1">
      <c r="A180" s="363" t="str">
        <f t="shared" si="23"/>
        <v>71040501155134</v>
      </c>
      <c r="B180" s="364" t="s">
        <v>439</v>
      </c>
      <c r="C180" s="365" t="s">
        <v>155</v>
      </c>
      <c r="D180" s="366" t="s">
        <v>149</v>
      </c>
      <c r="E180" s="367" t="s">
        <v>106</v>
      </c>
      <c r="F180" s="368" t="s">
        <v>446</v>
      </c>
      <c r="G180" s="379">
        <v>5134</v>
      </c>
      <c r="H180" s="318"/>
      <c r="I180" s="318"/>
      <c r="J180" s="322"/>
      <c r="K180" s="322"/>
      <c r="L180" s="336" t="s">
        <v>134</v>
      </c>
      <c r="M180" s="316">
        <v>4861</v>
      </c>
      <c r="N180" s="299">
        <f t="shared" si="25"/>
        <v>0</v>
      </c>
      <c r="O180" s="299"/>
      <c r="P180" s="299"/>
      <c r="Q180" s="370"/>
      <c r="R180" s="370"/>
      <c r="S180" s="371"/>
      <c r="T180" s="370"/>
      <c r="U180" s="370"/>
      <c r="V180" s="370"/>
    </row>
    <row r="181" spans="1:22" hidden="1">
      <c r="A181" s="363" t="str">
        <f t="shared" si="23"/>
        <v>71040505000000</v>
      </c>
      <c r="B181" s="364" t="s">
        <v>439</v>
      </c>
      <c r="C181" s="365" t="s">
        <v>155</v>
      </c>
      <c r="D181" s="366" t="s">
        <v>149</v>
      </c>
      <c r="E181" s="367" t="s">
        <v>149</v>
      </c>
      <c r="F181" s="368" t="s">
        <v>441</v>
      </c>
      <c r="G181" s="369" t="s">
        <v>440</v>
      </c>
      <c r="H181" s="290"/>
      <c r="I181" s="414"/>
      <c r="J181" s="415"/>
      <c r="K181" s="415"/>
      <c r="L181" s="416" t="s">
        <v>179</v>
      </c>
      <c r="M181" s="411"/>
      <c r="N181" s="417">
        <f>O181+P181</f>
        <v>0</v>
      </c>
      <c r="O181" s="417">
        <f>SUM(O182:O184)</f>
        <v>0</v>
      </c>
      <c r="P181" s="417">
        <f>SUM(P182:P184)</f>
        <v>0</v>
      </c>
      <c r="Q181" s="370"/>
      <c r="R181" s="370"/>
      <c r="S181" s="371"/>
      <c r="T181" s="370"/>
      <c r="U181" s="370"/>
      <c r="V181" s="370"/>
    </row>
    <row r="182" spans="1:22" ht="25.5" hidden="1">
      <c r="A182" s="363" t="str">
        <f t="shared" si="23"/>
        <v>71040505000001</v>
      </c>
      <c r="B182" s="364" t="s">
        <v>439</v>
      </c>
      <c r="C182" s="365" t="s">
        <v>155</v>
      </c>
      <c r="D182" s="366" t="s">
        <v>149</v>
      </c>
      <c r="E182" s="367" t="s">
        <v>149</v>
      </c>
      <c r="F182" s="368" t="s">
        <v>441</v>
      </c>
      <c r="G182" s="369" t="s">
        <v>96</v>
      </c>
      <c r="H182" s="290"/>
      <c r="I182" s="318"/>
      <c r="J182" s="322"/>
      <c r="K182" s="322"/>
      <c r="L182" s="330" t="s">
        <v>142</v>
      </c>
      <c r="M182" s="420">
        <v>4251</v>
      </c>
      <c r="N182" s="299">
        <f t="shared" si="25"/>
        <v>0</v>
      </c>
      <c r="O182" s="299"/>
      <c r="P182" s="299"/>
      <c r="Q182" s="370"/>
      <c r="R182" s="370"/>
      <c r="S182" s="371"/>
      <c r="T182" s="370"/>
      <c r="U182" s="370"/>
      <c r="V182" s="370"/>
    </row>
    <row r="183" spans="1:22" hidden="1">
      <c r="A183" s="363" t="str">
        <f t="shared" si="23"/>
        <v>71040505010000</v>
      </c>
      <c r="B183" s="364" t="s">
        <v>439</v>
      </c>
      <c r="C183" s="365" t="s">
        <v>155</v>
      </c>
      <c r="D183" s="366" t="s">
        <v>149</v>
      </c>
      <c r="E183" s="367" t="s">
        <v>149</v>
      </c>
      <c r="F183" s="368" t="s">
        <v>106</v>
      </c>
      <c r="G183" s="369" t="s">
        <v>440</v>
      </c>
      <c r="H183" s="290"/>
      <c r="I183" s="318"/>
      <c r="J183" s="322"/>
      <c r="K183" s="322"/>
      <c r="L183" s="330" t="s">
        <v>173</v>
      </c>
      <c r="M183" s="288">
        <v>5112</v>
      </c>
      <c r="N183" s="299">
        <f t="shared" si="25"/>
        <v>0</v>
      </c>
      <c r="O183" s="299"/>
      <c r="P183" s="299"/>
      <c r="Q183" s="370"/>
      <c r="R183" s="370"/>
      <c r="S183" s="371"/>
      <c r="T183" s="370"/>
      <c r="U183" s="370"/>
      <c r="V183" s="370"/>
    </row>
    <row r="184" spans="1:22" hidden="1">
      <c r="A184" s="363" t="str">
        <f t="shared" si="23"/>
        <v>71040505015129</v>
      </c>
      <c r="B184" s="364" t="s">
        <v>439</v>
      </c>
      <c r="C184" s="365" t="s">
        <v>155</v>
      </c>
      <c r="D184" s="366" t="s">
        <v>149</v>
      </c>
      <c r="E184" s="367" t="s">
        <v>149</v>
      </c>
      <c r="F184" s="368" t="s">
        <v>106</v>
      </c>
      <c r="G184" s="379">
        <v>5129</v>
      </c>
      <c r="H184" s="318"/>
      <c r="I184" s="318"/>
      <c r="J184" s="322"/>
      <c r="K184" s="322"/>
      <c r="L184" s="336" t="s">
        <v>174</v>
      </c>
      <c r="M184" s="289">
        <v>5113</v>
      </c>
      <c r="N184" s="299">
        <f t="shared" si="25"/>
        <v>0</v>
      </c>
      <c r="O184" s="299"/>
      <c r="P184" s="299"/>
      <c r="Q184" s="370"/>
      <c r="R184" s="370"/>
      <c r="S184" s="371"/>
      <c r="T184" s="370"/>
      <c r="U184" s="370"/>
      <c r="V184" s="370"/>
    </row>
    <row r="185" spans="1:22" hidden="1">
      <c r="A185" s="363" t="str">
        <f t="shared" si="23"/>
        <v>71040505020000</v>
      </c>
      <c r="B185" s="364" t="s">
        <v>439</v>
      </c>
      <c r="C185" s="365" t="s">
        <v>155</v>
      </c>
      <c r="D185" s="366" t="s">
        <v>149</v>
      </c>
      <c r="E185" s="367" t="s">
        <v>149</v>
      </c>
      <c r="F185" s="368" t="s">
        <v>140</v>
      </c>
      <c r="G185" s="369" t="s">
        <v>440</v>
      </c>
      <c r="H185" s="290"/>
      <c r="I185" s="414"/>
      <c r="J185" s="415"/>
      <c r="K185" s="415"/>
      <c r="L185" s="416" t="s">
        <v>180</v>
      </c>
      <c r="M185" s="411"/>
      <c r="N185" s="417">
        <f>O185+P185</f>
        <v>0</v>
      </c>
      <c r="O185" s="417">
        <f>SUM(O186:O188)</f>
        <v>0</v>
      </c>
      <c r="P185" s="417">
        <f>SUM(P186:P188)</f>
        <v>0</v>
      </c>
      <c r="Q185" s="370"/>
      <c r="R185" s="370"/>
      <c r="S185" s="371"/>
      <c r="T185" s="370"/>
      <c r="U185" s="370"/>
      <c r="V185" s="370"/>
    </row>
    <row r="186" spans="1:22" ht="29.25" hidden="1" customHeight="1">
      <c r="A186" s="363" t="str">
        <f t="shared" si="23"/>
        <v>71040505024511</v>
      </c>
      <c r="B186" s="364" t="s">
        <v>439</v>
      </c>
      <c r="C186" s="365" t="s">
        <v>155</v>
      </c>
      <c r="D186" s="366" t="s">
        <v>149</v>
      </c>
      <c r="E186" s="367" t="s">
        <v>149</v>
      </c>
      <c r="F186" s="368" t="s">
        <v>140</v>
      </c>
      <c r="G186" s="379">
        <v>4511</v>
      </c>
      <c r="H186" s="318"/>
      <c r="I186" s="318"/>
      <c r="J186" s="322"/>
      <c r="K186" s="322"/>
      <c r="L186" s="330" t="s">
        <v>142</v>
      </c>
      <c r="M186" s="420">
        <v>4251</v>
      </c>
      <c r="N186" s="299">
        <f t="shared" si="25"/>
        <v>0</v>
      </c>
      <c r="O186" s="299"/>
      <c r="P186" s="299"/>
      <c r="Q186" s="370"/>
      <c r="R186" s="370"/>
      <c r="S186" s="371"/>
      <c r="T186" s="370"/>
      <c r="U186" s="370"/>
      <c r="V186" s="370"/>
    </row>
    <row r="187" spans="1:22" hidden="1">
      <c r="A187" s="363" t="str">
        <f t="shared" si="23"/>
        <v>71040505030000</v>
      </c>
      <c r="B187" s="364" t="s">
        <v>439</v>
      </c>
      <c r="C187" s="365" t="s">
        <v>155</v>
      </c>
      <c r="D187" s="366" t="s">
        <v>149</v>
      </c>
      <c r="E187" s="367" t="s">
        <v>149</v>
      </c>
      <c r="F187" s="368" t="s">
        <v>442</v>
      </c>
      <c r="G187" s="369" t="s">
        <v>440</v>
      </c>
      <c r="H187" s="318"/>
      <c r="I187" s="318"/>
      <c r="J187" s="322"/>
      <c r="K187" s="322"/>
      <c r="L187" s="330" t="s">
        <v>173</v>
      </c>
      <c r="M187" s="288">
        <v>5112</v>
      </c>
      <c r="N187" s="299">
        <f t="shared" si="25"/>
        <v>0</v>
      </c>
      <c r="O187" s="299"/>
      <c r="P187" s="299"/>
      <c r="Q187" s="370"/>
      <c r="R187" s="370"/>
      <c r="S187" s="371"/>
      <c r="T187" s="370"/>
      <c r="U187" s="370"/>
      <c r="V187" s="370"/>
    </row>
    <row r="188" spans="1:22" hidden="1">
      <c r="A188" s="363" t="str">
        <f t="shared" si="23"/>
        <v>71040505034511</v>
      </c>
      <c r="B188" s="364" t="s">
        <v>439</v>
      </c>
      <c r="C188" s="365" t="s">
        <v>155</v>
      </c>
      <c r="D188" s="366" t="s">
        <v>149</v>
      </c>
      <c r="E188" s="367" t="s">
        <v>149</v>
      </c>
      <c r="F188" s="368" t="s">
        <v>442</v>
      </c>
      <c r="G188" s="379">
        <v>4511</v>
      </c>
      <c r="H188" s="318"/>
      <c r="I188" s="318"/>
      <c r="J188" s="322"/>
      <c r="K188" s="322"/>
      <c r="L188" s="336" t="s">
        <v>174</v>
      </c>
      <c r="M188" s="289">
        <v>5113</v>
      </c>
      <c r="N188" s="299">
        <f t="shared" si="25"/>
        <v>0</v>
      </c>
      <c r="O188" s="299"/>
      <c r="P188" s="299"/>
      <c r="Q188" s="370"/>
      <c r="R188" s="370"/>
      <c r="S188" s="371"/>
      <c r="T188" s="370"/>
      <c r="U188" s="370"/>
      <c r="V188" s="370"/>
    </row>
    <row r="189" spans="1:22" ht="19.5" hidden="1" customHeight="1">
      <c r="A189" s="363" t="str">
        <f t="shared" si="23"/>
        <v>71040505040000</v>
      </c>
      <c r="B189" s="364" t="s">
        <v>439</v>
      </c>
      <c r="C189" s="365" t="s">
        <v>155</v>
      </c>
      <c r="D189" s="366" t="s">
        <v>149</v>
      </c>
      <c r="E189" s="367" t="s">
        <v>149</v>
      </c>
      <c r="F189" s="368" t="s">
        <v>155</v>
      </c>
      <c r="G189" s="369" t="s">
        <v>440</v>
      </c>
      <c r="H189" s="290"/>
      <c r="I189" s="414"/>
      <c r="J189" s="415"/>
      <c r="K189" s="415"/>
      <c r="L189" s="416" t="s">
        <v>181</v>
      </c>
      <c r="M189" s="411"/>
      <c r="N189" s="417">
        <f>O189+P189</f>
        <v>0</v>
      </c>
      <c r="O189" s="417">
        <f>SUM(O190:O193)</f>
        <v>0</v>
      </c>
      <c r="P189" s="417">
        <f>SUM(P190:P193)</f>
        <v>0</v>
      </c>
      <c r="Q189" s="370"/>
      <c r="R189" s="370"/>
      <c r="S189" s="371"/>
      <c r="T189" s="370"/>
      <c r="U189" s="370"/>
      <c r="V189" s="370"/>
    </row>
    <row r="190" spans="1:22" ht="25.5" hidden="1">
      <c r="A190" s="363" t="str">
        <f t="shared" si="23"/>
        <v>71040505044861</v>
      </c>
      <c r="B190" s="364" t="s">
        <v>439</v>
      </c>
      <c r="C190" s="365" t="s">
        <v>155</v>
      </c>
      <c r="D190" s="366" t="s">
        <v>149</v>
      </c>
      <c r="E190" s="367" t="s">
        <v>149</v>
      </c>
      <c r="F190" s="368" t="s">
        <v>155</v>
      </c>
      <c r="G190" s="379">
        <v>4861</v>
      </c>
      <c r="H190" s="318"/>
      <c r="I190" s="318"/>
      <c r="J190" s="322"/>
      <c r="K190" s="322"/>
      <c r="L190" s="321" t="s">
        <v>142</v>
      </c>
      <c r="M190" s="316">
        <v>4251</v>
      </c>
      <c r="N190" s="299">
        <f t="shared" si="25"/>
        <v>0</v>
      </c>
      <c r="O190" s="299"/>
      <c r="P190" s="299"/>
      <c r="Q190" s="370"/>
      <c r="R190" s="370"/>
      <c r="S190" s="371"/>
      <c r="T190" s="370"/>
      <c r="U190" s="370"/>
      <c r="V190" s="370"/>
    </row>
    <row r="191" spans="1:22" ht="21.6" hidden="1" customHeight="1">
      <c r="A191" s="363" t="str">
        <f t="shared" si="23"/>
        <v>71040505050000</v>
      </c>
      <c r="B191" s="364" t="s">
        <v>439</v>
      </c>
      <c r="C191" s="365" t="s">
        <v>155</v>
      </c>
      <c r="D191" s="366" t="s">
        <v>149</v>
      </c>
      <c r="E191" s="367" t="s">
        <v>149</v>
      </c>
      <c r="F191" s="368" t="s">
        <v>149</v>
      </c>
      <c r="G191" s="369" t="s">
        <v>440</v>
      </c>
      <c r="H191" s="318"/>
      <c r="I191" s="318"/>
      <c r="J191" s="322"/>
      <c r="K191" s="322"/>
      <c r="L191" s="330" t="s">
        <v>173</v>
      </c>
      <c r="M191" s="288">
        <v>5112</v>
      </c>
      <c r="N191" s="299">
        <f t="shared" si="25"/>
        <v>0</v>
      </c>
      <c r="O191" s="299"/>
      <c r="P191" s="299"/>
      <c r="Q191" s="370"/>
      <c r="R191" s="370"/>
      <c r="S191" s="371"/>
      <c r="T191" s="370"/>
      <c r="U191" s="370"/>
      <c r="V191" s="370"/>
    </row>
    <row r="192" spans="1:22" ht="16.5" hidden="1">
      <c r="A192" s="363" t="str">
        <f t="shared" si="23"/>
        <v>71040505054861</v>
      </c>
      <c r="B192" s="364" t="s">
        <v>439</v>
      </c>
      <c r="C192" s="365" t="s">
        <v>155</v>
      </c>
      <c r="D192" s="366" t="s">
        <v>149</v>
      </c>
      <c r="E192" s="367" t="s">
        <v>149</v>
      </c>
      <c r="F192" s="368" t="s">
        <v>149</v>
      </c>
      <c r="G192" s="379">
        <v>4861</v>
      </c>
      <c r="H192" s="318"/>
      <c r="I192" s="318"/>
      <c r="J192" s="322"/>
      <c r="K192" s="322"/>
      <c r="L192" s="330" t="s">
        <v>174</v>
      </c>
      <c r="M192" s="288">
        <v>5113</v>
      </c>
      <c r="N192" s="299">
        <f t="shared" si="25"/>
        <v>0</v>
      </c>
      <c r="O192" s="292"/>
      <c r="P192" s="292"/>
      <c r="Q192" s="370"/>
      <c r="R192" s="370"/>
      <c r="S192" s="371"/>
      <c r="T192" s="370"/>
      <c r="U192" s="370"/>
      <c r="V192" s="370"/>
    </row>
    <row r="193" spans="1:22" hidden="1">
      <c r="B193" s="364"/>
      <c r="H193" s="318"/>
      <c r="I193" s="318"/>
      <c r="J193" s="322"/>
      <c r="K193" s="322"/>
      <c r="L193" s="330" t="s">
        <v>268</v>
      </c>
      <c r="M193" s="323">
        <v>5129</v>
      </c>
      <c r="N193" s="299">
        <f t="shared" ref="N193" si="26">O193+P193</f>
        <v>0</v>
      </c>
      <c r="O193" s="299"/>
      <c r="P193" s="299"/>
      <c r="Q193" s="370"/>
      <c r="R193" s="370"/>
      <c r="S193" s="371"/>
      <c r="T193" s="370"/>
      <c r="U193" s="370"/>
      <c r="V193" s="370"/>
    </row>
    <row r="194" spans="1:22" ht="35.450000000000003" hidden="1" customHeight="1">
      <c r="A194" s="363" t="str">
        <f t="shared" si="23"/>
        <v>71040505060000</v>
      </c>
      <c r="B194" s="364" t="s">
        <v>439</v>
      </c>
      <c r="C194" s="365" t="s">
        <v>155</v>
      </c>
      <c r="D194" s="366" t="s">
        <v>149</v>
      </c>
      <c r="E194" s="367" t="s">
        <v>149</v>
      </c>
      <c r="F194" s="368" t="s">
        <v>157</v>
      </c>
      <c r="G194" s="369" t="s">
        <v>440</v>
      </c>
      <c r="H194" s="290"/>
      <c r="I194" s="414"/>
      <c r="J194" s="415"/>
      <c r="K194" s="415"/>
      <c r="L194" s="416" t="s">
        <v>182</v>
      </c>
      <c r="M194" s="411"/>
      <c r="N194" s="417">
        <f>O194+P194</f>
        <v>0</v>
      </c>
      <c r="O194" s="417">
        <f>SUM(O195:O197)</f>
        <v>0</v>
      </c>
      <c r="P194" s="417">
        <f>SUM(P195:P197)</f>
        <v>0</v>
      </c>
      <c r="Q194" s="370"/>
      <c r="R194" s="370"/>
      <c r="S194" s="371"/>
      <c r="T194" s="370"/>
      <c r="U194" s="370"/>
      <c r="V194" s="370"/>
    </row>
    <row r="195" spans="1:22" ht="16.5" hidden="1">
      <c r="A195" s="363" t="str">
        <f t="shared" si="23"/>
        <v>71040505064861</v>
      </c>
      <c r="B195" s="364" t="s">
        <v>439</v>
      </c>
      <c r="C195" s="365" t="s">
        <v>155</v>
      </c>
      <c r="D195" s="366" t="s">
        <v>149</v>
      </c>
      <c r="E195" s="367" t="s">
        <v>149</v>
      </c>
      <c r="F195" s="368" t="s">
        <v>157</v>
      </c>
      <c r="G195" s="379">
        <v>4861</v>
      </c>
      <c r="H195" s="318"/>
      <c r="I195" s="318"/>
      <c r="J195" s="322"/>
      <c r="K195" s="322"/>
      <c r="L195" s="336" t="s">
        <v>134</v>
      </c>
      <c r="M195" s="289">
        <v>4861</v>
      </c>
      <c r="N195" s="299">
        <f t="shared" si="25"/>
        <v>0</v>
      </c>
      <c r="O195" s="292"/>
      <c r="P195" s="292"/>
      <c r="Q195" s="370"/>
      <c r="R195" s="370"/>
      <c r="S195" s="371"/>
      <c r="T195" s="370"/>
      <c r="U195" s="370"/>
      <c r="V195" s="370"/>
    </row>
    <row r="196" spans="1:22" hidden="1">
      <c r="A196" s="363" t="str">
        <f t="shared" si="23"/>
        <v>71040505070000</v>
      </c>
      <c r="B196" s="364" t="s">
        <v>439</v>
      </c>
      <c r="C196" s="365" t="s">
        <v>155</v>
      </c>
      <c r="D196" s="366" t="s">
        <v>149</v>
      </c>
      <c r="E196" s="367" t="s">
        <v>149</v>
      </c>
      <c r="F196" s="368" t="s">
        <v>183</v>
      </c>
      <c r="G196" s="369" t="s">
        <v>440</v>
      </c>
      <c r="H196" s="318"/>
      <c r="I196" s="318"/>
      <c r="J196" s="322"/>
      <c r="K196" s="322"/>
      <c r="L196" s="336" t="s">
        <v>174</v>
      </c>
      <c r="M196" s="289">
        <v>5113</v>
      </c>
      <c r="N196" s="299">
        <f t="shared" si="25"/>
        <v>0</v>
      </c>
      <c r="O196" s="299"/>
      <c r="P196" s="299"/>
      <c r="Q196" s="370"/>
      <c r="R196" s="370"/>
      <c r="S196" s="371"/>
      <c r="T196" s="370"/>
      <c r="U196" s="370"/>
      <c r="V196" s="370"/>
    </row>
    <row r="197" spans="1:22" hidden="1">
      <c r="B197" s="364"/>
      <c r="G197" s="369"/>
      <c r="H197" s="318"/>
      <c r="I197" s="318"/>
      <c r="J197" s="322"/>
      <c r="K197" s="322"/>
      <c r="L197" s="330" t="s">
        <v>268</v>
      </c>
      <c r="M197" s="323">
        <v>5129</v>
      </c>
      <c r="N197" s="299">
        <f t="shared" si="25"/>
        <v>0</v>
      </c>
      <c r="O197" s="299"/>
      <c r="P197" s="299"/>
      <c r="Q197" s="370"/>
      <c r="R197" s="370"/>
      <c r="S197" s="371"/>
      <c r="T197" s="370"/>
      <c r="U197" s="370"/>
      <c r="V197" s="370"/>
    </row>
    <row r="198" spans="1:22" ht="49.15" hidden="1" customHeight="1">
      <c r="A198" s="363" t="str">
        <f t="shared" si="23"/>
        <v>71040505074861</v>
      </c>
      <c r="B198" s="364" t="s">
        <v>439</v>
      </c>
      <c r="C198" s="365" t="s">
        <v>155</v>
      </c>
      <c r="D198" s="366" t="s">
        <v>149</v>
      </c>
      <c r="E198" s="367" t="s">
        <v>149</v>
      </c>
      <c r="F198" s="368" t="s">
        <v>183</v>
      </c>
      <c r="G198" s="379">
        <v>4861</v>
      </c>
      <c r="H198" s="290"/>
      <c r="I198" s="414"/>
      <c r="J198" s="415"/>
      <c r="K198" s="415"/>
      <c r="L198" s="416" t="s">
        <v>869</v>
      </c>
      <c r="M198" s="411"/>
      <c r="N198" s="417">
        <f>O198+P198</f>
        <v>0</v>
      </c>
      <c r="O198" s="417">
        <f>SUM(O199:O199)</f>
        <v>0</v>
      </c>
      <c r="P198" s="417">
        <f>SUM(P199:P199)</f>
        <v>0</v>
      </c>
      <c r="Q198" s="370"/>
      <c r="R198" s="370"/>
      <c r="S198" s="371"/>
      <c r="T198" s="370"/>
      <c r="U198" s="370"/>
      <c r="V198" s="370"/>
    </row>
    <row r="199" spans="1:22" ht="21.6" hidden="1" customHeight="1">
      <c r="A199" s="363" t="str">
        <f t="shared" si="23"/>
        <v>71040505080000</v>
      </c>
      <c r="B199" s="364" t="s">
        <v>439</v>
      </c>
      <c r="C199" s="365" t="s">
        <v>155</v>
      </c>
      <c r="D199" s="366" t="s">
        <v>149</v>
      </c>
      <c r="E199" s="367" t="s">
        <v>149</v>
      </c>
      <c r="F199" s="368" t="s">
        <v>185</v>
      </c>
      <c r="G199" s="369" t="s">
        <v>440</v>
      </c>
      <c r="H199" s="290"/>
      <c r="I199" s="318"/>
      <c r="J199" s="322"/>
      <c r="K199" s="322"/>
      <c r="L199" s="330" t="s">
        <v>348</v>
      </c>
      <c r="M199" s="420">
        <v>4729</v>
      </c>
      <c r="N199" s="299">
        <f t="shared" si="25"/>
        <v>0</v>
      </c>
      <c r="O199" s="299"/>
      <c r="P199" s="299"/>
      <c r="Q199" s="370"/>
      <c r="R199" s="370"/>
      <c r="S199" s="371"/>
      <c r="T199" s="370"/>
      <c r="U199" s="370"/>
      <c r="V199" s="370"/>
    </row>
    <row r="200" spans="1:22" ht="27" hidden="1">
      <c r="A200" s="363" t="str">
        <f t="shared" si="23"/>
        <v>71040505094861</v>
      </c>
      <c r="B200" s="364" t="s">
        <v>439</v>
      </c>
      <c r="C200" s="365" t="s">
        <v>155</v>
      </c>
      <c r="D200" s="366" t="s">
        <v>149</v>
      </c>
      <c r="E200" s="367" t="s">
        <v>149</v>
      </c>
      <c r="F200" s="368" t="s">
        <v>187</v>
      </c>
      <c r="G200" s="379">
        <v>4861</v>
      </c>
      <c r="H200" s="290"/>
      <c r="I200" s="414"/>
      <c r="J200" s="415"/>
      <c r="K200" s="415"/>
      <c r="L200" s="416" t="s">
        <v>186</v>
      </c>
      <c r="M200" s="411"/>
      <c r="N200" s="417">
        <f>O200+P200</f>
        <v>0</v>
      </c>
      <c r="O200" s="417">
        <f>SUM(O201:O205)</f>
        <v>0</v>
      </c>
      <c r="P200" s="417">
        <f>SUM(P201:P205)</f>
        <v>0</v>
      </c>
      <c r="Q200" s="370"/>
      <c r="R200" s="370"/>
      <c r="S200" s="371"/>
      <c r="T200" s="370"/>
      <c r="U200" s="370"/>
      <c r="V200" s="370"/>
    </row>
    <row r="201" spans="1:22" ht="27" hidden="1" customHeight="1">
      <c r="A201" s="363" t="str">
        <f t="shared" si="23"/>
        <v>71040700000000</v>
      </c>
      <c r="B201" s="364" t="s">
        <v>439</v>
      </c>
      <c r="C201" s="365" t="s">
        <v>155</v>
      </c>
      <c r="D201" s="366" t="s">
        <v>183</v>
      </c>
      <c r="E201" s="367" t="s">
        <v>441</v>
      </c>
      <c r="F201" s="368" t="s">
        <v>441</v>
      </c>
      <c r="G201" s="369" t="s">
        <v>440</v>
      </c>
      <c r="H201" s="318"/>
      <c r="I201" s="318"/>
      <c r="J201" s="322"/>
      <c r="K201" s="322"/>
      <c r="L201" s="330" t="s">
        <v>142</v>
      </c>
      <c r="M201" s="420">
        <v>4251</v>
      </c>
      <c r="N201" s="299">
        <f t="shared" si="25"/>
        <v>0</v>
      </c>
      <c r="O201" s="292"/>
      <c r="P201" s="292"/>
      <c r="Q201" s="370"/>
      <c r="R201" s="370"/>
      <c r="S201" s="371"/>
      <c r="T201" s="370"/>
      <c r="U201" s="370"/>
      <c r="V201" s="370"/>
    </row>
    <row r="202" spans="1:22" hidden="1">
      <c r="A202" s="363" t="str">
        <f t="shared" si="23"/>
        <v>71040700000001</v>
      </c>
      <c r="B202" s="364" t="s">
        <v>439</v>
      </c>
      <c r="C202" s="365" t="s">
        <v>155</v>
      </c>
      <c r="D202" s="366" t="s">
        <v>183</v>
      </c>
      <c r="E202" s="367" t="s">
        <v>441</v>
      </c>
      <c r="F202" s="368" t="s">
        <v>441</v>
      </c>
      <c r="G202" s="369" t="s">
        <v>96</v>
      </c>
      <c r="H202" s="318"/>
      <c r="I202" s="318"/>
      <c r="J202" s="322"/>
      <c r="K202" s="322"/>
      <c r="L202" s="330" t="s">
        <v>348</v>
      </c>
      <c r="M202" s="420">
        <v>4729</v>
      </c>
      <c r="N202" s="299">
        <f t="shared" si="25"/>
        <v>0</v>
      </c>
      <c r="O202" s="299"/>
      <c r="P202" s="299"/>
      <c r="Q202" s="370"/>
      <c r="R202" s="370"/>
      <c r="S202" s="371"/>
      <c r="T202" s="370"/>
      <c r="U202" s="370"/>
      <c r="V202" s="370"/>
    </row>
    <row r="203" spans="1:22" hidden="1">
      <c r="A203" s="363" t="str">
        <f t="shared" si="23"/>
        <v>71040703000000</v>
      </c>
      <c r="B203" s="364" t="s">
        <v>439</v>
      </c>
      <c r="C203" s="365" t="s">
        <v>155</v>
      </c>
      <c r="D203" s="366" t="s">
        <v>183</v>
      </c>
      <c r="E203" s="367" t="s">
        <v>442</v>
      </c>
      <c r="F203" s="368" t="s">
        <v>441</v>
      </c>
      <c r="G203" s="369" t="s">
        <v>440</v>
      </c>
      <c r="H203" s="318"/>
      <c r="I203" s="318"/>
      <c r="J203" s="322"/>
      <c r="K203" s="322"/>
      <c r="L203" s="330" t="s">
        <v>173</v>
      </c>
      <c r="M203" s="288">
        <v>5112</v>
      </c>
      <c r="N203" s="299">
        <f t="shared" si="25"/>
        <v>0</v>
      </c>
      <c r="O203" s="299"/>
      <c r="P203" s="299"/>
      <c r="Q203" s="370"/>
      <c r="R203" s="370"/>
      <c r="S203" s="371"/>
      <c r="T203" s="370"/>
      <c r="U203" s="370"/>
      <c r="V203" s="370"/>
    </row>
    <row r="204" spans="1:22" hidden="1">
      <c r="A204" s="363" t="str">
        <f t="shared" si="23"/>
        <v>71040703000001</v>
      </c>
      <c r="B204" s="364" t="s">
        <v>439</v>
      </c>
      <c r="C204" s="365" t="s">
        <v>155</v>
      </c>
      <c r="D204" s="366" t="s">
        <v>183</v>
      </c>
      <c r="E204" s="367" t="s">
        <v>442</v>
      </c>
      <c r="F204" s="368" t="s">
        <v>441</v>
      </c>
      <c r="G204" s="369" t="s">
        <v>96</v>
      </c>
      <c r="H204" s="318"/>
      <c r="I204" s="318"/>
      <c r="J204" s="322"/>
      <c r="K204" s="322"/>
      <c r="L204" s="336" t="s">
        <v>174</v>
      </c>
      <c r="M204" s="289">
        <v>5113</v>
      </c>
      <c r="N204" s="299">
        <f t="shared" si="25"/>
        <v>0</v>
      </c>
      <c r="O204" s="299"/>
      <c r="P204" s="299"/>
      <c r="Q204" s="370"/>
      <c r="R204" s="370"/>
      <c r="S204" s="371"/>
      <c r="T204" s="370"/>
      <c r="U204" s="370"/>
      <c r="V204" s="370"/>
    </row>
    <row r="205" spans="1:22" hidden="1">
      <c r="B205" s="364"/>
      <c r="G205" s="369"/>
      <c r="H205" s="318"/>
      <c r="I205" s="318"/>
      <c r="J205" s="322"/>
      <c r="K205" s="322"/>
      <c r="L205" s="330" t="s">
        <v>268</v>
      </c>
      <c r="M205" s="323">
        <v>5129</v>
      </c>
      <c r="N205" s="299">
        <f t="shared" ref="N205" si="27">O205+P205</f>
        <v>0</v>
      </c>
      <c r="O205" s="299"/>
      <c r="P205" s="299"/>
      <c r="Q205" s="370"/>
      <c r="R205" s="370"/>
      <c r="S205" s="371"/>
      <c r="T205" s="370"/>
      <c r="U205" s="370"/>
      <c r="V205" s="370"/>
    </row>
    <row r="206" spans="1:22" ht="16.5" hidden="1" customHeight="1">
      <c r="A206" s="363" t="str">
        <f t="shared" si="23"/>
        <v>71040703010000</v>
      </c>
      <c r="B206" s="364" t="s">
        <v>439</v>
      </c>
      <c r="C206" s="365" t="s">
        <v>155</v>
      </c>
      <c r="D206" s="366" t="s">
        <v>183</v>
      </c>
      <c r="E206" s="367" t="s">
        <v>442</v>
      </c>
      <c r="F206" s="368" t="s">
        <v>106</v>
      </c>
      <c r="G206" s="369" t="s">
        <v>440</v>
      </c>
      <c r="H206" s="290"/>
      <c r="I206" s="414"/>
      <c r="J206" s="415"/>
      <c r="K206" s="415"/>
      <c r="L206" s="416" t="s">
        <v>188</v>
      </c>
      <c r="M206" s="411"/>
      <c r="N206" s="417">
        <f>O206+P206</f>
        <v>0</v>
      </c>
      <c r="O206" s="417">
        <f>SUM(O209:O212)</f>
        <v>0</v>
      </c>
      <c r="P206" s="417">
        <f>SUM(P209:P212)</f>
        <v>0</v>
      </c>
      <c r="Q206" s="370"/>
      <c r="R206" s="370"/>
      <c r="S206" s="371"/>
      <c r="T206" s="370"/>
      <c r="U206" s="370"/>
      <c r="V206" s="370"/>
    </row>
    <row r="207" spans="1:22" hidden="1">
      <c r="A207" s="363" t="str">
        <f t="shared" ref="A207" si="28">CONCATENATE(B207,C207,D207,E207,F207,G207)</f>
        <v>71020500000000</v>
      </c>
      <c r="B207" s="364" t="s">
        <v>439</v>
      </c>
      <c r="C207" s="365" t="s">
        <v>140</v>
      </c>
      <c r="D207" s="366" t="s">
        <v>149</v>
      </c>
      <c r="E207" s="367" t="s">
        <v>441</v>
      </c>
      <c r="F207" s="368" t="s">
        <v>441</v>
      </c>
      <c r="G207" s="369" t="s">
        <v>440</v>
      </c>
      <c r="H207" s="290"/>
      <c r="I207" s="318"/>
      <c r="J207" s="322"/>
      <c r="K207" s="322"/>
      <c r="L207" s="330" t="s">
        <v>870</v>
      </c>
      <c r="M207" s="420">
        <v>4212</v>
      </c>
      <c r="N207" s="299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99"/>
      <c r="P207" s="299"/>
      <c r="Q207" s="370"/>
      <c r="R207" s="370"/>
      <c r="S207" s="371"/>
      <c r="T207" s="370"/>
      <c r="U207" s="370"/>
      <c r="V207" s="370"/>
    </row>
    <row r="208" spans="1:22" hidden="1">
      <c r="A208" s="363" t="str">
        <f t="shared" si="23"/>
        <v>71020500000000</v>
      </c>
      <c r="B208" s="364" t="s">
        <v>439</v>
      </c>
      <c r="C208" s="365" t="s">
        <v>140</v>
      </c>
      <c r="D208" s="366" t="s">
        <v>149</v>
      </c>
      <c r="E208" s="367" t="s">
        <v>441</v>
      </c>
      <c r="F208" s="368" t="s">
        <v>441</v>
      </c>
      <c r="G208" s="369" t="s">
        <v>440</v>
      </c>
      <c r="H208" s="290"/>
      <c r="I208" s="318"/>
      <c r="J208" s="322"/>
      <c r="K208" s="322"/>
      <c r="L208" s="330" t="s">
        <v>116</v>
      </c>
      <c r="M208" s="420">
        <v>4214</v>
      </c>
      <c r="N208" s="299">
        <f t="shared" ref="N208" si="29">O208+P208</f>
        <v>0</v>
      </c>
      <c r="O208" s="299"/>
      <c r="P208" s="299"/>
      <c r="Q208" s="370"/>
      <c r="R208" s="370"/>
      <c r="S208" s="371"/>
      <c r="T208" s="370"/>
      <c r="U208" s="370"/>
      <c r="V208" s="370"/>
    </row>
    <row r="209" spans="1:22" hidden="1">
      <c r="A209" s="363" t="str">
        <f>CONCATENATE(B209,C209,D209,E209,F209,G209)</f>
        <v>71040703014639</v>
      </c>
      <c r="B209" s="364" t="s">
        <v>439</v>
      </c>
      <c r="C209" s="365" t="s">
        <v>155</v>
      </c>
      <c r="D209" s="366" t="s">
        <v>183</v>
      </c>
      <c r="E209" s="367" t="s">
        <v>442</v>
      </c>
      <c r="F209" s="368" t="s">
        <v>106</v>
      </c>
      <c r="G209" s="379">
        <v>4639</v>
      </c>
      <c r="H209" s="318"/>
      <c r="I209" s="318"/>
      <c r="J209" s="322"/>
      <c r="K209" s="322"/>
      <c r="L209" s="336" t="s">
        <v>125</v>
      </c>
      <c r="M209" s="419">
        <v>4239</v>
      </c>
      <c r="N209" s="299">
        <f t="shared" si="25"/>
        <v>0</v>
      </c>
      <c r="O209" s="299"/>
      <c r="P209" s="299"/>
      <c r="Q209" s="370"/>
      <c r="R209" s="370"/>
      <c r="S209" s="371"/>
      <c r="T209" s="370"/>
      <c r="U209" s="370"/>
      <c r="V209" s="370"/>
    </row>
    <row r="210" spans="1:22" ht="25.5" hidden="1">
      <c r="A210" s="363" t="str">
        <f t="shared" si="23"/>
        <v>71040900000000</v>
      </c>
      <c r="B210" s="364" t="s">
        <v>439</v>
      </c>
      <c r="C210" s="365" t="s">
        <v>155</v>
      </c>
      <c r="D210" s="366" t="s">
        <v>187</v>
      </c>
      <c r="E210" s="367" t="s">
        <v>441</v>
      </c>
      <c r="F210" s="368" t="s">
        <v>441</v>
      </c>
      <c r="G210" s="369" t="s">
        <v>440</v>
      </c>
      <c r="H210" s="318"/>
      <c r="I210" s="318"/>
      <c r="J210" s="322"/>
      <c r="K210" s="322"/>
      <c r="L210" s="321" t="s">
        <v>142</v>
      </c>
      <c r="M210" s="316">
        <v>4251</v>
      </c>
      <c r="N210" s="299">
        <f t="shared" si="25"/>
        <v>0</v>
      </c>
      <c r="O210" s="299"/>
      <c r="P210" s="299"/>
      <c r="Q210" s="370"/>
      <c r="R210" s="370"/>
      <c r="S210" s="371"/>
      <c r="T210" s="370"/>
      <c r="U210" s="370"/>
      <c r="V210" s="370"/>
    </row>
    <row r="211" spans="1:22" hidden="1">
      <c r="A211" s="363" t="str">
        <f t="shared" si="23"/>
        <v>71040900000001</v>
      </c>
      <c r="B211" s="364" t="s">
        <v>439</v>
      </c>
      <c r="C211" s="365" t="s">
        <v>155</v>
      </c>
      <c r="D211" s="366" t="s">
        <v>187</v>
      </c>
      <c r="E211" s="367" t="s">
        <v>441</v>
      </c>
      <c r="F211" s="368" t="s">
        <v>441</v>
      </c>
      <c r="G211" s="369" t="s">
        <v>96</v>
      </c>
      <c r="H211" s="318"/>
      <c r="I211" s="318"/>
      <c r="J211" s="322"/>
      <c r="K211" s="322"/>
      <c r="L211" s="330" t="s">
        <v>167</v>
      </c>
      <c r="M211" s="288">
        <v>4639</v>
      </c>
      <c r="N211" s="299">
        <f t="shared" si="25"/>
        <v>0</v>
      </c>
      <c r="O211" s="299"/>
      <c r="P211" s="299"/>
      <c r="Q211" s="370"/>
      <c r="R211" s="370"/>
      <c r="S211" s="371"/>
      <c r="T211" s="370"/>
      <c r="U211" s="370"/>
      <c r="V211" s="370"/>
    </row>
    <row r="212" spans="1:22" hidden="1">
      <c r="A212" s="363" t="str">
        <f t="shared" si="23"/>
        <v>71040901000000</v>
      </c>
      <c r="B212" s="364" t="s">
        <v>439</v>
      </c>
      <c r="C212" s="365" t="s">
        <v>155</v>
      </c>
      <c r="D212" s="366" t="s">
        <v>187</v>
      </c>
      <c r="E212" s="367" t="s">
        <v>106</v>
      </c>
      <c r="F212" s="368" t="s">
        <v>441</v>
      </c>
      <c r="G212" s="369" t="s">
        <v>440</v>
      </c>
      <c r="H212" s="318"/>
      <c r="I212" s="318"/>
      <c r="J212" s="322"/>
      <c r="K212" s="322"/>
      <c r="L212" s="336" t="s">
        <v>174</v>
      </c>
      <c r="M212" s="289">
        <v>5113</v>
      </c>
      <c r="N212" s="299">
        <f t="shared" si="25"/>
        <v>0</v>
      </c>
      <c r="O212" s="299"/>
      <c r="P212" s="299"/>
      <c r="Q212" s="370"/>
      <c r="R212" s="370"/>
      <c r="S212" s="371"/>
      <c r="T212" s="370"/>
      <c r="U212" s="370"/>
      <c r="V212" s="370"/>
    </row>
    <row r="213" spans="1:22" hidden="1">
      <c r="A213" s="363" t="str">
        <f t="shared" si="23"/>
        <v>71040901000001</v>
      </c>
      <c r="B213" s="364" t="s">
        <v>439</v>
      </c>
      <c r="C213" s="365" t="s">
        <v>155</v>
      </c>
      <c r="D213" s="366" t="s">
        <v>187</v>
      </c>
      <c r="E213" s="367" t="s">
        <v>106</v>
      </c>
      <c r="F213" s="368" t="s">
        <v>441</v>
      </c>
      <c r="G213" s="369" t="s">
        <v>96</v>
      </c>
      <c r="H213" s="290"/>
      <c r="I213" s="414"/>
      <c r="J213" s="415"/>
      <c r="K213" s="415"/>
      <c r="L213" s="416" t="s">
        <v>190</v>
      </c>
      <c r="M213" s="411"/>
      <c r="N213" s="417">
        <f>O213+P213</f>
        <v>0</v>
      </c>
      <c r="O213" s="417">
        <f>SUM(O214:O216)</f>
        <v>0</v>
      </c>
      <c r="P213" s="417">
        <f>SUM(P214:P216)</f>
        <v>0</v>
      </c>
      <c r="Q213" s="370"/>
      <c r="R213" s="370"/>
      <c r="S213" s="371"/>
      <c r="T213" s="370"/>
      <c r="U213" s="370"/>
      <c r="V213" s="370"/>
    </row>
    <row r="214" spans="1:22" ht="27" hidden="1" customHeight="1">
      <c r="A214" s="363" t="str">
        <f t="shared" si="23"/>
        <v>71040901010000</v>
      </c>
      <c r="B214" s="364" t="s">
        <v>439</v>
      </c>
      <c r="C214" s="365" t="s">
        <v>155</v>
      </c>
      <c r="D214" s="366" t="s">
        <v>187</v>
      </c>
      <c r="E214" s="367" t="s">
        <v>106</v>
      </c>
      <c r="F214" s="368" t="s">
        <v>106</v>
      </c>
      <c r="G214" s="369" t="s">
        <v>440</v>
      </c>
      <c r="H214" s="290"/>
      <c r="I214" s="414"/>
      <c r="J214" s="415"/>
      <c r="K214" s="415"/>
      <c r="L214" s="330" t="s">
        <v>872</v>
      </c>
      <c r="M214" s="289">
        <v>4511</v>
      </c>
      <c r="N214" s="299">
        <f t="shared" si="25"/>
        <v>0</v>
      </c>
      <c r="O214" s="292"/>
      <c r="P214" s="292"/>
      <c r="Q214" s="370"/>
      <c r="R214" s="370"/>
      <c r="S214" s="371"/>
      <c r="T214" s="370"/>
      <c r="U214" s="370"/>
      <c r="V214" s="370"/>
    </row>
    <row r="215" spans="1:22" ht="27" hidden="1" customHeight="1">
      <c r="B215" s="364"/>
      <c r="G215" s="369"/>
      <c r="H215" s="290"/>
      <c r="I215" s="414"/>
      <c r="J215" s="415"/>
      <c r="K215" s="415"/>
      <c r="L215" s="330" t="s">
        <v>910</v>
      </c>
      <c r="M215" s="289" t="s">
        <v>911</v>
      </c>
      <c r="N215" s="299">
        <f t="shared" si="25"/>
        <v>0</v>
      </c>
      <c r="O215" s="292"/>
      <c r="P215" s="292"/>
      <c r="Q215" s="370"/>
      <c r="R215" s="370"/>
      <c r="S215" s="371"/>
      <c r="T215" s="370"/>
      <c r="U215" s="370"/>
      <c r="V215" s="370"/>
    </row>
    <row r="216" spans="1:22" ht="16.5" hidden="1">
      <c r="A216" s="363" t="str">
        <f t="shared" si="23"/>
        <v>71040901015221</v>
      </c>
      <c r="B216" s="364" t="s">
        <v>439</v>
      </c>
      <c r="C216" s="365" t="s">
        <v>155</v>
      </c>
      <c r="D216" s="366" t="s">
        <v>187</v>
      </c>
      <c r="E216" s="367" t="s">
        <v>106</v>
      </c>
      <c r="F216" s="368" t="s">
        <v>106</v>
      </c>
      <c r="G216" s="379">
        <v>5221</v>
      </c>
      <c r="H216" s="318"/>
      <c r="I216" s="318"/>
      <c r="J216" s="322"/>
      <c r="K216" s="322"/>
      <c r="L216" s="336" t="s">
        <v>134</v>
      </c>
      <c r="M216" s="289">
        <v>4861</v>
      </c>
      <c r="N216" s="299">
        <f t="shared" si="25"/>
        <v>0</v>
      </c>
      <c r="O216" s="292"/>
      <c r="P216" s="292"/>
      <c r="Q216" s="370"/>
      <c r="R216" s="370"/>
      <c r="S216" s="371"/>
      <c r="T216" s="370"/>
      <c r="U216" s="370"/>
      <c r="V216" s="370"/>
    </row>
    <row r="217" spans="1:22" hidden="1">
      <c r="A217" s="363" t="str">
        <f t="shared" si="23"/>
        <v>71040901020000</v>
      </c>
      <c r="B217" s="364" t="s">
        <v>439</v>
      </c>
      <c r="C217" s="365" t="s">
        <v>155</v>
      </c>
      <c r="D217" s="366" t="s">
        <v>187</v>
      </c>
      <c r="E217" s="367" t="s">
        <v>106</v>
      </c>
      <c r="F217" s="368" t="s">
        <v>140</v>
      </c>
      <c r="G217" s="369" t="s">
        <v>440</v>
      </c>
      <c r="H217" s="290"/>
      <c r="I217" s="414"/>
      <c r="J217" s="415"/>
      <c r="K217" s="415"/>
      <c r="L217" s="416" t="s">
        <v>191</v>
      </c>
      <c r="M217" s="411"/>
      <c r="N217" s="417">
        <f>O217+P217</f>
        <v>0</v>
      </c>
      <c r="O217" s="417">
        <f>SUM(O218:O219)</f>
        <v>0</v>
      </c>
      <c r="P217" s="417">
        <f>SUM(P218:P219)</f>
        <v>0</v>
      </c>
      <c r="Q217" s="370"/>
      <c r="R217" s="370"/>
      <c r="S217" s="371"/>
      <c r="T217" s="370"/>
      <c r="U217" s="370"/>
      <c r="V217" s="370"/>
    </row>
    <row r="218" spans="1:22" ht="25.5" hidden="1">
      <c r="A218" s="363" t="str">
        <f t="shared" si="23"/>
        <v>71040901024637</v>
      </c>
      <c r="B218" s="364" t="s">
        <v>439</v>
      </c>
      <c r="C218" s="365" t="s">
        <v>155</v>
      </c>
      <c r="D218" s="366" t="s">
        <v>187</v>
      </c>
      <c r="E218" s="367" t="s">
        <v>106</v>
      </c>
      <c r="F218" s="368" t="s">
        <v>140</v>
      </c>
      <c r="G218" s="379">
        <v>4637</v>
      </c>
      <c r="H218" s="318"/>
      <c r="I218" s="318"/>
      <c r="J218" s="322"/>
      <c r="K218" s="322"/>
      <c r="L218" s="330" t="s">
        <v>142</v>
      </c>
      <c r="M218" s="420">
        <v>4251</v>
      </c>
      <c r="N218" s="299">
        <f t="shared" si="25"/>
        <v>0</v>
      </c>
      <c r="O218" s="299"/>
      <c r="P218" s="299"/>
      <c r="Q218" s="370"/>
      <c r="R218" s="370"/>
      <c r="S218" s="371"/>
      <c r="T218" s="370"/>
      <c r="U218" s="370"/>
      <c r="V218" s="370"/>
    </row>
    <row r="219" spans="1:22" hidden="1">
      <c r="A219" s="363" t="str">
        <f t="shared" si="23"/>
        <v>71040901030000</v>
      </c>
      <c r="B219" s="364" t="s">
        <v>439</v>
      </c>
      <c r="C219" s="365" t="s">
        <v>155</v>
      </c>
      <c r="D219" s="366" t="s">
        <v>187</v>
      </c>
      <c r="E219" s="367" t="s">
        <v>106</v>
      </c>
      <c r="F219" s="368" t="s">
        <v>442</v>
      </c>
      <c r="G219" s="369" t="s">
        <v>440</v>
      </c>
      <c r="H219" s="318"/>
      <c r="I219" s="318"/>
      <c r="J219" s="322"/>
      <c r="K219" s="322"/>
      <c r="L219" s="330" t="s">
        <v>173</v>
      </c>
      <c r="M219" s="288">
        <v>5112</v>
      </c>
      <c r="N219" s="299">
        <f t="shared" si="25"/>
        <v>0</v>
      </c>
      <c r="O219" s="299"/>
      <c r="P219" s="299"/>
      <c r="Q219" s="370"/>
      <c r="R219" s="370"/>
      <c r="S219" s="371"/>
      <c r="T219" s="370"/>
      <c r="U219" s="370"/>
      <c r="V219" s="370"/>
    </row>
    <row r="220" spans="1:22" ht="54" hidden="1" customHeight="1">
      <c r="A220" s="363" t="str">
        <f t="shared" si="23"/>
        <v>71040901034511</v>
      </c>
      <c r="B220" s="364" t="s">
        <v>439</v>
      </c>
      <c r="C220" s="365" t="s">
        <v>155</v>
      </c>
      <c r="D220" s="366" t="s">
        <v>187</v>
      </c>
      <c r="E220" s="367" t="s">
        <v>106</v>
      </c>
      <c r="F220" s="368" t="s">
        <v>442</v>
      </c>
      <c r="G220" s="379">
        <v>4511</v>
      </c>
      <c r="H220" s="290"/>
      <c r="I220" s="414"/>
      <c r="J220" s="415"/>
      <c r="K220" s="415"/>
      <c r="L220" s="430" t="s">
        <v>873</v>
      </c>
      <c r="M220" s="411"/>
      <c r="N220" s="417">
        <f>O220+P220</f>
        <v>0</v>
      </c>
      <c r="O220" s="417">
        <f>SUM(O221:O223)</f>
        <v>0</v>
      </c>
      <c r="P220" s="417">
        <f>SUM(P221:P223)</f>
        <v>0</v>
      </c>
      <c r="Q220" s="370"/>
      <c r="R220" s="370"/>
      <c r="S220" s="371"/>
      <c r="T220" s="370"/>
      <c r="U220" s="370"/>
      <c r="V220" s="370"/>
    </row>
    <row r="221" spans="1:22" hidden="1">
      <c r="A221" s="363" t="str">
        <f t="shared" ref="A221:A315" si="30">CONCATENATE(B221,C221,D221,E221,F221,G221)</f>
        <v>71040901040000</v>
      </c>
      <c r="B221" s="364" t="s">
        <v>439</v>
      </c>
      <c r="C221" s="365" t="s">
        <v>155</v>
      </c>
      <c r="D221" s="366" t="s">
        <v>187</v>
      </c>
      <c r="E221" s="367" t="s">
        <v>106</v>
      </c>
      <c r="F221" s="368" t="s">
        <v>155</v>
      </c>
      <c r="G221" s="369" t="s">
        <v>440</v>
      </c>
      <c r="H221" s="318"/>
      <c r="I221" s="318"/>
      <c r="J221" s="322"/>
      <c r="K221" s="322"/>
      <c r="L221" s="336" t="s">
        <v>134</v>
      </c>
      <c r="M221" s="289">
        <v>4861</v>
      </c>
      <c r="N221" s="299">
        <f t="shared" si="25"/>
        <v>0</v>
      </c>
      <c r="O221" s="299"/>
      <c r="P221" s="299"/>
      <c r="Q221" s="370"/>
      <c r="R221" s="370"/>
      <c r="S221" s="371"/>
      <c r="T221" s="370"/>
      <c r="U221" s="370"/>
      <c r="V221" s="370"/>
    </row>
    <row r="222" spans="1:22" hidden="1">
      <c r="A222" s="363" t="str">
        <f t="shared" si="30"/>
        <v>71040901044639</v>
      </c>
      <c r="B222" s="364" t="s">
        <v>439</v>
      </c>
      <c r="C222" s="365" t="s">
        <v>155</v>
      </c>
      <c r="D222" s="366" t="s">
        <v>187</v>
      </c>
      <c r="E222" s="367" t="s">
        <v>106</v>
      </c>
      <c r="F222" s="368" t="s">
        <v>155</v>
      </c>
      <c r="G222" s="379">
        <v>4639</v>
      </c>
      <c r="H222" s="318"/>
      <c r="I222" s="318"/>
      <c r="J222" s="322"/>
      <c r="K222" s="322"/>
      <c r="L222" s="321" t="s">
        <v>755</v>
      </c>
      <c r="M222" s="316" t="s">
        <v>580</v>
      </c>
      <c r="N222" s="299">
        <f t="shared" si="25"/>
        <v>0</v>
      </c>
      <c r="O222" s="299"/>
      <c r="P222" s="299"/>
      <c r="Q222" s="370"/>
      <c r="R222" s="370"/>
      <c r="S222" s="371"/>
      <c r="T222" s="370"/>
      <c r="U222" s="370"/>
      <c r="V222" s="370"/>
    </row>
    <row r="223" spans="1:22" hidden="1">
      <c r="A223" s="363" t="str">
        <f t="shared" si="30"/>
        <v>71040901044819</v>
      </c>
      <c r="B223" s="364" t="s">
        <v>439</v>
      </c>
      <c r="C223" s="365" t="s">
        <v>155</v>
      </c>
      <c r="D223" s="366" t="s">
        <v>187</v>
      </c>
      <c r="E223" s="367" t="s">
        <v>106</v>
      </c>
      <c r="F223" s="368" t="s">
        <v>155</v>
      </c>
      <c r="G223" s="379">
        <v>4819</v>
      </c>
      <c r="H223" s="318"/>
      <c r="I223" s="318"/>
      <c r="J223" s="322"/>
      <c r="K223" s="322"/>
      <c r="L223" s="321" t="s">
        <v>138</v>
      </c>
      <c r="M223" s="316" t="s">
        <v>756</v>
      </c>
      <c r="N223" s="299">
        <f t="shared" si="25"/>
        <v>0</v>
      </c>
      <c r="O223" s="299"/>
      <c r="P223" s="299"/>
      <c r="Q223" s="370"/>
      <c r="R223" s="370"/>
      <c r="S223" s="371"/>
      <c r="T223" s="370"/>
      <c r="U223" s="370"/>
      <c r="V223" s="370"/>
    </row>
    <row r="224" spans="1:22" ht="26.25" hidden="1" customHeight="1">
      <c r="A224" s="363" t="str">
        <f t="shared" si="30"/>
        <v>71040901050000</v>
      </c>
      <c r="B224" s="364" t="s">
        <v>439</v>
      </c>
      <c r="C224" s="365" t="s">
        <v>155</v>
      </c>
      <c r="D224" s="366" t="s">
        <v>187</v>
      </c>
      <c r="E224" s="367" t="s">
        <v>106</v>
      </c>
      <c r="F224" s="368" t="s">
        <v>149</v>
      </c>
      <c r="G224" s="369" t="s">
        <v>440</v>
      </c>
      <c r="H224" s="290"/>
      <c r="I224" s="414"/>
      <c r="J224" s="415"/>
      <c r="K224" s="415"/>
      <c r="L224" s="416" t="s">
        <v>193</v>
      </c>
      <c r="M224" s="411"/>
      <c r="N224" s="417">
        <f>O224+P224</f>
        <v>0</v>
      </c>
      <c r="O224" s="417">
        <f>SUM(O225:O230)</f>
        <v>0</v>
      </c>
      <c r="P224" s="417">
        <f>SUM(P225:P230)</f>
        <v>0</v>
      </c>
      <c r="Q224" s="370"/>
      <c r="R224" s="370"/>
      <c r="S224" s="371"/>
      <c r="T224" s="370"/>
      <c r="U224" s="370"/>
      <c r="V224" s="370"/>
    </row>
    <row r="225" spans="1:22" ht="16.5" hidden="1">
      <c r="A225" s="363" t="str">
        <f t="shared" si="30"/>
        <v>71040901058111</v>
      </c>
      <c r="B225" s="364" t="s">
        <v>439</v>
      </c>
      <c r="C225" s="365" t="s">
        <v>155</v>
      </c>
      <c r="D225" s="366" t="s">
        <v>187</v>
      </c>
      <c r="E225" s="367" t="s">
        <v>106</v>
      </c>
      <c r="F225" s="368" t="s">
        <v>149</v>
      </c>
      <c r="G225" s="379">
        <v>8111</v>
      </c>
      <c r="H225" s="318"/>
      <c r="I225" s="318"/>
      <c r="J225" s="322"/>
      <c r="K225" s="322"/>
      <c r="L225" s="321" t="s">
        <v>114</v>
      </c>
      <c r="M225" s="419">
        <v>4212</v>
      </c>
      <c r="N225" s="299">
        <f t="shared" si="25"/>
        <v>0</v>
      </c>
      <c r="O225" s="292"/>
      <c r="P225" s="292"/>
      <c r="Q225" s="370"/>
      <c r="R225" s="370"/>
      <c r="S225" s="371"/>
      <c r="T225" s="370"/>
      <c r="U225" s="370"/>
      <c r="V225" s="370"/>
    </row>
    <row r="226" spans="1:22" ht="16.5" hidden="1">
      <c r="A226" s="363" t="str">
        <f t="shared" si="30"/>
        <v>71040901058411</v>
      </c>
      <c r="B226" s="364" t="s">
        <v>439</v>
      </c>
      <c r="C226" s="365" t="s">
        <v>155</v>
      </c>
      <c r="D226" s="366" t="s">
        <v>187</v>
      </c>
      <c r="E226" s="367" t="s">
        <v>106</v>
      </c>
      <c r="F226" s="368" t="s">
        <v>149</v>
      </c>
      <c r="G226" s="379">
        <v>8411</v>
      </c>
      <c r="H226" s="318"/>
      <c r="I226" s="318"/>
      <c r="J226" s="322"/>
      <c r="K226" s="322"/>
      <c r="L226" s="336" t="s">
        <v>125</v>
      </c>
      <c r="M226" s="419">
        <v>4239</v>
      </c>
      <c r="N226" s="299">
        <f t="shared" si="25"/>
        <v>0</v>
      </c>
      <c r="O226" s="300"/>
      <c r="P226" s="300"/>
      <c r="Q226" s="370"/>
      <c r="R226" s="370"/>
      <c r="S226" s="371"/>
      <c r="T226" s="370"/>
      <c r="U226" s="370"/>
      <c r="V226" s="370"/>
    </row>
    <row r="227" spans="1:22" ht="25.5" hidden="1">
      <c r="A227" s="363" t="str">
        <f t="shared" si="30"/>
        <v>71040901060000</v>
      </c>
      <c r="B227" s="364" t="s">
        <v>439</v>
      </c>
      <c r="C227" s="365" t="s">
        <v>155</v>
      </c>
      <c r="D227" s="366" t="s">
        <v>187</v>
      </c>
      <c r="E227" s="367" t="s">
        <v>106</v>
      </c>
      <c r="F227" s="368" t="s">
        <v>157</v>
      </c>
      <c r="G227" s="369" t="s">
        <v>440</v>
      </c>
      <c r="H227" s="318"/>
      <c r="I227" s="318"/>
      <c r="J227" s="322"/>
      <c r="K227" s="322"/>
      <c r="L227" s="321" t="s">
        <v>142</v>
      </c>
      <c r="M227" s="316">
        <v>4251</v>
      </c>
      <c r="N227" s="299">
        <f t="shared" si="25"/>
        <v>0</v>
      </c>
      <c r="O227" s="299"/>
      <c r="P227" s="299"/>
      <c r="Q227" s="370"/>
      <c r="R227" s="370"/>
      <c r="S227" s="371"/>
      <c r="T227" s="370"/>
      <c r="U227" s="370"/>
      <c r="V227" s="370"/>
    </row>
    <row r="228" spans="1:22" hidden="1">
      <c r="A228" s="363" t="str">
        <f t="shared" si="30"/>
        <v>71040901064819</v>
      </c>
      <c r="B228" s="364" t="s">
        <v>439</v>
      </c>
      <c r="C228" s="365" t="s">
        <v>155</v>
      </c>
      <c r="D228" s="366" t="s">
        <v>187</v>
      </c>
      <c r="E228" s="367" t="s">
        <v>106</v>
      </c>
      <c r="F228" s="368" t="s">
        <v>157</v>
      </c>
      <c r="G228" s="379">
        <v>4819</v>
      </c>
      <c r="H228" s="318"/>
      <c r="I228" s="318"/>
      <c r="J228" s="322"/>
      <c r="K228" s="322"/>
      <c r="L228" s="336" t="s">
        <v>134</v>
      </c>
      <c r="M228" s="289">
        <v>4861</v>
      </c>
      <c r="N228" s="299">
        <f t="shared" si="25"/>
        <v>0</v>
      </c>
      <c r="O228" s="431"/>
      <c r="P228" s="431"/>
      <c r="Q228" s="370"/>
      <c r="R228" s="370"/>
      <c r="S228" s="371"/>
      <c r="T228" s="370"/>
      <c r="U228" s="370"/>
      <c r="V228" s="370"/>
    </row>
    <row r="229" spans="1:22" hidden="1">
      <c r="A229" s="363" t="str">
        <f>CONCATENATE(B229,C229,D229,E229,F229,G229)</f>
        <v>71040901064861</v>
      </c>
      <c r="B229" s="364" t="s">
        <v>439</v>
      </c>
      <c r="C229" s="365" t="s">
        <v>155</v>
      </c>
      <c r="D229" s="366" t="s">
        <v>187</v>
      </c>
      <c r="E229" s="367" t="s">
        <v>106</v>
      </c>
      <c r="F229" s="368" t="s">
        <v>157</v>
      </c>
      <c r="G229" s="379">
        <v>4861</v>
      </c>
      <c r="H229" s="318"/>
      <c r="I229" s="318"/>
      <c r="J229" s="322"/>
      <c r="K229" s="322"/>
      <c r="L229" s="321" t="s">
        <v>137</v>
      </c>
      <c r="M229" s="316">
        <v>5129</v>
      </c>
      <c r="N229" s="299">
        <f t="shared" si="25"/>
        <v>0</v>
      </c>
      <c r="O229" s="299"/>
      <c r="P229" s="299"/>
      <c r="Q229" s="370"/>
      <c r="R229" s="370"/>
      <c r="S229" s="371"/>
      <c r="T229" s="370"/>
      <c r="U229" s="370"/>
      <c r="V229" s="370"/>
    </row>
    <row r="230" spans="1:22" hidden="1">
      <c r="A230" s="363" t="str">
        <f t="shared" si="30"/>
        <v>71040901070000</v>
      </c>
      <c r="B230" s="364" t="s">
        <v>439</v>
      </c>
      <c r="C230" s="365" t="s">
        <v>155</v>
      </c>
      <c r="D230" s="366" t="s">
        <v>187</v>
      </c>
      <c r="E230" s="367" t="s">
        <v>106</v>
      </c>
      <c r="F230" s="368" t="s">
        <v>183</v>
      </c>
      <c r="G230" s="369" t="s">
        <v>440</v>
      </c>
      <c r="H230" s="318"/>
      <c r="I230" s="318"/>
      <c r="J230" s="322"/>
      <c r="K230" s="322"/>
      <c r="L230" s="336" t="s">
        <v>194</v>
      </c>
      <c r="M230" s="289">
        <v>5221</v>
      </c>
      <c r="N230" s="299">
        <f t="shared" si="25"/>
        <v>0</v>
      </c>
      <c r="O230" s="299"/>
      <c r="P230" s="299"/>
      <c r="Q230" s="370"/>
      <c r="R230" s="370"/>
      <c r="S230" s="371"/>
      <c r="T230" s="370"/>
      <c r="U230" s="370"/>
      <c r="V230" s="370"/>
    </row>
    <row r="231" spans="1:22" ht="54" hidden="1">
      <c r="A231" s="363" t="str">
        <f t="shared" si="30"/>
        <v>71040901074239</v>
      </c>
      <c r="B231" s="364" t="s">
        <v>439</v>
      </c>
      <c r="C231" s="365" t="s">
        <v>155</v>
      </c>
      <c r="D231" s="366" t="s">
        <v>187</v>
      </c>
      <c r="E231" s="367" t="s">
        <v>106</v>
      </c>
      <c r="F231" s="368" t="s">
        <v>183</v>
      </c>
      <c r="G231" s="379">
        <v>4239</v>
      </c>
      <c r="H231" s="290"/>
      <c r="I231" s="414"/>
      <c r="J231" s="415"/>
      <c r="K231" s="415"/>
      <c r="L231" s="416" t="s">
        <v>757</v>
      </c>
      <c r="M231" s="411"/>
      <c r="N231" s="417">
        <f>O231+P231</f>
        <v>0</v>
      </c>
      <c r="O231" s="417">
        <f>SUM(O232:O233)</f>
        <v>0</v>
      </c>
      <c r="P231" s="417">
        <f>SUM(P232:P233)</f>
        <v>0</v>
      </c>
      <c r="Q231" s="370"/>
      <c r="R231" s="370"/>
      <c r="S231" s="371"/>
      <c r="T231" s="370"/>
      <c r="U231" s="370"/>
      <c r="V231" s="370"/>
    </row>
    <row r="232" spans="1:22" ht="16.5" hidden="1">
      <c r="A232" s="363" t="str">
        <f t="shared" ref="A232" si="31">CONCATENATE(B232,C232,D232,E232,F232,G232)</f>
        <v>71040901058111</v>
      </c>
      <c r="B232" s="364" t="s">
        <v>439</v>
      </c>
      <c r="C232" s="365" t="s">
        <v>155</v>
      </c>
      <c r="D232" s="366" t="s">
        <v>187</v>
      </c>
      <c r="E232" s="367" t="s">
        <v>106</v>
      </c>
      <c r="F232" s="368" t="s">
        <v>149</v>
      </c>
      <c r="G232" s="379">
        <v>8111</v>
      </c>
      <c r="H232" s="318"/>
      <c r="I232" s="318"/>
      <c r="J232" s="322"/>
      <c r="K232" s="322"/>
      <c r="L232" s="321" t="s">
        <v>114</v>
      </c>
      <c r="M232" s="419">
        <v>4212</v>
      </c>
      <c r="N232" s="299">
        <f t="shared" ref="N232" si="32">O232+P232</f>
        <v>0</v>
      </c>
      <c r="O232" s="292"/>
      <c r="P232" s="292"/>
      <c r="Q232" s="370"/>
      <c r="R232" s="370"/>
      <c r="S232" s="371"/>
      <c r="T232" s="370"/>
      <c r="U232" s="370"/>
      <c r="V232" s="370"/>
    </row>
    <row r="233" spans="1:22" hidden="1">
      <c r="A233" s="363" t="str">
        <f t="shared" si="30"/>
        <v>71040901080000</v>
      </c>
      <c r="B233" s="364" t="s">
        <v>439</v>
      </c>
      <c r="C233" s="365" t="s">
        <v>155</v>
      </c>
      <c r="D233" s="366" t="s">
        <v>187</v>
      </c>
      <c r="E233" s="367" t="s">
        <v>106</v>
      </c>
      <c r="F233" s="368" t="s">
        <v>185</v>
      </c>
      <c r="G233" s="369" t="s">
        <v>440</v>
      </c>
      <c r="H233" s="318"/>
      <c r="I233" s="318"/>
      <c r="J233" s="322"/>
      <c r="K233" s="322"/>
      <c r="L233" s="336" t="s">
        <v>134</v>
      </c>
      <c r="M233" s="316">
        <v>4861</v>
      </c>
      <c r="N233" s="299">
        <f>O233+P233</f>
        <v>0</v>
      </c>
      <c r="O233" s="299"/>
      <c r="P233" s="299"/>
      <c r="Q233" s="370"/>
      <c r="R233" s="370"/>
      <c r="S233" s="371"/>
      <c r="T233" s="370"/>
      <c r="U233" s="370"/>
      <c r="V233" s="370"/>
    </row>
    <row r="234" spans="1:22" ht="27" hidden="1">
      <c r="A234" s="363" t="str">
        <f t="shared" si="30"/>
        <v>71040901084234</v>
      </c>
      <c r="B234" s="364" t="s">
        <v>439</v>
      </c>
      <c r="C234" s="365" t="s">
        <v>155</v>
      </c>
      <c r="D234" s="366" t="s">
        <v>187</v>
      </c>
      <c r="E234" s="367" t="s">
        <v>106</v>
      </c>
      <c r="F234" s="368" t="s">
        <v>185</v>
      </c>
      <c r="G234" s="379">
        <v>4234</v>
      </c>
      <c r="H234" s="432"/>
      <c r="I234" s="414"/>
      <c r="J234" s="415"/>
      <c r="K234" s="415"/>
      <c r="L234" s="430" t="s">
        <v>874</v>
      </c>
      <c r="M234" s="411"/>
      <c r="N234" s="417">
        <f>O234+P234</f>
        <v>0</v>
      </c>
      <c r="O234" s="417">
        <f>SUM(O235)</f>
        <v>0</v>
      </c>
      <c r="P234" s="417">
        <f>SUM(P235)</f>
        <v>0</v>
      </c>
      <c r="Q234" s="370"/>
      <c r="R234" s="370"/>
      <c r="S234" s="371"/>
      <c r="T234" s="370"/>
      <c r="U234" s="370"/>
      <c r="V234" s="370"/>
    </row>
    <row r="235" spans="1:22" ht="25.5" hidden="1">
      <c r="A235" s="363" t="str">
        <f t="shared" si="30"/>
        <v>71040901084511</v>
      </c>
      <c r="B235" s="364" t="s">
        <v>439</v>
      </c>
      <c r="C235" s="365" t="s">
        <v>155</v>
      </c>
      <c r="D235" s="366" t="s">
        <v>187</v>
      </c>
      <c r="E235" s="367" t="s">
        <v>106</v>
      </c>
      <c r="F235" s="368" t="s">
        <v>185</v>
      </c>
      <c r="G235" s="379">
        <v>4511</v>
      </c>
      <c r="H235" s="318"/>
      <c r="I235" s="318"/>
      <c r="J235" s="322"/>
      <c r="K235" s="322"/>
      <c r="L235" s="336" t="s">
        <v>131</v>
      </c>
      <c r="M235" s="289">
        <v>4511</v>
      </c>
      <c r="N235" s="299">
        <f t="shared" si="25"/>
        <v>0</v>
      </c>
      <c r="O235" s="299"/>
      <c r="P235" s="299">
        <v>0</v>
      </c>
      <c r="Q235" s="370"/>
      <c r="R235" s="370"/>
      <c r="S235" s="371"/>
      <c r="T235" s="370"/>
      <c r="U235" s="370"/>
      <c r="V235" s="370"/>
    </row>
    <row r="236" spans="1:22" ht="27" hidden="1">
      <c r="B236" s="364"/>
      <c r="H236" s="290"/>
      <c r="I236" s="414"/>
      <c r="J236" s="415"/>
      <c r="K236" s="415"/>
      <c r="L236" s="416" t="s">
        <v>875</v>
      </c>
      <c r="M236" s="411"/>
      <c r="N236" s="417">
        <f>O236+P236</f>
        <v>0</v>
      </c>
      <c r="O236" s="417">
        <f>SUM(O237)</f>
        <v>0</v>
      </c>
      <c r="P236" s="417">
        <f>SUM(P237)</f>
        <v>0</v>
      </c>
      <c r="Q236" s="370"/>
      <c r="R236" s="370"/>
      <c r="S236" s="371"/>
      <c r="T236" s="370"/>
      <c r="U236" s="370"/>
      <c r="V236" s="370"/>
    </row>
    <row r="237" spans="1:22" ht="25.5" hidden="1">
      <c r="A237" s="363" t="str">
        <f t="shared" ref="A237" si="33">CONCATENATE(B237,C237,D237,E237,F237,G237)</f>
        <v>71050000000000</v>
      </c>
      <c r="B237" s="364" t="s">
        <v>439</v>
      </c>
      <c r="C237" s="365" t="s">
        <v>149</v>
      </c>
      <c r="D237" s="366" t="s">
        <v>441</v>
      </c>
      <c r="E237" s="367" t="s">
        <v>441</v>
      </c>
      <c r="F237" s="368" t="s">
        <v>441</v>
      </c>
      <c r="G237" s="369" t="s">
        <v>440</v>
      </c>
      <c r="H237" s="318"/>
      <c r="I237" s="318"/>
      <c r="J237" s="322"/>
      <c r="K237" s="322"/>
      <c r="L237" s="321" t="s">
        <v>131</v>
      </c>
      <c r="M237" s="316">
        <v>4511</v>
      </c>
      <c r="N237" s="299">
        <f t="shared" ref="N237" si="34">O237+P237</f>
        <v>0</v>
      </c>
      <c r="O237" s="300"/>
      <c r="P237" s="300"/>
      <c r="Q237" s="370"/>
      <c r="R237" s="370"/>
      <c r="S237" s="371"/>
      <c r="T237" s="370"/>
      <c r="U237" s="370"/>
      <c r="V237" s="370"/>
    </row>
    <row r="238" spans="1:22" ht="16.899999999999999" hidden="1" customHeight="1">
      <c r="B238" s="364"/>
      <c r="H238" s="432"/>
      <c r="I238" s="414"/>
      <c r="J238" s="415"/>
      <c r="K238" s="415"/>
      <c r="L238" s="416" t="s">
        <v>876</v>
      </c>
      <c r="M238" s="411"/>
      <c r="N238" s="417">
        <f>O238+P238</f>
        <v>0</v>
      </c>
      <c r="O238" s="417">
        <f>SUM(O239:O243)</f>
        <v>0</v>
      </c>
      <c r="P238" s="417">
        <f>SUM(P239:P243)</f>
        <v>0</v>
      </c>
      <c r="Q238" s="370"/>
      <c r="R238" s="370"/>
      <c r="S238" s="371"/>
      <c r="T238" s="370"/>
      <c r="U238" s="370"/>
      <c r="V238" s="370"/>
    </row>
    <row r="239" spans="1:22" ht="25.5" hidden="1">
      <c r="B239" s="364"/>
      <c r="G239" s="369"/>
      <c r="H239" s="318"/>
      <c r="I239" s="318"/>
      <c r="J239" s="322"/>
      <c r="K239" s="322"/>
      <c r="L239" s="330" t="s">
        <v>910</v>
      </c>
      <c r="M239" s="289" t="s">
        <v>911</v>
      </c>
      <c r="N239" s="299">
        <f>O239+P239</f>
        <v>0</v>
      </c>
      <c r="O239" s="292"/>
      <c r="P239" s="292"/>
      <c r="Q239" s="370"/>
      <c r="R239" s="370"/>
      <c r="S239" s="371"/>
      <c r="T239" s="370"/>
      <c r="U239" s="370"/>
      <c r="V239" s="370"/>
    </row>
    <row r="240" spans="1:22" hidden="1">
      <c r="B240" s="364"/>
      <c r="H240" s="318"/>
      <c r="I240" s="318"/>
      <c r="J240" s="322"/>
      <c r="K240" s="322"/>
      <c r="L240" s="321" t="s">
        <v>790</v>
      </c>
      <c r="M240" s="316" t="s">
        <v>789</v>
      </c>
      <c r="N240" s="299">
        <f t="shared" si="25"/>
        <v>0</v>
      </c>
      <c r="O240" s="299"/>
      <c r="P240" s="299">
        <v>0</v>
      </c>
      <c r="Q240" s="370"/>
      <c r="R240" s="370"/>
      <c r="S240" s="371"/>
      <c r="T240" s="370"/>
      <c r="U240" s="370"/>
      <c r="V240" s="370"/>
    </row>
    <row r="241" spans="1:22" hidden="1">
      <c r="B241" s="364"/>
      <c r="H241" s="318"/>
      <c r="I241" s="318"/>
      <c r="J241" s="322"/>
      <c r="K241" s="322"/>
      <c r="L241" s="330" t="s">
        <v>173</v>
      </c>
      <c r="M241" s="288">
        <v>5112</v>
      </c>
      <c r="N241" s="299">
        <f t="shared" ref="N241" si="35">O241+P241</f>
        <v>0</v>
      </c>
      <c r="O241" s="299"/>
      <c r="P241" s="299"/>
      <c r="Q241" s="370"/>
      <c r="R241" s="370"/>
      <c r="S241" s="371"/>
      <c r="T241" s="370"/>
      <c r="U241" s="370"/>
      <c r="V241" s="370"/>
    </row>
    <row r="242" spans="1:22" hidden="1">
      <c r="B242" s="364"/>
      <c r="H242" s="318"/>
      <c r="I242" s="318"/>
      <c r="J242" s="322"/>
      <c r="K242" s="322"/>
      <c r="L242" s="433" t="s">
        <v>174</v>
      </c>
      <c r="M242" s="434">
        <v>5113</v>
      </c>
      <c r="N242" s="299">
        <f t="shared" ref="N242" si="36">O242+P242</f>
        <v>0</v>
      </c>
      <c r="O242" s="299"/>
      <c r="P242" s="299"/>
      <c r="Q242" s="370"/>
      <c r="R242" s="370"/>
      <c r="S242" s="371"/>
      <c r="T242" s="370"/>
      <c r="U242" s="370"/>
      <c r="V242" s="370"/>
    </row>
    <row r="243" spans="1:22" hidden="1">
      <c r="B243" s="364"/>
      <c r="H243" s="318"/>
      <c r="I243" s="318"/>
      <c r="J243" s="322"/>
      <c r="K243" s="322"/>
      <c r="L243" s="433" t="s">
        <v>135</v>
      </c>
      <c r="M243" s="316">
        <v>5121</v>
      </c>
      <c r="N243" s="299">
        <f t="shared" si="25"/>
        <v>0</v>
      </c>
      <c r="O243" s="299"/>
      <c r="P243" s="299"/>
      <c r="Q243" s="370"/>
      <c r="R243" s="370"/>
      <c r="S243" s="371"/>
      <c r="T243" s="370"/>
      <c r="U243" s="370"/>
      <c r="V243" s="370"/>
    </row>
    <row r="244" spans="1:22" ht="20.45" hidden="1" customHeight="1">
      <c r="B244" s="364"/>
      <c r="H244" s="432"/>
      <c r="I244" s="414"/>
      <c r="J244" s="415"/>
      <c r="K244" s="415"/>
      <c r="L244" s="416" t="s">
        <v>908</v>
      </c>
      <c r="M244" s="411"/>
      <c r="N244" s="417">
        <f>O244+P244</f>
        <v>0</v>
      </c>
      <c r="O244" s="417">
        <f>SUM(O245)</f>
        <v>0</v>
      </c>
      <c r="P244" s="417">
        <f>SUM(P245)</f>
        <v>0</v>
      </c>
      <c r="Q244" s="370"/>
      <c r="R244" s="370"/>
      <c r="S244" s="371"/>
      <c r="T244" s="370"/>
      <c r="U244" s="370"/>
      <c r="V244" s="370"/>
    </row>
    <row r="245" spans="1:22" hidden="1">
      <c r="B245" s="364"/>
      <c r="H245" s="318"/>
      <c r="I245" s="318"/>
      <c r="J245" s="322"/>
      <c r="K245" s="322"/>
      <c r="L245" s="330" t="s">
        <v>173</v>
      </c>
      <c r="M245" s="288">
        <v>5112</v>
      </c>
      <c r="N245" s="299">
        <f t="shared" ref="N245" si="37">O245+P245</f>
        <v>0</v>
      </c>
      <c r="O245" s="299"/>
      <c r="P245" s="299"/>
      <c r="Q245" s="370"/>
      <c r="R245" s="370"/>
      <c r="S245" s="371"/>
      <c r="T245" s="370"/>
      <c r="U245" s="370"/>
      <c r="V245" s="370"/>
    </row>
    <row r="246" spans="1:22" hidden="1">
      <c r="A246" s="363" t="str">
        <f t="shared" si="30"/>
        <v>71040901114512</v>
      </c>
      <c r="B246" s="364" t="s">
        <v>439</v>
      </c>
      <c r="C246" s="365" t="s">
        <v>155</v>
      </c>
      <c r="D246" s="366" t="s">
        <v>187</v>
      </c>
      <c r="E246" s="367" t="s">
        <v>106</v>
      </c>
      <c r="F246" s="368" t="s">
        <v>104</v>
      </c>
      <c r="G246" s="379" t="s">
        <v>229</v>
      </c>
      <c r="H246" s="290">
        <v>2455</v>
      </c>
      <c r="I246" s="318" t="s">
        <v>155</v>
      </c>
      <c r="J246" s="322">
        <v>5</v>
      </c>
      <c r="K246" s="322">
        <v>5</v>
      </c>
      <c r="L246" s="409" t="s">
        <v>199</v>
      </c>
      <c r="M246" s="323"/>
      <c r="N246" s="331">
        <f>+N248+N251+N253+N255+N258</f>
        <v>0</v>
      </c>
      <c r="O246" s="331">
        <f>+O248+O251+O253+O255+O258</f>
        <v>0</v>
      </c>
      <c r="P246" s="331">
        <f t="shared" ref="P246" si="38">+P248+P251+P253+P255+P258</f>
        <v>0</v>
      </c>
      <c r="Q246" s="370"/>
      <c r="R246" s="370"/>
      <c r="S246" s="371"/>
      <c r="T246" s="370"/>
      <c r="U246" s="370"/>
      <c r="V246" s="370"/>
    </row>
    <row r="247" spans="1:22" hidden="1">
      <c r="B247" s="364"/>
      <c r="H247" s="318"/>
      <c r="I247" s="318"/>
      <c r="J247" s="322"/>
      <c r="K247" s="322"/>
      <c r="L247" s="330" t="s">
        <v>108</v>
      </c>
      <c r="M247" s="288"/>
      <c r="N247" s="331"/>
      <c r="O247" s="331"/>
      <c r="P247" s="331"/>
      <c r="Q247" s="370"/>
      <c r="R247" s="370"/>
      <c r="S247" s="371"/>
      <c r="T247" s="370"/>
      <c r="U247" s="370"/>
      <c r="V247" s="370"/>
    </row>
    <row r="248" spans="1:22" hidden="1">
      <c r="B248" s="364"/>
      <c r="H248" s="290"/>
      <c r="I248" s="414"/>
      <c r="J248" s="415"/>
      <c r="K248" s="415"/>
      <c r="L248" s="416" t="s">
        <v>200</v>
      </c>
      <c r="M248" s="411"/>
      <c r="N248" s="417">
        <f>O248+P248</f>
        <v>0</v>
      </c>
      <c r="O248" s="417">
        <f>SUM(O249:O250)</f>
        <v>0</v>
      </c>
      <c r="P248" s="417">
        <f>SUM(P249:P250)</f>
        <v>0</v>
      </c>
      <c r="Q248" s="370"/>
      <c r="R248" s="370"/>
      <c r="S248" s="371"/>
      <c r="T248" s="370"/>
      <c r="U248" s="370"/>
      <c r="V248" s="370"/>
    </row>
    <row r="249" spans="1:22" hidden="1">
      <c r="B249" s="364"/>
      <c r="H249" s="290"/>
      <c r="I249" s="318"/>
      <c r="J249" s="322"/>
      <c r="K249" s="322"/>
      <c r="L249" s="321" t="s">
        <v>126</v>
      </c>
      <c r="M249" s="316">
        <v>4241</v>
      </c>
      <c r="N249" s="299">
        <f t="shared" ref="N249:N259" si="39">O249+P249</f>
        <v>0</v>
      </c>
      <c r="O249" s="299"/>
      <c r="P249" s="299"/>
      <c r="Q249" s="370"/>
      <c r="R249" s="370"/>
      <c r="S249" s="371"/>
      <c r="T249" s="370"/>
      <c r="U249" s="370"/>
      <c r="V249" s="370"/>
    </row>
    <row r="250" spans="1:22" ht="16.5" hidden="1">
      <c r="B250" s="364"/>
      <c r="H250" s="290"/>
      <c r="I250" s="318"/>
      <c r="J250" s="322"/>
      <c r="K250" s="322"/>
      <c r="L250" s="330" t="s">
        <v>137</v>
      </c>
      <c r="M250" s="420">
        <v>5129</v>
      </c>
      <c r="N250" s="299">
        <f t="shared" si="39"/>
        <v>0</v>
      </c>
      <c r="O250" s="292"/>
      <c r="P250" s="292"/>
      <c r="Q250" s="370"/>
      <c r="R250" s="370"/>
      <c r="S250" s="371"/>
      <c r="T250" s="370"/>
      <c r="U250" s="370"/>
      <c r="V250" s="370"/>
    </row>
    <row r="251" spans="1:22" ht="27" hidden="1">
      <c r="B251" s="364"/>
      <c r="H251" s="290"/>
      <c r="I251" s="414"/>
      <c r="J251" s="415"/>
      <c r="K251" s="415"/>
      <c r="L251" s="416" t="s">
        <v>201</v>
      </c>
      <c r="M251" s="411"/>
      <c r="N251" s="417">
        <f>O251+P251</f>
        <v>0</v>
      </c>
      <c r="O251" s="417">
        <f>SUM(O252)</f>
        <v>0</v>
      </c>
      <c r="P251" s="417">
        <f>SUM(P252)</f>
        <v>0</v>
      </c>
      <c r="Q251" s="370"/>
      <c r="R251" s="370"/>
      <c r="S251" s="371"/>
      <c r="T251" s="370"/>
      <c r="U251" s="370"/>
      <c r="V251" s="370"/>
    </row>
    <row r="252" spans="1:22" ht="25.5" hidden="1">
      <c r="B252" s="364"/>
      <c r="H252" s="318"/>
      <c r="I252" s="318"/>
      <c r="J252" s="322"/>
      <c r="K252" s="322"/>
      <c r="L252" s="321" t="s">
        <v>131</v>
      </c>
      <c r="M252" s="316">
        <v>4511</v>
      </c>
      <c r="N252" s="299">
        <f t="shared" si="39"/>
        <v>0</v>
      </c>
      <c r="O252" s="299"/>
      <c r="P252" s="299"/>
      <c r="Q252" s="370"/>
      <c r="R252" s="370"/>
      <c r="S252" s="371"/>
      <c r="T252" s="370"/>
      <c r="U252" s="370"/>
      <c r="V252" s="370"/>
    </row>
    <row r="253" spans="1:22" ht="49.15" hidden="1" customHeight="1">
      <c r="A253" s="363" t="str">
        <f t="shared" si="30"/>
        <v>71050100000001</v>
      </c>
      <c r="B253" s="364" t="s">
        <v>439</v>
      </c>
      <c r="C253" s="365" t="s">
        <v>149</v>
      </c>
      <c r="D253" s="366" t="s">
        <v>106</v>
      </c>
      <c r="E253" s="367" t="s">
        <v>441</v>
      </c>
      <c r="F253" s="368" t="s">
        <v>441</v>
      </c>
      <c r="G253" s="369" t="s">
        <v>96</v>
      </c>
      <c r="H253" s="290"/>
      <c r="I253" s="414"/>
      <c r="J253" s="415"/>
      <c r="K253" s="415"/>
      <c r="L253" s="416" t="s">
        <v>877</v>
      </c>
      <c r="M253" s="411"/>
      <c r="N253" s="417">
        <f>O253+P253</f>
        <v>0</v>
      </c>
      <c r="O253" s="417">
        <f>SUM(O254)</f>
        <v>0</v>
      </c>
      <c r="P253" s="417">
        <f>SUM(P254)</f>
        <v>0</v>
      </c>
      <c r="Q253" s="370"/>
      <c r="R253" s="370"/>
      <c r="S253" s="371"/>
      <c r="T253" s="370"/>
      <c r="U253" s="370"/>
      <c r="V253" s="370"/>
    </row>
    <row r="254" spans="1:22" ht="24" hidden="1" customHeight="1">
      <c r="A254" s="363" t="str">
        <f t="shared" si="30"/>
        <v>71050101000000</v>
      </c>
      <c r="B254" s="364" t="s">
        <v>439</v>
      </c>
      <c r="C254" s="365" t="s">
        <v>149</v>
      </c>
      <c r="D254" s="366" t="s">
        <v>106</v>
      </c>
      <c r="E254" s="367" t="s">
        <v>106</v>
      </c>
      <c r="F254" s="368" t="s">
        <v>441</v>
      </c>
      <c r="G254" s="369" t="s">
        <v>440</v>
      </c>
      <c r="H254" s="318"/>
      <c r="I254" s="318"/>
      <c r="J254" s="322"/>
      <c r="K254" s="322"/>
      <c r="L254" s="336" t="s">
        <v>134</v>
      </c>
      <c r="M254" s="289">
        <v>4861</v>
      </c>
      <c r="N254" s="299">
        <f t="shared" si="39"/>
        <v>0</v>
      </c>
      <c r="O254" s="299"/>
      <c r="P254" s="299"/>
      <c r="Q254" s="370"/>
      <c r="R254" s="370"/>
      <c r="S254" s="371"/>
      <c r="T254" s="370"/>
      <c r="U254" s="370"/>
      <c r="V254" s="370"/>
    </row>
    <row r="255" spans="1:22" ht="27" hidden="1">
      <c r="A255" s="363" t="str">
        <f t="shared" si="30"/>
        <v>71050101000001</v>
      </c>
      <c r="B255" s="364" t="s">
        <v>439</v>
      </c>
      <c r="C255" s="365" t="s">
        <v>149</v>
      </c>
      <c r="D255" s="366" t="s">
        <v>106</v>
      </c>
      <c r="E255" s="367" t="s">
        <v>106</v>
      </c>
      <c r="F255" s="368" t="s">
        <v>441</v>
      </c>
      <c r="G255" s="369" t="s">
        <v>96</v>
      </c>
      <c r="H255" s="435"/>
      <c r="I255" s="436"/>
      <c r="J255" s="437"/>
      <c r="K255" s="437"/>
      <c r="L255" s="416" t="s">
        <v>878</v>
      </c>
      <c r="M255" s="438"/>
      <c r="N255" s="417">
        <f>O255+P255</f>
        <v>0</v>
      </c>
      <c r="O255" s="439">
        <f>SUM(O256:O257)</f>
        <v>0</v>
      </c>
      <c r="P255" s="439">
        <f>SUM(P256:P257)</f>
        <v>0</v>
      </c>
      <c r="Q255" s="370"/>
      <c r="R255" s="370"/>
      <c r="S255" s="371"/>
      <c r="T255" s="370"/>
      <c r="U255" s="370"/>
      <c r="V255" s="370"/>
    </row>
    <row r="256" spans="1:22" hidden="1">
      <c r="A256" s="363" t="str">
        <f t="shared" si="30"/>
        <v>71050101010000</v>
      </c>
      <c r="B256" s="364" t="s">
        <v>439</v>
      </c>
      <c r="C256" s="365" t="s">
        <v>149</v>
      </c>
      <c r="D256" s="366" t="s">
        <v>106</v>
      </c>
      <c r="E256" s="367" t="s">
        <v>106</v>
      </c>
      <c r="F256" s="368" t="s">
        <v>106</v>
      </c>
      <c r="G256" s="369" t="s">
        <v>440</v>
      </c>
      <c r="H256" s="423"/>
      <c r="I256" s="440"/>
      <c r="J256" s="441"/>
      <c r="K256" s="442"/>
      <c r="L256" s="336" t="s">
        <v>134</v>
      </c>
      <c r="M256" s="289">
        <v>4861</v>
      </c>
      <c r="N256" s="299">
        <f t="shared" si="39"/>
        <v>0</v>
      </c>
      <c r="O256" s="443"/>
      <c r="P256" s="443"/>
      <c r="Q256" s="370"/>
      <c r="R256" s="370"/>
      <c r="S256" s="371"/>
      <c r="T256" s="370"/>
      <c r="U256" s="370"/>
      <c r="V256" s="370"/>
    </row>
    <row r="257" spans="1:22" hidden="1">
      <c r="A257" s="363" t="str">
        <f t="shared" si="30"/>
        <v>71050101014213</v>
      </c>
      <c r="B257" s="364" t="s">
        <v>439</v>
      </c>
      <c r="C257" s="365" t="s">
        <v>149</v>
      </c>
      <c r="D257" s="366" t="s">
        <v>106</v>
      </c>
      <c r="E257" s="367" t="s">
        <v>106</v>
      </c>
      <c r="F257" s="368" t="s">
        <v>106</v>
      </c>
      <c r="G257" s="379">
        <v>4213</v>
      </c>
      <c r="H257" s="444"/>
      <c r="I257" s="444"/>
      <c r="J257" s="445"/>
      <c r="K257" s="445"/>
      <c r="L257" s="433" t="s">
        <v>174</v>
      </c>
      <c r="M257" s="434">
        <v>5113</v>
      </c>
      <c r="N257" s="299">
        <f>O257+P257</f>
        <v>0</v>
      </c>
      <c r="O257" s="446"/>
      <c r="P257" s="446"/>
      <c r="Q257" s="370"/>
      <c r="R257" s="370"/>
      <c r="S257" s="371"/>
      <c r="T257" s="370"/>
      <c r="U257" s="370"/>
      <c r="V257" s="370"/>
    </row>
    <row r="258" spans="1:22" ht="27" hidden="1">
      <c r="A258" s="363" t="str">
        <f t="shared" si="30"/>
        <v>71050101030000</v>
      </c>
      <c r="B258" s="364" t="s">
        <v>439</v>
      </c>
      <c r="C258" s="365" t="s">
        <v>149</v>
      </c>
      <c r="D258" s="366" t="s">
        <v>106</v>
      </c>
      <c r="E258" s="367" t="s">
        <v>106</v>
      </c>
      <c r="F258" s="368" t="s">
        <v>442</v>
      </c>
      <c r="G258" s="369" t="s">
        <v>440</v>
      </c>
      <c r="H258" s="290"/>
      <c r="I258" s="414"/>
      <c r="J258" s="415"/>
      <c r="K258" s="415"/>
      <c r="L258" s="416" t="s">
        <v>879</v>
      </c>
      <c r="M258" s="411"/>
      <c r="N258" s="417">
        <f>O258+P258</f>
        <v>0</v>
      </c>
      <c r="O258" s="417">
        <f>SUM(O259)</f>
        <v>0</v>
      </c>
      <c r="P258" s="417">
        <f>SUM(P259)</f>
        <v>0</v>
      </c>
      <c r="Q258" s="370"/>
      <c r="R258" s="370"/>
      <c r="S258" s="371"/>
      <c r="T258" s="370"/>
      <c r="U258" s="370"/>
      <c r="V258" s="370"/>
    </row>
    <row r="259" spans="1:22" hidden="1">
      <c r="A259" s="363" t="str">
        <f t="shared" si="30"/>
        <v>71050101034861</v>
      </c>
      <c r="B259" s="364" t="s">
        <v>439</v>
      </c>
      <c r="C259" s="365" t="s">
        <v>149</v>
      </c>
      <c r="D259" s="366" t="s">
        <v>106</v>
      </c>
      <c r="E259" s="367" t="s">
        <v>106</v>
      </c>
      <c r="F259" s="368" t="s">
        <v>442</v>
      </c>
      <c r="G259" s="369" t="s">
        <v>84</v>
      </c>
      <c r="H259" s="318"/>
      <c r="I259" s="318"/>
      <c r="J259" s="322"/>
      <c r="K259" s="322"/>
      <c r="L259" s="336" t="s">
        <v>134</v>
      </c>
      <c r="M259" s="289">
        <v>4861</v>
      </c>
      <c r="N259" s="299">
        <f t="shared" si="39"/>
        <v>0</v>
      </c>
      <c r="O259" s="299"/>
      <c r="P259" s="299">
        <v>0</v>
      </c>
      <c r="Q259" s="370"/>
      <c r="R259" s="370"/>
      <c r="S259" s="371"/>
      <c r="T259" s="370"/>
      <c r="U259" s="370"/>
      <c r="V259" s="370"/>
    </row>
    <row r="260" spans="1:22" hidden="1">
      <c r="A260" s="363" t="str">
        <f t="shared" si="30"/>
        <v>71050101040000</v>
      </c>
      <c r="B260" s="364" t="s">
        <v>439</v>
      </c>
      <c r="C260" s="365" t="s">
        <v>149</v>
      </c>
      <c r="D260" s="366" t="s">
        <v>106</v>
      </c>
      <c r="E260" s="367" t="s">
        <v>106</v>
      </c>
      <c r="F260" s="368" t="s">
        <v>155</v>
      </c>
      <c r="G260" s="369" t="s">
        <v>440</v>
      </c>
      <c r="H260" s="290" t="s">
        <v>206</v>
      </c>
      <c r="I260" s="319" t="s">
        <v>155</v>
      </c>
      <c r="J260" s="320">
        <v>7</v>
      </c>
      <c r="K260" s="320">
        <v>0</v>
      </c>
      <c r="L260" s="410" t="s">
        <v>207</v>
      </c>
      <c r="M260" s="411"/>
      <c r="N260" s="412">
        <f>+N262</f>
        <v>0</v>
      </c>
      <c r="O260" s="412">
        <f>+O262</f>
        <v>0</v>
      </c>
      <c r="P260" s="412">
        <f>+P262</f>
        <v>0</v>
      </c>
      <c r="Q260" s="370"/>
      <c r="R260" s="370"/>
      <c r="S260" s="371"/>
      <c r="T260" s="370"/>
      <c r="U260" s="370"/>
      <c r="V260" s="370"/>
    </row>
    <row r="261" spans="1:22" hidden="1">
      <c r="A261" s="363" t="str">
        <f t="shared" si="30"/>
        <v>71050101044861</v>
      </c>
      <c r="B261" s="364" t="s">
        <v>439</v>
      </c>
      <c r="C261" s="365" t="s">
        <v>149</v>
      </c>
      <c r="D261" s="366" t="s">
        <v>106</v>
      </c>
      <c r="E261" s="367" t="s">
        <v>106</v>
      </c>
      <c r="F261" s="368" t="s">
        <v>155</v>
      </c>
      <c r="G261" s="369">
        <v>4861</v>
      </c>
      <c r="H261" s="318"/>
      <c r="I261" s="319"/>
      <c r="J261" s="320"/>
      <c r="K261" s="320"/>
      <c r="L261" s="330" t="s">
        <v>110</v>
      </c>
      <c r="M261" s="288"/>
      <c r="N261" s="331"/>
      <c r="O261" s="331"/>
      <c r="P261" s="331"/>
      <c r="Q261" s="370"/>
      <c r="R261" s="370"/>
      <c r="S261" s="371"/>
      <c r="T261" s="370"/>
      <c r="U261" s="370"/>
      <c r="V261" s="370"/>
    </row>
    <row r="262" spans="1:22" hidden="1">
      <c r="A262" s="363" t="str">
        <f t="shared" si="30"/>
        <v>71050101050000</v>
      </c>
      <c r="B262" s="364" t="s">
        <v>439</v>
      </c>
      <c r="C262" s="365" t="s">
        <v>149</v>
      </c>
      <c r="D262" s="366" t="s">
        <v>106</v>
      </c>
      <c r="E262" s="367" t="s">
        <v>106</v>
      </c>
      <c r="F262" s="368" t="s">
        <v>149</v>
      </c>
      <c r="G262" s="369" t="s">
        <v>440</v>
      </c>
      <c r="H262" s="290" t="s">
        <v>208</v>
      </c>
      <c r="I262" s="318" t="s">
        <v>155</v>
      </c>
      <c r="J262" s="322">
        <v>7</v>
      </c>
      <c r="K262" s="322">
        <v>3</v>
      </c>
      <c r="L262" s="409" t="s">
        <v>209</v>
      </c>
      <c r="M262" s="323"/>
      <c r="N262" s="331">
        <f>+N264</f>
        <v>0</v>
      </c>
      <c r="O262" s="331">
        <f>+O264</f>
        <v>0</v>
      </c>
      <c r="P262" s="331">
        <f>+P264</f>
        <v>0</v>
      </c>
      <c r="Q262" s="370"/>
      <c r="R262" s="370"/>
      <c r="S262" s="371"/>
      <c r="T262" s="370"/>
      <c r="U262" s="370"/>
      <c r="V262" s="370"/>
    </row>
    <row r="263" spans="1:22" hidden="1">
      <c r="A263" s="363" t="str">
        <f t="shared" si="30"/>
        <v>71050101054861</v>
      </c>
      <c r="B263" s="364" t="s">
        <v>439</v>
      </c>
      <c r="C263" s="365" t="s">
        <v>149</v>
      </c>
      <c r="D263" s="366" t="s">
        <v>106</v>
      </c>
      <c r="E263" s="367" t="s">
        <v>106</v>
      </c>
      <c r="F263" s="368" t="s">
        <v>149</v>
      </c>
      <c r="G263" s="369">
        <v>4861</v>
      </c>
      <c r="H263" s="318"/>
      <c r="I263" s="318"/>
      <c r="J263" s="322"/>
      <c r="K263" s="322"/>
      <c r="L263" s="330" t="s">
        <v>108</v>
      </c>
      <c r="M263" s="288"/>
      <c r="N263" s="331"/>
      <c r="O263" s="331"/>
      <c r="P263" s="331"/>
      <c r="Q263" s="370"/>
      <c r="R263" s="370"/>
      <c r="S263" s="371"/>
      <c r="T263" s="370"/>
      <c r="U263" s="370"/>
      <c r="V263" s="370"/>
    </row>
    <row r="264" spans="1:22" hidden="1">
      <c r="A264" s="363" t="str">
        <f t="shared" si="30"/>
        <v>71050101060000</v>
      </c>
      <c r="B264" s="364" t="s">
        <v>439</v>
      </c>
      <c r="C264" s="365" t="s">
        <v>149</v>
      </c>
      <c r="D264" s="366" t="s">
        <v>106</v>
      </c>
      <c r="E264" s="367" t="s">
        <v>106</v>
      </c>
      <c r="F264" s="368" t="s">
        <v>157</v>
      </c>
      <c r="G264" s="369" t="s">
        <v>440</v>
      </c>
      <c r="H264" s="290"/>
      <c r="I264" s="414"/>
      <c r="J264" s="415"/>
      <c r="K264" s="415"/>
      <c r="L264" s="416" t="s">
        <v>210</v>
      </c>
      <c r="M264" s="411"/>
      <c r="N264" s="417">
        <f>O264+P264</f>
        <v>0</v>
      </c>
      <c r="O264" s="417">
        <f>SUM(O265:O271)</f>
        <v>0</v>
      </c>
      <c r="P264" s="417">
        <f>SUM(P265:P271)</f>
        <v>0</v>
      </c>
      <c r="Q264" s="370"/>
      <c r="R264" s="370"/>
      <c r="S264" s="371"/>
      <c r="T264" s="370"/>
      <c r="U264" s="370"/>
      <c r="V264" s="370"/>
    </row>
    <row r="265" spans="1:22" hidden="1">
      <c r="A265" s="363" t="str">
        <f t="shared" si="30"/>
        <v>71050101064861</v>
      </c>
      <c r="B265" s="364" t="s">
        <v>439</v>
      </c>
      <c r="C265" s="365" t="s">
        <v>149</v>
      </c>
      <c r="D265" s="366" t="s">
        <v>106</v>
      </c>
      <c r="E265" s="367" t="s">
        <v>106</v>
      </c>
      <c r="F265" s="368" t="s">
        <v>157</v>
      </c>
      <c r="G265" s="369">
        <v>4861</v>
      </c>
      <c r="H265" s="318"/>
      <c r="I265" s="318"/>
      <c r="J265" s="322"/>
      <c r="K265" s="322"/>
      <c r="L265" s="336" t="s">
        <v>122</v>
      </c>
      <c r="M265" s="289">
        <v>4234</v>
      </c>
      <c r="N265" s="299">
        <f t="shared" ref="N265:N271" si="40">O265+P265</f>
        <v>0</v>
      </c>
      <c r="O265" s="314"/>
      <c r="P265" s="314"/>
      <c r="Q265" s="370"/>
      <c r="R265" s="370"/>
      <c r="S265" s="371"/>
      <c r="T265" s="370"/>
      <c r="U265" s="370"/>
      <c r="V265" s="370"/>
    </row>
    <row r="266" spans="1:22" hidden="1">
      <c r="A266" s="363" t="str">
        <f t="shared" si="30"/>
        <v>71050101070000</v>
      </c>
      <c r="B266" s="364" t="s">
        <v>439</v>
      </c>
      <c r="C266" s="365" t="s">
        <v>149</v>
      </c>
      <c r="D266" s="366" t="s">
        <v>106</v>
      </c>
      <c r="E266" s="367" t="s">
        <v>106</v>
      </c>
      <c r="F266" s="368" t="s">
        <v>183</v>
      </c>
      <c r="G266" s="369" t="s">
        <v>440</v>
      </c>
      <c r="H266" s="318"/>
      <c r="I266" s="318"/>
      <c r="J266" s="322"/>
      <c r="K266" s="322"/>
      <c r="L266" s="336" t="s">
        <v>125</v>
      </c>
      <c r="M266" s="419">
        <v>4239</v>
      </c>
      <c r="N266" s="299">
        <f t="shared" si="40"/>
        <v>0</v>
      </c>
      <c r="O266" s="314"/>
      <c r="P266" s="314"/>
      <c r="Q266" s="370"/>
      <c r="R266" s="370"/>
      <c r="S266" s="371"/>
      <c r="T266" s="370"/>
      <c r="U266" s="370"/>
      <c r="V266" s="370"/>
    </row>
    <row r="267" spans="1:22" hidden="1">
      <c r="A267" s="363" t="str">
        <f t="shared" si="30"/>
        <v>71050101074861</v>
      </c>
      <c r="B267" s="364" t="s">
        <v>439</v>
      </c>
      <c r="C267" s="365" t="s">
        <v>149</v>
      </c>
      <c r="D267" s="366" t="s">
        <v>106</v>
      </c>
      <c r="E267" s="367" t="s">
        <v>106</v>
      </c>
      <c r="F267" s="368" t="s">
        <v>183</v>
      </c>
      <c r="G267" s="369">
        <v>4861</v>
      </c>
      <c r="H267" s="318"/>
      <c r="I267" s="318"/>
      <c r="J267" s="322"/>
      <c r="K267" s="322"/>
      <c r="L267" s="336" t="s">
        <v>364</v>
      </c>
      <c r="M267" s="289">
        <v>4269</v>
      </c>
      <c r="N267" s="299">
        <f t="shared" si="40"/>
        <v>0</v>
      </c>
      <c r="O267" s="314"/>
      <c r="P267" s="314"/>
      <c r="Q267" s="370"/>
      <c r="R267" s="370"/>
      <c r="S267" s="371"/>
      <c r="T267" s="370"/>
      <c r="U267" s="370"/>
      <c r="V267" s="370"/>
    </row>
    <row r="268" spans="1:22" hidden="1">
      <c r="B268" s="364"/>
      <c r="G268" s="369"/>
      <c r="H268" s="318"/>
      <c r="I268" s="318"/>
      <c r="J268" s="322"/>
      <c r="K268" s="322"/>
      <c r="L268" s="336" t="s">
        <v>211</v>
      </c>
      <c r="M268" s="289">
        <v>4639</v>
      </c>
      <c r="N268" s="299">
        <f t="shared" si="40"/>
        <v>0</v>
      </c>
      <c r="O268" s="299"/>
      <c r="P268" s="299"/>
      <c r="Q268" s="370"/>
      <c r="R268" s="370"/>
      <c r="S268" s="371"/>
      <c r="T268" s="370"/>
      <c r="U268" s="370"/>
      <c r="V268" s="370"/>
    </row>
    <row r="269" spans="1:22" hidden="1">
      <c r="B269" s="364"/>
      <c r="G269" s="369"/>
      <c r="H269" s="318"/>
      <c r="I269" s="318"/>
      <c r="J269" s="322"/>
      <c r="K269" s="322"/>
      <c r="L269" s="336" t="s">
        <v>134</v>
      </c>
      <c r="M269" s="289">
        <v>4861</v>
      </c>
      <c r="N269" s="299">
        <f t="shared" si="40"/>
        <v>0</v>
      </c>
      <c r="O269" s="299"/>
      <c r="P269" s="299"/>
      <c r="Q269" s="370"/>
      <c r="R269" s="370"/>
      <c r="S269" s="371"/>
      <c r="T269" s="370"/>
      <c r="U269" s="370"/>
      <c r="V269" s="370"/>
    </row>
    <row r="270" spans="1:22" hidden="1">
      <c r="B270" s="364"/>
      <c r="G270" s="369"/>
      <c r="H270" s="318"/>
      <c r="I270" s="318"/>
      <c r="J270" s="322"/>
      <c r="K270" s="322"/>
      <c r="L270" s="330" t="s">
        <v>173</v>
      </c>
      <c r="M270" s="288">
        <v>5112</v>
      </c>
      <c r="N270" s="299">
        <f t="shared" si="40"/>
        <v>0</v>
      </c>
      <c r="O270" s="314"/>
      <c r="P270" s="314"/>
      <c r="Q270" s="370"/>
      <c r="R270" s="370"/>
      <c r="S270" s="371"/>
      <c r="T270" s="370"/>
      <c r="U270" s="370"/>
      <c r="V270" s="370"/>
    </row>
    <row r="271" spans="1:22" hidden="1">
      <c r="B271" s="364"/>
      <c r="G271" s="369"/>
      <c r="H271" s="318"/>
      <c r="I271" s="318"/>
      <c r="J271" s="322"/>
      <c r="K271" s="322"/>
      <c r="L271" s="321" t="s">
        <v>138</v>
      </c>
      <c r="M271" s="316">
        <v>5132</v>
      </c>
      <c r="N271" s="299">
        <f t="shared" si="40"/>
        <v>0</v>
      </c>
      <c r="O271" s="299"/>
      <c r="P271" s="299"/>
      <c r="Q271" s="370"/>
      <c r="R271" s="370"/>
      <c r="S271" s="371"/>
      <c r="T271" s="370"/>
      <c r="U271" s="370"/>
      <c r="V271" s="370"/>
    </row>
    <row r="272" spans="1:22" ht="27" hidden="1">
      <c r="B272" s="364"/>
      <c r="G272" s="369"/>
      <c r="H272" s="290">
        <v>2490</v>
      </c>
      <c r="I272" s="319" t="s">
        <v>155</v>
      </c>
      <c r="J272" s="320">
        <v>9</v>
      </c>
      <c r="K272" s="320">
        <v>0</v>
      </c>
      <c r="L272" s="410" t="s">
        <v>212</v>
      </c>
      <c r="M272" s="411"/>
      <c r="N272" s="412">
        <f>+N274</f>
        <v>0</v>
      </c>
      <c r="O272" s="412">
        <f>+O274</f>
        <v>0</v>
      </c>
      <c r="P272" s="412">
        <f>+P274</f>
        <v>0</v>
      </c>
      <c r="Q272" s="370"/>
      <c r="R272" s="370"/>
      <c r="S272" s="371"/>
      <c r="T272" s="370"/>
      <c r="U272" s="370"/>
      <c r="V272" s="370"/>
    </row>
    <row r="273" spans="2:22" hidden="1">
      <c r="B273" s="364"/>
      <c r="G273" s="369"/>
      <c r="H273" s="318"/>
      <c r="I273" s="319"/>
      <c r="J273" s="320"/>
      <c r="K273" s="320"/>
      <c r="L273" s="330" t="s">
        <v>110</v>
      </c>
      <c r="M273" s="288"/>
      <c r="N273" s="331"/>
      <c r="O273" s="331"/>
      <c r="P273" s="331"/>
      <c r="Q273" s="370"/>
      <c r="R273" s="370"/>
      <c r="S273" s="371"/>
      <c r="T273" s="370"/>
      <c r="U273" s="370"/>
      <c r="V273" s="370"/>
    </row>
    <row r="274" spans="2:22" ht="25.5" hidden="1">
      <c r="B274" s="364"/>
      <c r="G274" s="369"/>
      <c r="H274" s="290">
        <v>2491</v>
      </c>
      <c r="I274" s="318" t="s">
        <v>155</v>
      </c>
      <c r="J274" s="322">
        <v>9</v>
      </c>
      <c r="K274" s="322">
        <v>1</v>
      </c>
      <c r="L274" s="409" t="s">
        <v>212</v>
      </c>
      <c r="M274" s="323"/>
      <c r="N274" s="331">
        <f>+N276+N279+N283+N285+N291+N295+N300+N303+N307+N311+N314+N317</f>
        <v>0</v>
      </c>
      <c r="O274" s="331">
        <f t="shared" ref="O274:P274" si="41">+O276+O279+O283+O285+O291+O295+O300+O303+O307+O311+O314+O317</f>
        <v>0</v>
      </c>
      <c r="P274" s="331">
        <f t="shared" si="41"/>
        <v>0</v>
      </c>
      <c r="Q274" s="370"/>
      <c r="R274" s="370"/>
      <c r="S274" s="371"/>
      <c r="T274" s="370"/>
      <c r="U274" s="370"/>
      <c r="V274" s="370"/>
    </row>
    <row r="275" spans="2:22" hidden="1">
      <c r="B275" s="364"/>
      <c r="G275" s="369"/>
      <c r="H275" s="318"/>
      <c r="I275" s="318"/>
      <c r="J275" s="322"/>
      <c r="K275" s="322"/>
      <c r="L275" s="330" t="s">
        <v>108</v>
      </c>
      <c r="M275" s="288"/>
      <c r="N275" s="331"/>
      <c r="O275" s="331"/>
      <c r="P275" s="331"/>
      <c r="Q275" s="370"/>
      <c r="R275" s="370"/>
      <c r="S275" s="371"/>
      <c r="T275" s="370"/>
      <c r="U275" s="370"/>
      <c r="V275" s="370"/>
    </row>
    <row r="276" spans="2:22" hidden="1">
      <c r="B276" s="364"/>
      <c r="G276" s="369"/>
      <c r="H276" s="290"/>
      <c r="I276" s="414"/>
      <c r="J276" s="415"/>
      <c r="K276" s="415"/>
      <c r="L276" s="416" t="s">
        <v>213</v>
      </c>
      <c r="M276" s="411"/>
      <c r="N276" s="417">
        <f>O276+P276</f>
        <v>0</v>
      </c>
      <c r="O276" s="417">
        <f>SUM(O277:O278)</f>
        <v>0</v>
      </c>
      <c r="P276" s="417">
        <f>SUM(P277:P278)</f>
        <v>0</v>
      </c>
      <c r="Q276" s="370"/>
      <c r="R276" s="370"/>
      <c r="S276" s="371"/>
      <c r="T276" s="370"/>
      <c r="U276" s="370"/>
      <c r="V276" s="370"/>
    </row>
    <row r="277" spans="2:22" hidden="1">
      <c r="B277" s="364"/>
      <c r="G277" s="369"/>
      <c r="H277" s="290"/>
      <c r="I277" s="318"/>
      <c r="J277" s="322"/>
      <c r="K277" s="322"/>
      <c r="L277" s="336" t="s">
        <v>364</v>
      </c>
      <c r="M277" s="289">
        <v>4269</v>
      </c>
      <c r="N277" s="299">
        <f t="shared" ref="N277:N313" si="42">O277+P277</f>
        <v>0</v>
      </c>
      <c r="O277" s="299"/>
      <c r="P277" s="299"/>
      <c r="Q277" s="370"/>
      <c r="R277" s="370"/>
      <c r="S277" s="371"/>
      <c r="T277" s="370"/>
      <c r="U277" s="370"/>
      <c r="V277" s="370"/>
    </row>
    <row r="278" spans="2:22" ht="16.149999999999999" hidden="1" customHeight="1">
      <c r="B278" s="364"/>
      <c r="G278" s="369"/>
      <c r="H278" s="318"/>
      <c r="I278" s="318"/>
      <c r="J278" s="322"/>
      <c r="K278" s="322"/>
      <c r="L278" s="321" t="s">
        <v>137</v>
      </c>
      <c r="M278" s="316">
        <v>5129</v>
      </c>
      <c r="N278" s="299">
        <f t="shared" si="42"/>
        <v>0</v>
      </c>
      <c r="O278" s="299"/>
      <c r="P278" s="299"/>
      <c r="Q278" s="370"/>
      <c r="R278" s="370"/>
      <c r="S278" s="371"/>
      <c r="T278" s="370"/>
      <c r="U278" s="370"/>
      <c r="V278" s="370"/>
    </row>
    <row r="279" spans="2:22" ht="55.15" hidden="1" customHeight="1">
      <c r="B279" s="364"/>
      <c r="G279" s="369"/>
      <c r="H279" s="290"/>
      <c r="I279" s="414"/>
      <c r="J279" s="415"/>
      <c r="K279" s="415"/>
      <c r="L279" s="416" t="s">
        <v>214</v>
      </c>
      <c r="M279" s="411"/>
      <c r="N279" s="417">
        <f>O279+P279</f>
        <v>0</v>
      </c>
      <c r="O279" s="417">
        <f>SUM(O280:O282)</f>
        <v>0</v>
      </c>
      <c r="P279" s="417">
        <f>SUM(P280:P282)</f>
        <v>0</v>
      </c>
      <c r="Q279" s="370"/>
      <c r="R279" s="370"/>
      <c r="S279" s="371"/>
      <c r="T279" s="370"/>
      <c r="U279" s="370"/>
      <c r="V279" s="370"/>
    </row>
    <row r="280" spans="2:22" ht="26.45" hidden="1" customHeight="1">
      <c r="B280" s="364"/>
      <c r="G280" s="369"/>
      <c r="H280" s="318"/>
      <c r="I280" s="318"/>
      <c r="J280" s="322"/>
      <c r="K280" s="322"/>
      <c r="L280" s="321" t="s">
        <v>217</v>
      </c>
      <c r="M280" s="316">
        <v>4511</v>
      </c>
      <c r="N280" s="299">
        <f t="shared" ref="N280" si="43">O280+P280</f>
        <v>0</v>
      </c>
      <c r="O280" s="292"/>
      <c r="P280" s="292"/>
      <c r="Q280" s="370"/>
      <c r="R280" s="370"/>
      <c r="S280" s="371"/>
      <c r="T280" s="370"/>
      <c r="U280" s="370"/>
      <c r="V280" s="370"/>
    </row>
    <row r="281" spans="2:22" ht="26.45" hidden="1" customHeight="1">
      <c r="B281" s="364"/>
      <c r="G281" s="369"/>
      <c r="H281" s="318"/>
      <c r="I281" s="318"/>
      <c r="J281" s="322"/>
      <c r="K281" s="322"/>
      <c r="L281" s="336" t="s">
        <v>215</v>
      </c>
      <c r="M281" s="289">
        <v>4637</v>
      </c>
      <c r="N281" s="299">
        <f t="shared" si="42"/>
        <v>0</v>
      </c>
      <c r="O281" s="299"/>
      <c r="P281" s="299"/>
      <c r="Q281" s="370"/>
      <c r="R281" s="370"/>
      <c r="S281" s="371"/>
      <c r="T281" s="370"/>
      <c r="U281" s="370"/>
      <c r="V281" s="370"/>
    </row>
    <row r="282" spans="2:22" ht="16.149999999999999" hidden="1" customHeight="1">
      <c r="B282" s="364"/>
      <c r="G282" s="369"/>
      <c r="H282" s="318"/>
      <c r="I282" s="318"/>
      <c r="J282" s="322"/>
      <c r="K282" s="322"/>
      <c r="L282" s="336" t="s">
        <v>758</v>
      </c>
      <c r="M282" s="289" t="s">
        <v>759</v>
      </c>
      <c r="N282" s="299">
        <f t="shared" ref="N282" si="44">O282+P282</f>
        <v>0</v>
      </c>
      <c r="O282" s="299"/>
      <c r="P282" s="299"/>
      <c r="Q282" s="370"/>
      <c r="R282" s="370"/>
      <c r="S282" s="371"/>
      <c r="T282" s="370"/>
      <c r="U282" s="370"/>
      <c r="V282" s="370"/>
    </row>
    <row r="283" spans="2:22" ht="27.6" hidden="1" customHeight="1">
      <c r="B283" s="364"/>
      <c r="G283" s="369"/>
      <c r="H283" s="290"/>
      <c r="I283" s="414"/>
      <c r="J283" s="415"/>
      <c r="K283" s="415"/>
      <c r="L283" s="416" t="s">
        <v>216</v>
      </c>
      <c r="M283" s="411"/>
      <c r="N283" s="417">
        <f>O283+P283</f>
        <v>0</v>
      </c>
      <c r="O283" s="417">
        <f>SUM(O284)</f>
        <v>0</v>
      </c>
      <c r="P283" s="417">
        <f>SUM(P284)</f>
        <v>0</v>
      </c>
      <c r="Q283" s="370"/>
      <c r="R283" s="370"/>
      <c r="S283" s="371"/>
      <c r="T283" s="370"/>
      <c r="U283" s="370"/>
      <c r="V283" s="370"/>
    </row>
    <row r="284" spans="2:22" ht="26.45" hidden="1" customHeight="1">
      <c r="B284" s="364"/>
      <c r="G284" s="369"/>
      <c r="H284" s="318"/>
      <c r="I284" s="318"/>
      <c r="J284" s="322"/>
      <c r="K284" s="322"/>
      <c r="L284" s="321" t="s">
        <v>217</v>
      </c>
      <c r="M284" s="316">
        <v>4511</v>
      </c>
      <c r="N284" s="299">
        <f t="shared" si="42"/>
        <v>0</v>
      </c>
      <c r="O284" s="292"/>
      <c r="P284" s="292"/>
      <c r="Q284" s="370"/>
      <c r="R284" s="370"/>
      <c r="S284" s="371"/>
      <c r="T284" s="370"/>
      <c r="U284" s="370"/>
      <c r="V284" s="370"/>
    </row>
    <row r="285" spans="2:22" ht="27" hidden="1">
      <c r="B285" s="364"/>
      <c r="G285" s="369"/>
      <c r="H285" s="290"/>
      <c r="I285" s="414"/>
      <c r="J285" s="415"/>
      <c r="K285" s="415"/>
      <c r="L285" s="416" t="s">
        <v>218</v>
      </c>
      <c r="M285" s="411"/>
      <c r="N285" s="417">
        <f>O285+P285</f>
        <v>0</v>
      </c>
      <c r="O285" s="417">
        <f>SUM(O286:O290)</f>
        <v>0</v>
      </c>
      <c r="P285" s="417">
        <f>SUM(P286:P290)</f>
        <v>0</v>
      </c>
      <c r="Q285" s="370"/>
      <c r="R285" s="370"/>
      <c r="S285" s="371"/>
      <c r="T285" s="370"/>
      <c r="U285" s="370"/>
      <c r="V285" s="370"/>
    </row>
    <row r="286" spans="2:22" ht="25.5" hidden="1">
      <c r="B286" s="364"/>
      <c r="G286" s="369"/>
      <c r="H286" s="318"/>
      <c r="I286" s="318"/>
      <c r="J286" s="322"/>
      <c r="K286" s="322"/>
      <c r="L286" s="330" t="s">
        <v>241</v>
      </c>
      <c r="M286" s="288">
        <v>4638</v>
      </c>
      <c r="N286" s="299">
        <f t="shared" si="42"/>
        <v>0</v>
      </c>
      <c r="O286" s="299"/>
      <c r="P286" s="299"/>
      <c r="Q286" s="370"/>
      <c r="R286" s="370"/>
      <c r="S286" s="371"/>
      <c r="T286" s="370"/>
      <c r="U286" s="370"/>
      <c r="V286" s="370"/>
    </row>
    <row r="287" spans="2:22" ht="16.5" hidden="1">
      <c r="B287" s="364"/>
      <c r="G287" s="369"/>
      <c r="H287" s="318"/>
      <c r="I287" s="318"/>
      <c r="J287" s="322"/>
      <c r="K287" s="322"/>
      <c r="L287" s="336" t="s">
        <v>211</v>
      </c>
      <c r="M287" s="289">
        <v>4639</v>
      </c>
      <c r="N287" s="299">
        <f t="shared" si="42"/>
        <v>0</v>
      </c>
      <c r="O287" s="292"/>
      <c r="P287" s="292"/>
      <c r="Q287" s="370"/>
      <c r="R287" s="370"/>
      <c r="S287" s="371"/>
      <c r="T287" s="370"/>
      <c r="U287" s="370"/>
      <c r="V287" s="370"/>
    </row>
    <row r="288" spans="2:22" ht="16.5" hidden="1">
      <c r="B288" s="364"/>
      <c r="G288" s="369"/>
      <c r="H288" s="318"/>
      <c r="I288" s="318"/>
      <c r="J288" s="322"/>
      <c r="K288" s="322"/>
      <c r="L288" s="336" t="s">
        <v>758</v>
      </c>
      <c r="M288" s="289" t="s">
        <v>759</v>
      </c>
      <c r="N288" s="299">
        <f t="shared" si="42"/>
        <v>0</v>
      </c>
      <c r="O288" s="292"/>
      <c r="P288" s="292"/>
      <c r="Q288" s="370"/>
      <c r="R288" s="370"/>
      <c r="S288" s="371"/>
      <c r="T288" s="370"/>
      <c r="U288" s="370"/>
      <c r="V288" s="370"/>
    </row>
    <row r="289" spans="1:22" hidden="1">
      <c r="B289" s="364"/>
      <c r="G289" s="369"/>
      <c r="H289" s="318"/>
      <c r="I289" s="318"/>
      <c r="J289" s="322"/>
      <c r="K289" s="322"/>
      <c r="L289" s="321" t="s">
        <v>348</v>
      </c>
      <c r="M289" s="288">
        <v>4729</v>
      </c>
      <c r="N289" s="299">
        <f t="shared" si="42"/>
        <v>0</v>
      </c>
      <c r="O289" s="299"/>
      <c r="P289" s="299"/>
      <c r="Q289" s="370"/>
      <c r="R289" s="370"/>
      <c r="S289" s="371"/>
      <c r="T289" s="370"/>
      <c r="U289" s="370"/>
      <c r="V289" s="370"/>
    </row>
    <row r="290" spans="1:22" ht="25.5" hidden="1">
      <c r="B290" s="364"/>
      <c r="G290" s="369"/>
      <c r="H290" s="318"/>
      <c r="I290" s="318"/>
      <c r="J290" s="322"/>
      <c r="K290" s="322"/>
      <c r="L290" s="330" t="s">
        <v>219</v>
      </c>
      <c r="M290" s="288">
        <v>4819</v>
      </c>
      <c r="N290" s="299">
        <f t="shared" si="42"/>
        <v>0</v>
      </c>
      <c r="O290" s="292"/>
      <c r="P290" s="292"/>
      <c r="Q290" s="370"/>
      <c r="R290" s="370"/>
      <c r="S290" s="371"/>
      <c r="T290" s="370"/>
      <c r="U290" s="370"/>
      <c r="V290" s="370"/>
    </row>
    <row r="291" spans="1:22" hidden="1">
      <c r="B291" s="364"/>
      <c r="G291" s="369"/>
      <c r="H291" s="290"/>
      <c r="I291" s="414"/>
      <c r="J291" s="415"/>
      <c r="K291" s="415"/>
      <c r="L291" s="416" t="s">
        <v>220</v>
      </c>
      <c r="M291" s="411"/>
      <c r="N291" s="417">
        <f>O291+P291</f>
        <v>0</v>
      </c>
      <c r="O291" s="417">
        <f>SUM(O292:O294)</f>
        <v>0</v>
      </c>
      <c r="P291" s="417">
        <f>SUM(P292:P294)</f>
        <v>0</v>
      </c>
      <c r="Q291" s="370"/>
      <c r="R291" s="370"/>
      <c r="S291" s="371"/>
      <c r="T291" s="370"/>
      <c r="U291" s="370"/>
      <c r="V291" s="370"/>
    </row>
    <row r="292" spans="1:22" hidden="1">
      <c r="B292" s="364"/>
      <c r="G292" s="369"/>
      <c r="H292" s="318"/>
      <c r="I292" s="318"/>
      <c r="J292" s="322"/>
      <c r="K292" s="322"/>
      <c r="L292" s="330" t="s">
        <v>221</v>
      </c>
      <c r="M292" s="288">
        <v>8111</v>
      </c>
      <c r="N292" s="299">
        <f t="shared" si="42"/>
        <v>0</v>
      </c>
      <c r="O292" s="299"/>
      <c r="P292" s="299"/>
      <c r="Q292" s="370"/>
      <c r="R292" s="370"/>
      <c r="S292" s="371"/>
      <c r="T292" s="370"/>
      <c r="U292" s="370"/>
      <c r="V292" s="370"/>
    </row>
    <row r="293" spans="1:22" hidden="1">
      <c r="B293" s="364"/>
      <c r="G293" s="369"/>
      <c r="H293" s="318"/>
      <c r="I293" s="318"/>
      <c r="J293" s="322"/>
      <c r="K293" s="322"/>
      <c r="L293" s="330" t="s">
        <v>760</v>
      </c>
      <c r="M293" s="288">
        <v>8121</v>
      </c>
      <c r="N293" s="299">
        <f t="shared" si="42"/>
        <v>0</v>
      </c>
      <c r="O293" s="299"/>
      <c r="P293" s="299"/>
      <c r="Q293" s="370"/>
      <c r="R293" s="370"/>
      <c r="S293" s="371"/>
      <c r="T293" s="370"/>
      <c r="U293" s="370"/>
      <c r="V293" s="370"/>
    </row>
    <row r="294" spans="1:22" hidden="1">
      <c r="B294" s="364"/>
      <c r="G294" s="369"/>
      <c r="H294" s="318"/>
      <c r="I294" s="318"/>
      <c r="J294" s="322"/>
      <c r="K294" s="322"/>
      <c r="L294" s="321" t="s">
        <v>222</v>
      </c>
      <c r="M294" s="316">
        <v>8411</v>
      </c>
      <c r="N294" s="299">
        <f t="shared" si="42"/>
        <v>0</v>
      </c>
      <c r="O294" s="299"/>
      <c r="P294" s="299"/>
      <c r="Q294" s="370"/>
      <c r="R294" s="370"/>
      <c r="S294" s="371"/>
      <c r="T294" s="370"/>
      <c r="U294" s="370"/>
      <c r="V294" s="370"/>
    </row>
    <row r="295" spans="1:22" hidden="1">
      <c r="A295" s="363" t="str">
        <f t="shared" si="30"/>
        <v>71050300000000</v>
      </c>
      <c r="B295" s="364" t="s">
        <v>439</v>
      </c>
      <c r="C295" s="365" t="s">
        <v>149</v>
      </c>
      <c r="D295" s="366" t="s">
        <v>442</v>
      </c>
      <c r="E295" s="367" t="s">
        <v>441</v>
      </c>
      <c r="F295" s="368" t="s">
        <v>441</v>
      </c>
      <c r="G295" s="369" t="s">
        <v>440</v>
      </c>
      <c r="H295" s="290"/>
      <c r="I295" s="414"/>
      <c r="J295" s="415"/>
      <c r="K295" s="415"/>
      <c r="L295" s="416" t="s">
        <v>880</v>
      </c>
      <c r="M295" s="411"/>
      <c r="N295" s="417">
        <f>O295+P295</f>
        <v>0</v>
      </c>
      <c r="O295" s="417">
        <f>SUM(O296:O299)</f>
        <v>0</v>
      </c>
      <c r="P295" s="417">
        <f>SUM(P296:P299)</f>
        <v>0</v>
      </c>
      <c r="Q295" s="370"/>
      <c r="R295" s="370"/>
      <c r="S295" s="371"/>
      <c r="T295" s="370"/>
      <c r="U295" s="370"/>
      <c r="V295" s="370"/>
    </row>
    <row r="296" spans="1:22" hidden="1">
      <c r="A296" s="363" t="str">
        <f t="shared" si="30"/>
        <v>71050300000001</v>
      </c>
      <c r="B296" s="364" t="s">
        <v>439</v>
      </c>
      <c r="C296" s="365" t="s">
        <v>149</v>
      </c>
      <c r="D296" s="366" t="s">
        <v>442</v>
      </c>
      <c r="E296" s="367" t="s">
        <v>441</v>
      </c>
      <c r="F296" s="368" t="s">
        <v>441</v>
      </c>
      <c r="G296" s="369" t="s">
        <v>96</v>
      </c>
      <c r="H296" s="318"/>
      <c r="I296" s="318"/>
      <c r="J296" s="322"/>
      <c r="K296" s="322"/>
      <c r="L296" s="321" t="s">
        <v>125</v>
      </c>
      <c r="M296" s="419">
        <v>4239</v>
      </c>
      <c r="N296" s="299">
        <f t="shared" si="42"/>
        <v>0</v>
      </c>
      <c r="O296" s="299"/>
      <c r="P296" s="299"/>
      <c r="Q296" s="370"/>
      <c r="R296" s="370"/>
      <c r="S296" s="371"/>
      <c r="T296" s="370"/>
      <c r="U296" s="370"/>
      <c r="V296" s="370"/>
    </row>
    <row r="297" spans="1:22" ht="25.5" hidden="1">
      <c r="A297" s="363" t="str">
        <f t="shared" ref="A297" si="45">CONCATENATE(B297,C297,D297,E297,F297,G297)</f>
        <v>71050601014213</v>
      </c>
      <c r="B297" s="364" t="s">
        <v>439</v>
      </c>
      <c r="C297" s="365" t="s">
        <v>149</v>
      </c>
      <c r="D297" s="366" t="s">
        <v>157</v>
      </c>
      <c r="E297" s="367" t="s">
        <v>106</v>
      </c>
      <c r="F297" s="368" t="s">
        <v>106</v>
      </c>
      <c r="G297" s="379">
        <v>4213</v>
      </c>
      <c r="H297" s="318"/>
      <c r="I297" s="318"/>
      <c r="J297" s="322"/>
      <c r="K297" s="322"/>
      <c r="L297" s="321" t="s">
        <v>142</v>
      </c>
      <c r="M297" s="316">
        <v>4251</v>
      </c>
      <c r="N297" s="299">
        <f t="shared" ref="N297" si="46">O297+P297</f>
        <v>0</v>
      </c>
      <c r="O297" s="299"/>
      <c r="P297" s="299"/>
      <c r="Q297" s="370"/>
      <c r="R297" s="370"/>
      <c r="S297" s="371"/>
      <c r="T297" s="370"/>
      <c r="U297" s="370"/>
      <c r="V297" s="370"/>
    </row>
    <row r="298" spans="1:22" ht="25.5" hidden="1">
      <c r="A298" s="363" t="str">
        <f t="shared" ref="A298" si="47">CONCATENATE(B298,C298,D298,E298,F298,G298)</f>
        <v>71050601000000</v>
      </c>
      <c r="B298" s="364" t="s">
        <v>439</v>
      </c>
      <c r="C298" s="365" t="s">
        <v>149</v>
      </c>
      <c r="D298" s="366" t="s">
        <v>157</v>
      </c>
      <c r="E298" s="367" t="s">
        <v>106</v>
      </c>
      <c r="F298" s="368" t="s">
        <v>441</v>
      </c>
      <c r="G298" s="369" t="s">
        <v>440</v>
      </c>
      <c r="H298" s="318"/>
      <c r="I298" s="318"/>
      <c r="J298" s="322"/>
      <c r="K298" s="322"/>
      <c r="L298" s="321" t="s">
        <v>217</v>
      </c>
      <c r="M298" s="316">
        <v>4511</v>
      </c>
      <c r="N298" s="299">
        <f t="shared" ref="N298" si="48">O298+P298</f>
        <v>0</v>
      </c>
      <c r="O298" s="292"/>
      <c r="P298" s="292"/>
      <c r="Q298" s="370"/>
      <c r="R298" s="370"/>
      <c r="S298" s="371"/>
      <c r="T298" s="370"/>
      <c r="U298" s="370"/>
      <c r="V298" s="370"/>
    </row>
    <row r="299" spans="1:22" hidden="1">
      <c r="A299" s="363" t="str">
        <f t="shared" si="30"/>
        <v>71050301000000</v>
      </c>
      <c r="B299" s="364" t="s">
        <v>439</v>
      </c>
      <c r="C299" s="365" t="s">
        <v>149</v>
      </c>
      <c r="D299" s="366" t="s">
        <v>442</v>
      </c>
      <c r="E299" s="367" t="s">
        <v>106</v>
      </c>
      <c r="F299" s="368" t="s">
        <v>441</v>
      </c>
      <c r="G299" s="369" t="s">
        <v>440</v>
      </c>
      <c r="H299" s="318"/>
      <c r="I299" s="318"/>
      <c r="J299" s="322"/>
      <c r="K299" s="322"/>
      <c r="L299" s="418" t="s">
        <v>134</v>
      </c>
      <c r="M299" s="288" t="s">
        <v>84</v>
      </c>
      <c r="N299" s="299">
        <f t="shared" si="42"/>
        <v>0</v>
      </c>
      <c r="O299" s="299"/>
      <c r="P299" s="299"/>
      <c r="Q299" s="370"/>
      <c r="R299" s="370"/>
      <c r="S299" s="371"/>
      <c r="T299" s="370"/>
      <c r="U299" s="370"/>
      <c r="V299" s="370"/>
    </row>
    <row r="300" spans="1:22" hidden="1">
      <c r="A300" s="363" t="str">
        <f>CONCATENATE(B300,C300,D300,E300,F300,G300)</f>
        <v>71060601074251</v>
      </c>
      <c r="B300" s="364" t="s">
        <v>439</v>
      </c>
      <c r="C300" s="365" t="s">
        <v>157</v>
      </c>
      <c r="D300" s="366" t="s">
        <v>157</v>
      </c>
      <c r="E300" s="367" t="s">
        <v>106</v>
      </c>
      <c r="F300" s="368" t="s">
        <v>183</v>
      </c>
      <c r="G300" s="379">
        <v>4251</v>
      </c>
      <c r="H300" s="290"/>
      <c r="I300" s="414"/>
      <c r="J300" s="415"/>
      <c r="K300" s="415"/>
      <c r="L300" s="416" t="s">
        <v>881</v>
      </c>
      <c r="M300" s="411"/>
      <c r="N300" s="417">
        <f>O300+P300</f>
        <v>0</v>
      </c>
      <c r="O300" s="417">
        <f t="shared" ref="O300:P300" si="49">P300+Q300</f>
        <v>0</v>
      </c>
      <c r="P300" s="417">
        <f t="shared" si="49"/>
        <v>0</v>
      </c>
      <c r="Q300" s="370"/>
      <c r="R300" s="370"/>
      <c r="S300" s="371"/>
      <c r="T300" s="370"/>
      <c r="U300" s="370"/>
      <c r="V300" s="370"/>
    </row>
    <row r="301" spans="1:22" hidden="1">
      <c r="A301" s="363" t="str">
        <f>CONCATENATE(B301,C301,D301,E301,F301,G301)</f>
        <v>71060601080000</v>
      </c>
      <c r="B301" s="364" t="s">
        <v>439</v>
      </c>
      <c r="C301" s="365" t="s">
        <v>157</v>
      </c>
      <c r="D301" s="366" t="s">
        <v>157</v>
      </c>
      <c r="E301" s="367" t="s">
        <v>106</v>
      </c>
      <c r="F301" s="368" t="s">
        <v>185</v>
      </c>
      <c r="G301" s="369" t="s">
        <v>440</v>
      </c>
      <c r="H301" s="318"/>
      <c r="I301" s="318"/>
      <c r="J301" s="322"/>
      <c r="K301" s="322"/>
      <c r="L301" s="321" t="s">
        <v>125</v>
      </c>
      <c r="M301" s="288">
        <v>4239</v>
      </c>
      <c r="N301" s="299">
        <f t="shared" ref="N301" si="50">O301+P301</f>
        <v>0</v>
      </c>
      <c r="O301" s="299"/>
      <c r="P301" s="299"/>
      <c r="Q301" s="370"/>
      <c r="R301" s="370"/>
      <c r="S301" s="371"/>
      <c r="T301" s="370"/>
      <c r="U301" s="370"/>
      <c r="V301" s="370"/>
    </row>
    <row r="302" spans="1:22" ht="16.5" hidden="1">
      <c r="A302" s="363" t="str">
        <f>CONCATENATE(B302,C302,D302,E302,F302,G302)</f>
        <v>71060601084251</v>
      </c>
      <c r="B302" s="364" t="s">
        <v>439</v>
      </c>
      <c r="C302" s="365" t="s">
        <v>157</v>
      </c>
      <c r="D302" s="366" t="s">
        <v>157</v>
      </c>
      <c r="E302" s="367" t="s">
        <v>106</v>
      </c>
      <c r="F302" s="368" t="s">
        <v>185</v>
      </c>
      <c r="G302" s="379">
        <v>4251</v>
      </c>
      <c r="H302" s="318"/>
      <c r="I302" s="318"/>
      <c r="J302" s="322"/>
      <c r="K302" s="322"/>
      <c r="L302" s="321" t="s">
        <v>134</v>
      </c>
      <c r="M302" s="316">
        <v>4861</v>
      </c>
      <c r="N302" s="299">
        <f>O302+P302</f>
        <v>0</v>
      </c>
      <c r="O302" s="292"/>
      <c r="P302" s="292"/>
      <c r="Q302" s="370"/>
      <c r="R302" s="370"/>
      <c r="S302" s="371"/>
      <c r="T302" s="370"/>
      <c r="U302" s="370"/>
      <c r="V302" s="370"/>
    </row>
    <row r="303" spans="1:22" hidden="1">
      <c r="A303" s="363" t="str">
        <f t="shared" si="30"/>
        <v>71050301014213</v>
      </c>
      <c r="B303" s="364" t="s">
        <v>439</v>
      </c>
      <c r="C303" s="365" t="s">
        <v>149</v>
      </c>
      <c r="D303" s="366" t="s">
        <v>442</v>
      </c>
      <c r="E303" s="367" t="s">
        <v>106</v>
      </c>
      <c r="F303" s="368" t="s">
        <v>106</v>
      </c>
      <c r="G303" s="379">
        <v>4213</v>
      </c>
      <c r="H303" s="290"/>
      <c r="I303" s="414"/>
      <c r="J303" s="415"/>
      <c r="K303" s="415"/>
      <c r="L303" s="416" t="s">
        <v>225</v>
      </c>
      <c r="M303" s="411"/>
      <c r="N303" s="417">
        <f>O303+P303</f>
        <v>0</v>
      </c>
      <c r="O303" s="417">
        <f>SUM(O304:O306)</f>
        <v>0</v>
      </c>
      <c r="P303" s="417">
        <f>SUM(P304:P306)</f>
        <v>0</v>
      </c>
      <c r="Q303" s="370"/>
      <c r="R303" s="370"/>
      <c r="S303" s="371"/>
      <c r="T303" s="370"/>
      <c r="U303" s="370"/>
      <c r="V303" s="370"/>
    </row>
    <row r="304" spans="1:22" hidden="1">
      <c r="A304" s="363" t="str">
        <f t="shared" si="30"/>
        <v>71050600000000</v>
      </c>
      <c r="B304" s="364" t="s">
        <v>439</v>
      </c>
      <c r="C304" s="365" t="s">
        <v>149</v>
      </c>
      <c r="D304" s="366" t="s">
        <v>157</v>
      </c>
      <c r="E304" s="367" t="s">
        <v>441</v>
      </c>
      <c r="F304" s="368" t="s">
        <v>441</v>
      </c>
      <c r="G304" s="369" t="s">
        <v>440</v>
      </c>
      <c r="H304" s="318"/>
      <c r="I304" s="318"/>
      <c r="J304" s="322"/>
      <c r="K304" s="322"/>
      <c r="L304" s="321" t="s">
        <v>122</v>
      </c>
      <c r="M304" s="316">
        <v>4234</v>
      </c>
      <c r="N304" s="299">
        <f t="shared" si="42"/>
        <v>0</v>
      </c>
      <c r="O304" s="299"/>
      <c r="P304" s="299"/>
      <c r="Q304" s="370"/>
      <c r="R304" s="370"/>
      <c r="S304" s="371"/>
      <c r="T304" s="370"/>
      <c r="U304" s="370"/>
      <c r="V304" s="370"/>
    </row>
    <row r="305" spans="1:22" hidden="1">
      <c r="A305" s="363" t="str">
        <f t="shared" si="30"/>
        <v>71050600000001</v>
      </c>
      <c r="B305" s="364" t="s">
        <v>439</v>
      </c>
      <c r="C305" s="365" t="s">
        <v>149</v>
      </c>
      <c r="D305" s="366" t="s">
        <v>157</v>
      </c>
      <c r="E305" s="367" t="s">
        <v>441</v>
      </c>
      <c r="F305" s="368" t="s">
        <v>441</v>
      </c>
      <c r="G305" s="369" t="s">
        <v>96</v>
      </c>
      <c r="H305" s="318"/>
      <c r="I305" s="318"/>
      <c r="J305" s="322"/>
      <c r="K305" s="322"/>
      <c r="L305" s="321" t="s">
        <v>125</v>
      </c>
      <c r="M305" s="316">
        <v>4239</v>
      </c>
      <c r="N305" s="299">
        <f t="shared" si="42"/>
        <v>0</v>
      </c>
      <c r="O305" s="299"/>
      <c r="P305" s="299"/>
      <c r="Q305" s="370"/>
      <c r="R305" s="370"/>
      <c r="S305" s="371"/>
      <c r="T305" s="370"/>
      <c r="U305" s="370"/>
      <c r="V305" s="370"/>
    </row>
    <row r="306" spans="1:22" ht="25.5" hidden="1">
      <c r="A306" s="363" t="str">
        <f t="shared" si="30"/>
        <v>71050601000000</v>
      </c>
      <c r="B306" s="364" t="s">
        <v>439</v>
      </c>
      <c r="C306" s="365" t="s">
        <v>149</v>
      </c>
      <c r="D306" s="366" t="s">
        <v>157</v>
      </c>
      <c r="E306" s="367" t="s">
        <v>106</v>
      </c>
      <c r="F306" s="368" t="s">
        <v>441</v>
      </c>
      <c r="G306" s="369" t="s">
        <v>440</v>
      </c>
      <c r="H306" s="318"/>
      <c r="I306" s="318"/>
      <c r="J306" s="322"/>
      <c r="K306" s="322"/>
      <c r="L306" s="321" t="s">
        <v>217</v>
      </c>
      <c r="M306" s="316">
        <v>4511</v>
      </c>
      <c r="N306" s="299">
        <f t="shared" si="42"/>
        <v>0</v>
      </c>
      <c r="O306" s="292"/>
      <c r="P306" s="292"/>
      <c r="Q306" s="370"/>
      <c r="R306" s="370"/>
      <c r="S306" s="371"/>
      <c r="T306" s="370"/>
      <c r="U306" s="370"/>
      <c r="V306" s="370"/>
    </row>
    <row r="307" spans="1:22" ht="36.75" hidden="1" customHeight="1">
      <c r="A307" s="363" t="str">
        <f t="shared" si="30"/>
        <v>71050601000001</v>
      </c>
      <c r="B307" s="364" t="s">
        <v>439</v>
      </c>
      <c r="C307" s="365" t="s">
        <v>149</v>
      </c>
      <c r="D307" s="366" t="s">
        <v>157</v>
      </c>
      <c r="E307" s="367" t="s">
        <v>106</v>
      </c>
      <c r="F307" s="368" t="s">
        <v>441</v>
      </c>
      <c r="G307" s="369" t="s">
        <v>96</v>
      </c>
      <c r="H307" s="290"/>
      <c r="I307" s="414"/>
      <c r="J307" s="415"/>
      <c r="K307" s="415"/>
      <c r="L307" s="416" t="s">
        <v>795</v>
      </c>
      <c r="M307" s="411"/>
      <c r="N307" s="417">
        <f>O307+P307</f>
        <v>0</v>
      </c>
      <c r="O307" s="417">
        <f>SUM(O308:O310)</f>
        <v>0</v>
      </c>
      <c r="P307" s="417">
        <f>SUM(P308:P310)</f>
        <v>0</v>
      </c>
      <c r="Q307" s="370"/>
      <c r="R307" s="370"/>
      <c r="S307" s="371"/>
      <c r="T307" s="370"/>
      <c r="U307" s="370"/>
      <c r="V307" s="370"/>
    </row>
    <row r="308" spans="1:22" hidden="1">
      <c r="A308" s="363" t="str">
        <f t="shared" si="30"/>
        <v>71050601010000</v>
      </c>
      <c r="B308" s="364" t="s">
        <v>439</v>
      </c>
      <c r="C308" s="365" t="s">
        <v>149</v>
      </c>
      <c r="D308" s="366" t="s">
        <v>157</v>
      </c>
      <c r="E308" s="367" t="s">
        <v>106</v>
      </c>
      <c r="F308" s="368" t="s">
        <v>106</v>
      </c>
      <c r="G308" s="369" t="s">
        <v>440</v>
      </c>
      <c r="H308" s="318"/>
      <c r="I308" s="318"/>
      <c r="J308" s="322"/>
      <c r="K308" s="322"/>
      <c r="L308" s="321" t="s">
        <v>125</v>
      </c>
      <c r="M308" s="419">
        <v>4239</v>
      </c>
      <c r="N308" s="299">
        <f t="shared" si="42"/>
        <v>0</v>
      </c>
      <c r="O308" s="299"/>
      <c r="P308" s="299"/>
      <c r="Q308" s="370"/>
      <c r="R308" s="370"/>
      <c r="S308" s="371"/>
      <c r="T308" s="370"/>
      <c r="U308" s="370"/>
      <c r="V308" s="370"/>
    </row>
    <row r="309" spans="1:22" ht="25.5" hidden="1">
      <c r="A309" s="363" t="str">
        <f t="shared" si="30"/>
        <v>71050601014213</v>
      </c>
      <c r="B309" s="364" t="s">
        <v>439</v>
      </c>
      <c r="C309" s="365" t="s">
        <v>149</v>
      </c>
      <c r="D309" s="366" t="s">
        <v>157</v>
      </c>
      <c r="E309" s="367" t="s">
        <v>106</v>
      </c>
      <c r="F309" s="368" t="s">
        <v>106</v>
      </c>
      <c r="G309" s="379">
        <v>4213</v>
      </c>
      <c r="H309" s="318"/>
      <c r="I309" s="318"/>
      <c r="J309" s="322"/>
      <c r="K309" s="322"/>
      <c r="L309" s="321" t="s">
        <v>142</v>
      </c>
      <c r="M309" s="316">
        <v>4251</v>
      </c>
      <c r="N309" s="299">
        <f t="shared" si="42"/>
        <v>0</v>
      </c>
      <c r="O309" s="299"/>
      <c r="P309" s="299"/>
      <c r="Q309" s="370"/>
      <c r="R309" s="370"/>
      <c r="S309" s="371"/>
      <c r="T309" s="370"/>
      <c r="U309" s="370"/>
      <c r="V309" s="370"/>
    </row>
    <row r="310" spans="1:22" hidden="1">
      <c r="A310" s="363" t="str">
        <f t="shared" si="30"/>
        <v>71050601014269</v>
      </c>
      <c r="B310" s="364" t="s">
        <v>439</v>
      </c>
      <c r="C310" s="365" t="s">
        <v>149</v>
      </c>
      <c r="D310" s="366" t="s">
        <v>157</v>
      </c>
      <c r="E310" s="367" t="s">
        <v>106</v>
      </c>
      <c r="F310" s="368" t="s">
        <v>106</v>
      </c>
      <c r="G310" s="379">
        <v>4269</v>
      </c>
      <c r="H310" s="318"/>
      <c r="I310" s="318"/>
      <c r="J310" s="322"/>
      <c r="K310" s="322"/>
      <c r="L310" s="321" t="s">
        <v>134</v>
      </c>
      <c r="M310" s="316">
        <v>4861</v>
      </c>
      <c r="N310" s="299">
        <f t="shared" si="42"/>
        <v>0</v>
      </c>
      <c r="O310" s="299"/>
      <c r="P310" s="299"/>
      <c r="Q310" s="370"/>
      <c r="R310" s="370"/>
      <c r="S310" s="371"/>
      <c r="T310" s="370"/>
      <c r="U310" s="370"/>
      <c r="V310" s="370"/>
    </row>
    <row r="311" spans="1:22" ht="24" hidden="1" customHeight="1">
      <c r="A311" s="363" t="str">
        <f t="shared" si="30"/>
        <v>71050601014638</v>
      </c>
      <c r="B311" s="364" t="s">
        <v>439</v>
      </c>
      <c r="C311" s="365" t="s">
        <v>149</v>
      </c>
      <c r="D311" s="366" t="s">
        <v>157</v>
      </c>
      <c r="E311" s="367" t="s">
        <v>106</v>
      </c>
      <c r="F311" s="368" t="s">
        <v>106</v>
      </c>
      <c r="G311" s="379">
        <v>4638</v>
      </c>
      <c r="H311" s="290"/>
      <c r="I311" s="414"/>
      <c r="J311" s="415"/>
      <c r="K311" s="415"/>
      <c r="L311" s="416" t="s">
        <v>882</v>
      </c>
      <c r="M311" s="411"/>
      <c r="N311" s="417">
        <f>O311+P311</f>
        <v>0</v>
      </c>
      <c r="O311" s="417">
        <f>SUM(O312:O313)</f>
        <v>0</v>
      </c>
      <c r="P311" s="417">
        <f>SUM(P312:P313)</f>
        <v>0</v>
      </c>
      <c r="Q311" s="370"/>
      <c r="R311" s="370"/>
      <c r="S311" s="371"/>
      <c r="T311" s="370"/>
      <c r="U311" s="370"/>
      <c r="V311" s="370"/>
    </row>
    <row r="312" spans="1:22" ht="16.5" hidden="1">
      <c r="A312" s="363" t="str">
        <f t="shared" si="30"/>
        <v>71040901058111</v>
      </c>
      <c r="B312" s="364" t="s">
        <v>439</v>
      </c>
      <c r="C312" s="365" t="s">
        <v>155</v>
      </c>
      <c r="D312" s="366" t="s">
        <v>187</v>
      </c>
      <c r="E312" s="367" t="s">
        <v>106</v>
      </c>
      <c r="F312" s="368" t="s">
        <v>149</v>
      </c>
      <c r="G312" s="379">
        <v>8111</v>
      </c>
      <c r="H312" s="318"/>
      <c r="I312" s="318"/>
      <c r="J312" s="322"/>
      <c r="K312" s="322"/>
      <c r="L312" s="321" t="s">
        <v>114</v>
      </c>
      <c r="M312" s="419">
        <v>4212</v>
      </c>
      <c r="N312" s="299">
        <f t="shared" ref="N312" si="51">O312+P312</f>
        <v>0</v>
      </c>
      <c r="O312" s="292"/>
      <c r="P312" s="292"/>
      <c r="Q312" s="370"/>
      <c r="R312" s="370"/>
      <c r="S312" s="371"/>
      <c r="T312" s="370"/>
      <c r="U312" s="370"/>
      <c r="V312" s="370"/>
    </row>
    <row r="313" spans="1:22" ht="16.5" hidden="1">
      <c r="A313" s="363" t="str">
        <f t="shared" si="30"/>
        <v>71050601015113</v>
      </c>
      <c r="B313" s="364" t="s">
        <v>439</v>
      </c>
      <c r="C313" s="365" t="s">
        <v>149</v>
      </c>
      <c r="D313" s="366" t="s">
        <v>157</v>
      </c>
      <c r="E313" s="367" t="s">
        <v>106</v>
      </c>
      <c r="F313" s="368" t="s">
        <v>106</v>
      </c>
      <c r="G313" s="379">
        <v>5113</v>
      </c>
      <c r="H313" s="318"/>
      <c r="I313" s="318"/>
      <c r="J313" s="322"/>
      <c r="K313" s="322"/>
      <c r="L313" s="321" t="s">
        <v>137</v>
      </c>
      <c r="M313" s="316">
        <v>5129</v>
      </c>
      <c r="N313" s="299">
        <f t="shared" si="42"/>
        <v>0</v>
      </c>
      <c r="O313" s="292"/>
      <c r="P313" s="292"/>
      <c r="Q313" s="370"/>
      <c r="R313" s="370"/>
      <c r="S313" s="371"/>
      <c r="T313" s="370"/>
      <c r="U313" s="370"/>
      <c r="V313" s="370"/>
    </row>
    <row r="314" spans="1:22" hidden="1">
      <c r="A314" s="363" t="str">
        <f t="shared" si="30"/>
        <v>71050601020000</v>
      </c>
      <c r="B314" s="364" t="s">
        <v>439</v>
      </c>
      <c r="C314" s="365" t="s">
        <v>149</v>
      </c>
      <c r="D314" s="366" t="s">
        <v>157</v>
      </c>
      <c r="E314" s="367" t="s">
        <v>106</v>
      </c>
      <c r="F314" s="368" t="s">
        <v>140</v>
      </c>
      <c r="G314" s="369" t="s">
        <v>440</v>
      </c>
      <c r="H314" s="290"/>
      <c r="I314" s="414"/>
      <c r="J314" s="415"/>
      <c r="K314" s="415"/>
      <c r="L314" s="416" t="s">
        <v>883</v>
      </c>
      <c r="M314" s="411"/>
      <c r="N314" s="417">
        <f>O314+P314</f>
        <v>0</v>
      </c>
      <c r="O314" s="417">
        <f>SUM(O315:O316)</f>
        <v>0</v>
      </c>
      <c r="P314" s="417">
        <f>SUM(P315:P316)</f>
        <v>0</v>
      </c>
      <c r="Q314" s="370"/>
      <c r="R314" s="370"/>
      <c r="S314" s="371"/>
      <c r="T314" s="370"/>
      <c r="U314" s="370"/>
      <c r="V314" s="370"/>
    </row>
    <row r="315" spans="1:22" ht="25.5" hidden="1">
      <c r="A315" s="363" t="str">
        <f t="shared" si="30"/>
        <v>71050601050000</v>
      </c>
      <c r="B315" s="364" t="s">
        <v>439</v>
      </c>
      <c r="C315" s="365" t="s">
        <v>149</v>
      </c>
      <c r="D315" s="366" t="s">
        <v>157</v>
      </c>
      <c r="E315" s="367" t="s">
        <v>106</v>
      </c>
      <c r="F315" s="368" t="s">
        <v>149</v>
      </c>
      <c r="G315" s="369" t="s">
        <v>440</v>
      </c>
      <c r="H315" s="318"/>
      <c r="I315" s="318"/>
      <c r="J315" s="322"/>
      <c r="K315" s="322"/>
      <c r="L315" s="321" t="s">
        <v>142</v>
      </c>
      <c r="M315" s="316">
        <v>4251</v>
      </c>
      <c r="N315" s="299">
        <f t="shared" ref="N315" si="52">O315+P315</f>
        <v>0</v>
      </c>
      <c r="O315" s="299"/>
      <c r="P315" s="299"/>
      <c r="Q315" s="370"/>
      <c r="R315" s="370"/>
      <c r="S315" s="371"/>
      <c r="T315" s="370"/>
      <c r="U315" s="370"/>
      <c r="V315" s="370"/>
    </row>
    <row r="316" spans="1:22" hidden="1">
      <c r="B316" s="364"/>
      <c r="G316" s="369"/>
      <c r="H316" s="318"/>
      <c r="I316" s="318"/>
      <c r="J316" s="322"/>
      <c r="K316" s="322"/>
      <c r="L316" s="330" t="s">
        <v>173</v>
      </c>
      <c r="M316" s="288">
        <v>5112</v>
      </c>
      <c r="N316" s="299">
        <f t="shared" ref="N316" si="53">O316+P316</f>
        <v>0</v>
      </c>
      <c r="O316" s="299"/>
      <c r="P316" s="299"/>
      <c r="Q316" s="370"/>
      <c r="R316" s="370"/>
      <c r="S316" s="371"/>
      <c r="T316" s="370"/>
      <c r="U316" s="370"/>
      <c r="V316" s="370"/>
    </row>
    <row r="317" spans="1:22" ht="27" hidden="1">
      <c r="A317" s="363" t="str">
        <f t="shared" ref="A317:A318" si="54">CONCATENATE(B317,C317,D317,E317,F317,G317)</f>
        <v>71050601020000</v>
      </c>
      <c r="B317" s="364" t="s">
        <v>439</v>
      </c>
      <c r="C317" s="365" t="s">
        <v>149</v>
      </c>
      <c r="D317" s="366" t="s">
        <v>157</v>
      </c>
      <c r="E317" s="367" t="s">
        <v>106</v>
      </c>
      <c r="F317" s="368" t="s">
        <v>140</v>
      </c>
      <c r="G317" s="369" t="s">
        <v>440</v>
      </c>
      <c r="H317" s="290"/>
      <c r="I317" s="414"/>
      <c r="J317" s="415"/>
      <c r="K317" s="415"/>
      <c r="L317" s="416" t="s">
        <v>909</v>
      </c>
      <c r="M317" s="411"/>
      <c r="N317" s="417">
        <f>O317+P317</f>
        <v>0</v>
      </c>
      <c r="O317" s="417">
        <f>SUM(O318)</f>
        <v>0</v>
      </c>
      <c r="P317" s="417">
        <f>SUM(P318)</f>
        <v>0</v>
      </c>
      <c r="Q317" s="370"/>
      <c r="R317" s="370"/>
      <c r="S317" s="371"/>
      <c r="T317" s="370"/>
      <c r="U317" s="370"/>
      <c r="V317" s="370"/>
    </row>
    <row r="318" spans="1:22" ht="25.5" hidden="1">
      <c r="A318" s="363" t="str">
        <f t="shared" si="54"/>
        <v>71050601050000</v>
      </c>
      <c r="B318" s="364" t="s">
        <v>439</v>
      </c>
      <c r="C318" s="365" t="s">
        <v>149</v>
      </c>
      <c r="D318" s="366" t="s">
        <v>157</v>
      </c>
      <c r="E318" s="367" t="s">
        <v>106</v>
      </c>
      <c r="F318" s="368" t="s">
        <v>149</v>
      </c>
      <c r="G318" s="369" t="s">
        <v>440</v>
      </c>
      <c r="H318" s="318"/>
      <c r="I318" s="318"/>
      <c r="J318" s="322"/>
      <c r="K318" s="322"/>
      <c r="L318" s="321" t="s">
        <v>217</v>
      </c>
      <c r="M318" s="316">
        <v>4511</v>
      </c>
      <c r="N318" s="299">
        <f t="shared" ref="N318" si="55">O318+P318</f>
        <v>0</v>
      </c>
      <c r="O318" s="299"/>
      <c r="P318" s="299"/>
      <c r="Q318" s="370"/>
      <c r="R318" s="370"/>
      <c r="S318" s="371"/>
      <c r="T318" s="370"/>
      <c r="U318" s="370"/>
      <c r="V318" s="370"/>
    </row>
    <row r="319" spans="1:22" hidden="1">
      <c r="A319" s="363" t="str">
        <f t="shared" ref="A319:A373" si="56">CONCATENATE(B319,C319,D319,E319,F319,G319)</f>
        <v>71050601050000</v>
      </c>
      <c r="B319" s="364" t="s">
        <v>439</v>
      </c>
      <c r="C319" s="365" t="s">
        <v>149</v>
      </c>
      <c r="D319" s="366" t="s">
        <v>157</v>
      </c>
      <c r="E319" s="367" t="s">
        <v>106</v>
      </c>
      <c r="F319" s="368" t="s">
        <v>149</v>
      </c>
      <c r="G319" s="369" t="s">
        <v>440</v>
      </c>
      <c r="H319" s="322">
        <v>2500</v>
      </c>
      <c r="I319" s="405" t="s">
        <v>149</v>
      </c>
      <c r="J319" s="406">
        <v>0</v>
      </c>
      <c r="K319" s="406">
        <v>0</v>
      </c>
      <c r="L319" s="401" t="s">
        <v>231</v>
      </c>
      <c r="M319" s="407"/>
      <c r="N319" s="403">
        <f>+N321+N362+N370+N377</f>
        <v>0</v>
      </c>
      <c r="O319" s="403">
        <f>+O321+O362+O370+O377</f>
        <v>0</v>
      </c>
      <c r="P319" s="403">
        <f>+P321+P362+P370+P377</f>
        <v>0</v>
      </c>
      <c r="Q319" s="370"/>
      <c r="R319" s="370"/>
      <c r="S319" s="371"/>
      <c r="T319" s="370"/>
      <c r="U319" s="370"/>
      <c r="V319" s="370"/>
    </row>
    <row r="320" spans="1:22" hidden="1">
      <c r="A320" s="363" t="str">
        <f t="shared" si="56"/>
        <v>71050601054861</v>
      </c>
      <c r="B320" s="364" t="s">
        <v>439</v>
      </c>
      <c r="C320" s="365" t="s">
        <v>149</v>
      </c>
      <c r="D320" s="366" t="s">
        <v>157</v>
      </c>
      <c r="E320" s="367" t="s">
        <v>106</v>
      </c>
      <c r="F320" s="368" t="s">
        <v>149</v>
      </c>
      <c r="G320" s="379">
        <v>4861</v>
      </c>
      <c r="H320" s="318"/>
      <c r="I320" s="319"/>
      <c r="J320" s="320"/>
      <c r="K320" s="320"/>
      <c r="L320" s="330" t="s">
        <v>108</v>
      </c>
      <c r="M320" s="288"/>
      <c r="N320" s="331"/>
      <c r="O320" s="331"/>
      <c r="P320" s="331"/>
      <c r="Q320" s="370"/>
      <c r="R320" s="370"/>
      <c r="S320" s="371"/>
      <c r="T320" s="370"/>
      <c r="U320" s="370"/>
      <c r="V320" s="370"/>
    </row>
    <row r="321" spans="1:231" hidden="1">
      <c r="A321" s="363" t="str">
        <f t="shared" si="56"/>
        <v>71060000000000</v>
      </c>
      <c r="B321" s="364" t="s">
        <v>439</v>
      </c>
      <c r="C321" s="365" t="s">
        <v>157</v>
      </c>
      <c r="D321" s="366" t="s">
        <v>441</v>
      </c>
      <c r="E321" s="367" t="s">
        <v>441</v>
      </c>
      <c r="F321" s="368" t="s">
        <v>441</v>
      </c>
      <c r="G321" s="369" t="s">
        <v>440</v>
      </c>
      <c r="H321" s="290">
        <v>2510</v>
      </c>
      <c r="I321" s="319" t="s">
        <v>149</v>
      </c>
      <c r="J321" s="320">
        <v>1</v>
      </c>
      <c r="K321" s="320">
        <v>0</v>
      </c>
      <c r="L321" s="410" t="s">
        <v>232</v>
      </c>
      <c r="M321" s="411"/>
      <c r="N321" s="412">
        <f>+N323</f>
        <v>0</v>
      </c>
      <c r="O321" s="412">
        <f>+O323</f>
        <v>0</v>
      </c>
      <c r="P321" s="412">
        <f>+P323</f>
        <v>0</v>
      </c>
      <c r="Q321" s="370"/>
      <c r="R321" s="370"/>
      <c r="S321" s="371"/>
      <c r="T321" s="370"/>
      <c r="U321" s="370"/>
      <c r="V321" s="370"/>
    </row>
    <row r="322" spans="1:231" hidden="1">
      <c r="A322" s="363" t="str">
        <f t="shared" si="56"/>
        <v>71060000000001</v>
      </c>
      <c r="B322" s="364" t="s">
        <v>439</v>
      </c>
      <c r="C322" s="365" t="s">
        <v>157</v>
      </c>
      <c r="D322" s="366" t="s">
        <v>441</v>
      </c>
      <c r="E322" s="367" t="s">
        <v>441</v>
      </c>
      <c r="F322" s="368" t="s">
        <v>441</v>
      </c>
      <c r="G322" s="369" t="s">
        <v>96</v>
      </c>
      <c r="H322" s="290"/>
      <c r="I322" s="319"/>
      <c r="J322" s="320"/>
      <c r="K322" s="320"/>
      <c r="L322" s="330" t="s">
        <v>110</v>
      </c>
      <c r="M322" s="288"/>
      <c r="N322" s="331"/>
      <c r="O322" s="331"/>
      <c r="P322" s="331"/>
      <c r="Q322" s="370"/>
      <c r="R322" s="370"/>
      <c r="S322" s="371"/>
      <c r="T322" s="370"/>
      <c r="U322" s="370"/>
      <c r="V322" s="370"/>
      <c r="DC322" s="443"/>
      <c r="DD322" s="443"/>
      <c r="DE322" s="443"/>
      <c r="DF322" s="443"/>
      <c r="DG322" s="443"/>
      <c r="DO322" s="443"/>
      <c r="DP322" s="443"/>
      <c r="DQ322" s="443"/>
      <c r="DR322" s="443"/>
      <c r="DS322" s="443"/>
      <c r="EA322" s="443"/>
      <c r="EB322" s="443"/>
      <c r="EC322" s="443"/>
      <c r="ED322" s="443"/>
      <c r="EE322" s="443"/>
      <c r="EM322" s="443"/>
      <c r="EN322" s="443"/>
      <c r="EO322" s="443"/>
      <c r="EP322" s="443"/>
      <c r="EQ322" s="443"/>
      <c r="EY322" s="443"/>
      <c r="EZ322" s="443"/>
      <c r="FA322" s="443"/>
      <c r="FB322" s="443"/>
      <c r="FC322" s="443"/>
      <c r="FK322" s="443"/>
      <c r="FL322" s="443"/>
      <c r="FM322" s="443"/>
      <c r="FN322" s="443"/>
      <c r="FO322" s="443"/>
      <c r="FW322" s="443"/>
      <c r="FX322" s="443"/>
      <c r="FY322" s="443"/>
      <c r="FZ322" s="443"/>
      <c r="GA322" s="443"/>
      <c r="GI322" s="443"/>
      <c r="GJ322" s="443"/>
      <c r="GK322" s="443"/>
      <c r="GL322" s="443"/>
      <c r="GM322" s="443"/>
      <c r="GU322" s="443"/>
      <c r="GV322" s="443"/>
      <c r="GW322" s="443"/>
      <c r="GX322" s="443"/>
      <c r="GY322" s="443"/>
      <c r="HG322" s="443"/>
      <c r="HH322" s="443"/>
      <c r="HI322" s="443"/>
      <c r="HJ322" s="443"/>
      <c r="HK322" s="443"/>
      <c r="HS322" s="443"/>
      <c r="HT322" s="443"/>
      <c r="HU322" s="443"/>
      <c r="HV322" s="443"/>
      <c r="HW322" s="443"/>
    </row>
    <row r="323" spans="1:231" hidden="1">
      <c r="A323" s="363" t="str">
        <f t="shared" si="56"/>
        <v>71060100000000</v>
      </c>
      <c r="B323" s="364" t="s">
        <v>439</v>
      </c>
      <c r="C323" s="365" t="s">
        <v>157</v>
      </c>
      <c r="D323" s="366" t="s">
        <v>106</v>
      </c>
      <c r="E323" s="367" t="s">
        <v>441</v>
      </c>
      <c r="F323" s="368" t="s">
        <v>441</v>
      </c>
      <c r="G323" s="369" t="s">
        <v>440</v>
      </c>
      <c r="H323" s="290">
        <v>2511</v>
      </c>
      <c r="I323" s="318" t="s">
        <v>149</v>
      </c>
      <c r="J323" s="322">
        <v>1</v>
      </c>
      <c r="K323" s="322">
        <v>1</v>
      </c>
      <c r="L323" s="409" t="s">
        <v>232</v>
      </c>
      <c r="M323" s="323"/>
      <c r="N323" s="331">
        <f>+N325+N335+N337+N360</f>
        <v>0</v>
      </c>
      <c r="O323" s="331">
        <f>+O325+O335+O337+O360</f>
        <v>0</v>
      </c>
      <c r="P323" s="331">
        <f>+P325+P335+P337+P360</f>
        <v>0</v>
      </c>
      <c r="Q323" s="370"/>
      <c r="R323" s="370"/>
      <c r="S323" s="371"/>
      <c r="T323" s="370"/>
      <c r="U323" s="370"/>
      <c r="V323" s="370"/>
    </row>
    <row r="324" spans="1:231" hidden="1">
      <c r="A324" s="363" t="str">
        <f t="shared" si="56"/>
        <v>71060100000001</v>
      </c>
      <c r="B324" s="364" t="s">
        <v>439</v>
      </c>
      <c r="C324" s="365" t="s">
        <v>157</v>
      </c>
      <c r="D324" s="366" t="s">
        <v>106</v>
      </c>
      <c r="E324" s="367" t="s">
        <v>441</v>
      </c>
      <c r="F324" s="368" t="s">
        <v>441</v>
      </c>
      <c r="G324" s="369" t="s">
        <v>96</v>
      </c>
      <c r="H324" s="290"/>
      <c r="I324" s="318"/>
      <c r="J324" s="322"/>
      <c r="K324" s="322"/>
      <c r="L324" s="330" t="s">
        <v>108</v>
      </c>
      <c r="M324" s="288"/>
      <c r="N324" s="331"/>
      <c r="O324" s="331"/>
      <c r="P324" s="331"/>
      <c r="Q324" s="370"/>
      <c r="R324" s="370"/>
      <c r="S324" s="371"/>
      <c r="T324" s="370"/>
      <c r="U324" s="370"/>
      <c r="V324" s="370"/>
    </row>
    <row r="325" spans="1:231" hidden="1">
      <c r="A325" s="363" t="str">
        <f t="shared" si="56"/>
        <v>71060101000000</v>
      </c>
      <c r="B325" s="364" t="s">
        <v>439</v>
      </c>
      <c r="C325" s="365" t="s">
        <v>157</v>
      </c>
      <c r="D325" s="366" t="s">
        <v>106</v>
      </c>
      <c r="E325" s="367" t="s">
        <v>106</v>
      </c>
      <c r="F325" s="368" t="s">
        <v>441</v>
      </c>
      <c r="G325" s="369" t="s">
        <v>440</v>
      </c>
      <c r="H325" s="290"/>
      <c r="I325" s="414"/>
      <c r="J325" s="415"/>
      <c r="K325" s="415"/>
      <c r="L325" s="416" t="s">
        <v>233</v>
      </c>
      <c r="M325" s="411"/>
      <c r="N325" s="417">
        <f>O325+P325</f>
        <v>0</v>
      </c>
      <c r="O325" s="417">
        <f>SUM(O326:O334)</f>
        <v>0</v>
      </c>
      <c r="P325" s="417">
        <f>SUM(P326:P334)</f>
        <v>0</v>
      </c>
      <c r="Q325" s="370"/>
      <c r="R325" s="370"/>
      <c r="S325" s="371"/>
      <c r="T325" s="370"/>
      <c r="U325" s="370"/>
      <c r="V325" s="370"/>
    </row>
    <row r="326" spans="1:231" hidden="1">
      <c r="A326" s="363" t="str">
        <f t="shared" si="56"/>
        <v>71060101000001</v>
      </c>
      <c r="B326" s="364" t="s">
        <v>439</v>
      </c>
      <c r="C326" s="365" t="s">
        <v>157</v>
      </c>
      <c r="D326" s="366" t="s">
        <v>106</v>
      </c>
      <c r="E326" s="367" t="s">
        <v>106</v>
      </c>
      <c r="F326" s="368" t="s">
        <v>441</v>
      </c>
      <c r="G326" s="369" t="s">
        <v>96</v>
      </c>
      <c r="H326" s="318"/>
      <c r="I326" s="318"/>
      <c r="J326" s="322"/>
      <c r="K326" s="322"/>
      <c r="L326" s="330" t="s">
        <v>115</v>
      </c>
      <c r="M326" s="288">
        <v>4213</v>
      </c>
      <c r="N326" s="299">
        <f t="shared" ref="N326:N336" si="57">O326+P326</f>
        <v>0</v>
      </c>
      <c r="O326" s="299"/>
      <c r="P326" s="299"/>
      <c r="Q326" s="370"/>
      <c r="R326" s="370"/>
      <c r="S326" s="371"/>
      <c r="T326" s="370"/>
      <c r="U326" s="370"/>
      <c r="V326" s="370"/>
    </row>
    <row r="327" spans="1:231" ht="25.5" hidden="1">
      <c r="A327" s="363" t="str">
        <f t="shared" si="56"/>
        <v>71050601014213</v>
      </c>
      <c r="B327" s="364" t="s">
        <v>439</v>
      </c>
      <c r="C327" s="365" t="s">
        <v>149</v>
      </c>
      <c r="D327" s="366" t="s">
        <v>157</v>
      </c>
      <c r="E327" s="367" t="s">
        <v>106</v>
      </c>
      <c r="F327" s="368" t="s">
        <v>106</v>
      </c>
      <c r="G327" s="379">
        <v>4213</v>
      </c>
      <c r="H327" s="318"/>
      <c r="I327" s="318"/>
      <c r="J327" s="322"/>
      <c r="K327" s="322"/>
      <c r="L327" s="321" t="s">
        <v>142</v>
      </c>
      <c r="M327" s="316">
        <v>4251</v>
      </c>
      <c r="N327" s="299">
        <f t="shared" si="57"/>
        <v>0</v>
      </c>
      <c r="O327" s="299"/>
      <c r="P327" s="299"/>
      <c r="Q327" s="370"/>
      <c r="R327" s="370"/>
      <c r="S327" s="371"/>
      <c r="T327" s="370"/>
      <c r="U327" s="370"/>
      <c r="V327" s="370"/>
    </row>
    <row r="328" spans="1:231" hidden="1">
      <c r="A328" s="363" t="str">
        <f t="shared" si="56"/>
        <v>71060101010000</v>
      </c>
      <c r="B328" s="364" t="s">
        <v>439</v>
      </c>
      <c r="C328" s="365" t="s">
        <v>157</v>
      </c>
      <c r="D328" s="366" t="s">
        <v>106</v>
      </c>
      <c r="E328" s="367" t="s">
        <v>106</v>
      </c>
      <c r="F328" s="368" t="s">
        <v>106</v>
      </c>
      <c r="G328" s="369" t="s">
        <v>440</v>
      </c>
      <c r="H328" s="318"/>
      <c r="I328" s="318"/>
      <c r="J328" s="322"/>
      <c r="K328" s="322"/>
      <c r="L328" s="336" t="s">
        <v>130</v>
      </c>
      <c r="M328" s="289">
        <v>4267</v>
      </c>
      <c r="N328" s="299">
        <f t="shared" si="57"/>
        <v>0</v>
      </c>
      <c r="O328" s="299"/>
      <c r="P328" s="299"/>
      <c r="Q328" s="370"/>
      <c r="R328" s="370"/>
      <c r="S328" s="371"/>
      <c r="T328" s="370"/>
      <c r="U328" s="370"/>
      <c r="V328" s="370"/>
    </row>
    <row r="329" spans="1:231" hidden="1">
      <c r="A329" s="363" t="str">
        <f t="shared" si="56"/>
        <v>71060101014639</v>
      </c>
      <c r="B329" s="364" t="s">
        <v>439</v>
      </c>
      <c r="C329" s="365" t="s">
        <v>157</v>
      </c>
      <c r="D329" s="366" t="s">
        <v>106</v>
      </c>
      <c r="E329" s="367" t="s">
        <v>106</v>
      </c>
      <c r="F329" s="368" t="s">
        <v>106</v>
      </c>
      <c r="G329" s="379">
        <v>4639</v>
      </c>
      <c r="H329" s="318"/>
      <c r="I329" s="318"/>
      <c r="J329" s="322"/>
      <c r="K329" s="322"/>
      <c r="L329" s="336" t="s">
        <v>364</v>
      </c>
      <c r="M329" s="289">
        <v>4269</v>
      </c>
      <c r="N329" s="299">
        <f t="shared" si="57"/>
        <v>0</v>
      </c>
      <c r="O329" s="299"/>
      <c r="P329" s="299"/>
      <c r="Q329" s="370"/>
      <c r="R329" s="370"/>
      <c r="S329" s="371"/>
      <c r="T329" s="370"/>
      <c r="U329" s="370"/>
      <c r="V329" s="370"/>
    </row>
    <row r="330" spans="1:231" hidden="1">
      <c r="A330" s="363" t="str">
        <f t="shared" si="56"/>
        <v>71060101014861</v>
      </c>
      <c r="B330" s="364" t="s">
        <v>439</v>
      </c>
      <c r="C330" s="365" t="s">
        <v>157</v>
      </c>
      <c r="D330" s="366" t="s">
        <v>106</v>
      </c>
      <c r="E330" s="367" t="s">
        <v>106</v>
      </c>
      <c r="F330" s="368" t="s">
        <v>106</v>
      </c>
      <c r="G330" s="379">
        <v>4861</v>
      </c>
      <c r="H330" s="318"/>
      <c r="I330" s="318"/>
      <c r="J330" s="322"/>
      <c r="K330" s="322"/>
      <c r="L330" s="321" t="s">
        <v>348</v>
      </c>
      <c r="M330" s="288">
        <v>4729</v>
      </c>
      <c r="N330" s="299">
        <f t="shared" si="57"/>
        <v>0</v>
      </c>
      <c r="O330" s="299"/>
      <c r="P330" s="299"/>
      <c r="Q330" s="370"/>
      <c r="R330" s="370"/>
      <c r="S330" s="371"/>
      <c r="T330" s="370"/>
      <c r="U330" s="370"/>
      <c r="V330" s="370"/>
    </row>
    <row r="331" spans="1:231" ht="16.5" hidden="1">
      <c r="B331" s="364"/>
      <c r="H331" s="318"/>
      <c r="I331" s="318"/>
      <c r="J331" s="322"/>
      <c r="K331" s="322"/>
      <c r="L331" s="330" t="s">
        <v>173</v>
      </c>
      <c r="M331" s="288">
        <v>5112</v>
      </c>
      <c r="N331" s="299">
        <f t="shared" si="57"/>
        <v>0</v>
      </c>
      <c r="O331" s="292"/>
      <c r="P331" s="292"/>
      <c r="Q331" s="370"/>
      <c r="R331" s="370"/>
      <c r="S331" s="371"/>
      <c r="T331" s="370"/>
      <c r="U331" s="370"/>
      <c r="V331" s="370"/>
    </row>
    <row r="332" spans="1:231" hidden="1">
      <c r="A332" s="363" t="str">
        <f t="shared" si="56"/>
        <v>71060101020000</v>
      </c>
      <c r="B332" s="364" t="s">
        <v>439</v>
      </c>
      <c r="C332" s="365" t="s">
        <v>157</v>
      </c>
      <c r="D332" s="366" t="s">
        <v>106</v>
      </c>
      <c r="E332" s="367" t="s">
        <v>106</v>
      </c>
      <c r="F332" s="368" t="s">
        <v>140</v>
      </c>
      <c r="G332" s="369" t="s">
        <v>440</v>
      </c>
      <c r="H332" s="318"/>
      <c r="I332" s="318"/>
      <c r="J332" s="322"/>
      <c r="K332" s="322"/>
      <c r="L332" s="321" t="s">
        <v>174</v>
      </c>
      <c r="M332" s="316">
        <v>5113</v>
      </c>
      <c r="N332" s="299">
        <f t="shared" si="57"/>
        <v>0</v>
      </c>
      <c r="O332" s="299"/>
      <c r="P332" s="299"/>
      <c r="Q332" s="370"/>
      <c r="R332" s="370"/>
      <c r="S332" s="371"/>
      <c r="T332" s="370"/>
      <c r="U332" s="370"/>
      <c r="V332" s="370"/>
    </row>
    <row r="333" spans="1:231" ht="16.5" hidden="1">
      <c r="A333" s="363" t="str">
        <f t="shared" si="56"/>
        <v>71060101024819</v>
      </c>
      <c r="B333" s="364" t="s">
        <v>439</v>
      </c>
      <c r="C333" s="365" t="s">
        <v>157</v>
      </c>
      <c r="D333" s="366" t="s">
        <v>106</v>
      </c>
      <c r="E333" s="367" t="s">
        <v>106</v>
      </c>
      <c r="F333" s="368" t="s">
        <v>140</v>
      </c>
      <c r="G333" s="379">
        <v>4819</v>
      </c>
      <c r="H333" s="318"/>
      <c r="I333" s="318"/>
      <c r="J333" s="322"/>
      <c r="K333" s="322"/>
      <c r="L333" s="321" t="s">
        <v>135</v>
      </c>
      <c r="M333" s="316">
        <v>5121</v>
      </c>
      <c r="N333" s="299">
        <f t="shared" si="57"/>
        <v>0</v>
      </c>
      <c r="O333" s="292"/>
      <c r="P333" s="292"/>
      <c r="Q333" s="370"/>
      <c r="R333" s="370"/>
      <c r="S333" s="371"/>
      <c r="T333" s="370"/>
      <c r="U333" s="370"/>
      <c r="V333" s="370"/>
    </row>
    <row r="334" spans="1:231" hidden="1">
      <c r="A334" s="363" t="str">
        <f t="shared" si="56"/>
        <v>71060101025111</v>
      </c>
      <c r="B334" s="364" t="s">
        <v>439</v>
      </c>
      <c r="C334" s="365" t="s">
        <v>157</v>
      </c>
      <c r="D334" s="366" t="s">
        <v>106</v>
      </c>
      <c r="E334" s="367" t="s">
        <v>106</v>
      </c>
      <c r="F334" s="368" t="s">
        <v>140</v>
      </c>
      <c r="G334" s="379">
        <v>5111</v>
      </c>
      <c r="H334" s="318"/>
      <c r="I334" s="318"/>
      <c r="J334" s="322"/>
      <c r="K334" s="322"/>
      <c r="L334" s="321" t="s">
        <v>137</v>
      </c>
      <c r="M334" s="316">
        <v>5129</v>
      </c>
      <c r="N334" s="299">
        <f t="shared" si="57"/>
        <v>0</v>
      </c>
      <c r="O334" s="299"/>
      <c r="P334" s="299"/>
      <c r="Q334" s="370"/>
      <c r="R334" s="370"/>
      <c r="S334" s="371"/>
      <c r="T334" s="370"/>
      <c r="U334" s="370"/>
      <c r="V334" s="370"/>
    </row>
    <row r="335" spans="1:231" ht="27" hidden="1">
      <c r="A335" s="363" t="str">
        <f t="shared" si="56"/>
        <v>71060101025112</v>
      </c>
      <c r="B335" s="364" t="s">
        <v>439</v>
      </c>
      <c r="C335" s="365" t="s">
        <v>157</v>
      </c>
      <c r="D335" s="366" t="s">
        <v>106</v>
      </c>
      <c r="E335" s="367" t="s">
        <v>106</v>
      </c>
      <c r="F335" s="368" t="s">
        <v>140</v>
      </c>
      <c r="G335" s="379">
        <v>5112</v>
      </c>
      <c r="H335" s="290"/>
      <c r="I335" s="414"/>
      <c r="J335" s="415"/>
      <c r="K335" s="415"/>
      <c r="L335" s="416" t="s">
        <v>234</v>
      </c>
      <c r="M335" s="411"/>
      <c r="N335" s="417">
        <f>O335+P335</f>
        <v>0</v>
      </c>
      <c r="O335" s="417">
        <f>SUM(O336)</f>
        <v>0</v>
      </c>
      <c r="P335" s="417">
        <f>SUM(P336)</f>
        <v>0</v>
      </c>
      <c r="Q335" s="370"/>
      <c r="R335" s="370"/>
      <c r="S335" s="371"/>
      <c r="T335" s="370"/>
      <c r="U335" s="370"/>
      <c r="V335" s="370"/>
    </row>
    <row r="336" spans="1:231" ht="16.5" hidden="1">
      <c r="A336" s="363" t="str">
        <f t="shared" si="56"/>
        <v>71060101025113</v>
      </c>
      <c r="B336" s="364" t="s">
        <v>439</v>
      </c>
      <c r="C336" s="365" t="s">
        <v>157</v>
      </c>
      <c r="D336" s="366" t="s">
        <v>106</v>
      </c>
      <c r="E336" s="367" t="s">
        <v>106</v>
      </c>
      <c r="F336" s="368" t="s">
        <v>140</v>
      </c>
      <c r="G336" s="379">
        <v>5113</v>
      </c>
      <c r="H336" s="318"/>
      <c r="I336" s="318"/>
      <c r="J336" s="322"/>
      <c r="K336" s="322"/>
      <c r="L336" s="330" t="s">
        <v>115</v>
      </c>
      <c r="M336" s="288">
        <v>4213</v>
      </c>
      <c r="N336" s="299">
        <f t="shared" si="57"/>
        <v>0</v>
      </c>
      <c r="O336" s="292"/>
      <c r="P336" s="292"/>
      <c r="Q336" s="370"/>
      <c r="R336" s="370"/>
      <c r="S336" s="371"/>
      <c r="T336" s="370"/>
      <c r="U336" s="370"/>
      <c r="V336" s="370"/>
    </row>
    <row r="337" spans="1:22" ht="32.25" hidden="1" customHeight="1">
      <c r="A337" s="363" t="str">
        <f t="shared" ref="A337:A361" si="58">CONCATENATE(B337,C337,D337,E337,F337,G337)</f>
        <v>71060301014861</v>
      </c>
      <c r="B337" s="364" t="s">
        <v>439</v>
      </c>
      <c r="C337" s="365" t="s">
        <v>157</v>
      </c>
      <c r="D337" s="366" t="s">
        <v>442</v>
      </c>
      <c r="E337" s="367" t="s">
        <v>106</v>
      </c>
      <c r="F337" s="368" t="s">
        <v>106</v>
      </c>
      <c r="G337" s="379">
        <v>4861</v>
      </c>
      <c r="H337" s="290"/>
      <c r="I337" s="290"/>
      <c r="J337" s="290"/>
      <c r="K337" s="290"/>
      <c r="L337" s="416" t="s">
        <v>831</v>
      </c>
      <c r="M337" s="411"/>
      <c r="N337" s="417">
        <f>O337+P337</f>
        <v>0</v>
      </c>
      <c r="O337" s="417">
        <f>SUM(O338:O359)</f>
        <v>0</v>
      </c>
      <c r="P337" s="417">
        <f>SUM(P338:P359)</f>
        <v>0</v>
      </c>
      <c r="Q337" s="370"/>
      <c r="R337" s="370"/>
      <c r="S337" s="371"/>
      <c r="T337" s="370"/>
      <c r="U337" s="370"/>
      <c r="V337" s="370"/>
    </row>
    <row r="338" spans="1:22" ht="16.5" hidden="1">
      <c r="A338" s="363" t="str">
        <f t="shared" si="58"/>
        <v>71060301015112</v>
      </c>
      <c r="B338" s="364" t="s">
        <v>439</v>
      </c>
      <c r="C338" s="365" t="s">
        <v>157</v>
      </c>
      <c r="D338" s="366" t="s">
        <v>442</v>
      </c>
      <c r="E338" s="367" t="s">
        <v>106</v>
      </c>
      <c r="F338" s="368" t="s">
        <v>106</v>
      </c>
      <c r="G338" s="369" t="s">
        <v>87</v>
      </c>
      <c r="H338" s="447"/>
      <c r="I338" s="424"/>
      <c r="J338" s="448"/>
      <c r="K338" s="449"/>
      <c r="L338" s="418" t="s">
        <v>112</v>
      </c>
      <c r="M338" s="316">
        <v>4111</v>
      </c>
      <c r="N338" s="299">
        <f t="shared" ref="N338:N359" si="59">O338+P338</f>
        <v>0</v>
      </c>
      <c r="O338" s="292"/>
      <c r="P338" s="292"/>
      <c r="Q338" s="370"/>
      <c r="R338" s="370"/>
      <c r="S338" s="371"/>
      <c r="T338" s="370"/>
      <c r="U338" s="370"/>
      <c r="V338" s="370"/>
    </row>
    <row r="339" spans="1:22" ht="25.5" hidden="1">
      <c r="A339" s="363" t="str">
        <f t="shared" si="58"/>
        <v>71060301015113</v>
      </c>
      <c r="B339" s="364" t="s">
        <v>439</v>
      </c>
      <c r="C339" s="365" t="s">
        <v>157</v>
      </c>
      <c r="D339" s="366" t="s">
        <v>442</v>
      </c>
      <c r="E339" s="367" t="s">
        <v>106</v>
      </c>
      <c r="F339" s="368" t="s">
        <v>106</v>
      </c>
      <c r="G339" s="369" t="s">
        <v>85</v>
      </c>
      <c r="H339" s="447"/>
      <c r="I339" s="424"/>
      <c r="J339" s="448"/>
      <c r="K339" s="449"/>
      <c r="L339" s="418" t="s">
        <v>113</v>
      </c>
      <c r="M339" s="316">
        <v>4112</v>
      </c>
      <c r="N339" s="299">
        <f t="shared" si="59"/>
        <v>0</v>
      </c>
      <c r="O339" s="292"/>
      <c r="P339" s="292"/>
      <c r="Q339" s="370"/>
      <c r="R339" s="370"/>
      <c r="S339" s="371"/>
      <c r="T339" s="370"/>
      <c r="U339" s="370"/>
      <c r="V339" s="370"/>
    </row>
    <row r="340" spans="1:22" ht="16.5" hidden="1">
      <c r="A340" s="363" t="str">
        <f t="shared" si="58"/>
        <v>71060301020000</v>
      </c>
      <c r="B340" s="364" t="s">
        <v>439</v>
      </c>
      <c r="C340" s="365" t="s">
        <v>157</v>
      </c>
      <c r="D340" s="366" t="s">
        <v>442</v>
      </c>
      <c r="E340" s="367" t="s">
        <v>106</v>
      </c>
      <c r="F340" s="368" t="s">
        <v>140</v>
      </c>
      <c r="G340" s="369" t="s">
        <v>440</v>
      </c>
      <c r="H340" s="447"/>
      <c r="I340" s="424"/>
      <c r="J340" s="448"/>
      <c r="K340" s="449"/>
      <c r="L340" s="321" t="s">
        <v>114</v>
      </c>
      <c r="M340" s="316">
        <v>4212</v>
      </c>
      <c r="N340" s="299">
        <f t="shared" si="59"/>
        <v>0</v>
      </c>
      <c r="O340" s="292"/>
      <c r="P340" s="292"/>
      <c r="Q340" s="370"/>
      <c r="R340" s="370"/>
      <c r="S340" s="371"/>
      <c r="T340" s="370"/>
      <c r="U340" s="370"/>
      <c r="V340" s="370"/>
    </row>
    <row r="341" spans="1:22" ht="16.5" hidden="1">
      <c r="A341" s="363" t="str">
        <f t="shared" si="58"/>
        <v>71060301024861</v>
      </c>
      <c r="B341" s="364" t="s">
        <v>439</v>
      </c>
      <c r="C341" s="365" t="s">
        <v>157</v>
      </c>
      <c r="D341" s="366" t="s">
        <v>442</v>
      </c>
      <c r="E341" s="367" t="s">
        <v>106</v>
      </c>
      <c r="F341" s="368" t="s">
        <v>140</v>
      </c>
      <c r="G341" s="379">
        <v>4861</v>
      </c>
      <c r="H341" s="447"/>
      <c r="I341" s="424"/>
      <c r="J341" s="448"/>
      <c r="K341" s="449"/>
      <c r="L341" s="330" t="s">
        <v>115</v>
      </c>
      <c r="M341" s="288">
        <v>4213</v>
      </c>
      <c r="N341" s="299">
        <f t="shared" si="59"/>
        <v>0</v>
      </c>
      <c r="O341" s="292"/>
      <c r="P341" s="292"/>
      <c r="Q341" s="370"/>
      <c r="R341" s="370"/>
      <c r="S341" s="371"/>
      <c r="T341" s="370"/>
      <c r="U341" s="370"/>
      <c r="V341" s="370"/>
    </row>
    <row r="342" spans="1:22" ht="16.5" hidden="1">
      <c r="A342" s="363" t="str">
        <f t="shared" si="58"/>
        <v>71060301030000</v>
      </c>
      <c r="B342" s="364" t="s">
        <v>439</v>
      </c>
      <c r="C342" s="365" t="s">
        <v>157</v>
      </c>
      <c r="D342" s="366" t="s">
        <v>442</v>
      </c>
      <c r="E342" s="367" t="s">
        <v>106</v>
      </c>
      <c r="F342" s="368" t="s">
        <v>442</v>
      </c>
      <c r="G342" s="369" t="s">
        <v>440</v>
      </c>
      <c r="H342" s="447"/>
      <c r="I342" s="424"/>
      <c r="J342" s="448"/>
      <c r="K342" s="449"/>
      <c r="L342" s="330" t="s">
        <v>116</v>
      </c>
      <c r="M342" s="288">
        <v>4214</v>
      </c>
      <c r="N342" s="299">
        <f t="shared" si="59"/>
        <v>0</v>
      </c>
      <c r="O342" s="292"/>
      <c r="P342" s="292"/>
      <c r="Q342" s="370"/>
      <c r="R342" s="370"/>
      <c r="S342" s="371"/>
      <c r="T342" s="370"/>
      <c r="U342" s="370"/>
      <c r="V342" s="370"/>
    </row>
    <row r="343" spans="1:22" ht="16.5" hidden="1">
      <c r="A343" s="363" t="str">
        <f t="shared" si="58"/>
        <v>71060301034861</v>
      </c>
      <c r="B343" s="364" t="s">
        <v>439</v>
      </c>
      <c r="C343" s="365" t="s">
        <v>157</v>
      </c>
      <c r="D343" s="366" t="s">
        <v>442</v>
      </c>
      <c r="E343" s="367" t="s">
        <v>106</v>
      </c>
      <c r="F343" s="368" t="s">
        <v>442</v>
      </c>
      <c r="G343" s="379">
        <v>4861</v>
      </c>
      <c r="H343" s="447"/>
      <c r="I343" s="424"/>
      <c r="J343" s="448"/>
      <c r="K343" s="449"/>
      <c r="L343" s="321" t="s">
        <v>117</v>
      </c>
      <c r="M343" s="316">
        <v>4215</v>
      </c>
      <c r="N343" s="299">
        <f t="shared" si="59"/>
        <v>0</v>
      </c>
      <c r="O343" s="292"/>
      <c r="P343" s="292"/>
      <c r="Q343" s="370"/>
      <c r="R343" s="370"/>
      <c r="S343" s="371"/>
      <c r="T343" s="370"/>
      <c r="U343" s="370"/>
      <c r="V343" s="370"/>
    </row>
    <row r="344" spans="1:22" ht="16.5" hidden="1">
      <c r="A344" s="363" t="str">
        <f t="shared" si="58"/>
        <v>71060301040000</v>
      </c>
      <c r="B344" s="364" t="s">
        <v>439</v>
      </c>
      <c r="C344" s="365" t="s">
        <v>157</v>
      </c>
      <c r="D344" s="366" t="s">
        <v>442</v>
      </c>
      <c r="E344" s="367" t="s">
        <v>106</v>
      </c>
      <c r="F344" s="368" t="s">
        <v>155</v>
      </c>
      <c r="G344" s="369" t="s">
        <v>440</v>
      </c>
      <c r="H344" s="447"/>
      <c r="I344" s="424"/>
      <c r="J344" s="448"/>
      <c r="K344" s="449"/>
      <c r="L344" s="330" t="s">
        <v>118</v>
      </c>
      <c r="M344" s="323">
        <v>4216</v>
      </c>
      <c r="N344" s="299">
        <f t="shared" si="59"/>
        <v>0</v>
      </c>
      <c r="O344" s="292"/>
      <c r="P344" s="292"/>
      <c r="Q344" s="370"/>
      <c r="R344" s="370"/>
      <c r="S344" s="371"/>
      <c r="T344" s="370"/>
      <c r="U344" s="370"/>
      <c r="V344" s="370"/>
    </row>
    <row r="345" spans="1:22" ht="16.5" hidden="1">
      <c r="A345" s="363" t="str">
        <f t="shared" si="58"/>
        <v>71060301044861</v>
      </c>
      <c r="B345" s="364" t="s">
        <v>439</v>
      </c>
      <c r="C345" s="365" t="s">
        <v>157</v>
      </c>
      <c r="D345" s="366" t="s">
        <v>442</v>
      </c>
      <c r="E345" s="367" t="s">
        <v>106</v>
      </c>
      <c r="F345" s="368" t="s">
        <v>155</v>
      </c>
      <c r="G345" s="379">
        <v>4861</v>
      </c>
      <c r="H345" s="447"/>
      <c r="I345" s="424"/>
      <c r="J345" s="448"/>
      <c r="K345" s="449"/>
      <c r="L345" s="321" t="s">
        <v>121</v>
      </c>
      <c r="M345" s="316">
        <v>4232</v>
      </c>
      <c r="N345" s="299">
        <f t="shared" si="59"/>
        <v>0</v>
      </c>
      <c r="O345" s="292"/>
      <c r="P345" s="292"/>
      <c r="Q345" s="370"/>
      <c r="R345" s="370"/>
      <c r="S345" s="371"/>
      <c r="T345" s="370"/>
      <c r="U345" s="370"/>
      <c r="V345" s="370"/>
    </row>
    <row r="346" spans="1:22" ht="16.5" hidden="1">
      <c r="A346" s="363" t="str">
        <f t="shared" si="58"/>
        <v>71060301050000</v>
      </c>
      <c r="B346" s="364" t="s">
        <v>439</v>
      </c>
      <c r="C346" s="365" t="s">
        <v>157</v>
      </c>
      <c r="D346" s="366" t="s">
        <v>442</v>
      </c>
      <c r="E346" s="367" t="s">
        <v>106</v>
      </c>
      <c r="F346" s="368" t="s">
        <v>149</v>
      </c>
      <c r="G346" s="369" t="s">
        <v>440</v>
      </c>
      <c r="H346" s="447"/>
      <c r="I346" s="424"/>
      <c r="J346" s="448"/>
      <c r="K346" s="449"/>
      <c r="L346" s="321" t="s">
        <v>125</v>
      </c>
      <c r="M346" s="316">
        <v>4239</v>
      </c>
      <c r="N346" s="299">
        <f t="shared" si="59"/>
        <v>0</v>
      </c>
      <c r="O346" s="292"/>
      <c r="P346" s="292"/>
      <c r="Q346" s="370"/>
      <c r="R346" s="370"/>
      <c r="S346" s="371"/>
      <c r="T346" s="370"/>
      <c r="U346" s="370"/>
      <c r="V346" s="370"/>
    </row>
    <row r="347" spans="1:22" ht="16.5" hidden="1">
      <c r="A347" s="363" t="str">
        <f t="shared" si="58"/>
        <v>71060301054861</v>
      </c>
      <c r="B347" s="364" t="s">
        <v>439</v>
      </c>
      <c r="C347" s="365" t="s">
        <v>157</v>
      </c>
      <c r="D347" s="366" t="s">
        <v>442</v>
      </c>
      <c r="E347" s="367" t="s">
        <v>106</v>
      </c>
      <c r="F347" s="368" t="s">
        <v>149</v>
      </c>
      <c r="G347" s="379">
        <v>4861</v>
      </c>
      <c r="H347" s="447"/>
      <c r="I347" s="424"/>
      <c r="J347" s="448"/>
      <c r="K347" s="449"/>
      <c r="L347" s="321" t="s">
        <v>126</v>
      </c>
      <c r="M347" s="316">
        <v>4241</v>
      </c>
      <c r="N347" s="299">
        <f t="shared" si="59"/>
        <v>0</v>
      </c>
      <c r="O347" s="292"/>
      <c r="P347" s="292"/>
      <c r="Q347" s="370"/>
      <c r="R347" s="370"/>
      <c r="S347" s="371"/>
      <c r="T347" s="370"/>
      <c r="U347" s="370"/>
      <c r="V347" s="370"/>
    </row>
    <row r="348" spans="1:22" ht="25.5" hidden="1">
      <c r="A348" s="363" t="str">
        <f t="shared" si="58"/>
        <v>71060400000000</v>
      </c>
      <c r="B348" s="364" t="s">
        <v>439</v>
      </c>
      <c r="C348" s="365" t="s">
        <v>157</v>
      </c>
      <c r="D348" s="366" t="s">
        <v>155</v>
      </c>
      <c r="E348" s="367" t="s">
        <v>441</v>
      </c>
      <c r="F348" s="368" t="s">
        <v>441</v>
      </c>
      <c r="G348" s="369" t="s">
        <v>440</v>
      </c>
      <c r="H348" s="447"/>
      <c r="I348" s="424"/>
      <c r="J348" s="448"/>
      <c r="K348" s="449"/>
      <c r="L348" s="321" t="s">
        <v>127</v>
      </c>
      <c r="M348" s="316">
        <v>4252</v>
      </c>
      <c r="N348" s="299">
        <f t="shared" si="59"/>
        <v>0</v>
      </c>
      <c r="O348" s="292"/>
      <c r="P348" s="292"/>
      <c r="Q348" s="370"/>
      <c r="R348" s="370"/>
      <c r="S348" s="371"/>
      <c r="T348" s="370"/>
      <c r="U348" s="370"/>
      <c r="V348" s="370"/>
    </row>
    <row r="349" spans="1:22" ht="16.5" hidden="1">
      <c r="A349" s="363" t="str">
        <f t="shared" si="58"/>
        <v>71060400000001</v>
      </c>
      <c r="B349" s="364" t="s">
        <v>439</v>
      </c>
      <c r="C349" s="365" t="s">
        <v>157</v>
      </c>
      <c r="D349" s="366" t="s">
        <v>155</v>
      </c>
      <c r="E349" s="367" t="s">
        <v>441</v>
      </c>
      <c r="F349" s="368" t="s">
        <v>441</v>
      </c>
      <c r="G349" s="369" t="s">
        <v>96</v>
      </c>
      <c r="H349" s="447"/>
      <c r="I349" s="424"/>
      <c r="J349" s="448"/>
      <c r="K349" s="449"/>
      <c r="L349" s="330" t="s">
        <v>128</v>
      </c>
      <c r="M349" s="288">
        <v>4261</v>
      </c>
      <c r="N349" s="299">
        <f t="shared" si="59"/>
        <v>0</v>
      </c>
      <c r="O349" s="292"/>
      <c r="P349" s="292"/>
      <c r="Q349" s="370"/>
      <c r="R349" s="370"/>
      <c r="S349" s="371"/>
      <c r="T349" s="370"/>
      <c r="U349" s="370"/>
      <c r="V349" s="370"/>
    </row>
    <row r="350" spans="1:22" ht="16.5" hidden="1">
      <c r="A350" s="363" t="str">
        <f t="shared" si="58"/>
        <v>71060401000000</v>
      </c>
      <c r="B350" s="364" t="s">
        <v>439</v>
      </c>
      <c r="C350" s="365" t="s">
        <v>157</v>
      </c>
      <c r="D350" s="366" t="s">
        <v>155</v>
      </c>
      <c r="E350" s="367" t="s">
        <v>106</v>
      </c>
      <c r="F350" s="368" t="s">
        <v>441</v>
      </c>
      <c r="G350" s="369" t="s">
        <v>440</v>
      </c>
      <c r="H350" s="447"/>
      <c r="I350" s="424"/>
      <c r="J350" s="448"/>
      <c r="K350" s="449"/>
      <c r="L350" s="336" t="s">
        <v>129</v>
      </c>
      <c r="M350" s="289">
        <v>4264</v>
      </c>
      <c r="N350" s="299">
        <f t="shared" si="59"/>
        <v>0</v>
      </c>
      <c r="O350" s="292"/>
      <c r="P350" s="292"/>
      <c r="Q350" s="370"/>
      <c r="R350" s="370"/>
      <c r="S350" s="371"/>
      <c r="T350" s="370"/>
      <c r="U350" s="370"/>
      <c r="V350" s="370"/>
    </row>
    <row r="351" spans="1:22" ht="16.5" hidden="1">
      <c r="A351" s="363" t="str">
        <f t="shared" si="58"/>
        <v>71060401000001</v>
      </c>
      <c r="B351" s="364" t="s">
        <v>439</v>
      </c>
      <c r="C351" s="365" t="s">
        <v>157</v>
      </c>
      <c r="D351" s="366" t="s">
        <v>155</v>
      </c>
      <c r="E351" s="367" t="s">
        <v>106</v>
      </c>
      <c r="F351" s="368" t="s">
        <v>441</v>
      </c>
      <c r="G351" s="369" t="s">
        <v>96</v>
      </c>
      <c r="H351" s="447"/>
      <c r="I351" s="424"/>
      <c r="J351" s="448"/>
      <c r="K351" s="449"/>
      <c r="L351" s="336" t="s">
        <v>130</v>
      </c>
      <c r="M351" s="289">
        <v>4267</v>
      </c>
      <c r="N351" s="299">
        <f t="shared" si="59"/>
        <v>0</v>
      </c>
      <c r="O351" s="292"/>
      <c r="P351" s="292"/>
      <c r="Q351" s="370"/>
      <c r="R351" s="370"/>
      <c r="S351" s="371"/>
      <c r="T351" s="370"/>
      <c r="U351" s="370"/>
      <c r="V351" s="370"/>
    </row>
    <row r="352" spans="1:22" ht="16.5" hidden="1">
      <c r="A352" s="363" t="str">
        <f t="shared" si="58"/>
        <v>71060401010000</v>
      </c>
      <c r="B352" s="364" t="s">
        <v>439</v>
      </c>
      <c r="C352" s="365" t="s">
        <v>157</v>
      </c>
      <c r="D352" s="366" t="s">
        <v>155</v>
      </c>
      <c r="E352" s="367" t="s">
        <v>106</v>
      </c>
      <c r="F352" s="368" t="s">
        <v>106</v>
      </c>
      <c r="G352" s="369" t="s">
        <v>440</v>
      </c>
      <c r="H352" s="447"/>
      <c r="I352" s="424"/>
      <c r="J352" s="448"/>
      <c r="K352" s="449"/>
      <c r="L352" s="336" t="s">
        <v>364</v>
      </c>
      <c r="M352" s="289">
        <v>4269</v>
      </c>
      <c r="N352" s="299">
        <f t="shared" si="59"/>
        <v>0</v>
      </c>
      <c r="O352" s="292"/>
      <c r="P352" s="292"/>
      <c r="Q352" s="370"/>
      <c r="R352" s="370"/>
      <c r="S352" s="371"/>
      <c r="T352" s="370"/>
      <c r="U352" s="370"/>
      <c r="V352" s="370"/>
    </row>
    <row r="353" spans="1:22" ht="16.5" hidden="1">
      <c r="B353" s="364"/>
      <c r="G353" s="369"/>
      <c r="H353" s="447"/>
      <c r="I353" s="424"/>
      <c r="J353" s="448"/>
      <c r="K353" s="449"/>
      <c r="L353" s="321" t="s">
        <v>791</v>
      </c>
      <c r="M353" s="289" t="s">
        <v>789</v>
      </c>
      <c r="N353" s="299">
        <f t="shared" ref="N353:N354" si="60">O353+P353</f>
        <v>0</v>
      </c>
      <c r="O353" s="292"/>
      <c r="P353" s="292"/>
      <c r="Q353" s="370"/>
      <c r="R353" s="370"/>
      <c r="S353" s="371"/>
      <c r="T353" s="370"/>
      <c r="U353" s="370"/>
      <c r="V353" s="370"/>
    </row>
    <row r="354" spans="1:22" ht="16.5" hidden="1">
      <c r="A354" s="363" t="str">
        <f t="shared" si="58"/>
        <v>71060401014251</v>
      </c>
      <c r="B354" s="378" t="s">
        <v>439</v>
      </c>
      <c r="C354" s="365" t="s">
        <v>157</v>
      </c>
      <c r="D354" s="366" t="s">
        <v>155</v>
      </c>
      <c r="E354" s="367" t="s">
        <v>106</v>
      </c>
      <c r="F354" s="368" t="s">
        <v>106</v>
      </c>
      <c r="G354" s="379">
        <v>4251</v>
      </c>
      <c r="H354" s="447"/>
      <c r="I354" s="424"/>
      <c r="J354" s="448"/>
      <c r="K354" s="449"/>
      <c r="L354" s="321" t="s">
        <v>133</v>
      </c>
      <c r="M354" s="316">
        <v>4823</v>
      </c>
      <c r="N354" s="299">
        <f t="shared" si="60"/>
        <v>0</v>
      </c>
      <c r="O354" s="292"/>
      <c r="P354" s="292"/>
      <c r="Q354" s="370"/>
      <c r="R354" s="370"/>
      <c r="S354" s="371"/>
      <c r="T354" s="370"/>
      <c r="U354" s="370"/>
      <c r="V354" s="370"/>
    </row>
    <row r="355" spans="1:22" ht="25.5" hidden="1">
      <c r="A355" s="363" t="str">
        <f t="shared" si="58"/>
        <v>71060401015113</v>
      </c>
      <c r="B355" s="364" t="s">
        <v>439</v>
      </c>
      <c r="C355" s="365" t="s">
        <v>157</v>
      </c>
      <c r="D355" s="366" t="s">
        <v>155</v>
      </c>
      <c r="E355" s="367" t="s">
        <v>106</v>
      </c>
      <c r="F355" s="368" t="s">
        <v>106</v>
      </c>
      <c r="G355" s="379">
        <v>5113</v>
      </c>
      <c r="H355" s="447"/>
      <c r="I355" s="424"/>
      <c r="J355" s="448"/>
      <c r="K355" s="449"/>
      <c r="L355" s="321" t="s">
        <v>761</v>
      </c>
      <c r="M355" s="316" t="s">
        <v>762</v>
      </c>
      <c r="N355" s="299">
        <f t="shared" si="59"/>
        <v>0</v>
      </c>
      <c r="O355" s="292"/>
      <c r="P355" s="292"/>
      <c r="Q355" s="370"/>
      <c r="R355" s="370"/>
      <c r="S355" s="371"/>
      <c r="T355" s="370"/>
      <c r="U355" s="370"/>
      <c r="V355" s="370"/>
    </row>
    <row r="356" spans="1:22" ht="16.5" hidden="1">
      <c r="A356" s="363" t="str">
        <f t="shared" si="58"/>
        <v>71060401015113</v>
      </c>
      <c r="B356" s="364" t="s">
        <v>439</v>
      </c>
      <c r="C356" s="365" t="s">
        <v>157</v>
      </c>
      <c r="D356" s="366" t="s">
        <v>155</v>
      </c>
      <c r="E356" s="367" t="s">
        <v>106</v>
      </c>
      <c r="F356" s="368" t="s">
        <v>106</v>
      </c>
      <c r="G356" s="379">
        <v>5113</v>
      </c>
      <c r="H356" s="447"/>
      <c r="I356" s="424"/>
      <c r="J356" s="448"/>
      <c r="K356" s="449"/>
      <c r="L356" s="418" t="s">
        <v>134</v>
      </c>
      <c r="M356" s="288">
        <v>4861</v>
      </c>
      <c r="N356" s="299">
        <f t="shared" si="59"/>
        <v>0</v>
      </c>
      <c r="O356" s="292"/>
      <c r="P356" s="292"/>
      <c r="Q356" s="370"/>
      <c r="R356" s="370"/>
      <c r="S356" s="371"/>
      <c r="T356" s="370"/>
      <c r="U356" s="370"/>
      <c r="V356" s="370"/>
    </row>
    <row r="357" spans="1:22" ht="16.5" hidden="1">
      <c r="A357" s="363" t="str">
        <f t="shared" si="58"/>
        <v>71060401015129</v>
      </c>
      <c r="B357" s="364" t="s">
        <v>439</v>
      </c>
      <c r="C357" s="365" t="s">
        <v>157</v>
      </c>
      <c r="D357" s="366" t="s">
        <v>155</v>
      </c>
      <c r="E357" s="367" t="s">
        <v>106</v>
      </c>
      <c r="F357" s="368" t="s">
        <v>106</v>
      </c>
      <c r="G357" s="379">
        <v>5129</v>
      </c>
      <c r="H357" s="447"/>
      <c r="I357" s="424"/>
      <c r="J357" s="448"/>
      <c r="K357" s="449"/>
      <c r="L357" s="321" t="s">
        <v>136</v>
      </c>
      <c r="M357" s="316">
        <v>5122</v>
      </c>
      <c r="N357" s="299">
        <f t="shared" si="59"/>
        <v>0</v>
      </c>
      <c r="O357" s="292"/>
      <c r="P357" s="292"/>
      <c r="Q357" s="370"/>
      <c r="R357" s="370"/>
      <c r="S357" s="371"/>
      <c r="T357" s="370"/>
      <c r="U357" s="370"/>
      <c r="V357" s="370"/>
    </row>
    <row r="358" spans="1:22" ht="16.5" hidden="1">
      <c r="A358" s="363" t="str">
        <f t="shared" si="58"/>
        <v>71060401020000</v>
      </c>
      <c r="B358" s="364" t="s">
        <v>439</v>
      </c>
      <c r="C358" s="365" t="s">
        <v>157</v>
      </c>
      <c r="D358" s="366" t="s">
        <v>155</v>
      </c>
      <c r="E358" s="367" t="s">
        <v>106</v>
      </c>
      <c r="F358" s="368" t="s">
        <v>140</v>
      </c>
      <c r="G358" s="369" t="s">
        <v>440</v>
      </c>
      <c r="H358" s="447"/>
      <c r="I358" s="424"/>
      <c r="J358" s="448"/>
      <c r="K358" s="449"/>
      <c r="L358" s="321" t="s">
        <v>137</v>
      </c>
      <c r="M358" s="316">
        <v>5129</v>
      </c>
      <c r="N358" s="299">
        <f t="shared" si="59"/>
        <v>0</v>
      </c>
      <c r="O358" s="292"/>
      <c r="P358" s="292"/>
      <c r="Q358" s="370"/>
      <c r="R358" s="370"/>
      <c r="S358" s="371"/>
      <c r="T358" s="370"/>
      <c r="U358" s="370"/>
      <c r="V358" s="370"/>
    </row>
    <row r="359" spans="1:22" hidden="1">
      <c r="A359" s="363" t="str">
        <f t="shared" si="58"/>
        <v>71060401024511</v>
      </c>
      <c r="B359" s="364" t="s">
        <v>439</v>
      </c>
      <c r="C359" s="365" t="s">
        <v>157</v>
      </c>
      <c r="D359" s="366" t="s">
        <v>155</v>
      </c>
      <c r="E359" s="367" t="s">
        <v>106</v>
      </c>
      <c r="F359" s="368" t="s">
        <v>140</v>
      </c>
      <c r="G359" s="369">
        <v>4511</v>
      </c>
      <c r="H359" s="447"/>
      <c r="I359" s="424"/>
      <c r="J359" s="448"/>
      <c r="K359" s="449"/>
      <c r="L359" s="321" t="s">
        <v>138</v>
      </c>
      <c r="M359" s="316">
        <v>5132</v>
      </c>
      <c r="N359" s="299">
        <f t="shared" si="59"/>
        <v>0</v>
      </c>
      <c r="O359" s="299"/>
      <c r="P359" s="299"/>
      <c r="Q359" s="370"/>
      <c r="R359" s="370"/>
      <c r="S359" s="371"/>
      <c r="T359" s="370"/>
      <c r="U359" s="370"/>
      <c r="V359" s="370"/>
    </row>
    <row r="360" spans="1:22" hidden="1">
      <c r="A360" s="363" t="str">
        <f t="shared" si="58"/>
        <v>71060401024861</v>
      </c>
      <c r="B360" s="364" t="s">
        <v>439</v>
      </c>
      <c r="C360" s="365" t="s">
        <v>157</v>
      </c>
      <c r="D360" s="366" t="s">
        <v>155</v>
      </c>
      <c r="E360" s="367" t="s">
        <v>106</v>
      </c>
      <c r="F360" s="368" t="s">
        <v>140</v>
      </c>
      <c r="G360" s="379">
        <v>4861</v>
      </c>
      <c r="H360" s="290"/>
      <c r="I360" s="290"/>
      <c r="J360" s="290"/>
      <c r="K360" s="290"/>
      <c r="L360" s="416" t="s">
        <v>884</v>
      </c>
      <c r="M360" s="411"/>
      <c r="N360" s="417">
        <f>O360+P360</f>
        <v>0</v>
      </c>
      <c r="O360" s="417">
        <f>SUM(O361)</f>
        <v>0</v>
      </c>
      <c r="P360" s="417">
        <f>SUM(P361)</f>
        <v>0</v>
      </c>
      <c r="Q360" s="370"/>
      <c r="R360" s="370"/>
      <c r="S360" s="371"/>
      <c r="T360" s="370"/>
      <c r="U360" s="370"/>
      <c r="V360" s="370"/>
    </row>
    <row r="361" spans="1:22" ht="25.5" hidden="1">
      <c r="A361" s="363" t="str">
        <f t="shared" si="58"/>
        <v>71060401030000</v>
      </c>
      <c r="B361" s="364" t="s">
        <v>439</v>
      </c>
      <c r="C361" s="365" t="s">
        <v>157</v>
      </c>
      <c r="D361" s="366" t="s">
        <v>155</v>
      </c>
      <c r="E361" s="367" t="s">
        <v>106</v>
      </c>
      <c r="F361" s="368" t="s">
        <v>442</v>
      </c>
      <c r="G361" s="369" t="s">
        <v>440</v>
      </c>
      <c r="H361" s="447"/>
      <c r="I361" s="424"/>
      <c r="J361" s="448"/>
      <c r="K361" s="449"/>
      <c r="L361" s="321" t="s">
        <v>217</v>
      </c>
      <c r="M361" s="316">
        <v>4511</v>
      </c>
      <c r="N361" s="299">
        <f t="shared" ref="N361" si="61">O361+P361</f>
        <v>0</v>
      </c>
      <c r="O361" s="292"/>
      <c r="P361" s="292"/>
      <c r="Q361" s="370"/>
      <c r="R361" s="370"/>
      <c r="S361" s="371"/>
      <c r="T361" s="370"/>
      <c r="U361" s="370"/>
      <c r="V361" s="370"/>
    </row>
    <row r="362" spans="1:22" hidden="1">
      <c r="A362" s="363" t="str">
        <f t="shared" si="56"/>
        <v>71060401034251</v>
      </c>
      <c r="B362" s="364" t="s">
        <v>439</v>
      </c>
      <c r="C362" s="365" t="s">
        <v>157</v>
      </c>
      <c r="D362" s="366" t="s">
        <v>155</v>
      </c>
      <c r="E362" s="367" t="s">
        <v>106</v>
      </c>
      <c r="F362" s="368" t="s">
        <v>442</v>
      </c>
      <c r="G362" s="379">
        <v>4251</v>
      </c>
      <c r="H362" s="290">
        <v>2520</v>
      </c>
      <c r="I362" s="319" t="s">
        <v>149</v>
      </c>
      <c r="J362" s="320">
        <v>2</v>
      </c>
      <c r="K362" s="320">
        <v>0</v>
      </c>
      <c r="L362" s="410" t="s">
        <v>640</v>
      </c>
      <c r="M362" s="411"/>
      <c r="N362" s="412">
        <f>+N364</f>
        <v>0</v>
      </c>
      <c r="O362" s="412">
        <f>+O364</f>
        <v>0</v>
      </c>
      <c r="P362" s="412">
        <f>+P364</f>
        <v>0</v>
      </c>
      <c r="Q362" s="370"/>
      <c r="R362" s="370"/>
      <c r="S362" s="371"/>
      <c r="T362" s="370"/>
      <c r="U362" s="370"/>
      <c r="V362" s="370"/>
    </row>
    <row r="363" spans="1:22" hidden="1">
      <c r="A363" s="363" t="str">
        <f t="shared" si="56"/>
        <v>71060401034861</v>
      </c>
      <c r="B363" s="364" t="s">
        <v>439</v>
      </c>
      <c r="C363" s="365" t="s">
        <v>157</v>
      </c>
      <c r="D363" s="366" t="s">
        <v>155</v>
      </c>
      <c r="E363" s="367" t="s">
        <v>106</v>
      </c>
      <c r="F363" s="368" t="s">
        <v>442</v>
      </c>
      <c r="G363" s="369">
        <v>4861</v>
      </c>
      <c r="H363" s="290"/>
      <c r="I363" s="319"/>
      <c r="J363" s="320"/>
      <c r="K363" s="320"/>
      <c r="L363" s="330" t="s">
        <v>110</v>
      </c>
      <c r="M363" s="288"/>
      <c r="N363" s="299"/>
      <c r="O363" s="299"/>
      <c r="P363" s="299"/>
      <c r="Q363" s="370"/>
      <c r="R363" s="370"/>
      <c r="S363" s="371"/>
      <c r="T363" s="370"/>
      <c r="U363" s="370"/>
      <c r="V363" s="370"/>
    </row>
    <row r="364" spans="1:22" hidden="1">
      <c r="A364" s="363" t="str">
        <f t="shared" si="56"/>
        <v>71060401035113</v>
      </c>
      <c r="B364" s="364" t="s">
        <v>439</v>
      </c>
      <c r="C364" s="365" t="s">
        <v>157</v>
      </c>
      <c r="D364" s="366" t="s">
        <v>155</v>
      </c>
      <c r="E364" s="367" t="s">
        <v>106</v>
      </c>
      <c r="F364" s="368" t="s">
        <v>442</v>
      </c>
      <c r="G364" s="379">
        <v>5113</v>
      </c>
      <c r="H364" s="290">
        <v>2521</v>
      </c>
      <c r="I364" s="318" t="s">
        <v>149</v>
      </c>
      <c r="J364" s="322">
        <v>2</v>
      </c>
      <c r="K364" s="322">
        <v>1</v>
      </c>
      <c r="L364" s="409" t="s">
        <v>640</v>
      </c>
      <c r="M364" s="323"/>
      <c r="N364" s="331">
        <f>+N366</f>
        <v>0</v>
      </c>
      <c r="O364" s="331">
        <f>+O366</f>
        <v>0</v>
      </c>
      <c r="P364" s="331">
        <f>+P366</f>
        <v>0</v>
      </c>
      <c r="Q364" s="370"/>
      <c r="R364" s="370"/>
      <c r="S364" s="371"/>
      <c r="T364" s="370"/>
      <c r="U364" s="370"/>
      <c r="V364" s="370"/>
    </row>
    <row r="365" spans="1:22" hidden="1">
      <c r="A365" s="363" t="str">
        <f t="shared" si="56"/>
        <v>71060401040000</v>
      </c>
      <c r="B365" s="364" t="s">
        <v>439</v>
      </c>
      <c r="C365" s="365" t="s">
        <v>157</v>
      </c>
      <c r="D365" s="366" t="s">
        <v>155</v>
      </c>
      <c r="E365" s="367" t="s">
        <v>106</v>
      </c>
      <c r="F365" s="368" t="s">
        <v>155</v>
      </c>
      <c r="G365" s="369" t="s">
        <v>440</v>
      </c>
      <c r="H365" s="290"/>
      <c r="I365" s="318"/>
      <c r="J365" s="322"/>
      <c r="K365" s="322"/>
      <c r="L365" s="330" t="s">
        <v>108</v>
      </c>
      <c r="M365" s="288"/>
      <c r="N365" s="299"/>
      <c r="O365" s="299"/>
      <c r="P365" s="299"/>
      <c r="Q365" s="370"/>
      <c r="R365" s="370"/>
      <c r="S365" s="371"/>
      <c r="T365" s="370"/>
      <c r="U365" s="370"/>
      <c r="V365" s="370"/>
    </row>
    <row r="366" spans="1:22" hidden="1">
      <c r="A366" s="363" t="str">
        <f t="shared" si="56"/>
        <v>71060401044861</v>
      </c>
      <c r="B366" s="364" t="s">
        <v>439</v>
      </c>
      <c r="C366" s="365" t="s">
        <v>157</v>
      </c>
      <c r="D366" s="366" t="s">
        <v>155</v>
      </c>
      <c r="E366" s="367" t="s">
        <v>106</v>
      </c>
      <c r="F366" s="368" t="s">
        <v>155</v>
      </c>
      <c r="G366" s="379">
        <v>4861</v>
      </c>
      <c r="H366" s="290"/>
      <c r="I366" s="290"/>
      <c r="J366" s="290"/>
      <c r="K366" s="290"/>
      <c r="L366" s="416" t="s">
        <v>642</v>
      </c>
      <c r="M366" s="411"/>
      <c r="N366" s="417">
        <f>O366+P366</f>
        <v>0</v>
      </c>
      <c r="O366" s="417">
        <f>SUM(O367:O369)</f>
        <v>0</v>
      </c>
      <c r="P366" s="417">
        <f>SUM(P367:P369)</f>
        <v>0</v>
      </c>
      <c r="Q366" s="370"/>
      <c r="R366" s="370"/>
      <c r="S366" s="371"/>
      <c r="T366" s="370"/>
      <c r="U366" s="370"/>
      <c r="V366" s="370"/>
    </row>
    <row r="367" spans="1:22" ht="25.5" hidden="1">
      <c r="B367" s="364"/>
      <c r="G367" s="369"/>
      <c r="H367" s="330"/>
      <c r="I367" s="330"/>
      <c r="J367" s="330"/>
      <c r="K367" s="330"/>
      <c r="L367" s="427" t="s">
        <v>142</v>
      </c>
      <c r="M367" s="288">
        <v>4251</v>
      </c>
      <c r="N367" s="299">
        <f t="shared" ref="N367:N369" si="62">O367+P367</f>
        <v>0</v>
      </c>
      <c r="O367" s="299"/>
      <c r="P367" s="299"/>
      <c r="Q367" s="370"/>
      <c r="R367" s="370"/>
      <c r="S367" s="371"/>
      <c r="T367" s="370"/>
      <c r="U367" s="370"/>
      <c r="V367" s="370"/>
    </row>
    <row r="368" spans="1:22" ht="16.5" hidden="1">
      <c r="B368" s="364"/>
      <c r="H368" s="447"/>
      <c r="I368" s="424"/>
      <c r="J368" s="448"/>
      <c r="K368" s="449"/>
      <c r="L368" s="330" t="s">
        <v>173</v>
      </c>
      <c r="M368" s="288">
        <v>5112</v>
      </c>
      <c r="N368" s="299">
        <f t="shared" si="62"/>
        <v>0</v>
      </c>
      <c r="O368" s="292"/>
      <c r="P368" s="292"/>
      <c r="Q368" s="370"/>
      <c r="R368" s="370"/>
      <c r="S368" s="371"/>
      <c r="T368" s="370"/>
      <c r="U368" s="370"/>
      <c r="V368" s="370"/>
    </row>
    <row r="369" spans="1:22" hidden="1">
      <c r="A369" s="363" t="str">
        <f t="shared" si="56"/>
        <v>71060401050000</v>
      </c>
      <c r="B369" s="364" t="s">
        <v>439</v>
      </c>
      <c r="C369" s="365" t="s">
        <v>157</v>
      </c>
      <c r="D369" s="366" t="s">
        <v>155</v>
      </c>
      <c r="E369" s="367" t="s">
        <v>106</v>
      </c>
      <c r="F369" s="368" t="s">
        <v>149</v>
      </c>
      <c r="G369" s="369" t="s">
        <v>440</v>
      </c>
      <c r="H369" s="447"/>
      <c r="I369" s="424"/>
      <c r="J369" s="448"/>
      <c r="K369" s="449"/>
      <c r="L369" s="330" t="s">
        <v>174</v>
      </c>
      <c r="M369" s="288">
        <v>5113</v>
      </c>
      <c r="N369" s="299">
        <f t="shared" si="62"/>
        <v>0</v>
      </c>
      <c r="O369" s="299"/>
      <c r="P369" s="299"/>
      <c r="Q369" s="370"/>
      <c r="R369" s="370"/>
      <c r="S369" s="371"/>
      <c r="T369" s="370"/>
      <c r="U369" s="370"/>
      <c r="V369" s="370"/>
    </row>
    <row r="370" spans="1:22" hidden="1">
      <c r="A370" s="363" t="str">
        <f t="shared" si="56"/>
        <v>71060401054861</v>
      </c>
      <c r="B370" s="364" t="s">
        <v>439</v>
      </c>
      <c r="C370" s="365" t="s">
        <v>157</v>
      </c>
      <c r="D370" s="366" t="s">
        <v>155</v>
      </c>
      <c r="E370" s="367" t="s">
        <v>106</v>
      </c>
      <c r="F370" s="368" t="s">
        <v>149</v>
      </c>
      <c r="G370" s="379">
        <v>4861</v>
      </c>
      <c r="H370" s="290">
        <v>2530</v>
      </c>
      <c r="I370" s="319" t="s">
        <v>149</v>
      </c>
      <c r="J370" s="320">
        <v>3</v>
      </c>
      <c r="K370" s="320">
        <v>0</v>
      </c>
      <c r="L370" s="410" t="s">
        <v>235</v>
      </c>
      <c r="M370" s="411"/>
      <c r="N370" s="412">
        <f>+N372</f>
        <v>0</v>
      </c>
      <c r="O370" s="412">
        <f>+O372</f>
        <v>0</v>
      </c>
      <c r="P370" s="412">
        <f>+P372</f>
        <v>0</v>
      </c>
      <c r="Q370" s="370"/>
      <c r="R370" s="370"/>
      <c r="S370" s="371"/>
      <c r="T370" s="370"/>
      <c r="U370" s="370"/>
      <c r="V370" s="370"/>
    </row>
    <row r="371" spans="1:22" hidden="1">
      <c r="A371" s="363" t="str">
        <f t="shared" si="56"/>
        <v>71060500000000</v>
      </c>
      <c r="B371" s="364" t="s">
        <v>439</v>
      </c>
      <c r="C371" s="365" t="s">
        <v>157</v>
      </c>
      <c r="D371" s="366" t="s">
        <v>149</v>
      </c>
      <c r="E371" s="367" t="s">
        <v>441</v>
      </c>
      <c r="F371" s="368" t="s">
        <v>441</v>
      </c>
      <c r="G371" s="369" t="s">
        <v>440</v>
      </c>
      <c r="H371" s="290"/>
      <c r="I371" s="319"/>
      <c r="J371" s="320"/>
      <c r="K371" s="320"/>
      <c r="L371" s="330" t="s">
        <v>110</v>
      </c>
      <c r="M371" s="413"/>
      <c r="N371" s="331"/>
      <c r="O371" s="331"/>
      <c r="P371" s="331"/>
      <c r="Q371" s="370"/>
      <c r="R371" s="370"/>
      <c r="S371" s="371"/>
      <c r="T371" s="370"/>
      <c r="U371" s="370"/>
      <c r="V371" s="370"/>
    </row>
    <row r="372" spans="1:22" hidden="1">
      <c r="A372" s="363" t="str">
        <f t="shared" si="56"/>
        <v>71060500000001</v>
      </c>
      <c r="B372" s="364" t="s">
        <v>439</v>
      </c>
      <c r="C372" s="365" t="s">
        <v>157</v>
      </c>
      <c r="D372" s="366" t="s">
        <v>149</v>
      </c>
      <c r="E372" s="367" t="s">
        <v>441</v>
      </c>
      <c r="F372" s="368" t="s">
        <v>441</v>
      </c>
      <c r="G372" s="369" t="s">
        <v>96</v>
      </c>
      <c r="H372" s="290">
        <v>2531</v>
      </c>
      <c r="I372" s="318" t="s">
        <v>149</v>
      </c>
      <c r="J372" s="322">
        <v>3</v>
      </c>
      <c r="K372" s="322">
        <v>1</v>
      </c>
      <c r="L372" s="409" t="s">
        <v>236</v>
      </c>
      <c r="M372" s="323"/>
      <c r="N372" s="331">
        <f>+N374</f>
        <v>0</v>
      </c>
      <c r="O372" s="331">
        <f t="shared" ref="O372:P372" si="63">+O374</f>
        <v>0</v>
      </c>
      <c r="P372" s="331">
        <f t="shared" si="63"/>
        <v>0</v>
      </c>
      <c r="Q372" s="370"/>
      <c r="R372" s="370"/>
      <c r="S372" s="371"/>
      <c r="T372" s="370"/>
      <c r="U372" s="370"/>
      <c r="V372" s="370"/>
    </row>
    <row r="373" spans="1:22" hidden="1">
      <c r="A373" s="363" t="str">
        <f t="shared" si="56"/>
        <v>71060501000000</v>
      </c>
      <c r="B373" s="364" t="s">
        <v>439</v>
      </c>
      <c r="C373" s="365" t="s">
        <v>157</v>
      </c>
      <c r="D373" s="366" t="s">
        <v>149</v>
      </c>
      <c r="E373" s="367" t="s">
        <v>106</v>
      </c>
      <c r="F373" s="368" t="s">
        <v>441</v>
      </c>
      <c r="G373" s="369" t="s">
        <v>440</v>
      </c>
      <c r="H373" s="290"/>
      <c r="I373" s="318"/>
      <c r="J373" s="322"/>
      <c r="K373" s="322"/>
      <c r="L373" s="330" t="s">
        <v>108</v>
      </c>
      <c r="M373" s="323"/>
      <c r="N373" s="331"/>
      <c r="O373" s="331"/>
      <c r="P373" s="331"/>
      <c r="Q373" s="370"/>
      <c r="R373" s="370"/>
      <c r="S373" s="371"/>
      <c r="T373" s="370"/>
      <c r="U373" s="370"/>
      <c r="V373" s="370"/>
    </row>
    <row r="374" spans="1:22" ht="27" hidden="1">
      <c r="B374" s="364"/>
      <c r="G374" s="369"/>
      <c r="H374" s="290"/>
      <c r="I374" s="414"/>
      <c r="J374" s="415"/>
      <c r="K374" s="415"/>
      <c r="L374" s="416" t="s">
        <v>885</v>
      </c>
      <c r="M374" s="411"/>
      <c r="N374" s="417">
        <f>O374+P374</f>
        <v>0</v>
      </c>
      <c r="O374" s="417">
        <f>SUM(O375:O376)</f>
        <v>0</v>
      </c>
      <c r="P374" s="417">
        <f>SUM(P375:P376)</f>
        <v>0</v>
      </c>
      <c r="Q374" s="370"/>
      <c r="R374" s="370"/>
      <c r="S374" s="371"/>
      <c r="T374" s="370"/>
      <c r="U374" s="370"/>
      <c r="V374" s="370"/>
    </row>
    <row r="375" spans="1:22" ht="16.5" hidden="1">
      <c r="A375" s="363" t="str">
        <f t="shared" ref="A375:A376" si="64">CONCATENATE(B375,C375,D375,E375,F375,G375)</f>
        <v>71060301050000</v>
      </c>
      <c r="B375" s="364" t="s">
        <v>439</v>
      </c>
      <c r="C375" s="365" t="s">
        <v>157</v>
      </c>
      <c r="D375" s="366" t="s">
        <v>442</v>
      </c>
      <c r="E375" s="367" t="s">
        <v>106</v>
      </c>
      <c r="F375" s="368" t="s">
        <v>149</v>
      </c>
      <c r="G375" s="369" t="s">
        <v>440</v>
      </c>
      <c r="H375" s="447"/>
      <c r="I375" s="424"/>
      <c r="J375" s="448"/>
      <c r="K375" s="449"/>
      <c r="L375" s="321" t="s">
        <v>125</v>
      </c>
      <c r="M375" s="316">
        <v>4239</v>
      </c>
      <c r="N375" s="299">
        <f t="shared" ref="N375:N376" si="65">O375+P375</f>
        <v>0</v>
      </c>
      <c r="O375" s="292"/>
      <c r="P375" s="292"/>
      <c r="Q375" s="370"/>
      <c r="R375" s="370"/>
      <c r="S375" s="371"/>
      <c r="T375" s="370"/>
      <c r="U375" s="370"/>
      <c r="V375" s="370"/>
    </row>
    <row r="376" spans="1:22" ht="25.5" hidden="1">
      <c r="A376" s="363" t="str">
        <f t="shared" si="64"/>
        <v>71060401030000</v>
      </c>
      <c r="B376" s="364" t="s">
        <v>439</v>
      </c>
      <c r="C376" s="365" t="s">
        <v>157</v>
      </c>
      <c r="D376" s="366" t="s">
        <v>155</v>
      </c>
      <c r="E376" s="367" t="s">
        <v>106</v>
      </c>
      <c r="F376" s="368" t="s">
        <v>442</v>
      </c>
      <c r="G376" s="369" t="s">
        <v>440</v>
      </c>
      <c r="H376" s="447"/>
      <c r="I376" s="424"/>
      <c r="J376" s="448"/>
      <c r="K376" s="449"/>
      <c r="L376" s="321" t="s">
        <v>217</v>
      </c>
      <c r="M376" s="316">
        <v>4511</v>
      </c>
      <c r="N376" s="299">
        <f t="shared" si="65"/>
        <v>0</v>
      </c>
      <c r="O376" s="292"/>
      <c r="P376" s="292"/>
      <c r="Q376" s="370"/>
      <c r="R376" s="370"/>
      <c r="S376" s="371"/>
      <c r="T376" s="370"/>
      <c r="U376" s="370"/>
      <c r="V376" s="370"/>
    </row>
    <row r="377" spans="1:22" ht="27" hidden="1">
      <c r="A377" s="363" t="str">
        <f t="shared" ref="A377:A419" si="66">CONCATENATE(B377,C377,D377,E377,F377,G377)</f>
        <v>71060501015134</v>
      </c>
      <c r="B377" s="364" t="s">
        <v>439</v>
      </c>
      <c r="C377" s="365" t="s">
        <v>157</v>
      </c>
      <c r="D377" s="366" t="s">
        <v>149</v>
      </c>
      <c r="E377" s="367" t="s">
        <v>106</v>
      </c>
      <c r="F377" s="368" t="s">
        <v>106</v>
      </c>
      <c r="G377" s="379">
        <v>5134</v>
      </c>
      <c r="H377" s="290">
        <v>2560</v>
      </c>
      <c r="I377" s="319" t="s">
        <v>149</v>
      </c>
      <c r="J377" s="320">
        <v>6</v>
      </c>
      <c r="K377" s="320">
        <v>0</v>
      </c>
      <c r="L377" s="410" t="s">
        <v>238</v>
      </c>
      <c r="M377" s="411"/>
      <c r="N377" s="412">
        <f>+N379</f>
        <v>0</v>
      </c>
      <c r="O377" s="412">
        <f>+O379</f>
        <v>0</v>
      </c>
      <c r="P377" s="412">
        <f>+P379</f>
        <v>0</v>
      </c>
      <c r="Q377" s="370"/>
      <c r="R377" s="370"/>
      <c r="S377" s="371"/>
      <c r="T377" s="370"/>
      <c r="U377" s="370"/>
      <c r="V377" s="370"/>
    </row>
    <row r="378" spans="1:22" hidden="1">
      <c r="A378" s="363" t="str">
        <f t="shared" si="66"/>
        <v>71060600000000</v>
      </c>
      <c r="B378" s="364" t="s">
        <v>439</v>
      </c>
      <c r="C378" s="365" t="s">
        <v>157</v>
      </c>
      <c r="D378" s="366" t="s">
        <v>157</v>
      </c>
      <c r="E378" s="367" t="s">
        <v>441</v>
      </c>
      <c r="F378" s="368" t="s">
        <v>441</v>
      </c>
      <c r="G378" s="369" t="s">
        <v>440</v>
      </c>
      <c r="H378" s="318"/>
      <c r="I378" s="319"/>
      <c r="J378" s="320"/>
      <c r="K378" s="320"/>
      <c r="L378" s="330" t="s">
        <v>110</v>
      </c>
      <c r="M378" s="288"/>
      <c r="N378" s="331"/>
      <c r="O378" s="331"/>
      <c r="P378" s="331"/>
      <c r="Q378" s="370"/>
      <c r="R378" s="370"/>
      <c r="S378" s="371"/>
      <c r="T378" s="370"/>
      <c r="U378" s="370"/>
      <c r="V378" s="370"/>
    </row>
    <row r="379" spans="1:22" ht="25.5" hidden="1">
      <c r="A379" s="363" t="str">
        <f t="shared" si="66"/>
        <v>71060600000001</v>
      </c>
      <c r="B379" s="364" t="s">
        <v>439</v>
      </c>
      <c r="C379" s="365" t="s">
        <v>157</v>
      </c>
      <c r="D379" s="366" t="s">
        <v>157</v>
      </c>
      <c r="E379" s="367" t="s">
        <v>441</v>
      </c>
      <c r="F379" s="368" t="s">
        <v>441</v>
      </c>
      <c r="G379" s="369" t="s">
        <v>96</v>
      </c>
      <c r="H379" s="290">
        <v>2561</v>
      </c>
      <c r="I379" s="318" t="s">
        <v>149</v>
      </c>
      <c r="J379" s="322">
        <v>6</v>
      </c>
      <c r="K379" s="322">
        <v>1</v>
      </c>
      <c r="L379" s="409" t="s">
        <v>238</v>
      </c>
      <c r="M379" s="323"/>
      <c r="N379" s="331">
        <f>+N381+N389+N391+N396+N393+N398+N402+N404</f>
        <v>0</v>
      </c>
      <c r="O379" s="331">
        <f t="shared" ref="O379:P379" si="67">+O381+O389+O391+O396+O393+O398+O402+O404</f>
        <v>0</v>
      </c>
      <c r="P379" s="331">
        <f t="shared" si="67"/>
        <v>0</v>
      </c>
      <c r="Q379" s="370"/>
      <c r="R379" s="370"/>
      <c r="S379" s="371"/>
      <c r="T379" s="370"/>
      <c r="U379" s="370"/>
      <c r="V379" s="370"/>
    </row>
    <row r="380" spans="1:22" hidden="1">
      <c r="A380" s="363" t="str">
        <f t="shared" si="66"/>
        <v>71060601000000</v>
      </c>
      <c r="B380" s="364" t="s">
        <v>439</v>
      </c>
      <c r="C380" s="365" t="s">
        <v>157</v>
      </c>
      <c r="D380" s="366" t="s">
        <v>157</v>
      </c>
      <c r="E380" s="367" t="s">
        <v>106</v>
      </c>
      <c r="F380" s="368" t="s">
        <v>441</v>
      </c>
      <c r="G380" s="369" t="s">
        <v>440</v>
      </c>
      <c r="H380" s="318"/>
      <c r="I380" s="318"/>
      <c r="J380" s="322"/>
      <c r="K380" s="322"/>
      <c r="L380" s="330" t="s">
        <v>108</v>
      </c>
      <c r="M380" s="288"/>
      <c r="N380" s="331"/>
      <c r="O380" s="331"/>
      <c r="P380" s="331"/>
      <c r="Q380" s="370"/>
      <c r="R380" s="370"/>
      <c r="S380" s="371"/>
      <c r="T380" s="370"/>
      <c r="U380" s="370"/>
      <c r="V380" s="370"/>
    </row>
    <row r="381" spans="1:22" hidden="1">
      <c r="A381" s="363" t="str">
        <f t="shared" si="66"/>
        <v>71060601000001</v>
      </c>
      <c r="B381" s="364" t="s">
        <v>439</v>
      </c>
      <c r="C381" s="365" t="s">
        <v>157</v>
      </c>
      <c r="D381" s="366" t="s">
        <v>157</v>
      </c>
      <c r="E381" s="367" t="s">
        <v>106</v>
      </c>
      <c r="F381" s="368" t="s">
        <v>441</v>
      </c>
      <c r="G381" s="369" t="s">
        <v>96</v>
      </c>
      <c r="H381" s="290"/>
      <c r="I381" s="414"/>
      <c r="J381" s="415"/>
      <c r="K381" s="415"/>
      <c r="L381" s="416" t="s">
        <v>239</v>
      </c>
      <c r="M381" s="411"/>
      <c r="N381" s="417">
        <f>O381+P381</f>
        <v>0</v>
      </c>
      <c r="O381" s="417">
        <f>SUM(O382:O388)</f>
        <v>0</v>
      </c>
      <c r="P381" s="417">
        <f>SUM(P382:P388)</f>
        <v>0</v>
      </c>
      <c r="Q381" s="370"/>
      <c r="R381" s="370"/>
      <c r="S381" s="371"/>
      <c r="T381" s="370"/>
      <c r="U381" s="370"/>
      <c r="V381" s="370"/>
    </row>
    <row r="382" spans="1:22" hidden="1">
      <c r="A382" s="363" t="str">
        <f t="shared" si="66"/>
        <v>71060601010000</v>
      </c>
      <c r="B382" s="364" t="s">
        <v>439</v>
      </c>
      <c r="C382" s="365" t="s">
        <v>157</v>
      </c>
      <c r="D382" s="366" t="s">
        <v>157</v>
      </c>
      <c r="E382" s="367" t="s">
        <v>106</v>
      </c>
      <c r="F382" s="368" t="s">
        <v>106</v>
      </c>
      <c r="G382" s="369" t="s">
        <v>440</v>
      </c>
      <c r="H382" s="290"/>
      <c r="I382" s="318"/>
      <c r="J382" s="322"/>
      <c r="K382" s="322"/>
      <c r="L382" s="336" t="s">
        <v>115</v>
      </c>
      <c r="M382" s="419">
        <v>4213</v>
      </c>
      <c r="N382" s="299">
        <f t="shared" ref="N382:N401" si="68">O382+P382</f>
        <v>0</v>
      </c>
      <c r="O382" s="299"/>
      <c r="P382" s="299"/>
      <c r="Q382" s="370"/>
      <c r="R382" s="370"/>
      <c r="S382" s="371"/>
      <c r="T382" s="370"/>
      <c r="U382" s="370"/>
      <c r="V382" s="370"/>
    </row>
    <row r="383" spans="1:22" hidden="1">
      <c r="A383" s="363" t="str">
        <f t="shared" si="66"/>
        <v>71060601014251</v>
      </c>
      <c r="B383" s="364" t="s">
        <v>439</v>
      </c>
      <c r="C383" s="365" t="s">
        <v>157</v>
      </c>
      <c r="D383" s="366" t="s">
        <v>157</v>
      </c>
      <c r="E383" s="367" t="s">
        <v>106</v>
      </c>
      <c r="F383" s="368" t="s">
        <v>106</v>
      </c>
      <c r="G383" s="379">
        <v>4251</v>
      </c>
      <c r="H383" s="318"/>
      <c r="I383" s="318"/>
      <c r="J383" s="322"/>
      <c r="K383" s="322"/>
      <c r="L383" s="321" t="s">
        <v>125</v>
      </c>
      <c r="M383" s="288">
        <v>4239</v>
      </c>
      <c r="N383" s="299">
        <f t="shared" si="68"/>
        <v>0</v>
      </c>
      <c r="O383" s="299"/>
      <c r="P383" s="299"/>
      <c r="Q383" s="370"/>
      <c r="R383" s="370"/>
      <c r="S383" s="371"/>
      <c r="T383" s="370"/>
      <c r="U383" s="370"/>
      <c r="V383" s="370"/>
    </row>
    <row r="384" spans="1:22" ht="25.5" hidden="1">
      <c r="A384" s="363" t="str">
        <f t="shared" si="66"/>
        <v>71060601014269</v>
      </c>
      <c r="B384" s="378" t="s">
        <v>439</v>
      </c>
      <c r="C384" s="365" t="s">
        <v>157</v>
      </c>
      <c r="D384" s="366" t="s">
        <v>157</v>
      </c>
      <c r="E384" s="367" t="s">
        <v>106</v>
      </c>
      <c r="F384" s="368" t="s">
        <v>106</v>
      </c>
      <c r="G384" s="379">
        <v>4269</v>
      </c>
      <c r="H384" s="318"/>
      <c r="I384" s="318"/>
      <c r="J384" s="322"/>
      <c r="K384" s="322"/>
      <c r="L384" s="321" t="s">
        <v>217</v>
      </c>
      <c r="M384" s="316">
        <v>4511</v>
      </c>
      <c r="N384" s="299">
        <f t="shared" si="68"/>
        <v>0</v>
      </c>
      <c r="O384" s="292"/>
      <c r="P384" s="292"/>
      <c r="Q384" s="370"/>
      <c r="R384" s="370"/>
      <c r="S384" s="371"/>
      <c r="T384" s="370"/>
      <c r="U384" s="370"/>
      <c r="V384" s="370"/>
    </row>
    <row r="385" spans="1:22" ht="25.5" hidden="1">
      <c r="A385" s="363" t="str">
        <f t="shared" si="66"/>
        <v>71060601014521</v>
      </c>
      <c r="B385" s="378" t="s">
        <v>439</v>
      </c>
      <c r="C385" s="365" t="s">
        <v>157</v>
      </c>
      <c r="D385" s="366" t="s">
        <v>157</v>
      </c>
      <c r="E385" s="367" t="s">
        <v>106</v>
      </c>
      <c r="F385" s="368" t="s">
        <v>106</v>
      </c>
      <c r="G385" s="379">
        <v>4521</v>
      </c>
      <c r="H385" s="318"/>
      <c r="I385" s="318"/>
      <c r="J385" s="322"/>
      <c r="K385" s="322"/>
      <c r="L385" s="330" t="s">
        <v>241</v>
      </c>
      <c r="M385" s="288">
        <v>4638</v>
      </c>
      <c r="N385" s="299">
        <f t="shared" si="68"/>
        <v>0</v>
      </c>
      <c r="O385" s="299"/>
      <c r="P385" s="299"/>
      <c r="Q385" s="370"/>
      <c r="R385" s="370"/>
      <c r="S385" s="371"/>
      <c r="T385" s="370"/>
      <c r="U385" s="370"/>
      <c r="V385" s="370"/>
    </row>
    <row r="386" spans="1:22" hidden="1">
      <c r="A386" s="363" t="str">
        <f t="shared" si="66"/>
        <v>71060601020000</v>
      </c>
      <c r="B386" s="364" t="s">
        <v>439</v>
      </c>
      <c r="C386" s="365" t="s">
        <v>157</v>
      </c>
      <c r="D386" s="366" t="s">
        <v>157</v>
      </c>
      <c r="E386" s="367" t="s">
        <v>106</v>
      </c>
      <c r="F386" s="368" t="s">
        <v>140</v>
      </c>
      <c r="G386" s="369" t="s">
        <v>440</v>
      </c>
      <c r="H386" s="318"/>
      <c r="I386" s="318"/>
      <c r="J386" s="322"/>
      <c r="K386" s="322"/>
      <c r="L386" s="330" t="s">
        <v>173</v>
      </c>
      <c r="M386" s="288">
        <v>5112</v>
      </c>
      <c r="N386" s="299">
        <f t="shared" si="68"/>
        <v>0</v>
      </c>
      <c r="O386" s="299"/>
      <c r="P386" s="299"/>
      <c r="Q386" s="370"/>
      <c r="R386" s="370"/>
      <c r="S386" s="371"/>
      <c r="T386" s="370"/>
      <c r="U386" s="370"/>
      <c r="V386" s="370"/>
    </row>
    <row r="387" spans="1:22" hidden="1">
      <c r="A387" s="363" t="str">
        <f t="shared" si="66"/>
        <v>71060601024269</v>
      </c>
      <c r="B387" s="364" t="s">
        <v>439</v>
      </c>
      <c r="C387" s="450" t="s">
        <v>157</v>
      </c>
      <c r="D387" s="451" t="s">
        <v>157</v>
      </c>
      <c r="E387" s="452" t="s">
        <v>106</v>
      </c>
      <c r="F387" s="453" t="s">
        <v>140</v>
      </c>
      <c r="G387" s="454">
        <v>4269</v>
      </c>
      <c r="H387" s="318"/>
      <c r="I387" s="318"/>
      <c r="J387" s="322"/>
      <c r="K387" s="322"/>
      <c r="L387" s="321" t="s">
        <v>135</v>
      </c>
      <c r="M387" s="316">
        <v>5121</v>
      </c>
      <c r="N387" s="299">
        <f t="shared" si="68"/>
        <v>0</v>
      </c>
      <c r="O387" s="299"/>
      <c r="P387" s="299"/>
      <c r="Q387" s="370"/>
      <c r="R387" s="370"/>
      <c r="S387" s="371"/>
      <c r="T387" s="370"/>
      <c r="U387" s="370"/>
      <c r="V387" s="370"/>
    </row>
    <row r="388" spans="1:22" hidden="1">
      <c r="A388" s="363" t="str">
        <f t="shared" si="66"/>
        <v>71060601025113</v>
      </c>
      <c r="B388" s="364" t="s">
        <v>439</v>
      </c>
      <c r="C388" s="365" t="s">
        <v>157</v>
      </c>
      <c r="D388" s="366" t="s">
        <v>157</v>
      </c>
      <c r="E388" s="367" t="s">
        <v>106</v>
      </c>
      <c r="F388" s="368" t="s">
        <v>140</v>
      </c>
      <c r="G388" s="379">
        <v>5113</v>
      </c>
      <c r="H388" s="318"/>
      <c r="I388" s="318"/>
      <c r="J388" s="322"/>
      <c r="K388" s="322"/>
      <c r="L388" s="321" t="s">
        <v>174</v>
      </c>
      <c r="M388" s="316">
        <v>5113</v>
      </c>
      <c r="N388" s="299">
        <f t="shared" si="68"/>
        <v>0</v>
      </c>
      <c r="O388" s="299"/>
      <c r="P388" s="299"/>
      <c r="Q388" s="370"/>
      <c r="R388" s="370"/>
      <c r="S388" s="371"/>
      <c r="T388" s="370"/>
      <c r="U388" s="370"/>
      <c r="V388" s="370"/>
    </row>
    <row r="389" spans="1:22" ht="27" hidden="1">
      <c r="A389" s="363" t="str">
        <f t="shared" si="66"/>
        <v>71060601030000</v>
      </c>
      <c r="B389" s="364" t="s">
        <v>439</v>
      </c>
      <c r="C389" s="365" t="s">
        <v>157</v>
      </c>
      <c r="D389" s="366" t="s">
        <v>157</v>
      </c>
      <c r="E389" s="367" t="s">
        <v>106</v>
      </c>
      <c r="F389" s="368" t="s">
        <v>442</v>
      </c>
      <c r="G389" s="369" t="s">
        <v>440</v>
      </c>
      <c r="H389" s="290"/>
      <c r="I389" s="414"/>
      <c r="J389" s="415"/>
      <c r="K389" s="415"/>
      <c r="L389" s="416" t="s">
        <v>242</v>
      </c>
      <c r="M389" s="411"/>
      <c r="N389" s="417">
        <f>O389+P389</f>
        <v>0</v>
      </c>
      <c r="O389" s="417">
        <f>SUM(O390)</f>
        <v>0</v>
      </c>
      <c r="P389" s="417">
        <f>SUM(P390)</f>
        <v>0</v>
      </c>
      <c r="Q389" s="370"/>
      <c r="R389" s="370"/>
      <c r="S389" s="371"/>
      <c r="T389" s="370"/>
      <c r="U389" s="370"/>
      <c r="V389" s="370"/>
    </row>
    <row r="390" spans="1:22" hidden="1">
      <c r="A390" s="363" t="str">
        <f t="shared" si="66"/>
        <v>71060601034251</v>
      </c>
      <c r="B390" s="364" t="s">
        <v>439</v>
      </c>
      <c r="C390" s="365" t="s">
        <v>157</v>
      </c>
      <c r="D390" s="366" t="s">
        <v>157</v>
      </c>
      <c r="E390" s="367" t="s">
        <v>106</v>
      </c>
      <c r="F390" s="368" t="s">
        <v>442</v>
      </c>
      <c r="G390" s="379">
        <v>4251</v>
      </c>
      <c r="H390" s="290"/>
      <c r="I390" s="318"/>
      <c r="J390" s="322"/>
      <c r="K390" s="322"/>
      <c r="L390" s="336" t="s">
        <v>115</v>
      </c>
      <c r="M390" s="419">
        <v>4213</v>
      </c>
      <c r="N390" s="299">
        <f t="shared" si="68"/>
        <v>0</v>
      </c>
      <c r="O390" s="299"/>
      <c r="P390" s="299"/>
      <c r="Q390" s="370"/>
      <c r="R390" s="370"/>
      <c r="S390" s="371"/>
      <c r="T390" s="370"/>
      <c r="U390" s="370"/>
      <c r="V390" s="370"/>
    </row>
    <row r="391" spans="1:22" hidden="1">
      <c r="A391" s="363" t="str">
        <f t="shared" si="66"/>
        <v>71060601034269</v>
      </c>
      <c r="B391" s="364" t="s">
        <v>439</v>
      </c>
      <c r="C391" s="365" t="s">
        <v>157</v>
      </c>
      <c r="D391" s="366" t="s">
        <v>157</v>
      </c>
      <c r="E391" s="367" t="s">
        <v>106</v>
      </c>
      <c r="F391" s="368" t="s">
        <v>442</v>
      </c>
      <c r="G391" s="379">
        <v>4269</v>
      </c>
      <c r="H391" s="290"/>
      <c r="I391" s="414"/>
      <c r="J391" s="415"/>
      <c r="K391" s="415"/>
      <c r="L391" s="416" t="s">
        <v>886</v>
      </c>
      <c r="M391" s="411"/>
      <c r="N391" s="417">
        <f>O391+P391</f>
        <v>0</v>
      </c>
      <c r="O391" s="417">
        <f>SUM(O392:O392)</f>
        <v>0</v>
      </c>
      <c r="P391" s="417">
        <f>SUM(P392:P392)</f>
        <v>0</v>
      </c>
      <c r="Q391" s="370"/>
      <c r="R391" s="370"/>
      <c r="S391" s="371"/>
      <c r="T391" s="370"/>
      <c r="U391" s="370"/>
      <c r="V391" s="370"/>
    </row>
    <row r="392" spans="1:22" hidden="1">
      <c r="A392" s="363" t="str">
        <f t="shared" si="66"/>
        <v>71060601034521</v>
      </c>
      <c r="B392" s="364" t="s">
        <v>439</v>
      </c>
      <c r="C392" s="365" t="s">
        <v>157</v>
      </c>
      <c r="D392" s="366" t="s">
        <v>157</v>
      </c>
      <c r="E392" s="367" t="s">
        <v>106</v>
      </c>
      <c r="F392" s="368" t="s">
        <v>442</v>
      </c>
      <c r="G392" s="379">
        <v>4521</v>
      </c>
      <c r="H392" s="290"/>
      <c r="I392" s="318"/>
      <c r="J392" s="322"/>
      <c r="K392" s="322"/>
      <c r="L392" s="336" t="s">
        <v>115</v>
      </c>
      <c r="M392" s="419">
        <v>4213</v>
      </c>
      <c r="N392" s="299">
        <f t="shared" si="68"/>
        <v>0</v>
      </c>
      <c r="O392" s="299"/>
      <c r="P392" s="299"/>
      <c r="Q392" s="370"/>
      <c r="R392" s="370"/>
      <c r="S392" s="371"/>
      <c r="T392" s="370"/>
      <c r="U392" s="370"/>
      <c r="V392" s="370"/>
    </row>
    <row r="393" spans="1:22" ht="37.9" hidden="1" customHeight="1">
      <c r="A393" s="363" t="str">
        <f t="shared" si="66"/>
        <v>71060601040000</v>
      </c>
      <c r="B393" s="364" t="s">
        <v>439</v>
      </c>
      <c r="C393" s="365" t="s">
        <v>157</v>
      </c>
      <c r="D393" s="366" t="s">
        <v>157</v>
      </c>
      <c r="E393" s="367" t="s">
        <v>106</v>
      </c>
      <c r="F393" s="368" t="s">
        <v>155</v>
      </c>
      <c r="G393" s="369" t="s">
        <v>440</v>
      </c>
      <c r="H393" s="290"/>
      <c r="I393" s="414"/>
      <c r="J393" s="415"/>
      <c r="K393" s="415"/>
      <c r="L393" s="416" t="s">
        <v>887</v>
      </c>
      <c r="M393" s="411"/>
      <c r="N393" s="417">
        <f>O393+P393</f>
        <v>0</v>
      </c>
      <c r="O393" s="417">
        <f>SUM(O394:O395)</f>
        <v>0</v>
      </c>
      <c r="P393" s="417">
        <f>SUM(P394:P395)</f>
        <v>0</v>
      </c>
      <c r="Q393" s="370"/>
      <c r="R393" s="370"/>
      <c r="S393" s="371"/>
      <c r="T393" s="370"/>
      <c r="U393" s="370"/>
      <c r="V393" s="370"/>
    </row>
    <row r="394" spans="1:22" ht="16.5" hidden="1">
      <c r="A394" s="363" t="str">
        <f t="shared" si="66"/>
        <v>71060601044251</v>
      </c>
      <c r="B394" s="364" t="s">
        <v>439</v>
      </c>
      <c r="C394" s="365" t="s">
        <v>157</v>
      </c>
      <c r="D394" s="366" t="s">
        <v>157</v>
      </c>
      <c r="E394" s="367" t="s">
        <v>106</v>
      </c>
      <c r="F394" s="368" t="s">
        <v>155</v>
      </c>
      <c r="G394" s="379">
        <v>4251</v>
      </c>
      <c r="H394" s="290"/>
      <c r="I394" s="414"/>
      <c r="J394" s="415"/>
      <c r="K394" s="415"/>
      <c r="L394" s="336" t="s">
        <v>115</v>
      </c>
      <c r="M394" s="419">
        <v>4213</v>
      </c>
      <c r="N394" s="299">
        <f t="shared" si="68"/>
        <v>0</v>
      </c>
      <c r="O394" s="292"/>
      <c r="P394" s="292"/>
      <c r="Q394" s="370"/>
      <c r="R394" s="370"/>
      <c r="S394" s="371"/>
      <c r="T394" s="370"/>
      <c r="U394" s="370"/>
      <c r="V394" s="370"/>
    </row>
    <row r="395" spans="1:22" ht="16.5" hidden="1">
      <c r="A395" s="363" t="str">
        <f t="shared" ref="A395" si="69">CONCATENATE(B395,C395,D395,E395,F395,G395)</f>
        <v>71060601044819</v>
      </c>
      <c r="B395" s="364" t="s">
        <v>439</v>
      </c>
      <c r="C395" s="365" t="s">
        <v>157</v>
      </c>
      <c r="D395" s="366" t="s">
        <v>157</v>
      </c>
      <c r="E395" s="367" t="s">
        <v>106</v>
      </c>
      <c r="F395" s="368" t="s">
        <v>155</v>
      </c>
      <c r="G395" s="369" t="s">
        <v>88</v>
      </c>
      <c r="H395" s="318"/>
      <c r="I395" s="318"/>
      <c r="J395" s="322"/>
      <c r="K395" s="322"/>
      <c r="L395" s="330" t="s">
        <v>173</v>
      </c>
      <c r="M395" s="315">
        <v>5112</v>
      </c>
      <c r="N395" s="299">
        <f t="shared" ref="N395" si="70">O395+P395</f>
        <v>0</v>
      </c>
      <c r="O395" s="292"/>
      <c r="P395" s="292"/>
      <c r="Q395" s="370"/>
      <c r="R395" s="370"/>
      <c r="S395" s="371"/>
      <c r="T395" s="370"/>
      <c r="U395" s="370"/>
      <c r="V395" s="370"/>
    </row>
    <row r="396" spans="1:22" ht="27" hidden="1">
      <c r="A396" s="363" t="str">
        <f>CONCATENATE(B396,C396,D396,E396,F396,G396)</f>
        <v>71060601035112</v>
      </c>
      <c r="B396" s="364" t="s">
        <v>439</v>
      </c>
      <c r="C396" s="365" t="s">
        <v>157</v>
      </c>
      <c r="D396" s="366" t="s">
        <v>157</v>
      </c>
      <c r="E396" s="367" t="s">
        <v>106</v>
      </c>
      <c r="F396" s="368" t="s">
        <v>442</v>
      </c>
      <c r="G396" s="379">
        <v>5112</v>
      </c>
      <c r="H396" s="290"/>
      <c r="I396" s="414"/>
      <c r="J396" s="415"/>
      <c r="K396" s="415"/>
      <c r="L396" s="416" t="s">
        <v>888</v>
      </c>
      <c r="M396" s="411"/>
      <c r="N396" s="417">
        <f>O396+P396</f>
        <v>0</v>
      </c>
      <c r="O396" s="417">
        <f>SUM(O397:O397)</f>
        <v>0</v>
      </c>
      <c r="P396" s="417">
        <f>SUM(P397:P397)</f>
        <v>0</v>
      </c>
      <c r="Q396" s="370"/>
      <c r="R396" s="370"/>
      <c r="S396" s="371"/>
      <c r="T396" s="370"/>
      <c r="U396" s="370"/>
      <c r="V396" s="370"/>
    </row>
    <row r="397" spans="1:22" ht="25.5" hidden="1">
      <c r="A397" s="363" t="str">
        <f>CONCATENATE(B397,C397,D397,E397,F397,G397)</f>
        <v>71060601035113</v>
      </c>
      <c r="B397" s="364" t="s">
        <v>439</v>
      </c>
      <c r="C397" s="365" t="s">
        <v>157</v>
      </c>
      <c r="D397" s="366" t="s">
        <v>157</v>
      </c>
      <c r="E397" s="367" t="s">
        <v>106</v>
      </c>
      <c r="F397" s="368" t="s">
        <v>442</v>
      </c>
      <c r="G397" s="379">
        <v>5113</v>
      </c>
      <c r="H397" s="318"/>
      <c r="I397" s="318"/>
      <c r="J397" s="322"/>
      <c r="K397" s="322"/>
      <c r="L397" s="321" t="s">
        <v>217</v>
      </c>
      <c r="M397" s="316">
        <v>4511</v>
      </c>
      <c r="N397" s="299">
        <f>O397+P397</f>
        <v>0</v>
      </c>
      <c r="O397" s="299"/>
      <c r="P397" s="299"/>
      <c r="Q397" s="370"/>
      <c r="R397" s="370"/>
      <c r="S397" s="371"/>
      <c r="T397" s="370"/>
      <c r="U397" s="370"/>
      <c r="V397" s="370"/>
    </row>
    <row r="398" spans="1:22" ht="27" hidden="1">
      <c r="A398" s="363" t="str">
        <f t="shared" si="66"/>
        <v>71060601044639</v>
      </c>
      <c r="B398" s="364" t="s">
        <v>439</v>
      </c>
      <c r="C398" s="365" t="s">
        <v>157</v>
      </c>
      <c r="D398" s="366" t="s">
        <v>157</v>
      </c>
      <c r="E398" s="367" t="s">
        <v>106</v>
      </c>
      <c r="F398" s="368" t="s">
        <v>155</v>
      </c>
      <c r="G398" s="379">
        <v>4639</v>
      </c>
      <c r="H398" s="290"/>
      <c r="I398" s="414"/>
      <c r="J398" s="415"/>
      <c r="K398" s="415"/>
      <c r="L398" s="416" t="s">
        <v>889</v>
      </c>
      <c r="M398" s="411"/>
      <c r="N398" s="417">
        <f>O398+P398</f>
        <v>0</v>
      </c>
      <c r="O398" s="417">
        <f>SUM(O399:O401)</f>
        <v>0</v>
      </c>
      <c r="P398" s="417">
        <f>SUM(P399:P401)</f>
        <v>0</v>
      </c>
      <c r="Q398" s="370"/>
      <c r="R398" s="370"/>
      <c r="S398" s="371"/>
      <c r="T398" s="370"/>
      <c r="U398" s="370"/>
      <c r="V398" s="370"/>
    </row>
    <row r="399" spans="1:22" ht="18" hidden="1" customHeight="1">
      <c r="A399" s="363" t="str">
        <f t="shared" si="66"/>
        <v>71080101010000</v>
      </c>
      <c r="B399" s="364" t="s">
        <v>439</v>
      </c>
      <c r="C399" s="365" t="s">
        <v>185</v>
      </c>
      <c r="D399" s="366" t="s">
        <v>106</v>
      </c>
      <c r="E399" s="367" t="s">
        <v>106</v>
      </c>
      <c r="F399" s="368" t="s">
        <v>106</v>
      </c>
      <c r="G399" s="369" t="s">
        <v>440</v>
      </c>
      <c r="H399" s="423"/>
      <c r="I399" s="424"/>
      <c r="J399" s="425"/>
      <c r="K399" s="426"/>
      <c r="L399" s="427" t="s">
        <v>142</v>
      </c>
      <c r="M399" s="420">
        <v>4251</v>
      </c>
      <c r="N399" s="299">
        <f t="shared" ref="N399" si="71">O399+P399</f>
        <v>0</v>
      </c>
      <c r="O399" s="299"/>
      <c r="P399" s="299"/>
      <c r="Q399" s="370"/>
      <c r="R399" s="370"/>
      <c r="S399" s="371"/>
      <c r="T399" s="370"/>
      <c r="U399" s="370"/>
      <c r="V399" s="370"/>
    </row>
    <row r="400" spans="1:22" ht="16.5" hidden="1">
      <c r="A400" s="363" t="str">
        <f t="shared" si="66"/>
        <v>71060601044819</v>
      </c>
      <c r="B400" s="364" t="s">
        <v>439</v>
      </c>
      <c r="C400" s="365" t="s">
        <v>157</v>
      </c>
      <c r="D400" s="366" t="s">
        <v>157</v>
      </c>
      <c r="E400" s="367" t="s">
        <v>106</v>
      </c>
      <c r="F400" s="368" t="s">
        <v>155</v>
      </c>
      <c r="G400" s="369" t="s">
        <v>88</v>
      </c>
      <c r="H400" s="318"/>
      <c r="I400" s="318"/>
      <c r="J400" s="322"/>
      <c r="K400" s="322"/>
      <c r="L400" s="330" t="s">
        <v>173</v>
      </c>
      <c r="M400" s="315">
        <v>5112</v>
      </c>
      <c r="N400" s="299">
        <f t="shared" si="68"/>
        <v>0</v>
      </c>
      <c r="O400" s="292"/>
      <c r="P400" s="292"/>
      <c r="Q400" s="370"/>
      <c r="R400" s="370"/>
      <c r="S400" s="371"/>
      <c r="T400" s="370"/>
      <c r="U400" s="370"/>
      <c r="V400" s="370"/>
    </row>
    <row r="401" spans="1:22" ht="16.5" hidden="1">
      <c r="A401" s="363" t="str">
        <f t="shared" si="66"/>
        <v>71060601045113</v>
      </c>
      <c r="B401" s="364" t="s">
        <v>439</v>
      </c>
      <c r="C401" s="365" t="s">
        <v>157</v>
      </c>
      <c r="D401" s="366" t="s">
        <v>157</v>
      </c>
      <c r="E401" s="367" t="s">
        <v>106</v>
      </c>
      <c r="F401" s="368" t="s">
        <v>155</v>
      </c>
      <c r="G401" s="379">
        <v>5113</v>
      </c>
      <c r="H401" s="318"/>
      <c r="I401" s="318"/>
      <c r="J401" s="322"/>
      <c r="K401" s="322"/>
      <c r="L401" s="321" t="s">
        <v>174</v>
      </c>
      <c r="M401" s="316">
        <v>5113</v>
      </c>
      <c r="N401" s="299">
        <f t="shared" si="68"/>
        <v>0</v>
      </c>
      <c r="O401" s="292"/>
      <c r="P401" s="292"/>
      <c r="Q401" s="370"/>
      <c r="R401" s="370"/>
      <c r="S401" s="371"/>
      <c r="T401" s="370"/>
      <c r="U401" s="370"/>
      <c r="V401" s="370"/>
    </row>
    <row r="402" spans="1:22" ht="21" hidden="1" customHeight="1">
      <c r="B402" s="364"/>
      <c r="H402" s="290"/>
      <c r="I402" s="414"/>
      <c r="J402" s="415"/>
      <c r="K402" s="415"/>
      <c r="L402" s="416" t="s">
        <v>890</v>
      </c>
      <c r="M402" s="411"/>
      <c r="N402" s="417">
        <f>O402+P402</f>
        <v>0</v>
      </c>
      <c r="O402" s="417">
        <f>SUM(O403:O403)</f>
        <v>0</v>
      </c>
      <c r="P402" s="417">
        <f>SUM(P403:P403)</f>
        <v>0</v>
      </c>
      <c r="Q402" s="370"/>
      <c r="R402" s="370"/>
      <c r="S402" s="371"/>
      <c r="T402" s="370"/>
      <c r="U402" s="370"/>
      <c r="V402" s="370"/>
    </row>
    <row r="403" spans="1:22" ht="16.5" hidden="1">
      <c r="A403" s="363" t="str">
        <f t="shared" ref="A403" si="72">CONCATENATE(B403,C403,D403,E403,F403,G403)</f>
        <v>71060601044251</v>
      </c>
      <c r="B403" s="364" t="s">
        <v>439</v>
      </c>
      <c r="C403" s="365" t="s">
        <v>157</v>
      </c>
      <c r="D403" s="366" t="s">
        <v>157</v>
      </c>
      <c r="E403" s="367" t="s">
        <v>106</v>
      </c>
      <c r="F403" s="368" t="s">
        <v>155</v>
      </c>
      <c r="G403" s="379">
        <v>4251</v>
      </c>
      <c r="H403" s="290"/>
      <c r="I403" s="414"/>
      <c r="J403" s="415"/>
      <c r="K403" s="415"/>
      <c r="L403" s="336" t="s">
        <v>115</v>
      </c>
      <c r="M403" s="419">
        <v>4213</v>
      </c>
      <c r="N403" s="299">
        <f t="shared" ref="N403" si="73">O403+P403</f>
        <v>0</v>
      </c>
      <c r="O403" s="292"/>
      <c r="P403" s="292"/>
      <c r="Q403" s="370"/>
      <c r="R403" s="370"/>
      <c r="S403" s="371"/>
      <c r="T403" s="370"/>
      <c r="U403" s="370"/>
      <c r="V403" s="370"/>
    </row>
    <row r="404" spans="1:22" ht="21" hidden="1" customHeight="1">
      <c r="B404" s="364"/>
      <c r="H404" s="290"/>
      <c r="I404" s="414"/>
      <c r="J404" s="415"/>
      <c r="K404" s="415"/>
      <c r="L404" s="416" t="s">
        <v>906</v>
      </c>
      <c r="M404" s="411"/>
      <c r="N404" s="417">
        <f>O404+P404</f>
        <v>0</v>
      </c>
      <c r="O404" s="417">
        <f>SUM(O405:O405)</f>
        <v>0</v>
      </c>
      <c r="P404" s="417">
        <f>SUM(P405:P405)</f>
        <v>0</v>
      </c>
      <c r="Q404" s="370"/>
      <c r="R404" s="370"/>
      <c r="S404" s="371"/>
      <c r="T404" s="370"/>
      <c r="U404" s="370"/>
      <c r="V404" s="370"/>
    </row>
    <row r="405" spans="1:22" ht="16.5" hidden="1">
      <c r="A405" s="363" t="str">
        <f t="shared" ref="A405" si="74">CONCATENATE(B405,C405,D405,E405,F405,G405)</f>
        <v>71060601044819</v>
      </c>
      <c r="B405" s="364" t="s">
        <v>439</v>
      </c>
      <c r="C405" s="365" t="s">
        <v>157</v>
      </c>
      <c r="D405" s="366" t="s">
        <v>157</v>
      </c>
      <c r="E405" s="367" t="s">
        <v>106</v>
      </c>
      <c r="F405" s="368" t="s">
        <v>155</v>
      </c>
      <c r="G405" s="369" t="s">
        <v>88</v>
      </c>
      <c r="H405" s="318"/>
      <c r="I405" s="318"/>
      <c r="J405" s="322"/>
      <c r="K405" s="322"/>
      <c r="L405" s="330" t="s">
        <v>173</v>
      </c>
      <c r="M405" s="315">
        <v>5112</v>
      </c>
      <c r="N405" s="299">
        <f t="shared" ref="N405" si="75">O405+P405</f>
        <v>0</v>
      </c>
      <c r="O405" s="292"/>
      <c r="P405" s="292"/>
      <c r="Q405" s="370"/>
      <c r="R405" s="370"/>
      <c r="S405" s="371"/>
      <c r="T405" s="370"/>
      <c r="U405" s="370"/>
      <c r="V405" s="370"/>
    </row>
    <row r="406" spans="1:22" ht="28.5">
      <c r="B406" s="364"/>
      <c r="H406" s="322">
        <v>2600</v>
      </c>
      <c r="I406" s="405" t="s">
        <v>157</v>
      </c>
      <c r="J406" s="406">
        <v>0</v>
      </c>
      <c r="K406" s="406">
        <v>0</v>
      </c>
      <c r="L406" s="401" t="s">
        <v>246</v>
      </c>
      <c r="M406" s="407"/>
      <c r="N406" s="403">
        <f>+N408+N418+N435</f>
        <v>-236964.4</v>
      </c>
      <c r="O406" s="403">
        <f>+O408+O418+O435</f>
        <v>-236964.4</v>
      </c>
      <c r="P406" s="403">
        <f>+P408+P418+P435</f>
        <v>0</v>
      </c>
      <c r="Q406" s="370"/>
      <c r="R406" s="370"/>
      <c r="S406" s="371"/>
      <c r="T406" s="370"/>
      <c r="U406" s="370"/>
      <c r="V406" s="370"/>
    </row>
    <row r="407" spans="1:22">
      <c r="A407" s="363" t="str">
        <f t="shared" si="66"/>
        <v>71060601050000</v>
      </c>
      <c r="B407" s="364" t="s">
        <v>439</v>
      </c>
      <c r="C407" s="365" t="s">
        <v>157</v>
      </c>
      <c r="D407" s="366" t="s">
        <v>157</v>
      </c>
      <c r="E407" s="367" t="s">
        <v>106</v>
      </c>
      <c r="F407" s="368" t="s">
        <v>149</v>
      </c>
      <c r="G407" s="369" t="s">
        <v>440</v>
      </c>
      <c r="H407" s="318"/>
      <c r="I407" s="319"/>
      <c r="J407" s="320"/>
      <c r="K407" s="320"/>
      <c r="L407" s="330" t="s">
        <v>108</v>
      </c>
      <c r="M407" s="455"/>
      <c r="N407" s="456"/>
      <c r="O407" s="456"/>
      <c r="P407" s="456"/>
      <c r="Q407" s="370"/>
      <c r="R407" s="370"/>
      <c r="S407" s="371"/>
      <c r="T407" s="370"/>
      <c r="U407" s="370"/>
      <c r="V407" s="370"/>
    </row>
    <row r="408" spans="1:22" hidden="1">
      <c r="A408" s="363" t="str">
        <f t="shared" si="66"/>
        <v>71060601054861</v>
      </c>
      <c r="B408" s="364" t="s">
        <v>439</v>
      </c>
      <c r="C408" s="365" t="s">
        <v>157</v>
      </c>
      <c r="D408" s="366" t="s">
        <v>157</v>
      </c>
      <c r="E408" s="367" t="s">
        <v>106</v>
      </c>
      <c r="F408" s="368" t="s">
        <v>149</v>
      </c>
      <c r="G408" s="379">
        <v>4861</v>
      </c>
      <c r="H408" s="290">
        <v>2610</v>
      </c>
      <c r="I408" s="319" t="s">
        <v>157</v>
      </c>
      <c r="J408" s="320">
        <v>1</v>
      </c>
      <c r="K408" s="320">
        <v>0</v>
      </c>
      <c r="L408" s="410" t="s">
        <v>247</v>
      </c>
      <c r="M408" s="411"/>
      <c r="N408" s="412">
        <f>+N410</f>
        <v>0</v>
      </c>
      <c r="O408" s="412">
        <f>+O410</f>
        <v>0</v>
      </c>
      <c r="P408" s="412">
        <f>+P410</f>
        <v>0</v>
      </c>
      <c r="Q408" s="370"/>
      <c r="R408" s="370"/>
      <c r="S408" s="371"/>
      <c r="T408" s="370"/>
      <c r="U408" s="370"/>
      <c r="V408" s="370"/>
    </row>
    <row r="409" spans="1:22" hidden="1">
      <c r="A409" s="363" t="str">
        <f t="shared" si="66"/>
        <v>71060601060000</v>
      </c>
      <c r="B409" s="364" t="s">
        <v>439</v>
      </c>
      <c r="C409" s="365" t="s">
        <v>157</v>
      </c>
      <c r="D409" s="366" t="s">
        <v>157</v>
      </c>
      <c r="E409" s="367" t="s">
        <v>106</v>
      </c>
      <c r="F409" s="368" t="s">
        <v>157</v>
      </c>
      <c r="G409" s="369" t="s">
        <v>440</v>
      </c>
      <c r="H409" s="318"/>
      <c r="I409" s="319"/>
      <c r="J409" s="320"/>
      <c r="K409" s="320"/>
      <c r="L409" s="330" t="s">
        <v>110</v>
      </c>
      <c r="M409" s="288"/>
      <c r="N409" s="331"/>
      <c r="O409" s="331"/>
      <c r="P409" s="331"/>
      <c r="Q409" s="370"/>
      <c r="R409" s="370"/>
      <c r="S409" s="371"/>
      <c r="T409" s="370"/>
      <c r="U409" s="370"/>
      <c r="V409" s="370"/>
    </row>
    <row r="410" spans="1:22" hidden="1">
      <c r="A410" s="363" t="str">
        <f t="shared" si="66"/>
        <v>71060601064638</v>
      </c>
      <c r="B410" s="364" t="s">
        <v>439</v>
      </c>
      <c r="C410" s="365" t="s">
        <v>157</v>
      </c>
      <c r="D410" s="366" t="s">
        <v>157</v>
      </c>
      <c r="E410" s="367" t="s">
        <v>106</v>
      </c>
      <c r="F410" s="368" t="s">
        <v>157</v>
      </c>
      <c r="G410" s="379">
        <v>4638</v>
      </c>
      <c r="H410" s="290" t="s">
        <v>89</v>
      </c>
      <c r="I410" s="318" t="s">
        <v>157</v>
      </c>
      <c r="J410" s="322" t="s">
        <v>82</v>
      </c>
      <c r="K410" s="322" t="s">
        <v>82</v>
      </c>
      <c r="L410" s="409" t="s">
        <v>247</v>
      </c>
      <c r="M410" s="323" t="s">
        <v>81</v>
      </c>
      <c r="N410" s="331">
        <f>+N300+N412+N414+N416</f>
        <v>0</v>
      </c>
      <c r="O410" s="331">
        <f>+O300+O412+O414+O416</f>
        <v>0</v>
      </c>
      <c r="P410" s="331">
        <f>+P300+P412+P414+P416</f>
        <v>0</v>
      </c>
      <c r="Q410" s="370"/>
      <c r="R410" s="370"/>
      <c r="S410" s="371"/>
      <c r="T410" s="370"/>
      <c r="U410" s="370"/>
      <c r="V410" s="370"/>
    </row>
    <row r="411" spans="1:22" hidden="1">
      <c r="A411" s="363" t="str">
        <f t="shared" si="66"/>
        <v>71060601070000</v>
      </c>
      <c r="B411" s="364" t="s">
        <v>439</v>
      </c>
      <c r="C411" s="365" t="s">
        <v>157</v>
      </c>
      <c r="D411" s="366" t="s">
        <v>157</v>
      </c>
      <c r="E411" s="367" t="s">
        <v>106</v>
      </c>
      <c r="F411" s="368" t="s">
        <v>183</v>
      </c>
      <c r="G411" s="369" t="s">
        <v>440</v>
      </c>
      <c r="H411" s="318"/>
      <c r="I411" s="318"/>
      <c r="J411" s="322"/>
      <c r="K411" s="322"/>
      <c r="L411" s="330" t="s">
        <v>108</v>
      </c>
      <c r="M411" s="288"/>
      <c r="N411" s="331"/>
      <c r="O411" s="331"/>
      <c r="P411" s="331"/>
      <c r="Q411" s="370"/>
      <c r="R411" s="370"/>
      <c r="S411" s="371"/>
      <c r="T411" s="370"/>
      <c r="U411" s="370"/>
      <c r="V411" s="370"/>
    </row>
    <row r="412" spans="1:22" ht="54" hidden="1">
      <c r="A412" s="363" t="str">
        <f t="shared" si="66"/>
        <v>71060601085113</v>
      </c>
      <c r="B412" s="364" t="s">
        <v>439</v>
      </c>
      <c r="C412" s="365" t="s">
        <v>157</v>
      </c>
      <c r="D412" s="366" t="s">
        <v>157</v>
      </c>
      <c r="E412" s="367" t="s">
        <v>106</v>
      </c>
      <c r="F412" s="368" t="s">
        <v>185</v>
      </c>
      <c r="G412" s="379">
        <v>5113</v>
      </c>
      <c r="H412" s="318"/>
      <c r="I412" s="414"/>
      <c r="J412" s="415"/>
      <c r="K412" s="415"/>
      <c r="L412" s="416" t="s">
        <v>891</v>
      </c>
      <c r="M412" s="411"/>
      <c r="N412" s="417">
        <f>O412+P412</f>
        <v>0</v>
      </c>
      <c r="O412" s="417">
        <f>SUM(O413:O413)</f>
        <v>0</v>
      </c>
      <c r="P412" s="417">
        <f>SUM(P413:P413)</f>
        <v>0</v>
      </c>
      <c r="Q412" s="370"/>
      <c r="R412" s="370"/>
      <c r="S412" s="371"/>
      <c r="T412" s="370"/>
      <c r="U412" s="370"/>
      <c r="V412" s="370"/>
    </row>
    <row r="413" spans="1:22" ht="16.5" hidden="1">
      <c r="A413" s="363" t="str">
        <f t="shared" si="66"/>
        <v>71060601090000</v>
      </c>
      <c r="B413" s="364" t="s">
        <v>439</v>
      </c>
      <c r="C413" s="365" t="s">
        <v>157</v>
      </c>
      <c r="D413" s="366" t="s">
        <v>157</v>
      </c>
      <c r="E413" s="367" t="s">
        <v>106</v>
      </c>
      <c r="F413" s="368" t="s">
        <v>187</v>
      </c>
      <c r="G413" s="369" t="s">
        <v>440</v>
      </c>
      <c r="H413" s="318"/>
      <c r="I413" s="319"/>
      <c r="J413" s="320"/>
      <c r="K413" s="320"/>
      <c r="L413" s="330" t="s">
        <v>118</v>
      </c>
      <c r="M413" s="323">
        <v>4216</v>
      </c>
      <c r="N413" s="299">
        <f t="shared" ref="N413:N415" si="76">O413+P413</f>
        <v>0</v>
      </c>
      <c r="O413" s="292"/>
      <c r="P413" s="292"/>
      <c r="Q413" s="370"/>
      <c r="R413" s="370"/>
      <c r="S413" s="371"/>
      <c r="T413" s="370"/>
      <c r="U413" s="370"/>
      <c r="V413" s="370"/>
    </row>
    <row r="414" spans="1:22" ht="54" hidden="1">
      <c r="B414" s="364"/>
      <c r="H414" s="318"/>
      <c r="I414" s="414"/>
      <c r="J414" s="415"/>
      <c r="K414" s="415"/>
      <c r="L414" s="416" t="s">
        <v>892</v>
      </c>
      <c r="M414" s="411"/>
      <c r="N414" s="417">
        <f>O414+P414</f>
        <v>0</v>
      </c>
      <c r="O414" s="417">
        <f>+O415</f>
        <v>0</v>
      </c>
      <c r="P414" s="417">
        <f>+P415</f>
        <v>0</v>
      </c>
      <c r="Q414" s="370"/>
      <c r="R414" s="370"/>
      <c r="S414" s="371"/>
      <c r="T414" s="370"/>
      <c r="U414" s="370"/>
      <c r="V414" s="370"/>
    </row>
    <row r="415" spans="1:22" hidden="1">
      <c r="B415" s="364"/>
      <c r="G415" s="369"/>
      <c r="H415" s="318"/>
      <c r="I415" s="319"/>
      <c r="J415" s="320"/>
      <c r="K415" s="320"/>
      <c r="L415" s="321" t="s">
        <v>763</v>
      </c>
      <c r="M415" s="323">
        <v>4728</v>
      </c>
      <c r="N415" s="299">
        <f t="shared" si="76"/>
        <v>0</v>
      </c>
      <c r="O415" s="299"/>
      <c r="P415" s="299"/>
      <c r="Q415" s="370"/>
      <c r="R415" s="370"/>
      <c r="S415" s="371"/>
      <c r="T415" s="370"/>
      <c r="U415" s="370"/>
      <c r="V415" s="370"/>
    </row>
    <row r="416" spans="1:22" ht="27" hidden="1">
      <c r="B416" s="364"/>
      <c r="G416" s="369"/>
      <c r="H416" s="290"/>
      <c r="I416" s="319"/>
      <c r="J416" s="320"/>
      <c r="K416" s="320"/>
      <c r="L416" s="416" t="s">
        <v>893</v>
      </c>
      <c r="M416" s="411"/>
      <c r="N416" s="417">
        <f>N417</f>
        <v>0</v>
      </c>
      <c r="O416" s="417">
        <f t="shared" ref="O416:P416" si="77">O417</f>
        <v>0</v>
      </c>
      <c r="P416" s="417">
        <f t="shared" si="77"/>
        <v>0</v>
      </c>
      <c r="Q416" s="370"/>
      <c r="R416" s="370"/>
      <c r="S416" s="371"/>
      <c r="T416" s="370"/>
      <c r="U416" s="370"/>
      <c r="V416" s="370"/>
    </row>
    <row r="417" spans="1:22" hidden="1">
      <c r="B417" s="364"/>
      <c r="G417" s="369"/>
      <c r="H417" s="318"/>
      <c r="I417" s="319"/>
      <c r="J417" s="320"/>
      <c r="K417" s="320"/>
      <c r="L417" s="321" t="s">
        <v>348</v>
      </c>
      <c r="M417" s="316">
        <v>4729</v>
      </c>
      <c r="N417" s="299">
        <f t="shared" ref="N417" si="78">O417+P417</f>
        <v>0</v>
      </c>
      <c r="O417" s="299"/>
      <c r="P417" s="299"/>
      <c r="Q417" s="370"/>
      <c r="R417" s="370"/>
      <c r="S417" s="371"/>
      <c r="T417" s="370"/>
      <c r="U417" s="370"/>
      <c r="V417" s="370"/>
    </row>
    <row r="418" spans="1:22">
      <c r="A418" s="363" t="str">
        <f t="shared" si="66"/>
        <v>71080000000001</v>
      </c>
      <c r="B418" s="364" t="s">
        <v>439</v>
      </c>
      <c r="C418" s="365" t="s">
        <v>185</v>
      </c>
      <c r="D418" s="366" t="s">
        <v>441</v>
      </c>
      <c r="E418" s="367" t="s">
        <v>441</v>
      </c>
      <c r="F418" s="368" t="s">
        <v>441</v>
      </c>
      <c r="G418" s="369" t="s">
        <v>96</v>
      </c>
      <c r="H418" s="290">
        <v>2640</v>
      </c>
      <c r="I418" s="319" t="s">
        <v>157</v>
      </c>
      <c r="J418" s="320">
        <v>4</v>
      </c>
      <c r="K418" s="320">
        <v>0</v>
      </c>
      <c r="L418" s="410" t="s">
        <v>258</v>
      </c>
      <c r="M418" s="411"/>
      <c r="N418" s="412">
        <f>+N420</f>
        <v>-236964.4</v>
      </c>
      <c r="O418" s="412">
        <f>+O420</f>
        <v>-236964.4</v>
      </c>
      <c r="P418" s="412">
        <f>+P420</f>
        <v>0</v>
      </c>
      <c r="Q418" s="370"/>
      <c r="R418" s="370"/>
      <c r="S418" s="371"/>
      <c r="T418" s="370"/>
      <c r="U418" s="370"/>
      <c r="V418" s="370"/>
    </row>
    <row r="419" spans="1:22">
      <c r="A419" s="363" t="str">
        <f t="shared" si="66"/>
        <v>71080100000000</v>
      </c>
      <c r="B419" s="364" t="s">
        <v>439</v>
      </c>
      <c r="C419" s="365" t="s">
        <v>185</v>
      </c>
      <c r="D419" s="366" t="s">
        <v>106</v>
      </c>
      <c r="E419" s="367" t="s">
        <v>441</v>
      </c>
      <c r="F419" s="368" t="s">
        <v>441</v>
      </c>
      <c r="G419" s="369" t="s">
        <v>440</v>
      </c>
      <c r="H419" s="318"/>
      <c r="I419" s="319"/>
      <c r="J419" s="320"/>
      <c r="K419" s="320"/>
      <c r="L419" s="330" t="s">
        <v>110</v>
      </c>
      <c r="M419" s="288"/>
      <c r="N419" s="331"/>
      <c r="O419" s="331"/>
      <c r="P419" s="331"/>
      <c r="Q419" s="370"/>
      <c r="R419" s="370"/>
      <c r="S419" s="371"/>
      <c r="T419" s="370"/>
      <c r="U419" s="370"/>
      <c r="V419" s="370"/>
    </row>
    <row r="420" spans="1:22">
      <c r="A420" s="363" t="str">
        <f t="shared" ref="A420:A469" si="79">CONCATENATE(B420,C420,D420,E420,F420,G420)</f>
        <v>71080100000001</v>
      </c>
      <c r="B420" s="364" t="s">
        <v>439</v>
      </c>
      <c r="C420" s="365" t="s">
        <v>185</v>
      </c>
      <c r="D420" s="366" t="s">
        <v>106</v>
      </c>
      <c r="E420" s="367" t="s">
        <v>441</v>
      </c>
      <c r="F420" s="368" t="s">
        <v>441</v>
      </c>
      <c r="G420" s="369" t="s">
        <v>96</v>
      </c>
      <c r="H420" s="290">
        <v>2641</v>
      </c>
      <c r="I420" s="318" t="s">
        <v>157</v>
      </c>
      <c r="J420" s="322">
        <v>4</v>
      </c>
      <c r="K420" s="322">
        <v>1</v>
      </c>
      <c r="L420" s="409" t="s">
        <v>259</v>
      </c>
      <c r="M420" s="323"/>
      <c r="N420" s="331">
        <f>+N424+N427+N431+N433+N422</f>
        <v>-236964.4</v>
      </c>
      <c r="O420" s="331">
        <f>+O424+O427+O431+O433+O422</f>
        <v>-236964.4</v>
      </c>
      <c r="P420" s="331">
        <f t="shared" ref="P420" si="80">+P424+P427+P431+P433+P422</f>
        <v>0</v>
      </c>
      <c r="Q420" s="370"/>
      <c r="R420" s="370"/>
      <c r="S420" s="371"/>
      <c r="T420" s="370"/>
      <c r="U420" s="370"/>
      <c r="V420" s="370"/>
    </row>
    <row r="421" spans="1:22" ht="15" customHeight="1">
      <c r="A421" s="363" t="str">
        <f t="shared" si="79"/>
        <v>71080101000000</v>
      </c>
      <c r="B421" s="364" t="s">
        <v>439</v>
      </c>
      <c r="C421" s="365" t="s">
        <v>185</v>
      </c>
      <c r="D421" s="366" t="s">
        <v>106</v>
      </c>
      <c r="E421" s="367" t="s">
        <v>106</v>
      </c>
      <c r="F421" s="368" t="s">
        <v>441</v>
      </c>
      <c r="G421" s="369" t="s">
        <v>440</v>
      </c>
      <c r="H421" s="318"/>
      <c r="I421" s="318"/>
      <c r="J421" s="322"/>
      <c r="K421" s="322"/>
      <c r="L421" s="330" t="s">
        <v>108</v>
      </c>
      <c r="M421" s="288"/>
      <c r="N421" s="331"/>
      <c r="O421" s="331"/>
      <c r="P421" s="331"/>
      <c r="Q421" s="370"/>
      <c r="R421" s="370"/>
      <c r="S421" s="371"/>
      <c r="T421" s="370"/>
      <c r="U421" s="370"/>
      <c r="V421" s="370"/>
    </row>
    <row r="422" spans="1:22" ht="19.5" hidden="1" customHeight="1">
      <c r="A422" s="363" t="str">
        <f>CONCATENATE(B422,C422,D422,E422,F422,G422)</f>
        <v>71080201000001</v>
      </c>
      <c r="B422" s="364" t="s">
        <v>439</v>
      </c>
      <c r="C422" s="365" t="s">
        <v>185</v>
      </c>
      <c r="D422" s="366" t="s">
        <v>140</v>
      </c>
      <c r="E422" s="367" t="s">
        <v>106</v>
      </c>
      <c r="F422" s="368" t="s">
        <v>441</v>
      </c>
      <c r="G422" s="369" t="s">
        <v>96</v>
      </c>
      <c r="H422" s="290"/>
      <c r="I422" s="318"/>
      <c r="J422" s="322"/>
      <c r="K422" s="322"/>
      <c r="L422" s="416" t="s">
        <v>894</v>
      </c>
      <c r="M422" s="411"/>
      <c r="N422" s="417">
        <f>O422+P422</f>
        <v>0</v>
      </c>
      <c r="O422" s="417">
        <f>SUM(O423)</f>
        <v>0</v>
      </c>
      <c r="P422" s="417">
        <f>SUM(P423)</f>
        <v>0</v>
      </c>
      <c r="Q422" s="370"/>
      <c r="R422" s="370"/>
      <c r="S422" s="371"/>
      <c r="T422" s="370"/>
      <c r="U422" s="370"/>
      <c r="V422" s="370"/>
    </row>
    <row r="423" spans="1:22" ht="21.75" hidden="1" customHeight="1">
      <c r="A423" s="363" t="str">
        <f>CONCATENATE(B423,C423,D423,E423,F423,G423)</f>
        <v>71080201010000</v>
      </c>
      <c r="B423" s="364" t="s">
        <v>439</v>
      </c>
      <c r="C423" s="365" t="s">
        <v>185</v>
      </c>
      <c r="D423" s="366" t="s">
        <v>140</v>
      </c>
      <c r="E423" s="367" t="s">
        <v>106</v>
      </c>
      <c r="F423" s="368" t="s">
        <v>106</v>
      </c>
      <c r="G423" s="369" t="s">
        <v>440</v>
      </c>
      <c r="H423" s="318"/>
      <c r="I423" s="319"/>
      <c r="J423" s="320"/>
      <c r="K423" s="320"/>
      <c r="L423" s="330" t="s">
        <v>174</v>
      </c>
      <c r="M423" s="288">
        <v>5113</v>
      </c>
      <c r="N423" s="299">
        <f>O423+P423</f>
        <v>0</v>
      </c>
      <c r="O423" s="292"/>
      <c r="P423" s="292"/>
      <c r="Q423" s="370"/>
      <c r="R423" s="370"/>
      <c r="S423" s="371"/>
      <c r="T423" s="370"/>
      <c r="U423" s="370"/>
      <c r="V423" s="370"/>
    </row>
    <row r="424" spans="1:22" ht="27" hidden="1">
      <c r="A424" s="363" t="str">
        <f t="shared" si="79"/>
        <v>71080101024251</v>
      </c>
      <c r="B424" s="364" t="s">
        <v>439</v>
      </c>
      <c r="C424" s="365" t="s">
        <v>185</v>
      </c>
      <c r="D424" s="366" t="s">
        <v>106</v>
      </c>
      <c r="E424" s="367" t="s">
        <v>106</v>
      </c>
      <c r="F424" s="368" t="s">
        <v>140</v>
      </c>
      <c r="G424" s="379">
        <v>4251</v>
      </c>
      <c r="H424" s="290"/>
      <c r="I424" s="318"/>
      <c r="J424" s="322"/>
      <c r="K424" s="322"/>
      <c r="L424" s="416" t="s">
        <v>260</v>
      </c>
      <c r="M424" s="411"/>
      <c r="N424" s="417">
        <f>O424+P424</f>
        <v>0</v>
      </c>
      <c r="O424" s="417">
        <f>SUM(O425:O426)</f>
        <v>0</v>
      </c>
      <c r="P424" s="417">
        <f>SUM(P425:P426)</f>
        <v>0</v>
      </c>
      <c r="Q424" s="370"/>
      <c r="R424" s="370"/>
      <c r="S424" s="371"/>
      <c r="T424" s="370"/>
      <c r="U424" s="370"/>
      <c r="V424" s="370"/>
    </row>
    <row r="425" spans="1:22" ht="25.5" hidden="1">
      <c r="A425" s="363" t="str">
        <f t="shared" si="79"/>
        <v>71080101024639</v>
      </c>
      <c r="B425" s="364" t="s">
        <v>439</v>
      </c>
      <c r="C425" s="365" t="s">
        <v>185</v>
      </c>
      <c r="D425" s="366" t="s">
        <v>106</v>
      </c>
      <c r="E425" s="367" t="s">
        <v>106</v>
      </c>
      <c r="F425" s="368" t="s">
        <v>140</v>
      </c>
      <c r="G425" s="379">
        <v>4639</v>
      </c>
      <c r="H425" s="318"/>
      <c r="I425" s="319"/>
      <c r="J425" s="320"/>
      <c r="K425" s="320"/>
      <c r="L425" s="321" t="s">
        <v>217</v>
      </c>
      <c r="M425" s="316">
        <v>4511</v>
      </c>
      <c r="N425" s="299">
        <f t="shared" ref="N425:N434" si="81">O425+P425</f>
        <v>0</v>
      </c>
      <c r="O425" s="292"/>
      <c r="P425" s="292"/>
      <c r="Q425" s="370"/>
      <c r="R425" s="370"/>
      <c r="S425" s="371"/>
      <c r="T425" s="370"/>
      <c r="U425" s="370"/>
      <c r="V425" s="370"/>
    </row>
    <row r="426" spans="1:22" hidden="1">
      <c r="A426" s="363" t="str">
        <f t="shared" si="79"/>
        <v>71080101024819</v>
      </c>
      <c r="B426" s="364" t="s">
        <v>439</v>
      </c>
      <c r="C426" s="365" t="s">
        <v>185</v>
      </c>
      <c r="D426" s="366" t="s">
        <v>106</v>
      </c>
      <c r="E426" s="367" t="s">
        <v>106</v>
      </c>
      <c r="F426" s="368" t="s">
        <v>140</v>
      </c>
      <c r="G426" s="379">
        <v>4819</v>
      </c>
      <c r="H426" s="318"/>
      <c r="I426" s="319"/>
      <c r="J426" s="320"/>
      <c r="K426" s="320"/>
      <c r="L426" s="330" t="s">
        <v>134</v>
      </c>
      <c r="M426" s="288">
        <v>4861</v>
      </c>
      <c r="N426" s="299">
        <f t="shared" si="81"/>
        <v>0</v>
      </c>
      <c r="O426" s="299"/>
      <c r="P426" s="299"/>
      <c r="Q426" s="370"/>
      <c r="R426" s="370"/>
      <c r="S426" s="371"/>
      <c r="T426" s="370"/>
      <c r="U426" s="370"/>
      <c r="V426" s="370"/>
    </row>
    <row r="427" spans="1:22" ht="54" hidden="1">
      <c r="A427" s="363" t="str">
        <f t="shared" si="79"/>
        <v>71080101025112</v>
      </c>
      <c r="B427" s="364" t="s">
        <v>439</v>
      </c>
      <c r="C427" s="365" t="s">
        <v>185</v>
      </c>
      <c r="D427" s="366" t="s">
        <v>106</v>
      </c>
      <c r="E427" s="367" t="s">
        <v>106</v>
      </c>
      <c r="F427" s="368" t="s">
        <v>140</v>
      </c>
      <c r="G427" s="379">
        <v>5112</v>
      </c>
      <c r="H427" s="290"/>
      <c r="I427" s="318"/>
      <c r="J427" s="322"/>
      <c r="K427" s="322"/>
      <c r="L427" s="430" t="s">
        <v>895</v>
      </c>
      <c r="M427" s="411"/>
      <c r="N427" s="417">
        <f>O427+P427</f>
        <v>0</v>
      </c>
      <c r="O427" s="417">
        <f>SUM(O428:O430)</f>
        <v>0</v>
      </c>
      <c r="P427" s="417">
        <f>SUM(P428:P430)</f>
        <v>0</v>
      </c>
      <c r="Q427" s="370"/>
      <c r="R427" s="370"/>
      <c r="S427" s="371"/>
      <c r="T427" s="370"/>
      <c r="U427" s="370"/>
      <c r="V427" s="370"/>
    </row>
    <row r="428" spans="1:22" ht="25.5" hidden="1">
      <c r="A428" s="363" t="str">
        <f t="shared" si="79"/>
        <v>71080101025113</v>
      </c>
      <c r="B428" s="364" t="s">
        <v>439</v>
      </c>
      <c r="C428" s="365" t="s">
        <v>185</v>
      </c>
      <c r="D428" s="366" t="s">
        <v>106</v>
      </c>
      <c r="E428" s="367" t="s">
        <v>106</v>
      </c>
      <c r="F428" s="368" t="s">
        <v>140</v>
      </c>
      <c r="G428" s="379">
        <v>5113</v>
      </c>
      <c r="H428" s="290"/>
      <c r="I428" s="318"/>
      <c r="J428" s="322"/>
      <c r="K428" s="322"/>
      <c r="L428" s="321" t="s">
        <v>142</v>
      </c>
      <c r="M428" s="323">
        <v>4251</v>
      </c>
      <c r="N428" s="299">
        <f t="shared" si="81"/>
        <v>0</v>
      </c>
      <c r="O428" s="299"/>
      <c r="P428" s="299"/>
      <c r="Q428" s="370"/>
      <c r="R428" s="370"/>
      <c r="S428" s="371"/>
      <c r="T428" s="370"/>
      <c r="U428" s="370"/>
      <c r="V428" s="370"/>
    </row>
    <row r="429" spans="1:22" hidden="1">
      <c r="A429" s="363" t="str">
        <f t="shared" si="79"/>
        <v>71080101030000</v>
      </c>
      <c r="B429" s="364" t="s">
        <v>439</v>
      </c>
      <c r="C429" s="365" t="s">
        <v>185</v>
      </c>
      <c r="D429" s="366" t="s">
        <v>106</v>
      </c>
      <c r="E429" s="367" t="s">
        <v>106</v>
      </c>
      <c r="F429" s="368" t="s">
        <v>442</v>
      </c>
      <c r="G429" s="369" t="s">
        <v>440</v>
      </c>
      <c r="H429" s="447"/>
      <c r="I429" s="424"/>
      <c r="J429" s="448"/>
      <c r="K429" s="449"/>
      <c r="L429" s="418" t="s">
        <v>134</v>
      </c>
      <c r="M429" s="420">
        <v>4861</v>
      </c>
      <c r="N429" s="299">
        <f t="shared" si="81"/>
        <v>0</v>
      </c>
      <c r="O429" s="299"/>
      <c r="P429" s="299"/>
      <c r="Q429" s="370"/>
      <c r="R429" s="370"/>
      <c r="S429" s="371"/>
      <c r="T429" s="370"/>
      <c r="U429" s="370"/>
      <c r="V429" s="370"/>
    </row>
    <row r="430" spans="1:22" hidden="1">
      <c r="A430" s="363" t="str">
        <f t="shared" si="79"/>
        <v>71080101034239</v>
      </c>
      <c r="B430" s="364" t="s">
        <v>439</v>
      </c>
      <c r="C430" s="365" t="s">
        <v>185</v>
      </c>
      <c r="D430" s="366" t="s">
        <v>106</v>
      </c>
      <c r="E430" s="367" t="s">
        <v>106</v>
      </c>
      <c r="F430" s="368" t="s">
        <v>442</v>
      </c>
      <c r="G430" s="379">
        <v>4239</v>
      </c>
      <c r="H430" s="318"/>
      <c r="I430" s="319"/>
      <c r="J430" s="320"/>
      <c r="K430" s="320"/>
      <c r="L430" s="330" t="s">
        <v>174</v>
      </c>
      <c r="M430" s="288">
        <v>5113</v>
      </c>
      <c r="N430" s="299">
        <f t="shared" si="81"/>
        <v>0</v>
      </c>
      <c r="O430" s="299"/>
      <c r="P430" s="299"/>
      <c r="Q430" s="370"/>
      <c r="R430" s="370"/>
      <c r="S430" s="371"/>
      <c r="T430" s="370"/>
      <c r="U430" s="370"/>
      <c r="V430" s="370"/>
    </row>
    <row r="431" spans="1:22" ht="54">
      <c r="A431" s="363" t="str">
        <f>CONCATENATE(B431,C431,D431,E431,F431,G431)</f>
        <v>71080101035121</v>
      </c>
      <c r="B431" s="364" t="s">
        <v>439</v>
      </c>
      <c r="C431" s="365" t="s">
        <v>185</v>
      </c>
      <c r="D431" s="366" t="s">
        <v>106</v>
      </c>
      <c r="E431" s="367" t="s">
        <v>106</v>
      </c>
      <c r="F431" s="368" t="s">
        <v>442</v>
      </c>
      <c r="G431" s="379" t="s">
        <v>580</v>
      </c>
      <c r="H431" s="290"/>
      <c r="I431" s="318"/>
      <c r="J431" s="322"/>
      <c r="K431" s="322"/>
      <c r="L431" s="416" t="s">
        <v>584</v>
      </c>
      <c r="M431" s="411"/>
      <c r="N431" s="417">
        <f>O431+P431</f>
        <v>-236964.4</v>
      </c>
      <c r="O431" s="417">
        <f>SUM(O432)</f>
        <v>-236964.4</v>
      </c>
      <c r="P431" s="417">
        <f>SUM(P432)</f>
        <v>0</v>
      </c>
      <c r="Q431" s="370"/>
      <c r="R431" s="370"/>
      <c r="S431" s="371"/>
      <c r="T431" s="370"/>
      <c r="U431" s="370"/>
      <c r="V431" s="370"/>
    </row>
    <row r="432" spans="1:22">
      <c r="A432" s="363" t="str">
        <f t="shared" si="79"/>
        <v>71080200000000</v>
      </c>
      <c r="B432" s="364" t="s">
        <v>439</v>
      </c>
      <c r="C432" s="365" t="s">
        <v>185</v>
      </c>
      <c r="D432" s="366" t="s">
        <v>140</v>
      </c>
      <c r="E432" s="367" t="s">
        <v>441</v>
      </c>
      <c r="F432" s="368" t="s">
        <v>441</v>
      </c>
      <c r="G432" s="369" t="s">
        <v>440</v>
      </c>
      <c r="H432" s="318"/>
      <c r="I432" s="319"/>
      <c r="J432" s="320"/>
      <c r="K432" s="320"/>
      <c r="L432" s="418" t="s">
        <v>134</v>
      </c>
      <c r="M432" s="288">
        <v>4861</v>
      </c>
      <c r="N432" s="299">
        <f t="shared" si="81"/>
        <v>-236964.4</v>
      </c>
      <c r="O432" s="299">
        <v>-236964.4</v>
      </c>
      <c r="P432" s="299"/>
      <c r="Q432" s="370"/>
      <c r="R432" s="370"/>
      <c r="S432" s="371"/>
      <c r="T432" s="370"/>
      <c r="U432" s="370"/>
      <c r="V432" s="370"/>
    </row>
    <row r="433" spans="1:22" ht="67.5" hidden="1">
      <c r="A433" s="363" t="str">
        <f t="shared" si="79"/>
        <v>71080200000001</v>
      </c>
      <c r="B433" s="364" t="s">
        <v>439</v>
      </c>
      <c r="C433" s="365" t="s">
        <v>185</v>
      </c>
      <c r="D433" s="366" t="s">
        <v>140</v>
      </c>
      <c r="E433" s="367" t="s">
        <v>441</v>
      </c>
      <c r="F433" s="368" t="s">
        <v>441</v>
      </c>
      <c r="G433" s="369" t="s">
        <v>96</v>
      </c>
      <c r="H433" s="290"/>
      <c r="I433" s="318"/>
      <c r="J433" s="322"/>
      <c r="K433" s="322"/>
      <c r="L433" s="416" t="s">
        <v>764</v>
      </c>
      <c r="M433" s="411"/>
      <c r="N433" s="417">
        <f>O433+P433</f>
        <v>0</v>
      </c>
      <c r="O433" s="417">
        <f>SUM(O434)</f>
        <v>0</v>
      </c>
      <c r="P433" s="417">
        <f>SUM(P434)</f>
        <v>0</v>
      </c>
      <c r="Q433" s="370"/>
      <c r="R433" s="370"/>
      <c r="S433" s="371"/>
      <c r="T433" s="370"/>
      <c r="U433" s="370"/>
      <c r="V433" s="370"/>
    </row>
    <row r="434" spans="1:22" hidden="1">
      <c r="A434" s="363" t="str">
        <f t="shared" si="79"/>
        <v>71080201000000</v>
      </c>
      <c r="B434" s="364" t="s">
        <v>439</v>
      </c>
      <c r="C434" s="365" t="s">
        <v>185</v>
      </c>
      <c r="D434" s="366" t="s">
        <v>140</v>
      </c>
      <c r="E434" s="367" t="s">
        <v>106</v>
      </c>
      <c r="F434" s="368" t="s">
        <v>441</v>
      </c>
      <c r="G434" s="369" t="s">
        <v>440</v>
      </c>
      <c r="H434" s="318"/>
      <c r="I434" s="319"/>
      <c r="J434" s="320"/>
      <c r="K434" s="320"/>
      <c r="L434" s="418" t="s">
        <v>134</v>
      </c>
      <c r="M434" s="288">
        <v>4861</v>
      </c>
      <c r="N434" s="299">
        <f t="shared" si="81"/>
        <v>0</v>
      </c>
      <c r="O434" s="299"/>
      <c r="P434" s="299"/>
      <c r="Q434" s="370"/>
      <c r="R434" s="370"/>
      <c r="S434" s="371"/>
      <c r="T434" s="370"/>
      <c r="U434" s="370"/>
      <c r="V434" s="370"/>
    </row>
    <row r="435" spans="1:22" ht="27" hidden="1">
      <c r="A435" s="363" t="str">
        <f t="shared" si="79"/>
        <v>71080202014511</v>
      </c>
      <c r="B435" s="364" t="s">
        <v>439</v>
      </c>
      <c r="C435" s="365" t="s">
        <v>185</v>
      </c>
      <c r="D435" s="366" t="s">
        <v>140</v>
      </c>
      <c r="E435" s="367" t="s">
        <v>140</v>
      </c>
      <c r="F435" s="368" t="s">
        <v>106</v>
      </c>
      <c r="G435" s="379">
        <v>4511</v>
      </c>
      <c r="H435" s="290">
        <v>2660</v>
      </c>
      <c r="I435" s="319" t="s">
        <v>157</v>
      </c>
      <c r="J435" s="320">
        <v>6</v>
      </c>
      <c r="K435" s="320">
        <v>0</v>
      </c>
      <c r="L435" s="410" t="s">
        <v>263</v>
      </c>
      <c r="M435" s="411"/>
      <c r="N435" s="412">
        <f>+N437</f>
        <v>0</v>
      </c>
      <c r="O435" s="412">
        <f>+O437</f>
        <v>0</v>
      </c>
      <c r="P435" s="412">
        <f>+P437</f>
        <v>0</v>
      </c>
      <c r="Q435" s="370"/>
      <c r="R435" s="370"/>
      <c r="S435" s="371"/>
      <c r="T435" s="370"/>
      <c r="U435" s="370"/>
      <c r="V435" s="370"/>
    </row>
    <row r="436" spans="1:22" hidden="1">
      <c r="A436" s="363" t="str">
        <f t="shared" si="79"/>
        <v>71080202020000</v>
      </c>
      <c r="B436" s="364" t="s">
        <v>439</v>
      </c>
      <c r="C436" s="365" t="s">
        <v>185</v>
      </c>
      <c r="D436" s="366" t="s">
        <v>140</v>
      </c>
      <c r="E436" s="367" t="s">
        <v>140</v>
      </c>
      <c r="F436" s="368" t="s">
        <v>140</v>
      </c>
      <c r="G436" s="369" t="s">
        <v>440</v>
      </c>
      <c r="H436" s="318"/>
      <c r="I436" s="319"/>
      <c r="J436" s="320"/>
      <c r="K436" s="320"/>
      <c r="L436" s="330" t="s">
        <v>110</v>
      </c>
      <c r="M436" s="288"/>
      <c r="N436" s="331"/>
      <c r="O436" s="331"/>
      <c r="P436" s="331"/>
      <c r="Q436" s="370"/>
      <c r="R436" s="370"/>
      <c r="S436" s="371"/>
      <c r="T436" s="370"/>
      <c r="U436" s="370"/>
      <c r="V436" s="370"/>
    </row>
    <row r="437" spans="1:22" ht="25.5" hidden="1">
      <c r="A437" s="363" t="str">
        <f t="shared" si="79"/>
        <v>71080202024639</v>
      </c>
      <c r="B437" s="364" t="s">
        <v>439</v>
      </c>
      <c r="C437" s="365" t="s">
        <v>185</v>
      </c>
      <c r="D437" s="366" t="s">
        <v>140</v>
      </c>
      <c r="E437" s="367" t="s">
        <v>140</v>
      </c>
      <c r="F437" s="368" t="s">
        <v>140</v>
      </c>
      <c r="G437" s="369" t="s">
        <v>86</v>
      </c>
      <c r="H437" s="290">
        <v>2661</v>
      </c>
      <c r="I437" s="318" t="s">
        <v>157</v>
      </c>
      <c r="J437" s="322">
        <v>6</v>
      </c>
      <c r="K437" s="322">
        <v>1</v>
      </c>
      <c r="L437" s="409" t="s">
        <v>263</v>
      </c>
      <c r="M437" s="323"/>
      <c r="N437" s="331">
        <f>+N439+N443+N449+N458+N467</f>
        <v>0</v>
      </c>
      <c r="O437" s="331">
        <f t="shared" ref="O437:P437" si="82">+O439+O443+O449+O458+O467</f>
        <v>0</v>
      </c>
      <c r="P437" s="331">
        <f t="shared" si="82"/>
        <v>0</v>
      </c>
      <c r="Q437" s="370"/>
      <c r="R437" s="370"/>
      <c r="S437" s="371"/>
      <c r="T437" s="370"/>
      <c r="U437" s="370"/>
      <c r="V437" s="370"/>
    </row>
    <row r="438" spans="1:22" hidden="1">
      <c r="A438" s="363" t="str">
        <f t="shared" si="79"/>
        <v>71080202025113</v>
      </c>
      <c r="B438" s="364" t="s">
        <v>439</v>
      </c>
      <c r="C438" s="365" t="s">
        <v>185</v>
      </c>
      <c r="D438" s="366" t="s">
        <v>140</v>
      </c>
      <c r="E438" s="367" t="s">
        <v>140</v>
      </c>
      <c r="F438" s="368" t="s">
        <v>140</v>
      </c>
      <c r="G438" s="379">
        <v>5113</v>
      </c>
      <c r="H438" s="318"/>
      <c r="I438" s="318"/>
      <c r="J438" s="322"/>
      <c r="K438" s="322"/>
      <c r="L438" s="330" t="s">
        <v>108</v>
      </c>
      <c r="M438" s="288"/>
      <c r="N438" s="331"/>
      <c r="O438" s="331"/>
      <c r="P438" s="331"/>
      <c r="Q438" s="370"/>
      <c r="R438" s="370"/>
      <c r="S438" s="371"/>
      <c r="T438" s="370"/>
      <c r="U438" s="370"/>
      <c r="V438" s="370"/>
    </row>
    <row r="439" spans="1:22" ht="27" hidden="1">
      <c r="A439" s="363" t="str">
        <f t="shared" si="79"/>
        <v>71080203000000</v>
      </c>
      <c r="B439" s="364" t="s">
        <v>439</v>
      </c>
      <c r="C439" s="365" t="s">
        <v>185</v>
      </c>
      <c r="D439" s="366" t="s">
        <v>140</v>
      </c>
      <c r="E439" s="367" t="s">
        <v>442</v>
      </c>
      <c r="F439" s="368" t="s">
        <v>441</v>
      </c>
      <c r="G439" s="369" t="s">
        <v>440</v>
      </c>
      <c r="H439" s="290"/>
      <c r="I439" s="414"/>
      <c r="J439" s="415"/>
      <c r="K439" s="415"/>
      <c r="L439" s="416" t="s">
        <v>264</v>
      </c>
      <c r="M439" s="411"/>
      <c r="N439" s="417">
        <f>O439+P439</f>
        <v>0</v>
      </c>
      <c r="O439" s="417">
        <f>SUM(O440:O442)</f>
        <v>0</v>
      </c>
      <c r="P439" s="417">
        <f>SUM(P440:P442)</f>
        <v>0</v>
      </c>
      <c r="Q439" s="370"/>
      <c r="R439" s="370"/>
      <c r="S439" s="371"/>
      <c r="T439" s="370"/>
      <c r="U439" s="370"/>
      <c r="V439" s="370"/>
    </row>
    <row r="440" spans="1:22" ht="25.5" hidden="1">
      <c r="A440" s="363" t="str">
        <f t="shared" si="79"/>
        <v>71080203000001</v>
      </c>
      <c r="B440" s="364" t="s">
        <v>439</v>
      </c>
      <c r="C440" s="365" t="s">
        <v>185</v>
      </c>
      <c r="D440" s="366" t="s">
        <v>140</v>
      </c>
      <c r="E440" s="367" t="s">
        <v>442</v>
      </c>
      <c r="F440" s="368" t="s">
        <v>441</v>
      </c>
      <c r="G440" s="369" t="s">
        <v>96</v>
      </c>
      <c r="H440" s="290"/>
      <c r="I440" s="318"/>
      <c r="J440" s="322"/>
      <c r="K440" s="322"/>
      <c r="L440" s="330" t="s">
        <v>142</v>
      </c>
      <c r="M440" s="323">
        <v>4251</v>
      </c>
      <c r="N440" s="299">
        <f t="shared" ref="N440:N456" si="83">O440+P440</f>
        <v>0</v>
      </c>
      <c r="O440" s="299"/>
      <c r="P440" s="299"/>
      <c r="Q440" s="370"/>
      <c r="R440" s="370"/>
      <c r="S440" s="371"/>
      <c r="T440" s="370"/>
      <c r="U440" s="370"/>
      <c r="V440" s="370"/>
    </row>
    <row r="441" spans="1:22" hidden="1">
      <c r="A441" s="363" t="str">
        <f t="shared" si="79"/>
        <v>71080203010000</v>
      </c>
      <c r="B441" s="364" t="s">
        <v>439</v>
      </c>
      <c r="C441" s="365" t="s">
        <v>185</v>
      </c>
      <c r="D441" s="366" t="s">
        <v>140</v>
      </c>
      <c r="E441" s="367" t="s">
        <v>442</v>
      </c>
      <c r="F441" s="368" t="s">
        <v>106</v>
      </c>
      <c r="G441" s="369" t="s">
        <v>440</v>
      </c>
      <c r="H441" s="423"/>
      <c r="I441" s="424"/>
      <c r="J441" s="425"/>
      <c r="K441" s="426"/>
      <c r="L441" s="427" t="s">
        <v>240</v>
      </c>
      <c r="M441" s="420">
        <v>4269</v>
      </c>
      <c r="N441" s="299">
        <f t="shared" si="83"/>
        <v>0</v>
      </c>
      <c r="O441" s="299"/>
      <c r="P441" s="299"/>
      <c r="Q441" s="370"/>
      <c r="R441" s="370"/>
      <c r="S441" s="371"/>
      <c r="T441" s="370"/>
      <c r="U441" s="370"/>
      <c r="V441" s="370"/>
    </row>
    <row r="442" spans="1:22" ht="25.5" hidden="1">
      <c r="A442" s="363" t="str">
        <f t="shared" si="79"/>
        <v>71080203014511</v>
      </c>
      <c r="B442" s="364" t="s">
        <v>439</v>
      </c>
      <c r="C442" s="365" t="s">
        <v>185</v>
      </c>
      <c r="D442" s="366" t="s">
        <v>140</v>
      </c>
      <c r="E442" s="367" t="s">
        <v>442</v>
      </c>
      <c r="F442" s="368" t="s">
        <v>106</v>
      </c>
      <c r="G442" s="379">
        <v>4511</v>
      </c>
      <c r="H442" s="423"/>
      <c r="I442" s="424"/>
      <c r="J442" s="425"/>
      <c r="K442" s="426"/>
      <c r="L442" s="427" t="s">
        <v>267</v>
      </c>
      <c r="M442" s="420">
        <v>4521</v>
      </c>
      <c r="N442" s="299">
        <f t="shared" si="83"/>
        <v>0</v>
      </c>
      <c r="O442" s="299"/>
      <c r="P442" s="299"/>
      <c r="Q442" s="370"/>
      <c r="R442" s="370"/>
      <c r="S442" s="371"/>
      <c r="T442" s="370"/>
      <c r="U442" s="370"/>
      <c r="V442" s="370"/>
    </row>
    <row r="443" spans="1:22" ht="27" hidden="1">
      <c r="A443" s="363" t="str">
        <f t="shared" si="79"/>
        <v>71080203020000</v>
      </c>
      <c r="B443" s="364" t="s">
        <v>439</v>
      </c>
      <c r="C443" s="365" t="s">
        <v>185</v>
      </c>
      <c r="D443" s="366" t="s">
        <v>140</v>
      </c>
      <c r="E443" s="367" t="s">
        <v>442</v>
      </c>
      <c r="F443" s="368" t="s">
        <v>140</v>
      </c>
      <c r="G443" s="369" t="s">
        <v>440</v>
      </c>
      <c r="H443" s="290"/>
      <c r="I443" s="414"/>
      <c r="J443" s="415"/>
      <c r="K443" s="415"/>
      <c r="L443" s="416" t="s">
        <v>265</v>
      </c>
      <c r="M443" s="411"/>
      <c r="N443" s="417">
        <f>O443+P443</f>
        <v>0</v>
      </c>
      <c r="O443" s="417">
        <f>SUM(O444:O448)</f>
        <v>0</v>
      </c>
      <c r="P443" s="417">
        <f>SUM(P444:P448)</f>
        <v>0</v>
      </c>
      <c r="Q443" s="370"/>
      <c r="R443" s="370"/>
      <c r="S443" s="371"/>
      <c r="T443" s="370"/>
      <c r="U443" s="370"/>
      <c r="V443" s="370"/>
    </row>
    <row r="444" spans="1:22" ht="19.5" hidden="1" customHeight="1">
      <c r="A444" s="363" t="str">
        <f t="shared" si="79"/>
        <v>71080203025113</v>
      </c>
      <c r="B444" s="364" t="s">
        <v>439</v>
      </c>
      <c r="C444" s="365" t="s">
        <v>185</v>
      </c>
      <c r="D444" s="366" t="s">
        <v>140</v>
      </c>
      <c r="E444" s="367" t="s">
        <v>442</v>
      </c>
      <c r="F444" s="368" t="s">
        <v>140</v>
      </c>
      <c r="G444" s="379">
        <v>5113</v>
      </c>
      <c r="H444" s="290"/>
      <c r="I444" s="318"/>
      <c r="J444" s="322"/>
      <c r="K444" s="322"/>
      <c r="L444" s="330" t="s">
        <v>142</v>
      </c>
      <c r="M444" s="323">
        <v>4251</v>
      </c>
      <c r="N444" s="299">
        <f t="shared" si="83"/>
        <v>0</v>
      </c>
      <c r="O444" s="299"/>
      <c r="P444" s="299"/>
      <c r="Q444" s="370"/>
      <c r="R444" s="370"/>
      <c r="S444" s="371"/>
      <c r="T444" s="370"/>
      <c r="U444" s="370"/>
      <c r="V444" s="370"/>
    </row>
    <row r="445" spans="1:22" hidden="1">
      <c r="A445" s="363" t="str">
        <f t="shared" si="79"/>
        <v>71080203025129</v>
      </c>
      <c r="B445" s="364" t="s">
        <v>439</v>
      </c>
      <c r="C445" s="365" t="s">
        <v>185</v>
      </c>
      <c r="D445" s="366" t="s">
        <v>140</v>
      </c>
      <c r="E445" s="367" t="s">
        <v>442</v>
      </c>
      <c r="F445" s="368" t="s">
        <v>140</v>
      </c>
      <c r="G445" s="379">
        <v>5129</v>
      </c>
      <c r="H445" s="290"/>
      <c r="I445" s="318"/>
      <c r="J445" s="322"/>
      <c r="K445" s="322"/>
      <c r="L445" s="330" t="s">
        <v>240</v>
      </c>
      <c r="M445" s="323">
        <v>4269</v>
      </c>
      <c r="N445" s="299">
        <f t="shared" si="83"/>
        <v>0</v>
      </c>
      <c r="O445" s="299"/>
      <c r="P445" s="299"/>
      <c r="Q445" s="370"/>
      <c r="R445" s="370"/>
      <c r="S445" s="371"/>
      <c r="T445" s="370"/>
      <c r="U445" s="370"/>
      <c r="V445" s="370"/>
    </row>
    <row r="446" spans="1:22" ht="25.5" hidden="1">
      <c r="A446" s="363" t="str">
        <f t="shared" si="79"/>
        <v>71080204000000</v>
      </c>
      <c r="B446" s="364" t="s">
        <v>439</v>
      </c>
      <c r="C446" s="365" t="s">
        <v>185</v>
      </c>
      <c r="D446" s="366" t="s">
        <v>140</v>
      </c>
      <c r="E446" s="367" t="s">
        <v>155</v>
      </c>
      <c r="F446" s="368" t="s">
        <v>441</v>
      </c>
      <c r="G446" s="369" t="s">
        <v>440</v>
      </c>
      <c r="H446" s="290"/>
      <c r="I446" s="318"/>
      <c r="J446" s="322"/>
      <c r="K446" s="322"/>
      <c r="L446" s="427" t="s">
        <v>267</v>
      </c>
      <c r="M446" s="420">
        <v>4521</v>
      </c>
      <c r="N446" s="299">
        <f t="shared" si="83"/>
        <v>0</v>
      </c>
      <c r="O446" s="299"/>
      <c r="P446" s="299"/>
      <c r="Q446" s="370"/>
      <c r="R446" s="370"/>
      <c r="S446" s="371"/>
      <c r="T446" s="370"/>
      <c r="U446" s="370"/>
      <c r="V446" s="370"/>
    </row>
    <row r="447" spans="1:22" hidden="1">
      <c r="A447" s="363" t="str">
        <f t="shared" si="79"/>
        <v>71080204000001</v>
      </c>
      <c r="B447" s="364" t="s">
        <v>439</v>
      </c>
      <c r="C447" s="365" t="s">
        <v>185</v>
      </c>
      <c r="D447" s="366" t="s">
        <v>140</v>
      </c>
      <c r="E447" s="367" t="s">
        <v>155</v>
      </c>
      <c r="F447" s="368" t="s">
        <v>441</v>
      </c>
      <c r="G447" s="369" t="s">
        <v>96</v>
      </c>
      <c r="H447" s="290"/>
      <c r="I447" s="318"/>
      <c r="J447" s="322"/>
      <c r="K447" s="322"/>
      <c r="L447" s="330" t="s">
        <v>173</v>
      </c>
      <c r="M447" s="288">
        <v>5112</v>
      </c>
      <c r="N447" s="299">
        <f t="shared" si="83"/>
        <v>0</v>
      </c>
      <c r="O447" s="299"/>
      <c r="P447" s="299"/>
      <c r="Q447" s="370"/>
      <c r="R447" s="370"/>
      <c r="S447" s="371"/>
      <c r="T447" s="370"/>
      <c r="U447" s="370"/>
      <c r="V447" s="370"/>
    </row>
    <row r="448" spans="1:22" hidden="1">
      <c r="A448" s="363" t="str">
        <f t="shared" si="79"/>
        <v>71080204010000</v>
      </c>
      <c r="B448" s="364" t="s">
        <v>439</v>
      </c>
      <c r="C448" s="365" t="s">
        <v>185</v>
      </c>
      <c r="D448" s="366" t="s">
        <v>140</v>
      </c>
      <c r="E448" s="367" t="s">
        <v>155</v>
      </c>
      <c r="F448" s="368" t="s">
        <v>106</v>
      </c>
      <c r="G448" s="369" t="s">
        <v>440</v>
      </c>
      <c r="H448" s="290"/>
      <c r="I448" s="318"/>
      <c r="J448" s="322"/>
      <c r="K448" s="322"/>
      <c r="L448" s="336" t="s">
        <v>174</v>
      </c>
      <c r="M448" s="419">
        <v>5113</v>
      </c>
      <c r="N448" s="299">
        <f t="shared" si="83"/>
        <v>0</v>
      </c>
      <c r="O448" s="299"/>
      <c r="P448" s="299"/>
      <c r="Q448" s="370"/>
      <c r="R448" s="370"/>
      <c r="S448" s="371"/>
      <c r="T448" s="370"/>
      <c r="U448" s="370"/>
      <c r="V448" s="370"/>
    </row>
    <row r="449" spans="1:22" ht="27" hidden="1">
      <c r="A449" s="363" t="str">
        <f t="shared" si="79"/>
        <v>71080204014216</v>
      </c>
      <c r="B449" s="364" t="s">
        <v>439</v>
      </c>
      <c r="C449" s="365" t="s">
        <v>185</v>
      </c>
      <c r="D449" s="366" t="s">
        <v>140</v>
      </c>
      <c r="E449" s="367" t="s">
        <v>155</v>
      </c>
      <c r="F449" s="368" t="s">
        <v>106</v>
      </c>
      <c r="G449" s="379">
        <v>4216</v>
      </c>
      <c r="H449" s="290"/>
      <c r="I449" s="414"/>
      <c r="J449" s="415"/>
      <c r="K449" s="415"/>
      <c r="L449" s="416" t="s">
        <v>266</v>
      </c>
      <c r="M449" s="411"/>
      <c r="N449" s="417">
        <f>O449+P449</f>
        <v>0</v>
      </c>
      <c r="O449" s="417">
        <f>SUM(O450:O457)</f>
        <v>0</v>
      </c>
      <c r="P449" s="417">
        <f>SUM(P450:P457)</f>
        <v>0</v>
      </c>
      <c r="Q449" s="370"/>
      <c r="R449" s="370"/>
      <c r="S449" s="371"/>
      <c r="T449" s="370"/>
      <c r="U449" s="370"/>
      <c r="V449" s="370"/>
    </row>
    <row r="450" spans="1:22" hidden="1">
      <c r="A450" s="363" t="str">
        <f t="shared" si="79"/>
        <v>71080204014239</v>
      </c>
      <c r="B450" s="364" t="s">
        <v>439</v>
      </c>
      <c r="C450" s="365" t="s">
        <v>185</v>
      </c>
      <c r="D450" s="366" t="s">
        <v>140</v>
      </c>
      <c r="E450" s="367" t="s">
        <v>155</v>
      </c>
      <c r="F450" s="368" t="s">
        <v>106</v>
      </c>
      <c r="G450" s="379">
        <v>4239</v>
      </c>
      <c r="H450" s="290"/>
      <c r="I450" s="318"/>
      <c r="J450" s="322"/>
      <c r="K450" s="322"/>
      <c r="L450" s="321" t="s">
        <v>125</v>
      </c>
      <c r="M450" s="288">
        <v>4239</v>
      </c>
      <c r="N450" s="299">
        <f t="shared" si="83"/>
        <v>0</v>
      </c>
      <c r="O450" s="299"/>
      <c r="P450" s="299"/>
      <c r="Q450" s="370"/>
      <c r="R450" s="370"/>
      <c r="S450" s="371"/>
      <c r="T450" s="370"/>
      <c r="U450" s="370"/>
      <c r="V450" s="370"/>
    </row>
    <row r="451" spans="1:22" ht="25.5" hidden="1">
      <c r="A451" s="363" t="str">
        <f t="shared" si="79"/>
        <v>71080204014269</v>
      </c>
      <c r="B451" s="378" t="s">
        <v>439</v>
      </c>
      <c r="C451" s="365" t="s">
        <v>185</v>
      </c>
      <c r="D451" s="366" t="s">
        <v>140</v>
      </c>
      <c r="E451" s="367" t="s">
        <v>155</v>
      </c>
      <c r="F451" s="368" t="s">
        <v>106</v>
      </c>
      <c r="G451" s="379">
        <v>4269</v>
      </c>
      <c r="H451" s="290"/>
      <c r="I451" s="318"/>
      <c r="J451" s="322"/>
      <c r="K451" s="322"/>
      <c r="L451" s="330" t="s">
        <v>142</v>
      </c>
      <c r="M451" s="323">
        <v>4251</v>
      </c>
      <c r="N451" s="299">
        <f t="shared" si="83"/>
        <v>0</v>
      </c>
      <c r="O451" s="299"/>
      <c r="P451" s="299"/>
      <c r="Q451" s="370"/>
      <c r="R451" s="370"/>
      <c r="S451" s="371"/>
      <c r="T451" s="370"/>
      <c r="U451" s="370"/>
      <c r="V451" s="370"/>
    </row>
    <row r="452" spans="1:22" hidden="1">
      <c r="A452" s="363" t="str">
        <f t="shared" si="79"/>
        <v>71080204014639</v>
      </c>
      <c r="B452" s="364" t="s">
        <v>439</v>
      </c>
      <c r="C452" s="365" t="s">
        <v>185</v>
      </c>
      <c r="D452" s="366" t="s">
        <v>140</v>
      </c>
      <c r="E452" s="367" t="s">
        <v>155</v>
      </c>
      <c r="F452" s="368" t="s">
        <v>106</v>
      </c>
      <c r="G452" s="379">
        <v>4639</v>
      </c>
      <c r="H452" s="290"/>
      <c r="I452" s="318"/>
      <c r="J452" s="322"/>
      <c r="K452" s="322"/>
      <c r="L452" s="330" t="s">
        <v>240</v>
      </c>
      <c r="M452" s="323">
        <v>4269</v>
      </c>
      <c r="N452" s="299">
        <f t="shared" si="83"/>
        <v>0</v>
      </c>
      <c r="O452" s="299"/>
      <c r="P452" s="299"/>
      <c r="Q452" s="370"/>
      <c r="R452" s="370"/>
      <c r="S452" s="371"/>
      <c r="T452" s="370"/>
      <c r="U452" s="370"/>
      <c r="V452" s="370"/>
    </row>
    <row r="453" spans="1:22" ht="25.5" hidden="1">
      <c r="A453" s="363" t="str">
        <f t="shared" si="79"/>
        <v>71080204014819</v>
      </c>
      <c r="B453" s="364" t="s">
        <v>439</v>
      </c>
      <c r="C453" s="365" t="s">
        <v>185</v>
      </c>
      <c r="D453" s="366" t="s">
        <v>140</v>
      </c>
      <c r="E453" s="367" t="s">
        <v>155</v>
      </c>
      <c r="F453" s="368" t="s">
        <v>106</v>
      </c>
      <c r="G453" s="369" t="s">
        <v>88</v>
      </c>
      <c r="H453" s="290"/>
      <c r="I453" s="318"/>
      <c r="J453" s="322"/>
      <c r="K453" s="322"/>
      <c r="L453" s="330" t="s">
        <v>267</v>
      </c>
      <c r="M453" s="323">
        <v>4521</v>
      </c>
      <c r="N453" s="299">
        <f t="shared" si="83"/>
        <v>0</v>
      </c>
      <c r="O453" s="299"/>
      <c r="P453" s="299"/>
      <c r="Q453" s="370"/>
      <c r="R453" s="370"/>
      <c r="S453" s="371"/>
      <c r="T453" s="370"/>
      <c r="U453" s="370"/>
      <c r="V453" s="370"/>
    </row>
    <row r="454" spans="1:22" ht="25.5" hidden="1">
      <c r="A454" s="363" t="str">
        <f t="shared" si="79"/>
        <v>71080204020000</v>
      </c>
      <c r="B454" s="364" t="s">
        <v>439</v>
      </c>
      <c r="C454" s="365" t="s">
        <v>185</v>
      </c>
      <c r="D454" s="366" t="s">
        <v>140</v>
      </c>
      <c r="E454" s="367" t="s">
        <v>155</v>
      </c>
      <c r="F454" s="368" t="s">
        <v>140</v>
      </c>
      <c r="G454" s="369" t="s">
        <v>440</v>
      </c>
      <c r="H454" s="290"/>
      <c r="I454" s="318"/>
      <c r="J454" s="322"/>
      <c r="K454" s="322"/>
      <c r="L454" s="330" t="s">
        <v>219</v>
      </c>
      <c r="M454" s="288">
        <v>4819</v>
      </c>
      <c r="N454" s="299">
        <f t="shared" si="83"/>
        <v>0</v>
      </c>
      <c r="O454" s="299"/>
      <c r="P454" s="299"/>
      <c r="Q454" s="370"/>
      <c r="R454" s="370"/>
      <c r="S454" s="371"/>
      <c r="T454" s="370"/>
      <c r="U454" s="370"/>
      <c r="V454" s="370"/>
    </row>
    <row r="455" spans="1:22" hidden="1">
      <c r="A455" s="363" t="str">
        <f t="shared" si="79"/>
        <v>71080204024511</v>
      </c>
      <c r="B455" s="364" t="s">
        <v>439</v>
      </c>
      <c r="C455" s="365" t="s">
        <v>185</v>
      </c>
      <c r="D455" s="366" t="s">
        <v>140</v>
      </c>
      <c r="E455" s="367" t="s">
        <v>155</v>
      </c>
      <c r="F455" s="368" t="s">
        <v>140</v>
      </c>
      <c r="G455" s="379">
        <v>4511</v>
      </c>
      <c r="H455" s="318"/>
      <c r="I455" s="318"/>
      <c r="J455" s="322"/>
      <c r="K455" s="322"/>
      <c r="L455" s="330" t="s">
        <v>173</v>
      </c>
      <c r="M455" s="288">
        <v>5112</v>
      </c>
      <c r="N455" s="299">
        <f t="shared" si="83"/>
        <v>0</v>
      </c>
      <c r="O455" s="299"/>
      <c r="P455" s="299"/>
      <c r="Q455" s="370"/>
      <c r="R455" s="370"/>
      <c r="S455" s="371"/>
      <c r="T455" s="370"/>
      <c r="U455" s="370"/>
      <c r="V455" s="370"/>
    </row>
    <row r="456" spans="1:22" ht="16.5" hidden="1">
      <c r="A456" s="363" t="str">
        <f t="shared" si="79"/>
        <v>71080204030000</v>
      </c>
      <c r="B456" s="364" t="s">
        <v>439</v>
      </c>
      <c r="C456" s="365" t="s">
        <v>185</v>
      </c>
      <c r="D456" s="366" t="s">
        <v>140</v>
      </c>
      <c r="E456" s="367" t="s">
        <v>155</v>
      </c>
      <c r="F456" s="368" t="s">
        <v>442</v>
      </c>
      <c r="G456" s="369" t="s">
        <v>440</v>
      </c>
      <c r="H456" s="318"/>
      <c r="I456" s="318"/>
      <c r="J456" s="322"/>
      <c r="K456" s="322"/>
      <c r="L456" s="330" t="s">
        <v>174</v>
      </c>
      <c r="M456" s="288">
        <v>5113</v>
      </c>
      <c r="N456" s="299">
        <f t="shared" si="83"/>
        <v>0</v>
      </c>
      <c r="O456" s="292"/>
      <c r="P456" s="292"/>
      <c r="Q456" s="370"/>
      <c r="R456" s="370"/>
      <c r="S456" s="371"/>
      <c r="T456" s="370"/>
      <c r="U456" s="370"/>
      <c r="V456" s="370"/>
    </row>
    <row r="457" spans="1:22" hidden="1">
      <c r="A457" s="363" t="str">
        <f t="shared" si="79"/>
        <v>71080204035113</v>
      </c>
      <c r="B457" s="364" t="s">
        <v>439</v>
      </c>
      <c r="C457" s="365" t="s">
        <v>185</v>
      </c>
      <c r="D457" s="366" t="s">
        <v>140</v>
      </c>
      <c r="E457" s="367" t="s">
        <v>155</v>
      </c>
      <c r="F457" s="368" t="s">
        <v>442</v>
      </c>
      <c r="G457" s="379">
        <v>5113</v>
      </c>
      <c r="H457" s="290"/>
      <c r="I457" s="318"/>
      <c r="J457" s="322"/>
      <c r="K457" s="322"/>
      <c r="L457" s="330" t="s">
        <v>268</v>
      </c>
      <c r="M457" s="323">
        <v>5129</v>
      </c>
      <c r="N457" s="299">
        <f>O457+P457</f>
        <v>0</v>
      </c>
      <c r="O457" s="299"/>
      <c r="P457" s="299"/>
      <c r="Q457" s="370"/>
      <c r="R457" s="370"/>
      <c r="S457" s="371"/>
      <c r="T457" s="370"/>
      <c r="U457" s="370"/>
      <c r="V457" s="370"/>
    </row>
    <row r="458" spans="1:22" ht="27" hidden="1">
      <c r="A458" s="363" t="str">
        <f t="shared" si="79"/>
        <v>71080205000000</v>
      </c>
      <c r="B458" s="364" t="s">
        <v>439</v>
      </c>
      <c r="C458" s="365" t="s">
        <v>185</v>
      </c>
      <c r="D458" s="366" t="s">
        <v>140</v>
      </c>
      <c r="E458" s="367" t="s">
        <v>149</v>
      </c>
      <c r="F458" s="368" t="s">
        <v>441</v>
      </c>
      <c r="G458" s="369" t="s">
        <v>440</v>
      </c>
      <c r="H458" s="290"/>
      <c r="I458" s="414"/>
      <c r="J458" s="415"/>
      <c r="K458" s="415"/>
      <c r="L458" s="416" t="s">
        <v>269</v>
      </c>
      <c r="M458" s="411"/>
      <c r="N458" s="417">
        <f>O458+P458</f>
        <v>0</v>
      </c>
      <c r="O458" s="417">
        <f>SUM(O459:O466)</f>
        <v>0</v>
      </c>
      <c r="P458" s="417">
        <f>SUM(P459:P466)</f>
        <v>0</v>
      </c>
      <c r="Q458" s="370"/>
      <c r="R458" s="370"/>
      <c r="S458" s="371"/>
      <c r="T458" s="370"/>
      <c r="U458" s="370"/>
      <c r="V458" s="370"/>
    </row>
    <row r="459" spans="1:22" hidden="1">
      <c r="A459" s="363" t="str">
        <f t="shared" si="79"/>
        <v>71080205000001</v>
      </c>
      <c r="B459" s="364" t="s">
        <v>439</v>
      </c>
      <c r="C459" s="365" t="s">
        <v>185</v>
      </c>
      <c r="D459" s="366" t="s">
        <v>140</v>
      </c>
      <c r="E459" s="367" t="s">
        <v>149</v>
      </c>
      <c r="F459" s="368" t="s">
        <v>441</v>
      </c>
      <c r="G459" s="369" t="s">
        <v>96</v>
      </c>
      <c r="H459" s="318"/>
      <c r="I459" s="318"/>
      <c r="J459" s="322"/>
      <c r="K459" s="322"/>
      <c r="L459" s="321" t="s">
        <v>122</v>
      </c>
      <c r="M459" s="316">
        <v>4234</v>
      </c>
      <c r="N459" s="299">
        <f>O459+P459</f>
        <v>0</v>
      </c>
      <c r="O459" s="299"/>
      <c r="P459" s="299"/>
      <c r="Q459" s="370"/>
      <c r="R459" s="370"/>
      <c r="S459" s="371"/>
      <c r="T459" s="370"/>
      <c r="U459" s="370"/>
      <c r="V459" s="370"/>
    </row>
    <row r="460" spans="1:22" ht="25.5" hidden="1">
      <c r="A460" s="363" t="str">
        <f t="shared" si="79"/>
        <v>71080205010000</v>
      </c>
      <c r="B460" s="364" t="s">
        <v>439</v>
      </c>
      <c r="C460" s="365" t="s">
        <v>185</v>
      </c>
      <c r="D460" s="366" t="s">
        <v>140</v>
      </c>
      <c r="E460" s="367" t="s">
        <v>149</v>
      </c>
      <c r="F460" s="368" t="s">
        <v>106</v>
      </c>
      <c r="G460" s="369" t="s">
        <v>440</v>
      </c>
      <c r="H460" s="318"/>
      <c r="I460" s="318"/>
      <c r="J460" s="322"/>
      <c r="K460" s="322"/>
      <c r="L460" s="330" t="s">
        <v>142</v>
      </c>
      <c r="M460" s="288">
        <v>4251</v>
      </c>
      <c r="N460" s="299">
        <f t="shared" ref="N460:N469" si="84">O460+P460</f>
        <v>0</v>
      </c>
      <c r="O460" s="299"/>
      <c r="P460" s="299"/>
      <c r="Q460" s="370"/>
      <c r="R460" s="370"/>
      <c r="S460" s="371"/>
      <c r="T460" s="370"/>
      <c r="U460" s="370"/>
      <c r="V460" s="370"/>
    </row>
    <row r="461" spans="1:22" hidden="1">
      <c r="A461" s="363" t="str">
        <f t="shared" si="79"/>
        <v>71080205014511</v>
      </c>
      <c r="B461" s="364" t="s">
        <v>439</v>
      </c>
      <c r="C461" s="365" t="s">
        <v>185</v>
      </c>
      <c r="D461" s="366" t="s">
        <v>140</v>
      </c>
      <c r="E461" s="367" t="s">
        <v>149</v>
      </c>
      <c r="F461" s="368" t="s">
        <v>106</v>
      </c>
      <c r="G461" s="379">
        <v>4511</v>
      </c>
      <c r="H461" s="290"/>
      <c r="I461" s="318"/>
      <c r="J461" s="322"/>
      <c r="K461" s="322"/>
      <c r="L461" s="330" t="s">
        <v>240</v>
      </c>
      <c r="M461" s="420">
        <v>4269</v>
      </c>
      <c r="N461" s="299">
        <f t="shared" si="84"/>
        <v>0</v>
      </c>
      <c r="O461" s="299"/>
      <c r="P461" s="299"/>
      <c r="Q461" s="370"/>
      <c r="R461" s="370"/>
      <c r="S461" s="371"/>
      <c r="T461" s="370"/>
      <c r="U461" s="370"/>
      <c r="V461" s="370"/>
    </row>
    <row r="462" spans="1:22" ht="25.5" hidden="1">
      <c r="A462" s="363" t="str">
        <f t="shared" si="79"/>
        <v>71080205020000</v>
      </c>
      <c r="B462" s="364" t="s">
        <v>439</v>
      </c>
      <c r="C462" s="365" t="s">
        <v>185</v>
      </c>
      <c r="D462" s="366" t="s">
        <v>140</v>
      </c>
      <c r="E462" s="367" t="s">
        <v>149</v>
      </c>
      <c r="F462" s="368" t="s">
        <v>140</v>
      </c>
      <c r="G462" s="369" t="s">
        <v>440</v>
      </c>
      <c r="H462" s="290"/>
      <c r="I462" s="318"/>
      <c r="J462" s="322"/>
      <c r="K462" s="322"/>
      <c r="L462" s="330" t="s">
        <v>267</v>
      </c>
      <c r="M462" s="420">
        <v>4521</v>
      </c>
      <c r="N462" s="299">
        <f t="shared" si="84"/>
        <v>0</v>
      </c>
      <c r="O462" s="299"/>
      <c r="P462" s="299"/>
      <c r="Q462" s="370"/>
      <c r="R462" s="370"/>
      <c r="S462" s="371"/>
      <c r="T462" s="370"/>
      <c r="U462" s="370"/>
      <c r="V462" s="370"/>
    </row>
    <row r="463" spans="1:22" hidden="1">
      <c r="A463" s="363" t="str">
        <f t="shared" si="79"/>
        <v>71080205024511</v>
      </c>
      <c r="B463" s="364" t="s">
        <v>439</v>
      </c>
      <c r="C463" s="365" t="s">
        <v>185</v>
      </c>
      <c r="D463" s="366" t="s">
        <v>140</v>
      </c>
      <c r="E463" s="367" t="s">
        <v>149</v>
      </c>
      <c r="F463" s="368" t="s">
        <v>140</v>
      </c>
      <c r="G463" s="379">
        <v>4511</v>
      </c>
      <c r="H463" s="318"/>
      <c r="I463" s="318"/>
      <c r="J463" s="322"/>
      <c r="K463" s="322"/>
      <c r="L463" s="336" t="s">
        <v>211</v>
      </c>
      <c r="M463" s="289">
        <v>4639</v>
      </c>
      <c r="N463" s="299">
        <f t="shared" si="84"/>
        <v>0</v>
      </c>
      <c r="O463" s="299"/>
      <c r="P463" s="299"/>
      <c r="Q463" s="370"/>
      <c r="R463" s="370"/>
      <c r="S463" s="371"/>
      <c r="T463" s="370"/>
      <c r="U463" s="370"/>
      <c r="V463" s="370"/>
    </row>
    <row r="464" spans="1:22" hidden="1">
      <c r="A464" s="363" t="str">
        <f t="shared" si="79"/>
        <v>71090201044239</v>
      </c>
      <c r="B464" s="364" t="s">
        <v>439</v>
      </c>
      <c r="C464" s="365" t="s">
        <v>187</v>
      </c>
      <c r="D464" s="366" t="s">
        <v>140</v>
      </c>
      <c r="E464" s="367" t="s">
        <v>106</v>
      </c>
      <c r="F464" s="368" t="s">
        <v>155</v>
      </c>
      <c r="G464" s="379">
        <v>4239</v>
      </c>
      <c r="H464" s="318"/>
      <c r="I464" s="319"/>
      <c r="J464" s="320"/>
      <c r="K464" s="320"/>
      <c r="L464" s="330" t="s">
        <v>134</v>
      </c>
      <c r="M464" s="288">
        <v>4861</v>
      </c>
      <c r="N464" s="299">
        <f t="shared" si="84"/>
        <v>0</v>
      </c>
      <c r="O464" s="299"/>
      <c r="P464" s="331"/>
      <c r="Q464" s="370"/>
      <c r="R464" s="370"/>
      <c r="S464" s="371"/>
      <c r="T464" s="370"/>
      <c r="U464" s="370"/>
      <c r="V464" s="370"/>
    </row>
    <row r="465" spans="1:235" hidden="1">
      <c r="B465" s="364"/>
      <c r="H465" s="447"/>
      <c r="I465" s="424"/>
      <c r="J465" s="448"/>
      <c r="K465" s="449"/>
      <c r="L465" s="330" t="s">
        <v>173</v>
      </c>
      <c r="M465" s="288">
        <v>5112</v>
      </c>
      <c r="N465" s="299">
        <f t="shared" si="84"/>
        <v>0</v>
      </c>
      <c r="O465" s="299"/>
      <c r="P465" s="299"/>
      <c r="Q465" s="370"/>
      <c r="R465" s="370"/>
      <c r="S465" s="371"/>
      <c r="T465" s="370"/>
      <c r="U465" s="370"/>
      <c r="V465" s="370"/>
    </row>
    <row r="466" spans="1:235" hidden="1">
      <c r="B466" s="364"/>
      <c r="H466" s="318"/>
      <c r="I466" s="318"/>
      <c r="J466" s="322"/>
      <c r="K466" s="322"/>
      <c r="L466" s="330" t="s">
        <v>174</v>
      </c>
      <c r="M466" s="288">
        <v>5113</v>
      </c>
      <c r="N466" s="299">
        <f t="shared" si="84"/>
        <v>0</v>
      </c>
      <c r="O466" s="299"/>
      <c r="P466" s="299"/>
      <c r="Q466" s="370"/>
      <c r="R466" s="370"/>
      <c r="S466" s="371"/>
      <c r="T466" s="370"/>
      <c r="U466" s="370"/>
      <c r="V466" s="370"/>
    </row>
    <row r="467" spans="1:235" hidden="1">
      <c r="A467" s="363" t="str">
        <f t="shared" si="79"/>
        <v>71080207000000</v>
      </c>
      <c r="B467" s="364" t="s">
        <v>439</v>
      </c>
      <c r="C467" s="365" t="s">
        <v>185</v>
      </c>
      <c r="D467" s="366" t="s">
        <v>140</v>
      </c>
      <c r="E467" s="367" t="s">
        <v>183</v>
      </c>
      <c r="F467" s="368" t="s">
        <v>441</v>
      </c>
      <c r="G467" s="369" t="s">
        <v>440</v>
      </c>
      <c r="H467" s="290"/>
      <c r="I467" s="414"/>
      <c r="J467" s="415"/>
      <c r="K467" s="415"/>
      <c r="L467" s="416" t="s">
        <v>841</v>
      </c>
      <c r="M467" s="411"/>
      <c r="N467" s="417">
        <f>O467+P467</f>
        <v>0</v>
      </c>
      <c r="O467" s="417">
        <f>SUM(O468:O469)</f>
        <v>0</v>
      </c>
      <c r="P467" s="417">
        <f>SUM(P468:P469)</f>
        <v>0</v>
      </c>
      <c r="Q467" s="370"/>
      <c r="R467" s="370"/>
      <c r="S467" s="371"/>
      <c r="T467" s="370"/>
      <c r="U467" s="370"/>
      <c r="V467" s="370"/>
    </row>
    <row r="468" spans="1:235" ht="22.5" hidden="1" customHeight="1">
      <c r="A468" s="363" t="str">
        <f t="shared" si="79"/>
        <v>71080207000001</v>
      </c>
      <c r="B468" s="364" t="s">
        <v>439</v>
      </c>
      <c r="C468" s="365" t="s">
        <v>185</v>
      </c>
      <c r="D468" s="366" t="s">
        <v>140</v>
      </c>
      <c r="E468" s="367" t="s">
        <v>183</v>
      </c>
      <c r="F468" s="368" t="s">
        <v>441</v>
      </c>
      <c r="G468" s="369" t="s">
        <v>96</v>
      </c>
      <c r="H468" s="290"/>
      <c r="I468" s="414"/>
      <c r="J468" s="415"/>
      <c r="K468" s="415"/>
      <c r="L468" s="330" t="s">
        <v>142</v>
      </c>
      <c r="M468" s="288">
        <v>4251</v>
      </c>
      <c r="N468" s="299">
        <f t="shared" si="84"/>
        <v>0</v>
      </c>
      <c r="O468" s="417"/>
      <c r="P468" s="417"/>
      <c r="Q468" s="370"/>
      <c r="R468" s="370"/>
      <c r="S468" s="371"/>
      <c r="T468" s="370"/>
      <c r="U468" s="370"/>
      <c r="V468" s="370"/>
    </row>
    <row r="469" spans="1:235" ht="16.5" hidden="1">
      <c r="A469" s="363" t="str">
        <f t="shared" si="79"/>
        <v>71080207010000</v>
      </c>
      <c r="B469" s="364" t="s">
        <v>439</v>
      </c>
      <c r="C469" s="365" t="s">
        <v>185</v>
      </c>
      <c r="D469" s="366" t="s">
        <v>140</v>
      </c>
      <c r="E469" s="367" t="s">
        <v>183</v>
      </c>
      <c r="F469" s="368" t="s">
        <v>106</v>
      </c>
      <c r="G469" s="369" t="s">
        <v>440</v>
      </c>
      <c r="H469" s="318"/>
      <c r="I469" s="318"/>
      <c r="J469" s="322"/>
      <c r="K469" s="322"/>
      <c r="L469" s="330" t="s">
        <v>174</v>
      </c>
      <c r="M469" s="288">
        <v>5113</v>
      </c>
      <c r="N469" s="299">
        <f t="shared" si="84"/>
        <v>0</v>
      </c>
      <c r="O469" s="292"/>
      <c r="P469" s="292"/>
      <c r="Q469" s="370"/>
      <c r="R469" s="370"/>
      <c r="S469" s="371"/>
      <c r="T469" s="370"/>
      <c r="U469" s="370"/>
      <c r="V469" s="370"/>
    </row>
    <row r="470" spans="1:235" hidden="1">
      <c r="A470" s="363" t="str">
        <f t="shared" ref="A470:A520" si="85">CONCATENATE(B470,C470,D470,E470,F470,G470)</f>
        <v>71080403000000</v>
      </c>
      <c r="B470" s="364" t="s">
        <v>439</v>
      </c>
      <c r="C470" s="365" t="s">
        <v>185</v>
      </c>
      <c r="D470" s="366" t="s">
        <v>155</v>
      </c>
      <c r="E470" s="367" t="s">
        <v>442</v>
      </c>
      <c r="F470" s="368" t="s">
        <v>441</v>
      </c>
      <c r="G470" s="369" t="s">
        <v>440</v>
      </c>
      <c r="H470" s="322">
        <v>2700</v>
      </c>
      <c r="I470" s="405" t="s">
        <v>183</v>
      </c>
      <c r="J470" s="406">
        <v>0</v>
      </c>
      <c r="K470" s="406">
        <v>0</v>
      </c>
      <c r="L470" s="401" t="s">
        <v>275</v>
      </c>
      <c r="M470" s="407"/>
      <c r="N470" s="403">
        <f>+N472</f>
        <v>0</v>
      </c>
      <c r="O470" s="403">
        <f t="shared" ref="O470:P470" si="86">+O472</f>
        <v>0</v>
      </c>
      <c r="P470" s="403">
        <f t="shared" si="86"/>
        <v>0</v>
      </c>
      <c r="Q470" s="370"/>
      <c r="R470" s="370"/>
      <c r="S470" s="371"/>
      <c r="T470" s="370"/>
      <c r="U470" s="370"/>
      <c r="V470" s="370"/>
    </row>
    <row r="471" spans="1:235" hidden="1">
      <c r="A471" s="363" t="str">
        <f t="shared" si="85"/>
        <v>71080403000001</v>
      </c>
      <c r="B471" s="364" t="s">
        <v>439</v>
      </c>
      <c r="C471" s="365" t="s">
        <v>185</v>
      </c>
      <c r="D471" s="366" t="s">
        <v>155</v>
      </c>
      <c r="E471" s="367" t="s">
        <v>442</v>
      </c>
      <c r="F471" s="368" t="s">
        <v>441</v>
      </c>
      <c r="G471" s="369" t="s">
        <v>96</v>
      </c>
      <c r="H471" s="318"/>
      <c r="I471" s="319"/>
      <c r="J471" s="320"/>
      <c r="K471" s="320"/>
      <c r="L471" s="330" t="s">
        <v>108</v>
      </c>
      <c r="M471" s="288"/>
      <c r="N471" s="457"/>
      <c r="O471" s="457"/>
      <c r="P471" s="457"/>
      <c r="Q471" s="370"/>
      <c r="R471" s="370"/>
      <c r="S471" s="371"/>
      <c r="T471" s="370"/>
      <c r="U471" s="370"/>
      <c r="V471" s="370"/>
    </row>
    <row r="472" spans="1:235" hidden="1">
      <c r="A472" s="363" t="str">
        <f t="shared" si="85"/>
        <v>71090101000001</v>
      </c>
      <c r="B472" s="364" t="s">
        <v>439</v>
      </c>
      <c r="C472" s="365" t="s">
        <v>187</v>
      </c>
      <c r="D472" s="366" t="s">
        <v>106</v>
      </c>
      <c r="E472" s="367" t="s">
        <v>106</v>
      </c>
      <c r="F472" s="368" t="s">
        <v>441</v>
      </c>
      <c r="G472" s="369" t="s">
        <v>96</v>
      </c>
      <c r="H472" s="290">
        <v>2760</v>
      </c>
      <c r="I472" s="319" t="s">
        <v>183</v>
      </c>
      <c r="J472" s="320">
        <v>6</v>
      </c>
      <c r="K472" s="320">
        <v>0</v>
      </c>
      <c r="L472" s="410" t="s">
        <v>279</v>
      </c>
      <c r="M472" s="411"/>
      <c r="N472" s="412">
        <f>+N474</f>
        <v>0</v>
      </c>
      <c r="O472" s="412">
        <f t="shared" ref="O472:P472" si="87">+O474</f>
        <v>0</v>
      </c>
      <c r="P472" s="412">
        <f t="shared" si="87"/>
        <v>0</v>
      </c>
      <c r="Q472" s="370"/>
      <c r="R472" s="370"/>
      <c r="S472" s="371"/>
      <c r="T472" s="370"/>
      <c r="U472" s="370"/>
      <c r="V472" s="370"/>
    </row>
    <row r="473" spans="1:235" hidden="1">
      <c r="A473" s="363" t="str">
        <f t="shared" si="85"/>
        <v>71090101010000</v>
      </c>
      <c r="B473" s="364" t="s">
        <v>439</v>
      </c>
      <c r="C473" s="365" t="s">
        <v>187</v>
      </c>
      <c r="D473" s="366" t="s">
        <v>106</v>
      </c>
      <c r="E473" s="367" t="s">
        <v>106</v>
      </c>
      <c r="F473" s="368" t="s">
        <v>106</v>
      </c>
      <c r="G473" s="369" t="s">
        <v>440</v>
      </c>
      <c r="H473" s="318"/>
      <c r="I473" s="319"/>
      <c r="J473" s="320"/>
      <c r="K473" s="320"/>
      <c r="L473" s="330" t="s">
        <v>110</v>
      </c>
      <c r="M473" s="288"/>
      <c r="N473" s="331"/>
      <c r="O473" s="331"/>
      <c r="P473" s="331"/>
      <c r="Q473" s="370"/>
      <c r="R473" s="370"/>
      <c r="S473" s="371"/>
      <c r="T473" s="370"/>
      <c r="U473" s="370"/>
      <c r="V473" s="370"/>
    </row>
    <row r="474" spans="1:235" hidden="1">
      <c r="A474" s="363" t="str">
        <f t="shared" si="85"/>
        <v>71090101014239</v>
      </c>
      <c r="B474" s="364" t="s">
        <v>439</v>
      </c>
      <c r="C474" s="365" t="s">
        <v>187</v>
      </c>
      <c r="D474" s="366" t="s">
        <v>106</v>
      </c>
      <c r="E474" s="367" t="s">
        <v>106</v>
      </c>
      <c r="F474" s="368" t="s">
        <v>106</v>
      </c>
      <c r="G474" s="379">
        <v>4239</v>
      </c>
      <c r="H474" s="290">
        <v>2761</v>
      </c>
      <c r="I474" s="318" t="s">
        <v>183</v>
      </c>
      <c r="J474" s="322">
        <v>6</v>
      </c>
      <c r="K474" s="322">
        <v>1</v>
      </c>
      <c r="L474" s="409" t="s">
        <v>280</v>
      </c>
      <c r="M474" s="323"/>
      <c r="N474" s="331">
        <f>+N476+N479+N481</f>
        <v>0</v>
      </c>
      <c r="O474" s="331">
        <f>+O476+O479+O481</f>
        <v>0</v>
      </c>
      <c r="P474" s="331">
        <f>+P476+P479+P481</f>
        <v>0</v>
      </c>
      <c r="Q474" s="370"/>
      <c r="R474" s="370"/>
      <c r="S474" s="371"/>
      <c r="T474" s="370"/>
      <c r="U474" s="370"/>
      <c r="V474" s="370"/>
    </row>
    <row r="475" spans="1:235" hidden="1">
      <c r="A475" s="363" t="str">
        <f t="shared" si="85"/>
        <v>71090101014511</v>
      </c>
      <c r="B475" s="364" t="s">
        <v>439</v>
      </c>
      <c r="C475" s="365" t="s">
        <v>187</v>
      </c>
      <c r="D475" s="366" t="s">
        <v>106</v>
      </c>
      <c r="E475" s="367" t="s">
        <v>106</v>
      </c>
      <c r="F475" s="368" t="s">
        <v>106</v>
      </c>
      <c r="G475" s="379">
        <v>4511</v>
      </c>
      <c r="H475" s="318"/>
      <c r="I475" s="318"/>
      <c r="J475" s="322"/>
      <c r="K475" s="322"/>
      <c r="L475" s="330" t="s">
        <v>108</v>
      </c>
      <c r="M475" s="288"/>
      <c r="N475" s="331"/>
      <c r="O475" s="331"/>
      <c r="P475" s="331"/>
      <c r="Q475" s="370"/>
      <c r="R475" s="370"/>
      <c r="S475" s="371"/>
      <c r="T475" s="370"/>
      <c r="U475" s="370"/>
      <c r="V475" s="370"/>
    </row>
    <row r="476" spans="1:235" ht="38.450000000000003" hidden="1" customHeight="1">
      <c r="A476" s="363" t="str">
        <f t="shared" si="85"/>
        <v>71090101020000</v>
      </c>
      <c r="B476" s="364" t="s">
        <v>439</v>
      </c>
      <c r="C476" s="365" t="s">
        <v>187</v>
      </c>
      <c r="D476" s="366" t="s">
        <v>106</v>
      </c>
      <c r="E476" s="367" t="s">
        <v>106</v>
      </c>
      <c r="F476" s="368" t="s">
        <v>140</v>
      </c>
      <c r="G476" s="369" t="s">
        <v>440</v>
      </c>
      <c r="H476" s="290"/>
      <c r="I476" s="414"/>
      <c r="J476" s="415"/>
      <c r="K476" s="415"/>
      <c r="L476" s="416" t="s">
        <v>896</v>
      </c>
      <c r="M476" s="411"/>
      <c r="N476" s="417">
        <f>O476+P476</f>
        <v>0</v>
      </c>
      <c r="O476" s="417">
        <f>SUM(O477:O478)</f>
        <v>0</v>
      </c>
      <c r="P476" s="417">
        <f>SUM(P477:P478)</f>
        <v>0</v>
      </c>
      <c r="Q476" s="370"/>
      <c r="R476" s="370"/>
      <c r="S476" s="371"/>
      <c r="T476" s="370"/>
      <c r="U476" s="370"/>
      <c r="V476" s="370"/>
    </row>
    <row r="477" spans="1:235" ht="16.5" hidden="1">
      <c r="A477" s="363" t="str">
        <f t="shared" si="85"/>
        <v>71090101025129</v>
      </c>
      <c r="B477" s="364" t="s">
        <v>439</v>
      </c>
      <c r="C477" s="365" t="s">
        <v>187</v>
      </c>
      <c r="D477" s="366" t="s">
        <v>106</v>
      </c>
      <c r="E477" s="367" t="s">
        <v>106</v>
      </c>
      <c r="F477" s="368" t="s">
        <v>140</v>
      </c>
      <c r="G477" s="379">
        <v>5129</v>
      </c>
      <c r="H477" s="318"/>
      <c r="I477" s="318"/>
      <c r="J477" s="322"/>
      <c r="K477" s="322"/>
      <c r="L477" s="330" t="s">
        <v>136</v>
      </c>
      <c r="M477" s="288">
        <v>5122</v>
      </c>
      <c r="N477" s="299">
        <f t="shared" ref="N477" si="88">O477+P477</f>
        <v>0</v>
      </c>
      <c r="O477" s="292"/>
      <c r="P477" s="292"/>
      <c r="Q477" s="370"/>
      <c r="R477" s="370"/>
      <c r="S477" s="371"/>
      <c r="T477" s="370"/>
      <c r="U477" s="370"/>
      <c r="V477" s="370"/>
    </row>
    <row r="478" spans="1:235" ht="16.5" hidden="1">
      <c r="A478" s="363" t="str">
        <f t="shared" si="85"/>
        <v>71090101030000</v>
      </c>
      <c r="B478" s="364" t="s">
        <v>439</v>
      </c>
      <c r="C478" s="365" t="s">
        <v>187</v>
      </c>
      <c r="D478" s="366" t="s">
        <v>106</v>
      </c>
      <c r="E478" s="367" t="s">
        <v>106</v>
      </c>
      <c r="F478" s="368" t="s">
        <v>442</v>
      </c>
      <c r="G478" s="369" t="s">
        <v>440</v>
      </c>
      <c r="H478" s="318"/>
      <c r="I478" s="318"/>
      <c r="J478" s="322"/>
      <c r="K478" s="322"/>
      <c r="L478" s="330" t="s">
        <v>137</v>
      </c>
      <c r="M478" s="288">
        <v>5129</v>
      </c>
      <c r="N478" s="299">
        <f t="shared" ref="N478:N480" si="89">O478+P478</f>
        <v>0</v>
      </c>
      <c r="O478" s="292"/>
      <c r="P478" s="292"/>
      <c r="Q478" s="370"/>
      <c r="R478" s="370"/>
      <c r="S478" s="371"/>
      <c r="T478" s="370"/>
      <c r="U478" s="370"/>
      <c r="V478" s="370"/>
    </row>
    <row r="479" spans="1:235" hidden="1">
      <c r="A479" s="363" t="str">
        <f t="shared" si="85"/>
        <v>71090101034239</v>
      </c>
      <c r="B479" s="364" t="s">
        <v>439</v>
      </c>
      <c r="C479" s="365" t="s">
        <v>187</v>
      </c>
      <c r="D479" s="366" t="s">
        <v>106</v>
      </c>
      <c r="E479" s="367" t="s">
        <v>106</v>
      </c>
      <c r="F479" s="368" t="s">
        <v>442</v>
      </c>
      <c r="G479" s="369">
        <v>4239</v>
      </c>
      <c r="H479" s="290"/>
      <c r="I479" s="414"/>
      <c r="J479" s="415"/>
      <c r="K479" s="415"/>
      <c r="L479" s="416" t="s">
        <v>282</v>
      </c>
      <c r="M479" s="411"/>
      <c r="N479" s="417">
        <f>O479+P479</f>
        <v>0</v>
      </c>
      <c r="O479" s="417">
        <f>SUM(O480)</f>
        <v>0</v>
      </c>
      <c r="P479" s="417">
        <f>SUM(P480)</f>
        <v>0</v>
      </c>
      <c r="Q479" s="370"/>
      <c r="R479" s="370"/>
      <c r="S479" s="371"/>
      <c r="T479" s="370"/>
      <c r="U479" s="370"/>
      <c r="V479" s="370"/>
    </row>
    <row r="480" spans="1:235" s="458" customFormat="1" ht="16.5" hidden="1">
      <c r="A480" s="363" t="str">
        <f t="shared" si="85"/>
        <v>71090101034511</v>
      </c>
      <c r="B480" s="364" t="s">
        <v>439</v>
      </c>
      <c r="C480" s="365" t="s">
        <v>187</v>
      </c>
      <c r="D480" s="366" t="s">
        <v>106</v>
      </c>
      <c r="E480" s="367" t="s">
        <v>106</v>
      </c>
      <c r="F480" s="368" t="s">
        <v>442</v>
      </c>
      <c r="G480" s="369" t="s">
        <v>83</v>
      </c>
      <c r="H480" s="318"/>
      <c r="I480" s="318"/>
      <c r="J480" s="322"/>
      <c r="K480" s="322"/>
      <c r="L480" s="321" t="s">
        <v>126</v>
      </c>
      <c r="M480" s="316">
        <v>4241</v>
      </c>
      <c r="N480" s="299">
        <f t="shared" si="89"/>
        <v>0</v>
      </c>
      <c r="O480" s="292"/>
      <c r="P480" s="292"/>
      <c r="Q480" s="370"/>
      <c r="R480" s="370"/>
      <c r="S480" s="371"/>
      <c r="T480" s="370"/>
      <c r="U480" s="370"/>
      <c r="V480" s="370"/>
      <c r="W480" s="372"/>
      <c r="X480" s="372"/>
      <c r="Y480" s="372"/>
      <c r="Z480" s="372"/>
      <c r="AA480" s="372"/>
      <c r="AB480" s="372"/>
      <c r="AC480" s="372"/>
      <c r="AD480" s="372"/>
      <c r="AE480" s="372"/>
      <c r="AF480" s="372"/>
      <c r="AG480" s="372"/>
      <c r="AH480" s="372"/>
      <c r="AI480" s="372"/>
      <c r="AJ480" s="372"/>
      <c r="AK480" s="372"/>
      <c r="AL480" s="372"/>
      <c r="AM480" s="372"/>
      <c r="AN480" s="372"/>
      <c r="AO480" s="372"/>
      <c r="AP480" s="372"/>
      <c r="AQ480" s="372"/>
      <c r="AR480" s="372"/>
      <c r="AS480" s="372"/>
      <c r="AT480" s="372"/>
      <c r="AU480" s="372"/>
      <c r="AV480" s="372"/>
      <c r="AW480" s="372"/>
      <c r="AX480" s="372"/>
      <c r="AY480" s="372"/>
      <c r="AZ480" s="372"/>
      <c r="BA480" s="372"/>
      <c r="BB480" s="372"/>
      <c r="BC480" s="372"/>
      <c r="BD480" s="372"/>
      <c r="BE480" s="372"/>
      <c r="BF480" s="372"/>
      <c r="BG480" s="372"/>
      <c r="BH480" s="372"/>
      <c r="BI480" s="372"/>
      <c r="BJ480" s="372"/>
      <c r="BK480" s="372"/>
      <c r="BL480" s="372"/>
      <c r="BM480" s="372"/>
      <c r="BN480" s="372"/>
      <c r="BO480" s="372"/>
      <c r="BP480" s="372"/>
      <c r="BQ480" s="372"/>
      <c r="BR480" s="372"/>
      <c r="BS480" s="372"/>
      <c r="BT480" s="372"/>
      <c r="BU480" s="372"/>
      <c r="BV480" s="372"/>
      <c r="BW480" s="372"/>
      <c r="BX480" s="372"/>
      <c r="BY480" s="372"/>
      <c r="BZ480" s="372"/>
      <c r="CA480" s="372"/>
      <c r="CB480" s="372"/>
      <c r="CC480" s="372"/>
      <c r="CD480" s="372"/>
      <c r="CE480" s="372"/>
      <c r="CF480" s="372"/>
      <c r="CG480" s="372"/>
      <c r="CH480" s="372"/>
      <c r="CI480" s="372"/>
      <c r="CJ480" s="372"/>
      <c r="CK480" s="372"/>
      <c r="CL480" s="372"/>
      <c r="CM480" s="372"/>
      <c r="CN480" s="372"/>
      <c r="CO480" s="372"/>
      <c r="CP480" s="372"/>
      <c r="CQ480" s="372"/>
      <c r="CR480" s="372"/>
      <c r="CS480" s="372"/>
      <c r="CT480" s="372"/>
      <c r="CU480" s="372"/>
      <c r="CV480" s="372"/>
      <c r="CW480" s="372"/>
      <c r="CX480" s="372"/>
      <c r="CY480" s="372"/>
      <c r="CZ480" s="372"/>
      <c r="DA480" s="372"/>
      <c r="DB480" s="372"/>
      <c r="DC480" s="372"/>
      <c r="DD480" s="372"/>
      <c r="DE480" s="372"/>
      <c r="DF480" s="372"/>
      <c r="DG480" s="372"/>
      <c r="DH480" s="372"/>
      <c r="DI480" s="372"/>
      <c r="DJ480" s="372"/>
      <c r="DK480" s="372"/>
      <c r="DL480" s="372"/>
      <c r="DM480" s="372"/>
      <c r="DN480" s="372"/>
      <c r="DO480" s="372"/>
      <c r="DP480" s="372"/>
      <c r="DQ480" s="372"/>
      <c r="DR480" s="372"/>
      <c r="DS480" s="372"/>
      <c r="DT480" s="372"/>
      <c r="DU480" s="372"/>
      <c r="DV480" s="372"/>
      <c r="DW480" s="372"/>
      <c r="DX480" s="372"/>
      <c r="DY480" s="372"/>
      <c r="DZ480" s="372"/>
      <c r="EA480" s="372"/>
      <c r="EB480" s="372"/>
      <c r="EC480" s="372"/>
      <c r="ED480" s="372"/>
      <c r="EE480" s="372"/>
      <c r="EF480" s="372"/>
      <c r="EG480" s="372"/>
      <c r="EH480" s="372"/>
      <c r="EI480" s="372"/>
      <c r="EJ480" s="372"/>
      <c r="EK480" s="372"/>
      <c r="EL480" s="372"/>
      <c r="EM480" s="372"/>
      <c r="EN480" s="372"/>
      <c r="EO480" s="372"/>
      <c r="EP480" s="372"/>
      <c r="EQ480" s="372"/>
      <c r="ER480" s="372"/>
      <c r="ES480" s="372"/>
      <c r="ET480" s="372"/>
      <c r="EU480" s="372"/>
      <c r="EV480" s="372"/>
      <c r="EW480" s="372"/>
      <c r="EX480" s="372"/>
      <c r="EY480" s="372"/>
      <c r="EZ480" s="372"/>
      <c r="FA480" s="372"/>
      <c r="FB480" s="372"/>
      <c r="FC480" s="372"/>
      <c r="FD480" s="372"/>
      <c r="FE480" s="372"/>
      <c r="FF480" s="372"/>
      <c r="FG480" s="372"/>
      <c r="FH480" s="372"/>
      <c r="FI480" s="372"/>
      <c r="FJ480" s="372"/>
      <c r="FK480" s="372"/>
      <c r="FL480" s="372"/>
      <c r="FM480" s="372"/>
      <c r="FN480" s="372"/>
      <c r="FO480" s="372"/>
      <c r="FP480" s="372"/>
      <c r="FQ480" s="372"/>
      <c r="FR480" s="372"/>
      <c r="FS480" s="372"/>
      <c r="FT480" s="372"/>
      <c r="FU480" s="372"/>
      <c r="FV480" s="372"/>
      <c r="FW480" s="372"/>
      <c r="FX480" s="372"/>
      <c r="FY480" s="372"/>
      <c r="FZ480" s="372"/>
      <c r="GA480" s="372"/>
      <c r="GB480" s="372"/>
      <c r="GC480" s="372"/>
      <c r="GD480" s="372"/>
      <c r="GE480" s="372"/>
      <c r="GF480" s="372"/>
      <c r="GG480" s="372"/>
      <c r="GH480" s="372"/>
      <c r="GI480" s="372"/>
      <c r="GJ480" s="372"/>
      <c r="GK480" s="372"/>
      <c r="GL480" s="372"/>
      <c r="GM480" s="372"/>
      <c r="GN480" s="372"/>
      <c r="GO480" s="372"/>
      <c r="GP480" s="372"/>
      <c r="GQ480" s="372"/>
      <c r="GR480" s="372"/>
      <c r="GS480" s="372"/>
      <c r="GT480" s="372"/>
      <c r="GU480" s="372"/>
      <c r="GV480" s="372"/>
      <c r="GW480" s="372"/>
      <c r="GX480" s="372"/>
      <c r="GY480" s="372"/>
      <c r="GZ480" s="372"/>
      <c r="HA480" s="372"/>
      <c r="HB480" s="372"/>
      <c r="HC480" s="372"/>
      <c r="HD480" s="372"/>
      <c r="HE480" s="372"/>
      <c r="HF480" s="372"/>
      <c r="HG480" s="372"/>
      <c r="HH480" s="372"/>
      <c r="HI480" s="372"/>
      <c r="HJ480" s="372"/>
      <c r="HK480" s="372"/>
      <c r="HL480" s="372"/>
      <c r="HM480" s="372"/>
      <c r="HN480" s="372"/>
      <c r="HO480" s="372"/>
      <c r="HP480" s="372"/>
      <c r="HQ480" s="372"/>
      <c r="HR480" s="372"/>
      <c r="HS480" s="372"/>
      <c r="HT480" s="372"/>
      <c r="HU480" s="372"/>
      <c r="HV480" s="372"/>
      <c r="HW480" s="372"/>
      <c r="HX480" s="372"/>
      <c r="HY480" s="372"/>
      <c r="HZ480" s="372"/>
      <c r="IA480" s="372"/>
    </row>
    <row r="481" spans="1:22" hidden="1">
      <c r="A481" s="363" t="str">
        <f t="shared" ref="A481:A482" si="90">CONCATENATE(B481,C481,D481,E481,F481,G481)</f>
        <v>71090101034239</v>
      </c>
      <c r="B481" s="364" t="s">
        <v>439</v>
      </c>
      <c r="C481" s="365" t="s">
        <v>187</v>
      </c>
      <c r="D481" s="366" t="s">
        <v>106</v>
      </c>
      <c r="E481" s="367" t="s">
        <v>106</v>
      </c>
      <c r="F481" s="368" t="s">
        <v>442</v>
      </c>
      <c r="G481" s="369">
        <v>4239</v>
      </c>
      <c r="H481" s="290"/>
      <c r="I481" s="414"/>
      <c r="J481" s="415"/>
      <c r="K481" s="415"/>
      <c r="L481" s="416" t="s">
        <v>907</v>
      </c>
      <c r="M481" s="411"/>
      <c r="N481" s="417">
        <f>O481+P481</f>
        <v>0</v>
      </c>
      <c r="O481" s="417">
        <f>SUM(O482)</f>
        <v>0</v>
      </c>
      <c r="P481" s="417">
        <f>SUM(P482)</f>
        <v>0</v>
      </c>
      <c r="Q481" s="370"/>
      <c r="R481" s="370"/>
      <c r="S481" s="371"/>
      <c r="T481" s="370"/>
      <c r="U481" s="370"/>
      <c r="V481" s="370"/>
    </row>
    <row r="482" spans="1:22" ht="16.5" hidden="1">
      <c r="A482" s="363" t="str">
        <f t="shared" si="90"/>
        <v>71080207010000</v>
      </c>
      <c r="B482" s="364" t="s">
        <v>439</v>
      </c>
      <c r="C482" s="365" t="s">
        <v>185</v>
      </c>
      <c r="D482" s="366" t="s">
        <v>140</v>
      </c>
      <c r="E482" s="367" t="s">
        <v>183</v>
      </c>
      <c r="F482" s="368" t="s">
        <v>106</v>
      </c>
      <c r="G482" s="369" t="s">
        <v>440</v>
      </c>
      <c r="H482" s="318"/>
      <c r="I482" s="318"/>
      <c r="J482" s="322"/>
      <c r="K482" s="322"/>
      <c r="L482" s="330" t="s">
        <v>174</v>
      </c>
      <c r="M482" s="288">
        <v>5113</v>
      </c>
      <c r="N482" s="299">
        <f t="shared" ref="N482" si="91">O482+P482</f>
        <v>0</v>
      </c>
      <c r="O482" s="292"/>
      <c r="P482" s="292"/>
      <c r="Q482" s="370"/>
      <c r="R482" s="370"/>
      <c r="S482" s="371"/>
      <c r="T482" s="370"/>
      <c r="U482" s="370"/>
      <c r="V482" s="370"/>
    </row>
    <row r="483" spans="1:22" hidden="1">
      <c r="A483" s="363" t="str">
        <f t="shared" si="85"/>
        <v>71090102020000</v>
      </c>
      <c r="B483" s="364" t="s">
        <v>439</v>
      </c>
      <c r="C483" s="365" t="s">
        <v>187</v>
      </c>
      <c r="D483" s="366" t="s">
        <v>106</v>
      </c>
      <c r="E483" s="367" t="s">
        <v>140</v>
      </c>
      <c r="F483" s="368" t="s">
        <v>140</v>
      </c>
      <c r="G483" s="369" t="s">
        <v>440</v>
      </c>
      <c r="H483" s="322">
        <v>2800</v>
      </c>
      <c r="I483" s="405" t="s">
        <v>185</v>
      </c>
      <c r="J483" s="406">
        <v>0</v>
      </c>
      <c r="K483" s="406">
        <v>0</v>
      </c>
      <c r="L483" s="401" t="s">
        <v>284</v>
      </c>
      <c r="M483" s="407"/>
      <c r="N483" s="403">
        <f>+N485+N510+N559</f>
        <v>0</v>
      </c>
      <c r="O483" s="403">
        <f>+O485+O510+O559</f>
        <v>0</v>
      </c>
      <c r="P483" s="403">
        <f>+P485+P510+P559</f>
        <v>0</v>
      </c>
      <c r="Q483" s="370"/>
      <c r="R483" s="370"/>
      <c r="S483" s="371"/>
      <c r="T483" s="370"/>
      <c r="U483" s="370"/>
      <c r="V483" s="370"/>
    </row>
    <row r="484" spans="1:22" hidden="1">
      <c r="A484" s="363" t="str">
        <f t="shared" si="85"/>
        <v>71090102024239</v>
      </c>
      <c r="B484" s="364" t="s">
        <v>439</v>
      </c>
      <c r="C484" s="365" t="s">
        <v>187</v>
      </c>
      <c r="D484" s="366" t="s">
        <v>106</v>
      </c>
      <c r="E484" s="367" t="s">
        <v>140</v>
      </c>
      <c r="F484" s="368" t="s">
        <v>140</v>
      </c>
      <c r="G484" s="379">
        <v>4239</v>
      </c>
      <c r="H484" s="318"/>
      <c r="I484" s="319"/>
      <c r="J484" s="320"/>
      <c r="K484" s="320"/>
      <c r="L484" s="330" t="s">
        <v>108</v>
      </c>
      <c r="M484" s="288"/>
      <c r="N484" s="331"/>
      <c r="O484" s="331"/>
      <c r="P484" s="331"/>
      <c r="Q484" s="370"/>
      <c r="R484" s="370"/>
      <c r="S484" s="371"/>
      <c r="T484" s="370"/>
      <c r="U484" s="370"/>
      <c r="V484" s="370"/>
    </row>
    <row r="485" spans="1:22" hidden="1">
      <c r="A485" s="363" t="str">
        <f t="shared" si="85"/>
        <v>71090102024511</v>
      </c>
      <c r="B485" s="378" t="s">
        <v>439</v>
      </c>
      <c r="C485" s="365" t="s">
        <v>187</v>
      </c>
      <c r="D485" s="366" t="s">
        <v>106</v>
      </c>
      <c r="E485" s="367" t="s">
        <v>140</v>
      </c>
      <c r="F485" s="368" t="s">
        <v>140</v>
      </c>
      <c r="G485" s="379">
        <v>4511</v>
      </c>
      <c r="H485" s="290">
        <v>2810</v>
      </c>
      <c r="I485" s="319" t="s">
        <v>185</v>
      </c>
      <c r="J485" s="320">
        <v>1</v>
      </c>
      <c r="K485" s="320">
        <v>0</v>
      </c>
      <c r="L485" s="410" t="s">
        <v>285</v>
      </c>
      <c r="M485" s="411"/>
      <c r="N485" s="412">
        <f>+N487</f>
        <v>0</v>
      </c>
      <c r="O485" s="412">
        <f>+O487</f>
        <v>0</v>
      </c>
      <c r="P485" s="412">
        <f>+P487</f>
        <v>0</v>
      </c>
      <c r="Q485" s="370"/>
      <c r="R485" s="370"/>
      <c r="S485" s="371"/>
      <c r="T485" s="370"/>
      <c r="U485" s="370"/>
      <c r="V485" s="370"/>
    </row>
    <row r="486" spans="1:22" hidden="1">
      <c r="A486" s="363" t="str">
        <f t="shared" si="85"/>
        <v>71090102030000</v>
      </c>
      <c r="B486" s="364" t="s">
        <v>439</v>
      </c>
      <c r="C486" s="365" t="s">
        <v>187</v>
      </c>
      <c r="D486" s="366" t="s">
        <v>106</v>
      </c>
      <c r="E486" s="367" t="s">
        <v>140</v>
      </c>
      <c r="F486" s="368" t="s">
        <v>442</v>
      </c>
      <c r="G486" s="369" t="s">
        <v>440</v>
      </c>
      <c r="H486" s="318"/>
      <c r="I486" s="319"/>
      <c r="J486" s="320"/>
      <c r="K486" s="320"/>
      <c r="L486" s="330" t="s">
        <v>110</v>
      </c>
      <c r="M486" s="288"/>
      <c r="N486" s="331"/>
      <c r="O486" s="331"/>
      <c r="P486" s="331"/>
      <c r="Q486" s="370"/>
      <c r="R486" s="370"/>
      <c r="S486" s="371"/>
      <c r="T486" s="370"/>
      <c r="U486" s="370"/>
      <c r="V486" s="370"/>
    </row>
    <row r="487" spans="1:22" hidden="1">
      <c r="A487" s="363" t="str">
        <f t="shared" si="85"/>
        <v>71090102034239</v>
      </c>
      <c r="B487" s="364" t="s">
        <v>439</v>
      </c>
      <c r="C487" s="365" t="s">
        <v>187</v>
      </c>
      <c r="D487" s="366" t="s">
        <v>106</v>
      </c>
      <c r="E487" s="367" t="s">
        <v>140</v>
      </c>
      <c r="F487" s="368" t="s">
        <v>442</v>
      </c>
      <c r="G487" s="379">
        <v>4239</v>
      </c>
      <c r="H487" s="290">
        <v>2811</v>
      </c>
      <c r="I487" s="318" t="s">
        <v>185</v>
      </c>
      <c r="J487" s="322">
        <v>1</v>
      </c>
      <c r="K487" s="322">
        <v>1</v>
      </c>
      <c r="L487" s="409" t="s">
        <v>285</v>
      </c>
      <c r="M487" s="323"/>
      <c r="N487" s="331">
        <f>+N489+N494+N504+N508</f>
        <v>0</v>
      </c>
      <c r="O487" s="331">
        <f t="shared" ref="O487:P487" si="92">+O489+O494+O504+O508</f>
        <v>0</v>
      </c>
      <c r="P487" s="331">
        <f t="shared" si="92"/>
        <v>0</v>
      </c>
      <c r="Q487" s="370"/>
      <c r="R487" s="370"/>
      <c r="S487" s="371"/>
      <c r="T487" s="370"/>
      <c r="U487" s="370"/>
      <c r="V487" s="370"/>
    </row>
    <row r="488" spans="1:22" hidden="1">
      <c r="A488" s="363" t="str">
        <f t="shared" si="85"/>
        <v>71090102034511</v>
      </c>
      <c r="B488" s="378" t="s">
        <v>439</v>
      </c>
      <c r="C488" s="365" t="s">
        <v>187</v>
      </c>
      <c r="D488" s="366" t="s">
        <v>106</v>
      </c>
      <c r="E488" s="367" t="s">
        <v>140</v>
      </c>
      <c r="F488" s="368" t="s">
        <v>442</v>
      </c>
      <c r="G488" s="379">
        <v>4511</v>
      </c>
      <c r="H488" s="318"/>
      <c r="I488" s="318"/>
      <c r="J488" s="322"/>
      <c r="K488" s="322"/>
      <c r="L488" s="330" t="s">
        <v>108</v>
      </c>
      <c r="M488" s="288"/>
      <c r="N488" s="331"/>
      <c r="O488" s="331"/>
      <c r="P488" s="331"/>
      <c r="Q488" s="370"/>
      <c r="R488" s="370"/>
      <c r="S488" s="371"/>
      <c r="T488" s="370"/>
      <c r="U488" s="370"/>
      <c r="V488" s="370"/>
    </row>
    <row r="489" spans="1:22" hidden="1">
      <c r="A489" s="363" t="str">
        <f t="shared" si="85"/>
        <v>71090200000000</v>
      </c>
      <c r="B489" s="364" t="s">
        <v>439</v>
      </c>
      <c r="C489" s="365" t="s">
        <v>187</v>
      </c>
      <c r="D489" s="366" t="s">
        <v>140</v>
      </c>
      <c r="E489" s="367" t="s">
        <v>441</v>
      </c>
      <c r="F489" s="368" t="s">
        <v>441</v>
      </c>
      <c r="G489" s="369" t="s">
        <v>440</v>
      </c>
      <c r="H489" s="290"/>
      <c r="I489" s="414"/>
      <c r="J489" s="415"/>
      <c r="K489" s="415"/>
      <c r="L489" s="416" t="s">
        <v>286</v>
      </c>
      <c r="M489" s="411"/>
      <c r="N489" s="417">
        <f>SUM(N490:N493)</f>
        <v>0</v>
      </c>
      <c r="O489" s="417">
        <f t="shared" ref="O489:P489" si="93">SUM(O490:O493)</f>
        <v>0</v>
      </c>
      <c r="P489" s="417">
        <f t="shared" si="93"/>
        <v>0</v>
      </c>
      <c r="Q489" s="370"/>
      <c r="R489" s="370"/>
      <c r="S489" s="371"/>
      <c r="T489" s="370"/>
      <c r="U489" s="370"/>
      <c r="V489" s="370"/>
    </row>
    <row r="490" spans="1:22" hidden="1">
      <c r="A490" s="363" t="str">
        <f t="shared" si="85"/>
        <v>71090200000001</v>
      </c>
      <c r="B490" s="364" t="s">
        <v>439</v>
      </c>
      <c r="C490" s="365" t="s">
        <v>187</v>
      </c>
      <c r="D490" s="366" t="s">
        <v>140</v>
      </c>
      <c r="E490" s="367" t="s">
        <v>441</v>
      </c>
      <c r="F490" s="368" t="s">
        <v>441</v>
      </c>
      <c r="G490" s="369" t="s">
        <v>96</v>
      </c>
      <c r="H490" s="290"/>
      <c r="I490" s="318"/>
      <c r="J490" s="322"/>
      <c r="K490" s="322"/>
      <c r="L490" s="321" t="s">
        <v>125</v>
      </c>
      <c r="M490" s="288">
        <v>4239</v>
      </c>
      <c r="N490" s="299">
        <f t="shared" ref="N490:N507" si="94">O490+P490</f>
        <v>0</v>
      </c>
      <c r="O490" s="299"/>
      <c r="P490" s="299"/>
      <c r="Q490" s="370"/>
      <c r="R490" s="370"/>
      <c r="S490" s="371"/>
      <c r="T490" s="370"/>
      <c r="U490" s="370"/>
      <c r="V490" s="370"/>
    </row>
    <row r="491" spans="1:22" hidden="1">
      <c r="A491" s="363" t="str">
        <f t="shared" si="85"/>
        <v>71090201000000</v>
      </c>
      <c r="B491" s="364" t="s">
        <v>439</v>
      </c>
      <c r="C491" s="365" t="s">
        <v>187</v>
      </c>
      <c r="D491" s="366" t="s">
        <v>140</v>
      </c>
      <c r="E491" s="367" t="s">
        <v>106</v>
      </c>
      <c r="F491" s="368" t="s">
        <v>441</v>
      </c>
      <c r="G491" s="369" t="s">
        <v>440</v>
      </c>
      <c r="H491" s="318"/>
      <c r="I491" s="319"/>
      <c r="J491" s="320"/>
      <c r="K491" s="320"/>
      <c r="L491" s="330" t="s">
        <v>167</v>
      </c>
      <c r="M491" s="288">
        <v>4639</v>
      </c>
      <c r="N491" s="299">
        <f t="shared" si="94"/>
        <v>0</v>
      </c>
      <c r="O491" s="299"/>
      <c r="P491" s="299"/>
      <c r="Q491" s="370"/>
      <c r="R491" s="370"/>
      <c r="S491" s="371"/>
      <c r="T491" s="370"/>
      <c r="U491" s="370"/>
      <c r="V491" s="370"/>
    </row>
    <row r="492" spans="1:22" ht="27.75" hidden="1" customHeight="1">
      <c r="B492" s="364"/>
      <c r="G492" s="369"/>
      <c r="H492" s="318"/>
      <c r="I492" s="319"/>
      <c r="J492" s="320"/>
      <c r="K492" s="320"/>
      <c r="L492" s="330" t="s">
        <v>834</v>
      </c>
      <c r="M492" s="288">
        <v>4727</v>
      </c>
      <c r="N492" s="299">
        <f t="shared" ref="N492:N493" si="95">O492+P492</f>
        <v>0</v>
      </c>
      <c r="O492" s="299"/>
      <c r="P492" s="299"/>
      <c r="Q492" s="370"/>
      <c r="R492" s="370"/>
      <c r="S492" s="371"/>
      <c r="T492" s="370"/>
      <c r="U492" s="370"/>
      <c r="V492" s="370"/>
    </row>
    <row r="493" spans="1:22" ht="25.5" hidden="1">
      <c r="A493" s="363" t="str">
        <f t="shared" ref="A493" si="96">CONCATENATE(B493,C493,D493,E493,F493,G493)</f>
        <v>71090201024239</v>
      </c>
      <c r="B493" s="364" t="s">
        <v>439</v>
      </c>
      <c r="C493" s="365" t="s">
        <v>187</v>
      </c>
      <c r="D493" s="366" t="s">
        <v>140</v>
      </c>
      <c r="E493" s="367" t="s">
        <v>106</v>
      </c>
      <c r="F493" s="368" t="s">
        <v>140</v>
      </c>
      <c r="G493" s="379">
        <v>4239</v>
      </c>
      <c r="H493" s="318"/>
      <c r="I493" s="319"/>
      <c r="J493" s="320"/>
      <c r="K493" s="320"/>
      <c r="L493" s="321" t="s">
        <v>219</v>
      </c>
      <c r="M493" s="316">
        <v>4819</v>
      </c>
      <c r="N493" s="299">
        <f t="shared" si="95"/>
        <v>0</v>
      </c>
      <c r="O493" s="299"/>
      <c r="P493" s="299"/>
      <c r="Q493" s="370"/>
      <c r="R493" s="370"/>
      <c r="S493" s="371"/>
      <c r="T493" s="370"/>
      <c r="U493" s="370"/>
      <c r="V493" s="370"/>
    </row>
    <row r="494" spans="1:22" ht="27" hidden="1">
      <c r="A494" s="363" t="str">
        <f t="shared" si="85"/>
        <v>71090201000001</v>
      </c>
      <c r="B494" s="364" t="s">
        <v>439</v>
      </c>
      <c r="C494" s="365" t="s">
        <v>187</v>
      </c>
      <c r="D494" s="366" t="s">
        <v>140</v>
      </c>
      <c r="E494" s="367" t="s">
        <v>106</v>
      </c>
      <c r="F494" s="368" t="s">
        <v>441</v>
      </c>
      <c r="G494" s="369" t="s">
        <v>96</v>
      </c>
      <c r="H494" s="290"/>
      <c r="I494" s="414"/>
      <c r="J494" s="415"/>
      <c r="K494" s="415"/>
      <c r="L494" s="416" t="s">
        <v>287</v>
      </c>
      <c r="M494" s="411"/>
      <c r="N494" s="417">
        <f>O494+P494</f>
        <v>0</v>
      </c>
      <c r="O494" s="417">
        <f>SUM(O495:O503)</f>
        <v>0</v>
      </c>
      <c r="P494" s="417">
        <f>SUM(P495:P503)</f>
        <v>0</v>
      </c>
      <c r="Q494" s="370"/>
      <c r="R494" s="370"/>
      <c r="S494" s="371"/>
      <c r="T494" s="370"/>
      <c r="U494" s="370"/>
      <c r="V494" s="370"/>
    </row>
    <row r="495" spans="1:22" hidden="1">
      <c r="A495" s="363" t="str">
        <f t="shared" si="85"/>
        <v>71090201010000</v>
      </c>
      <c r="B495" s="364" t="s">
        <v>439</v>
      </c>
      <c r="C495" s="365" t="s">
        <v>187</v>
      </c>
      <c r="D495" s="366" t="s">
        <v>140</v>
      </c>
      <c r="E495" s="367" t="s">
        <v>106</v>
      </c>
      <c r="F495" s="368" t="s">
        <v>106</v>
      </c>
      <c r="G495" s="369" t="s">
        <v>440</v>
      </c>
      <c r="H495" s="290"/>
      <c r="I495" s="318"/>
      <c r="J495" s="322"/>
      <c r="K495" s="322"/>
      <c r="L495" s="321" t="s">
        <v>114</v>
      </c>
      <c r="M495" s="323">
        <v>4212</v>
      </c>
      <c r="N495" s="299">
        <f t="shared" si="94"/>
        <v>0</v>
      </c>
      <c r="O495" s="299"/>
      <c r="P495" s="299"/>
      <c r="Q495" s="370"/>
      <c r="R495" s="370"/>
      <c r="S495" s="371"/>
      <c r="T495" s="370"/>
      <c r="U495" s="370"/>
      <c r="V495" s="370"/>
    </row>
    <row r="496" spans="1:22" hidden="1">
      <c r="A496" s="363" t="str">
        <f t="shared" si="85"/>
        <v>71090201014239</v>
      </c>
      <c r="B496" s="364" t="s">
        <v>439</v>
      </c>
      <c r="C496" s="365" t="s">
        <v>187</v>
      </c>
      <c r="D496" s="366" t="s">
        <v>140</v>
      </c>
      <c r="E496" s="367" t="s">
        <v>106</v>
      </c>
      <c r="F496" s="368" t="s">
        <v>106</v>
      </c>
      <c r="G496" s="379">
        <v>4239</v>
      </c>
      <c r="H496" s="290"/>
      <c r="I496" s="318"/>
      <c r="J496" s="322"/>
      <c r="K496" s="322"/>
      <c r="L496" s="321" t="s">
        <v>115</v>
      </c>
      <c r="M496" s="323">
        <v>4213</v>
      </c>
      <c r="N496" s="299">
        <f t="shared" si="94"/>
        <v>0</v>
      </c>
      <c r="O496" s="299"/>
      <c r="P496" s="299"/>
      <c r="Q496" s="370"/>
      <c r="R496" s="370"/>
      <c r="S496" s="371"/>
      <c r="T496" s="370"/>
      <c r="U496" s="370"/>
      <c r="V496" s="370"/>
    </row>
    <row r="497" spans="1:22" ht="18" hidden="1" customHeight="1">
      <c r="A497" s="363" t="str">
        <f t="shared" si="85"/>
        <v>71090201014511</v>
      </c>
      <c r="B497" s="378" t="s">
        <v>439</v>
      </c>
      <c r="C497" s="365" t="s">
        <v>187</v>
      </c>
      <c r="D497" s="366" t="s">
        <v>140</v>
      </c>
      <c r="E497" s="367" t="s">
        <v>106</v>
      </c>
      <c r="F497" s="368" t="s">
        <v>106</v>
      </c>
      <c r="G497" s="379">
        <v>4511</v>
      </c>
      <c r="H497" s="290"/>
      <c r="I497" s="318"/>
      <c r="J497" s="322"/>
      <c r="K497" s="322"/>
      <c r="L497" s="330" t="s">
        <v>142</v>
      </c>
      <c r="M497" s="420">
        <v>4251</v>
      </c>
      <c r="N497" s="299">
        <f t="shared" si="94"/>
        <v>0</v>
      </c>
      <c r="O497" s="299"/>
      <c r="P497" s="299"/>
      <c r="Q497" s="370"/>
      <c r="R497" s="370"/>
      <c r="S497" s="371"/>
      <c r="T497" s="370"/>
      <c r="U497" s="370"/>
      <c r="V497" s="370"/>
    </row>
    <row r="498" spans="1:22" ht="16.5" hidden="1">
      <c r="A498" s="363" t="str">
        <f t="shared" si="85"/>
        <v>71090201020000</v>
      </c>
      <c r="B498" s="364" t="s">
        <v>439</v>
      </c>
      <c r="C498" s="365" t="s">
        <v>187</v>
      </c>
      <c r="D498" s="366" t="s">
        <v>140</v>
      </c>
      <c r="E498" s="367" t="s">
        <v>106</v>
      </c>
      <c r="F498" s="368" t="s">
        <v>140</v>
      </c>
      <c r="G498" s="369" t="s">
        <v>440</v>
      </c>
      <c r="H498" s="318"/>
      <c r="I498" s="319"/>
      <c r="J498" s="320"/>
      <c r="K498" s="320"/>
      <c r="L498" s="330" t="s">
        <v>167</v>
      </c>
      <c r="M498" s="288">
        <v>4639</v>
      </c>
      <c r="N498" s="299">
        <f t="shared" si="94"/>
        <v>0</v>
      </c>
      <c r="O498" s="292"/>
      <c r="P498" s="292"/>
      <c r="Q498" s="370"/>
      <c r="R498" s="370"/>
      <c r="S498" s="371"/>
      <c r="T498" s="370"/>
      <c r="U498" s="370"/>
      <c r="V498" s="370"/>
    </row>
    <row r="499" spans="1:22" ht="25.5" hidden="1">
      <c r="A499" s="363" t="str">
        <f t="shared" si="85"/>
        <v>71090201024239</v>
      </c>
      <c r="B499" s="364" t="s">
        <v>439</v>
      </c>
      <c r="C499" s="365" t="s">
        <v>187</v>
      </c>
      <c r="D499" s="366" t="s">
        <v>140</v>
      </c>
      <c r="E499" s="367" t="s">
        <v>106</v>
      </c>
      <c r="F499" s="368" t="s">
        <v>140</v>
      </c>
      <c r="G499" s="379">
        <v>4239</v>
      </c>
      <c r="H499" s="318"/>
      <c r="I499" s="319"/>
      <c r="J499" s="320"/>
      <c r="K499" s="320"/>
      <c r="L499" s="321" t="s">
        <v>219</v>
      </c>
      <c r="M499" s="316">
        <v>4819</v>
      </c>
      <c r="N499" s="299">
        <f t="shared" si="94"/>
        <v>0</v>
      </c>
      <c r="O499" s="299"/>
      <c r="P499" s="299"/>
      <c r="Q499" s="370"/>
      <c r="R499" s="370"/>
      <c r="S499" s="371"/>
      <c r="T499" s="370"/>
      <c r="U499" s="370"/>
      <c r="V499" s="370"/>
    </row>
    <row r="500" spans="1:22" hidden="1">
      <c r="A500" s="363" t="str">
        <f t="shared" si="85"/>
        <v>71090201024511</v>
      </c>
      <c r="B500" s="378" t="s">
        <v>439</v>
      </c>
      <c r="C500" s="365" t="s">
        <v>187</v>
      </c>
      <c r="D500" s="366" t="s">
        <v>140</v>
      </c>
      <c r="E500" s="367" t="s">
        <v>106</v>
      </c>
      <c r="F500" s="368" t="s">
        <v>140</v>
      </c>
      <c r="G500" s="379">
        <v>4511</v>
      </c>
      <c r="H500" s="318"/>
      <c r="I500" s="319"/>
      <c r="J500" s="320"/>
      <c r="K500" s="320"/>
      <c r="L500" s="330" t="s">
        <v>173</v>
      </c>
      <c r="M500" s="288">
        <v>5112</v>
      </c>
      <c r="N500" s="299">
        <f t="shared" si="94"/>
        <v>0</v>
      </c>
      <c r="O500" s="299"/>
      <c r="P500" s="299"/>
      <c r="Q500" s="370"/>
      <c r="R500" s="370"/>
      <c r="S500" s="371"/>
      <c r="T500" s="370"/>
      <c r="U500" s="370"/>
      <c r="V500" s="370"/>
    </row>
    <row r="501" spans="1:22" hidden="1">
      <c r="A501" s="363" t="str">
        <f t="shared" si="85"/>
        <v>71090201030000</v>
      </c>
      <c r="B501" s="364" t="s">
        <v>439</v>
      </c>
      <c r="C501" s="365" t="s">
        <v>187</v>
      </c>
      <c r="D501" s="366" t="s">
        <v>140</v>
      </c>
      <c r="E501" s="367" t="s">
        <v>106</v>
      </c>
      <c r="F501" s="368" t="s">
        <v>442</v>
      </c>
      <c r="G501" s="369" t="s">
        <v>440</v>
      </c>
      <c r="H501" s="318"/>
      <c r="I501" s="319"/>
      <c r="J501" s="320"/>
      <c r="K501" s="320"/>
      <c r="L501" s="330" t="s">
        <v>174</v>
      </c>
      <c r="M501" s="288">
        <v>5113</v>
      </c>
      <c r="N501" s="299">
        <f t="shared" si="94"/>
        <v>0</v>
      </c>
      <c r="O501" s="299"/>
      <c r="P501" s="299"/>
      <c r="Q501" s="370"/>
      <c r="R501" s="370"/>
      <c r="S501" s="371"/>
      <c r="T501" s="370"/>
      <c r="U501" s="370"/>
      <c r="V501" s="370"/>
    </row>
    <row r="502" spans="1:22" ht="15" hidden="1" customHeight="1">
      <c r="A502" s="363" t="str">
        <f t="shared" si="85"/>
        <v>71090201034239</v>
      </c>
      <c r="B502" s="364" t="s">
        <v>439</v>
      </c>
      <c r="C502" s="365" t="s">
        <v>187</v>
      </c>
      <c r="D502" s="366" t="s">
        <v>140</v>
      </c>
      <c r="E502" s="367" t="s">
        <v>106</v>
      </c>
      <c r="F502" s="368" t="s">
        <v>442</v>
      </c>
      <c r="G502" s="379">
        <v>4239</v>
      </c>
      <c r="H502" s="318"/>
      <c r="I502" s="319"/>
      <c r="J502" s="320"/>
      <c r="K502" s="320"/>
      <c r="L502" s="321" t="s">
        <v>137</v>
      </c>
      <c r="M502" s="316">
        <v>5129</v>
      </c>
      <c r="N502" s="299">
        <f t="shared" si="94"/>
        <v>0</v>
      </c>
      <c r="O502" s="299"/>
      <c r="P502" s="299"/>
      <c r="Q502" s="370"/>
      <c r="R502" s="370"/>
      <c r="S502" s="371"/>
      <c r="T502" s="370"/>
      <c r="U502" s="370"/>
      <c r="V502" s="370"/>
    </row>
    <row r="503" spans="1:22" hidden="1">
      <c r="A503" s="363" t="str">
        <f t="shared" si="85"/>
        <v>71090201034511</v>
      </c>
      <c r="B503" s="378" t="s">
        <v>439</v>
      </c>
      <c r="C503" s="365" t="s">
        <v>187</v>
      </c>
      <c r="D503" s="366" t="s">
        <v>140</v>
      </c>
      <c r="E503" s="367" t="s">
        <v>106</v>
      </c>
      <c r="F503" s="368" t="s">
        <v>442</v>
      </c>
      <c r="G503" s="379">
        <v>4511</v>
      </c>
      <c r="H503" s="318"/>
      <c r="I503" s="319"/>
      <c r="J503" s="320"/>
      <c r="K503" s="320"/>
      <c r="L503" s="330" t="s">
        <v>765</v>
      </c>
      <c r="M503" s="316" t="s">
        <v>766</v>
      </c>
      <c r="N503" s="299">
        <f t="shared" si="94"/>
        <v>0</v>
      </c>
      <c r="O503" s="299"/>
      <c r="P503" s="299"/>
      <c r="Q503" s="370"/>
      <c r="R503" s="370"/>
      <c r="S503" s="371"/>
      <c r="T503" s="370"/>
      <c r="U503" s="370"/>
      <c r="V503" s="370"/>
    </row>
    <row r="504" spans="1:22" ht="27" hidden="1">
      <c r="A504" s="363" t="str">
        <f t="shared" si="85"/>
        <v>71090201040000</v>
      </c>
      <c r="B504" s="364" t="s">
        <v>439</v>
      </c>
      <c r="C504" s="365" t="s">
        <v>187</v>
      </c>
      <c r="D504" s="366" t="s">
        <v>140</v>
      </c>
      <c r="E504" s="367" t="s">
        <v>106</v>
      </c>
      <c r="F504" s="368" t="s">
        <v>155</v>
      </c>
      <c r="G504" s="369" t="s">
        <v>440</v>
      </c>
      <c r="H504" s="290"/>
      <c r="I504" s="414"/>
      <c r="J504" s="415"/>
      <c r="K504" s="415"/>
      <c r="L504" s="416" t="s">
        <v>842</v>
      </c>
      <c r="M504" s="411"/>
      <c r="N504" s="417">
        <f>O504+P504</f>
        <v>0</v>
      </c>
      <c r="O504" s="417">
        <f>SUM(O505:O507)</f>
        <v>0</v>
      </c>
      <c r="P504" s="417">
        <f>SUM(P505:P507)</f>
        <v>0</v>
      </c>
      <c r="Q504" s="370"/>
      <c r="R504" s="370"/>
      <c r="S504" s="371"/>
      <c r="T504" s="370"/>
      <c r="U504" s="370"/>
      <c r="V504" s="370"/>
    </row>
    <row r="505" spans="1:22" hidden="1">
      <c r="A505" s="363" t="str">
        <f t="shared" si="85"/>
        <v>71090201044239</v>
      </c>
      <c r="B505" s="364" t="s">
        <v>439</v>
      </c>
      <c r="C505" s="365" t="s">
        <v>187</v>
      </c>
      <c r="D505" s="366" t="s">
        <v>140</v>
      </c>
      <c r="E505" s="367" t="s">
        <v>106</v>
      </c>
      <c r="F505" s="368" t="s">
        <v>155</v>
      </c>
      <c r="G505" s="379">
        <v>4239</v>
      </c>
      <c r="H505" s="318"/>
      <c r="I505" s="319"/>
      <c r="J505" s="320"/>
      <c r="K505" s="320"/>
      <c r="L505" s="330" t="s">
        <v>134</v>
      </c>
      <c r="M505" s="288">
        <v>4861</v>
      </c>
      <c r="N505" s="299">
        <f t="shared" si="94"/>
        <v>0</v>
      </c>
      <c r="O505" s="331"/>
      <c r="P505" s="331"/>
      <c r="Q505" s="370"/>
      <c r="R505" s="370"/>
      <c r="S505" s="371"/>
      <c r="T505" s="370"/>
      <c r="U505" s="370"/>
      <c r="V505" s="370"/>
    </row>
    <row r="506" spans="1:22" hidden="1">
      <c r="A506" s="363" t="str">
        <f t="shared" si="85"/>
        <v>71090201044511</v>
      </c>
      <c r="B506" s="378" t="s">
        <v>439</v>
      </c>
      <c r="C506" s="365" t="s">
        <v>187</v>
      </c>
      <c r="D506" s="366" t="s">
        <v>140</v>
      </c>
      <c r="E506" s="367" t="s">
        <v>106</v>
      </c>
      <c r="F506" s="368" t="s">
        <v>155</v>
      </c>
      <c r="G506" s="379">
        <v>4511</v>
      </c>
      <c r="H506" s="318"/>
      <c r="I506" s="319"/>
      <c r="J506" s="320"/>
      <c r="K506" s="320"/>
      <c r="L506" s="321" t="s">
        <v>125</v>
      </c>
      <c r="M506" s="316">
        <v>4239</v>
      </c>
      <c r="N506" s="299">
        <f t="shared" si="94"/>
        <v>0</v>
      </c>
      <c r="O506" s="331"/>
      <c r="P506" s="331"/>
      <c r="Q506" s="370"/>
      <c r="R506" s="370"/>
      <c r="S506" s="371"/>
      <c r="T506" s="370"/>
      <c r="U506" s="370"/>
      <c r="V506" s="370"/>
    </row>
    <row r="507" spans="1:22" hidden="1">
      <c r="A507" s="363" t="str">
        <f t="shared" si="85"/>
        <v>71090202000000</v>
      </c>
      <c r="B507" s="364" t="s">
        <v>439</v>
      </c>
      <c r="C507" s="365" t="s">
        <v>187</v>
      </c>
      <c r="D507" s="366" t="s">
        <v>140</v>
      </c>
      <c r="E507" s="367" t="s">
        <v>140</v>
      </c>
      <c r="F507" s="368" t="s">
        <v>441</v>
      </c>
      <c r="G507" s="369" t="s">
        <v>440</v>
      </c>
      <c r="H507" s="318"/>
      <c r="I507" s="319"/>
      <c r="J507" s="320"/>
      <c r="K507" s="320"/>
      <c r="L507" s="330" t="s">
        <v>174</v>
      </c>
      <c r="M507" s="288">
        <v>5113</v>
      </c>
      <c r="N507" s="299">
        <f t="shared" si="94"/>
        <v>0</v>
      </c>
      <c r="O507" s="331"/>
      <c r="P507" s="331"/>
      <c r="Q507" s="370"/>
      <c r="R507" s="370"/>
      <c r="S507" s="371"/>
      <c r="T507" s="370"/>
      <c r="U507" s="370"/>
      <c r="V507" s="370"/>
    </row>
    <row r="508" spans="1:22" ht="34.5" hidden="1" customHeight="1">
      <c r="A508" s="363" t="str">
        <f t="shared" si="85"/>
        <v>71090202000001</v>
      </c>
      <c r="B508" s="364" t="s">
        <v>439</v>
      </c>
      <c r="C508" s="365" t="s">
        <v>187</v>
      </c>
      <c r="D508" s="366" t="s">
        <v>140</v>
      </c>
      <c r="E508" s="367" t="s">
        <v>140</v>
      </c>
      <c r="F508" s="368" t="s">
        <v>441</v>
      </c>
      <c r="G508" s="369" t="s">
        <v>96</v>
      </c>
      <c r="H508" s="290"/>
      <c r="I508" s="414"/>
      <c r="J508" s="415"/>
      <c r="K508" s="415"/>
      <c r="L508" s="416" t="s">
        <v>897</v>
      </c>
      <c r="M508" s="411"/>
      <c r="N508" s="417">
        <f>O508+P508</f>
        <v>0</v>
      </c>
      <c r="O508" s="417">
        <f>SUM(O509)</f>
        <v>0</v>
      </c>
      <c r="P508" s="417">
        <f>SUM(P509)</f>
        <v>0</v>
      </c>
      <c r="Q508" s="370"/>
      <c r="R508" s="370"/>
      <c r="S508" s="371"/>
      <c r="T508" s="370"/>
      <c r="U508" s="370"/>
      <c r="V508" s="370"/>
    </row>
    <row r="509" spans="1:22" hidden="1">
      <c r="A509" s="363" t="str">
        <f t="shared" ref="A509" si="97">CONCATENATE(B509,C509,D509,E509,F509,G509)</f>
        <v>71090201014239</v>
      </c>
      <c r="B509" s="364" t="s">
        <v>439</v>
      </c>
      <c r="C509" s="365" t="s">
        <v>187</v>
      </c>
      <c r="D509" s="366" t="s">
        <v>140</v>
      </c>
      <c r="E509" s="367" t="s">
        <v>106</v>
      </c>
      <c r="F509" s="368" t="s">
        <v>106</v>
      </c>
      <c r="G509" s="379">
        <v>4239</v>
      </c>
      <c r="H509" s="290"/>
      <c r="I509" s="318"/>
      <c r="J509" s="322"/>
      <c r="K509" s="322"/>
      <c r="L509" s="321" t="s">
        <v>115</v>
      </c>
      <c r="M509" s="323">
        <v>4213</v>
      </c>
      <c r="N509" s="299">
        <f t="shared" ref="N509" si="98">O509+P509</f>
        <v>0</v>
      </c>
      <c r="O509" s="299"/>
      <c r="P509" s="299"/>
      <c r="Q509" s="370"/>
      <c r="R509" s="370"/>
      <c r="S509" s="371"/>
      <c r="T509" s="370"/>
      <c r="U509" s="370"/>
      <c r="V509" s="370"/>
    </row>
    <row r="510" spans="1:22" hidden="1">
      <c r="A510" s="363" t="str">
        <f t="shared" si="85"/>
        <v>71090202014239</v>
      </c>
      <c r="B510" s="364" t="s">
        <v>439</v>
      </c>
      <c r="C510" s="365" t="s">
        <v>187</v>
      </c>
      <c r="D510" s="366" t="s">
        <v>140</v>
      </c>
      <c r="E510" s="367" t="s">
        <v>140</v>
      </c>
      <c r="F510" s="368" t="s">
        <v>106</v>
      </c>
      <c r="G510" s="379">
        <v>4239</v>
      </c>
      <c r="H510" s="290">
        <v>2820</v>
      </c>
      <c r="I510" s="319" t="s">
        <v>185</v>
      </c>
      <c r="J510" s="320">
        <v>2</v>
      </c>
      <c r="K510" s="320">
        <v>0</v>
      </c>
      <c r="L510" s="410" t="s">
        <v>289</v>
      </c>
      <c r="M510" s="411"/>
      <c r="N510" s="412">
        <f>+N512+N518+N523+N527+N543+N552</f>
        <v>0</v>
      </c>
      <c r="O510" s="412">
        <f>+O512+O518+O523+O527+O543+O552</f>
        <v>0</v>
      </c>
      <c r="P510" s="412">
        <f>+P512+P518+P523+P527+P543+P552</f>
        <v>0</v>
      </c>
      <c r="Q510" s="370"/>
      <c r="R510" s="370"/>
      <c r="S510" s="371"/>
      <c r="T510" s="370"/>
      <c r="U510" s="370"/>
      <c r="V510" s="370"/>
    </row>
    <row r="511" spans="1:22" hidden="1">
      <c r="A511" s="363" t="str">
        <f t="shared" si="85"/>
        <v>71090202014511</v>
      </c>
      <c r="B511" s="378" t="s">
        <v>439</v>
      </c>
      <c r="C511" s="365" t="s">
        <v>187</v>
      </c>
      <c r="D511" s="366" t="s">
        <v>140</v>
      </c>
      <c r="E511" s="367" t="s">
        <v>140</v>
      </c>
      <c r="F511" s="368" t="s">
        <v>106</v>
      </c>
      <c r="G511" s="379">
        <v>4511</v>
      </c>
      <c r="H511" s="318"/>
      <c r="I511" s="319"/>
      <c r="J511" s="320"/>
      <c r="K511" s="320"/>
      <c r="L511" s="330" t="s">
        <v>110</v>
      </c>
      <c r="M511" s="288"/>
      <c r="N511" s="331"/>
      <c r="O511" s="331"/>
      <c r="P511" s="331"/>
      <c r="Q511" s="370"/>
      <c r="R511" s="370"/>
      <c r="S511" s="371"/>
      <c r="T511" s="370"/>
      <c r="U511" s="370"/>
      <c r="V511" s="370"/>
    </row>
    <row r="512" spans="1:22" hidden="1">
      <c r="A512" s="363" t="str">
        <f t="shared" si="85"/>
        <v>71090202020000</v>
      </c>
      <c r="B512" s="364" t="s">
        <v>439</v>
      </c>
      <c r="C512" s="365" t="s">
        <v>187</v>
      </c>
      <c r="D512" s="366" t="s">
        <v>140</v>
      </c>
      <c r="E512" s="367" t="s">
        <v>140</v>
      </c>
      <c r="F512" s="368" t="s">
        <v>140</v>
      </c>
      <c r="G512" s="369" t="s">
        <v>440</v>
      </c>
      <c r="H512" s="290">
        <v>2821</v>
      </c>
      <c r="I512" s="318" t="s">
        <v>185</v>
      </c>
      <c r="J512" s="322">
        <v>2</v>
      </c>
      <c r="K512" s="322">
        <v>1</v>
      </c>
      <c r="L512" s="409" t="s">
        <v>290</v>
      </c>
      <c r="M512" s="323"/>
      <c r="N512" s="331">
        <f>+N514+N516</f>
        <v>0</v>
      </c>
      <c r="O512" s="331">
        <f t="shared" ref="O512:P512" si="99">+O514+O516</f>
        <v>0</v>
      </c>
      <c r="P512" s="331">
        <f t="shared" si="99"/>
        <v>0</v>
      </c>
      <c r="Q512" s="370"/>
      <c r="R512" s="370"/>
      <c r="S512" s="371"/>
      <c r="T512" s="370"/>
      <c r="U512" s="370"/>
      <c r="V512" s="370"/>
    </row>
    <row r="513" spans="1:22" hidden="1">
      <c r="A513" s="363" t="str">
        <f t="shared" si="85"/>
        <v>71090202024239</v>
      </c>
      <c r="B513" s="364" t="s">
        <v>439</v>
      </c>
      <c r="C513" s="365" t="s">
        <v>187</v>
      </c>
      <c r="D513" s="366" t="s">
        <v>140</v>
      </c>
      <c r="E513" s="367" t="s">
        <v>140</v>
      </c>
      <c r="F513" s="368" t="s">
        <v>140</v>
      </c>
      <c r="G513" s="379">
        <v>4239</v>
      </c>
      <c r="H513" s="318"/>
      <c r="I513" s="318"/>
      <c r="J513" s="322"/>
      <c r="K513" s="322"/>
      <c r="L513" s="330" t="s">
        <v>108</v>
      </c>
      <c r="M513" s="288"/>
      <c r="N513" s="331"/>
      <c r="O513" s="331"/>
      <c r="P513" s="331"/>
      <c r="Q513" s="370"/>
      <c r="R513" s="370"/>
      <c r="S513" s="371"/>
      <c r="T513" s="370"/>
      <c r="U513" s="370"/>
      <c r="V513" s="370"/>
    </row>
    <row r="514" spans="1:22" hidden="1">
      <c r="A514" s="363" t="str">
        <f t="shared" si="85"/>
        <v>71090202024511</v>
      </c>
      <c r="B514" s="378" t="s">
        <v>439</v>
      </c>
      <c r="C514" s="365" t="s">
        <v>187</v>
      </c>
      <c r="D514" s="366" t="s">
        <v>140</v>
      </c>
      <c r="E514" s="367" t="s">
        <v>140</v>
      </c>
      <c r="F514" s="368" t="s">
        <v>140</v>
      </c>
      <c r="G514" s="379">
        <v>4511</v>
      </c>
      <c r="H514" s="290"/>
      <c r="I514" s="414"/>
      <c r="J514" s="415"/>
      <c r="K514" s="415"/>
      <c r="L514" s="416" t="s">
        <v>291</v>
      </c>
      <c r="M514" s="411"/>
      <c r="N514" s="417">
        <f>O514+P514</f>
        <v>0</v>
      </c>
      <c r="O514" s="417">
        <f>SUM(O515)</f>
        <v>0</v>
      </c>
      <c r="P514" s="417">
        <f>SUM(P515)</f>
        <v>0</v>
      </c>
      <c r="Q514" s="370"/>
      <c r="R514" s="370"/>
      <c r="S514" s="371"/>
      <c r="T514" s="370"/>
      <c r="U514" s="370"/>
      <c r="V514" s="370"/>
    </row>
    <row r="515" spans="1:22" ht="25.5" hidden="1">
      <c r="A515" s="363" t="str">
        <f t="shared" si="85"/>
        <v>71090202030000</v>
      </c>
      <c r="B515" s="364" t="s">
        <v>439</v>
      </c>
      <c r="C515" s="365" t="s">
        <v>187</v>
      </c>
      <c r="D515" s="366" t="s">
        <v>140</v>
      </c>
      <c r="E515" s="367" t="s">
        <v>140</v>
      </c>
      <c r="F515" s="368" t="s">
        <v>442</v>
      </c>
      <c r="G515" s="369" t="s">
        <v>440</v>
      </c>
      <c r="H515" s="318"/>
      <c r="I515" s="319"/>
      <c r="J515" s="320"/>
      <c r="K515" s="320"/>
      <c r="L515" s="321" t="s">
        <v>217</v>
      </c>
      <c r="M515" s="316">
        <v>4511</v>
      </c>
      <c r="N515" s="299">
        <f t="shared" ref="N515:N517" si="100">O515+P515</f>
        <v>0</v>
      </c>
      <c r="O515" s="292"/>
      <c r="P515" s="292"/>
      <c r="Q515" s="370"/>
      <c r="R515" s="370"/>
      <c r="S515" s="371"/>
      <c r="T515" s="370"/>
      <c r="U515" s="370"/>
      <c r="V515" s="370"/>
    </row>
    <row r="516" spans="1:22" ht="28.5" hidden="1" customHeight="1">
      <c r="A516" s="363" t="str">
        <f t="shared" si="85"/>
        <v>71090202034239</v>
      </c>
      <c r="B516" s="364" t="s">
        <v>439</v>
      </c>
      <c r="C516" s="365" t="s">
        <v>187</v>
      </c>
      <c r="D516" s="366" t="s">
        <v>140</v>
      </c>
      <c r="E516" s="367" t="s">
        <v>140</v>
      </c>
      <c r="F516" s="368" t="s">
        <v>442</v>
      </c>
      <c r="G516" s="379">
        <v>4239</v>
      </c>
      <c r="H516" s="290"/>
      <c r="I516" s="414"/>
      <c r="J516" s="415"/>
      <c r="K516" s="415"/>
      <c r="L516" s="416" t="s">
        <v>767</v>
      </c>
      <c r="M516" s="411"/>
      <c r="N516" s="417">
        <f>O516+P516</f>
        <v>0</v>
      </c>
      <c r="O516" s="417">
        <f>SUM(O517)</f>
        <v>0</v>
      </c>
      <c r="P516" s="417">
        <f>SUM(P517)</f>
        <v>0</v>
      </c>
      <c r="Q516" s="370"/>
      <c r="R516" s="370"/>
      <c r="S516" s="371"/>
      <c r="T516" s="370"/>
      <c r="U516" s="370"/>
      <c r="V516" s="370"/>
    </row>
    <row r="517" spans="1:22" hidden="1">
      <c r="A517" s="363" t="str">
        <f t="shared" si="85"/>
        <v>71090202034511</v>
      </c>
      <c r="B517" s="378" t="s">
        <v>439</v>
      </c>
      <c r="C517" s="365" t="s">
        <v>187</v>
      </c>
      <c r="D517" s="366" t="s">
        <v>140</v>
      </c>
      <c r="E517" s="367" t="s">
        <v>140</v>
      </c>
      <c r="F517" s="368" t="s">
        <v>442</v>
      </c>
      <c r="G517" s="379">
        <v>4511</v>
      </c>
      <c r="H517" s="318"/>
      <c r="I517" s="319"/>
      <c r="J517" s="320"/>
      <c r="K517" s="320"/>
      <c r="L517" s="321" t="s">
        <v>138</v>
      </c>
      <c r="M517" s="316">
        <v>5132</v>
      </c>
      <c r="N517" s="299">
        <f t="shared" si="100"/>
        <v>0</v>
      </c>
      <c r="O517" s="299"/>
      <c r="P517" s="299"/>
      <c r="Q517" s="370"/>
      <c r="R517" s="370"/>
      <c r="S517" s="371"/>
      <c r="T517" s="370"/>
      <c r="U517" s="370"/>
      <c r="V517" s="370"/>
    </row>
    <row r="518" spans="1:22" hidden="1">
      <c r="A518" s="363" t="str">
        <f t="shared" si="85"/>
        <v>71090202044511</v>
      </c>
      <c r="B518" s="378" t="s">
        <v>439</v>
      </c>
      <c r="C518" s="365" t="s">
        <v>187</v>
      </c>
      <c r="D518" s="366" t="s">
        <v>140</v>
      </c>
      <c r="E518" s="367" t="s">
        <v>140</v>
      </c>
      <c r="F518" s="368" t="s">
        <v>155</v>
      </c>
      <c r="G518" s="379">
        <v>4511</v>
      </c>
      <c r="H518" s="290">
        <v>2821</v>
      </c>
      <c r="I518" s="318" t="s">
        <v>185</v>
      </c>
      <c r="J518" s="322">
        <v>2</v>
      </c>
      <c r="K518" s="322">
        <v>2</v>
      </c>
      <c r="L518" s="409" t="s">
        <v>293</v>
      </c>
      <c r="M518" s="323"/>
      <c r="N518" s="331">
        <f>+N520</f>
        <v>0</v>
      </c>
      <c r="O518" s="331">
        <f t="shared" ref="O518:P518" si="101">+O520</f>
        <v>0</v>
      </c>
      <c r="P518" s="331">
        <f t="shared" si="101"/>
        <v>0</v>
      </c>
      <c r="Q518" s="370"/>
      <c r="R518" s="370"/>
      <c r="S518" s="371"/>
      <c r="T518" s="370"/>
      <c r="U518" s="370"/>
      <c r="V518" s="370"/>
    </row>
    <row r="519" spans="1:22" hidden="1">
      <c r="A519" s="363" t="str">
        <f t="shared" si="85"/>
        <v>71090500000000</v>
      </c>
      <c r="B519" s="364" t="s">
        <v>439</v>
      </c>
      <c r="C519" s="365" t="s">
        <v>187</v>
      </c>
      <c r="D519" s="366" t="s">
        <v>149</v>
      </c>
      <c r="E519" s="367" t="s">
        <v>441</v>
      </c>
      <c r="F519" s="368" t="s">
        <v>441</v>
      </c>
      <c r="G519" s="369" t="s">
        <v>440</v>
      </c>
      <c r="H519" s="318"/>
      <c r="I519" s="318"/>
      <c r="J519" s="322"/>
      <c r="K519" s="322"/>
      <c r="L519" s="330" t="s">
        <v>108</v>
      </c>
      <c r="M519" s="288"/>
      <c r="N519" s="331"/>
      <c r="O519" s="331"/>
      <c r="P519" s="331"/>
      <c r="Q519" s="370"/>
      <c r="R519" s="370"/>
      <c r="S519" s="371"/>
      <c r="T519" s="370"/>
      <c r="U519" s="370"/>
      <c r="V519" s="370"/>
    </row>
    <row r="520" spans="1:22" hidden="1">
      <c r="A520" s="363" t="str">
        <f t="shared" si="85"/>
        <v>71090500000001</v>
      </c>
      <c r="B520" s="364" t="s">
        <v>439</v>
      </c>
      <c r="C520" s="365" t="s">
        <v>187</v>
      </c>
      <c r="D520" s="366" t="s">
        <v>149</v>
      </c>
      <c r="E520" s="367" t="s">
        <v>441</v>
      </c>
      <c r="F520" s="368" t="s">
        <v>441</v>
      </c>
      <c r="G520" s="369" t="s">
        <v>96</v>
      </c>
      <c r="H520" s="290"/>
      <c r="I520" s="414"/>
      <c r="J520" s="415"/>
      <c r="K520" s="415"/>
      <c r="L520" s="416" t="s">
        <v>294</v>
      </c>
      <c r="M520" s="411"/>
      <c r="N520" s="417">
        <f>O520+P520</f>
        <v>0</v>
      </c>
      <c r="O520" s="417">
        <f>SUM(O521:O522)</f>
        <v>0</v>
      </c>
      <c r="P520" s="417">
        <f>SUM(P521:P522)</f>
        <v>0</v>
      </c>
      <c r="Q520" s="370"/>
      <c r="R520" s="370"/>
      <c r="S520" s="371"/>
      <c r="T520" s="370"/>
      <c r="U520" s="370"/>
      <c r="V520" s="370"/>
    </row>
    <row r="521" spans="1:22" ht="25.5" hidden="1">
      <c r="A521" s="363" t="str">
        <f t="shared" ref="A521:A569" si="102">CONCATENATE(B521,C521,D521,E521,F521,G521)</f>
        <v>71090501000000</v>
      </c>
      <c r="B521" s="364" t="s">
        <v>439</v>
      </c>
      <c r="C521" s="365" t="s">
        <v>187</v>
      </c>
      <c r="D521" s="366" t="s">
        <v>149</v>
      </c>
      <c r="E521" s="367" t="s">
        <v>106</v>
      </c>
      <c r="F521" s="368" t="s">
        <v>441</v>
      </c>
      <c r="G521" s="369" t="s">
        <v>440</v>
      </c>
      <c r="H521" s="318"/>
      <c r="I521" s="318"/>
      <c r="J521" s="322"/>
      <c r="K521" s="322"/>
      <c r="L521" s="321" t="s">
        <v>217</v>
      </c>
      <c r="M521" s="316">
        <v>4511</v>
      </c>
      <c r="N521" s="299">
        <f t="shared" ref="N521:N522" si="103">O521+P521</f>
        <v>0</v>
      </c>
      <c r="O521" s="299"/>
      <c r="P521" s="299"/>
      <c r="Q521" s="370"/>
      <c r="R521" s="370"/>
      <c r="S521" s="371"/>
      <c r="T521" s="370"/>
      <c r="U521" s="370"/>
      <c r="V521" s="370"/>
    </row>
    <row r="522" spans="1:22" ht="25.5" hidden="1">
      <c r="A522" s="363" t="str">
        <f t="shared" si="102"/>
        <v>71090501000001</v>
      </c>
      <c r="B522" s="364" t="s">
        <v>439</v>
      </c>
      <c r="C522" s="365" t="s">
        <v>187</v>
      </c>
      <c r="D522" s="366" t="s">
        <v>149</v>
      </c>
      <c r="E522" s="367" t="s">
        <v>106</v>
      </c>
      <c r="F522" s="368" t="s">
        <v>441</v>
      </c>
      <c r="G522" s="369" t="s">
        <v>96</v>
      </c>
      <c r="H522" s="318"/>
      <c r="I522" s="318"/>
      <c r="J522" s="322"/>
      <c r="K522" s="322"/>
      <c r="L522" s="321" t="s">
        <v>219</v>
      </c>
      <c r="M522" s="316">
        <v>4819</v>
      </c>
      <c r="N522" s="299">
        <f t="shared" si="103"/>
        <v>0</v>
      </c>
      <c r="O522" s="299"/>
      <c r="P522" s="299"/>
      <c r="Q522" s="370"/>
      <c r="R522" s="370"/>
      <c r="S522" s="371"/>
      <c r="T522" s="370"/>
      <c r="U522" s="370"/>
      <c r="V522" s="370"/>
    </row>
    <row r="523" spans="1:22" hidden="1">
      <c r="B523" s="364"/>
      <c r="H523" s="290">
        <v>2823</v>
      </c>
      <c r="I523" s="318" t="s">
        <v>185</v>
      </c>
      <c r="J523" s="322">
        <v>2</v>
      </c>
      <c r="K523" s="322">
        <v>3</v>
      </c>
      <c r="L523" s="409" t="s">
        <v>296</v>
      </c>
      <c r="M523" s="323"/>
      <c r="N523" s="331">
        <f>+N525</f>
        <v>0</v>
      </c>
      <c r="O523" s="331">
        <f>+O525</f>
        <v>0</v>
      </c>
      <c r="P523" s="331">
        <f>+P525</f>
        <v>0</v>
      </c>
      <c r="Q523" s="370"/>
      <c r="R523" s="370"/>
      <c r="S523" s="371"/>
      <c r="T523" s="370"/>
      <c r="U523" s="370"/>
      <c r="V523" s="370"/>
    </row>
    <row r="524" spans="1:22" hidden="1">
      <c r="B524" s="364"/>
      <c r="H524" s="318"/>
      <c r="I524" s="318"/>
      <c r="J524" s="322"/>
      <c r="K524" s="322"/>
      <c r="L524" s="330" t="s">
        <v>108</v>
      </c>
      <c r="M524" s="288"/>
      <c r="N524" s="331"/>
      <c r="O524" s="331"/>
      <c r="P524" s="331"/>
      <c r="Q524" s="370"/>
      <c r="R524" s="370"/>
      <c r="S524" s="371"/>
      <c r="T524" s="370"/>
      <c r="U524" s="370"/>
      <c r="V524" s="370"/>
    </row>
    <row r="525" spans="1:22" ht="27" hidden="1">
      <c r="B525" s="364"/>
      <c r="H525" s="290"/>
      <c r="I525" s="414"/>
      <c r="J525" s="415"/>
      <c r="K525" s="415"/>
      <c r="L525" s="416" t="s">
        <v>297</v>
      </c>
      <c r="M525" s="411"/>
      <c r="N525" s="417">
        <f>O525+P525</f>
        <v>0</v>
      </c>
      <c r="O525" s="417">
        <f>SUM(O526)</f>
        <v>0</v>
      </c>
      <c r="P525" s="417">
        <f>SUM(P526)</f>
        <v>0</v>
      </c>
      <c r="Q525" s="370"/>
      <c r="R525" s="370"/>
      <c r="S525" s="371"/>
      <c r="T525" s="370"/>
      <c r="U525" s="370"/>
      <c r="V525" s="370"/>
    </row>
    <row r="526" spans="1:22" ht="25.5" hidden="1">
      <c r="A526" s="363" t="str">
        <f t="shared" si="102"/>
        <v>71090501030000</v>
      </c>
      <c r="B526" s="364" t="s">
        <v>439</v>
      </c>
      <c r="C526" s="365" t="s">
        <v>187</v>
      </c>
      <c r="D526" s="366" t="s">
        <v>149</v>
      </c>
      <c r="E526" s="367" t="s">
        <v>106</v>
      </c>
      <c r="F526" s="368" t="s">
        <v>442</v>
      </c>
      <c r="G526" s="369" t="s">
        <v>440</v>
      </c>
      <c r="H526" s="290"/>
      <c r="I526" s="318"/>
      <c r="J526" s="322"/>
      <c r="K526" s="322"/>
      <c r="L526" s="321" t="s">
        <v>217</v>
      </c>
      <c r="M526" s="419">
        <v>4511</v>
      </c>
      <c r="N526" s="299">
        <f t="shared" ref="N526" si="104">O526+P526</f>
        <v>0</v>
      </c>
      <c r="O526" s="299"/>
      <c r="P526" s="299"/>
      <c r="Q526" s="370"/>
      <c r="R526" s="370"/>
      <c r="S526" s="371"/>
      <c r="T526" s="370"/>
      <c r="U526" s="370"/>
      <c r="V526" s="370"/>
    </row>
    <row r="527" spans="1:22" hidden="1">
      <c r="A527" s="363" t="str">
        <f t="shared" si="102"/>
        <v>71090501044239</v>
      </c>
      <c r="B527" s="364" t="s">
        <v>439</v>
      </c>
      <c r="C527" s="365" t="s">
        <v>187</v>
      </c>
      <c r="D527" s="366" t="s">
        <v>149</v>
      </c>
      <c r="E527" s="367" t="s">
        <v>106</v>
      </c>
      <c r="F527" s="368" t="s">
        <v>155</v>
      </c>
      <c r="G527" s="379">
        <v>4239</v>
      </c>
      <c r="H527" s="290">
        <v>2824</v>
      </c>
      <c r="I527" s="318" t="s">
        <v>185</v>
      </c>
      <c r="J527" s="322">
        <v>2</v>
      </c>
      <c r="K527" s="322">
        <v>4</v>
      </c>
      <c r="L527" s="409" t="s">
        <v>299</v>
      </c>
      <c r="M527" s="323"/>
      <c r="N527" s="331">
        <f>+N529+N538+N540</f>
        <v>0</v>
      </c>
      <c r="O527" s="331">
        <f>+O529+O538+O540</f>
        <v>0</v>
      </c>
      <c r="P527" s="331">
        <f t="shared" ref="P527" si="105">+P529+P538+P540</f>
        <v>0</v>
      </c>
      <c r="Q527" s="370"/>
      <c r="R527" s="370"/>
      <c r="S527" s="371"/>
      <c r="T527" s="370"/>
      <c r="U527" s="370"/>
      <c r="V527" s="370"/>
    </row>
    <row r="528" spans="1:22" hidden="1">
      <c r="A528" s="363" t="str">
        <f t="shared" si="102"/>
        <v>71090501050000</v>
      </c>
      <c r="B528" s="364" t="s">
        <v>439</v>
      </c>
      <c r="C528" s="365" t="s">
        <v>187</v>
      </c>
      <c r="D528" s="366" t="s">
        <v>149</v>
      </c>
      <c r="E528" s="367" t="s">
        <v>106</v>
      </c>
      <c r="F528" s="368" t="s">
        <v>149</v>
      </c>
      <c r="G528" s="369" t="s">
        <v>440</v>
      </c>
      <c r="H528" s="318"/>
      <c r="I528" s="318"/>
      <c r="J528" s="322"/>
      <c r="K528" s="322"/>
      <c r="L528" s="330" t="s">
        <v>108</v>
      </c>
      <c r="M528" s="288"/>
      <c r="N528" s="331"/>
      <c r="O528" s="331"/>
      <c r="P528" s="331"/>
      <c r="Q528" s="370"/>
      <c r="R528" s="370"/>
      <c r="S528" s="371"/>
      <c r="T528" s="370"/>
      <c r="U528" s="370"/>
      <c r="V528" s="370"/>
    </row>
    <row r="529" spans="1:22" hidden="1">
      <c r="A529" s="363" t="str">
        <f t="shared" si="102"/>
        <v>71090501054819</v>
      </c>
      <c r="B529" s="364" t="s">
        <v>439</v>
      </c>
      <c r="C529" s="365" t="s">
        <v>187</v>
      </c>
      <c r="D529" s="366" t="s">
        <v>149</v>
      </c>
      <c r="E529" s="367" t="s">
        <v>106</v>
      </c>
      <c r="F529" s="368" t="s">
        <v>149</v>
      </c>
      <c r="G529" s="379">
        <v>4819</v>
      </c>
      <c r="H529" s="290"/>
      <c r="I529" s="414"/>
      <c r="J529" s="415"/>
      <c r="K529" s="415"/>
      <c r="L529" s="416" t="s">
        <v>300</v>
      </c>
      <c r="M529" s="411"/>
      <c r="N529" s="417">
        <f>SUM(N530:N537)</f>
        <v>0</v>
      </c>
      <c r="O529" s="417">
        <f>SUM(O530:O537)</f>
        <v>0</v>
      </c>
      <c r="P529" s="417">
        <f>SUM(P530:P537)</f>
        <v>0</v>
      </c>
      <c r="Q529" s="370"/>
      <c r="R529" s="370"/>
      <c r="S529" s="371"/>
      <c r="T529" s="370"/>
      <c r="U529" s="370"/>
      <c r="V529" s="370"/>
    </row>
    <row r="530" spans="1:22" hidden="1">
      <c r="B530" s="364"/>
      <c r="G530" s="369"/>
      <c r="H530" s="290"/>
      <c r="I530" s="318"/>
      <c r="J530" s="322"/>
      <c r="K530" s="322"/>
      <c r="L530" s="321" t="s">
        <v>118</v>
      </c>
      <c r="M530" s="316">
        <v>4216</v>
      </c>
      <c r="N530" s="299">
        <f t="shared" ref="N530:N533" si="106">O530+P530</f>
        <v>0</v>
      </c>
      <c r="O530" s="299"/>
      <c r="P530" s="299"/>
      <c r="Q530" s="370"/>
      <c r="R530" s="370"/>
      <c r="S530" s="371"/>
      <c r="T530" s="370"/>
      <c r="U530" s="370"/>
      <c r="V530" s="370"/>
    </row>
    <row r="531" spans="1:22" hidden="1">
      <c r="A531" s="363" t="str">
        <f t="shared" si="102"/>
        <v>71090600000000</v>
      </c>
      <c r="B531" s="364" t="s">
        <v>439</v>
      </c>
      <c r="C531" s="365" t="s">
        <v>187</v>
      </c>
      <c r="D531" s="366" t="s">
        <v>157</v>
      </c>
      <c r="E531" s="367" t="s">
        <v>441</v>
      </c>
      <c r="F531" s="368" t="s">
        <v>441</v>
      </c>
      <c r="G531" s="369" t="s">
        <v>440</v>
      </c>
      <c r="H531" s="290"/>
      <c r="I531" s="318"/>
      <c r="J531" s="322"/>
      <c r="K531" s="322"/>
      <c r="L531" s="321" t="s">
        <v>782</v>
      </c>
      <c r="M531" s="316">
        <v>4234</v>
      </c>
      <c r="N531" s="299">
        <f t="shared" si="106"/>
        <v>0</v>
      </c>
      <c r="O531" s="299"/>
      <c r="P531" s="299"/>
      <c r="Q531" s="370"/>
      <c r="R531" s="370"/>
      <c r="S531" s="371"/>
      <c r="T531" s="370"/>
      <c r="U531" s="370"/>
      <c r="V531" s="370"/>
    </row>
    <row r="532" spans="1:22" hidden="1">
      <c r="A532" s="363" t="str">
        <f t="shared" si="102"/>
        <v>71090600000001</v>
      </c>
      <c r="B532" s="364" t="s">
        <v>439</v>
      </c>
      <c r="C532" s="365" t="s">
        <v>187</v>
      </c>
      <c r="D532" s="366" t="s">
        <v>157</v>
      </c>
      <c r="E532" s="367" t="s">
        <v>441</v>
      </c>
      <c r="F532" s="368" t="s">
        <v>441</v>
      </c>
      <c r="G532" s="369" t="s">
        <v>96</v>
      </c>
      <c r="H532" s="290"/>
      <c r="I532" s="318"/>
      <c r="J532" s="322"/>
      <c r="K532" s="322"/>
      <c r="L532" s="321" t="s">
        <v>125</v>
      </c>
      <c r="M532" s="288">
        <v>4239</v>
      </c>
      <c r="N532" s="299">
        <f t="shared" si="106"/>
        <v>0</v>
      </c>
      <c r="O532" s="299"/>
      <c r="P532" s="299"/>
      <c r="Q532" s="370"/>
      <c r="R532" s="370"/>
      <c r="S532" s="371"/>
      <c r="T532" s="370"/>
      <c r="U532" s="370"/>
      <c r="V532" s="370"/>
    </row>
    <row r="533" spans="1:22" hidden="1">
      <c r="A533" s="363" t="str">
        <f t="shared" si="102"/>
        <v>71090601000000</v>
      </c>
      <c r="B533" s="364" t="s">
        <v>439</v>
      </c>
      <c r="C533" s="365" t="s">
        <v>187</v>
      </c>
      <c r="D533" s="366" t="s">
        <v>157</v>
      </c>
      <c r="E533" s="367" t="s">
        <v>106</v>
      </c>
      <c r="F533" s="368" t="s">
        <v>441</v>
      </c>
      <c r="G533" s="369" t="s">
        <v>440</v>
      </c>
      <c r="H533" s="290"/>
      <c r="I533" s="318"/>
      <c r="J533" s="322"/>
      <c r="K533" s="322"/>
      <c r="L533" s="336" t="s">
        <v>130</v>
      </c>
      <c r="M533" s="289">
        <v>4267</v>
      </c>
      <c r="N533" s="299">
        <f t="shared" si="106"/>
        <v>0</v>
      </c>
      <c r="O533" s="299"/>
      <c r="P533" s="299"/>
      <c r="Q533" s="370"/>
      <c r="R533" s="370"/>
      <c r="S533" s="371"/>
      <c r="T533" s="370"/>
      <c r="U533" s="370"/>
      <c r="V533" s="370"/>
    </row>
    <row r="534" spans="1:22" hidden="1">
      <c r="A534" s="363" t="str">
        <f t="shared" si="102"/>
        <v>71090601000001</v>
      </c>
      <c r="B534" s="364" t="s">
        <v>439</v>
      </c>
      <c r="C534" s="365" t="s">
        <v>187</v>
      </c>
      <c r="D534" s="366" t="s">
        <v>157</v>
      </c>
      <c r="E534" s="367" t="s">
        <v>106</v>
      </c>
      <c r="F534" s="368" t="s">
        <v>441</v>
      </c>
      <c r="G534" s="369" t="s">
        <v>96</v>
      </c>
      <c r="H534" s="423"/>
      <c r="I534" s="424"/>
      <c r="J534" s="425"/>
      <c r="K534" s="426"/>
      <c r="L534" s="427" t="s">
        <v>240</v>
      </c>
      <c r="M534" s="420">
        <v>4269</v>
      </c>
      <c r="N534" s="299">
        <f t="shared" ref="N534:N539" si="107">O534+P534</f>
        <v>0</v>
      </c>
      <c r="O534" s="299"/>
      <c r="P534" s="299"/>
      <c r="Q534" s="370"/>
      <c r="R534" s="370"/>
      <c r="S534" s="371"/>
      <c r="T534" s="370"/>
      <c r="U534" s="370"/>
      <c r="V534" s="370"/>
    </row>
    <row r="535" spans="1:22" hidden="1">
      <c r="A535" s="363" t="str">
        <f t="shared" si="102"/>
        <v>71090601010000</v>
      </c>
      <c r="B535" s="364" t="s">
        <v>439</v>
      </c>
      <c r="C535" s="365" t="s">
        <v>187</v>
      </c>
      <c r="D535" s="366" t="s">
        <v>157</v>
      </c>
      <c r="E535" s="367" t="s">
        <v>106</v>
      </c>
      <c r="F535" s="368" t="s">
        <v>106</v>
      </c>
      <c r="G535" s="369" t="s">
        <v>440</v>
      </c>
      <c r="H535" s="318"/>
      <c r="I535" s="318"/>
      <c r="J535" s="322"/>
      <c r="K535" s="322"/>
      <c r="L535" s="418" t="s">
        <v>167</v>
      </c>
      <c r="M535" s="420">
        <v>4639</v>
      </c>
      <c r="N535" s="299">
        <f t="shared" si="107"/>
        <v>0</v>
      </c>
      <c r="O535" s="299"/>
      <c r="P535" s="299"/>
      <c r="Q535" s="370"/>
      <c r="R535" s="370"/>
      <c r="S535" s="371"/>
      <c r="T535" s="370"/>
      <c r="U535" s="370"/>
      <c r="V535" s="370"/>
    </row>
    <row r="536" spans="1:22" ht="25.5" hidden="1">
      <c r="A536" s="363" t="str">
        <f t="shared" ref="A536" si="108">CONCATENATE(B536,C536,D536,E536,F536,G536)</f>
        <v>71090501000001</v>
      </c>
      <c r="B536" s="364" t="s">
        <v>439</v>
      </c>
      <c r="C536" s="365" t="s">
        <v>187</v>
      </c>
      <c r="D536" s="366" t="s">
        <v>149</v>
      </c>
      <c r="E536" s="367" t="s">
        <v>106</v>
      </c>
      <c r="F536" s="368" t="s">
        <v>441</v>
      </c>
      <c r="G536" s="369" t="s">
        <v>96</v>
      </c>
      <c r="H536" s="318"/>
      <c r="I536" s="318"/>
      <c r="J536" s="322"/>
      <c r="K536" s="322"/>
      <c r="L536" s="321" t="s">
        <v>219</v>
      </c>
      <c r="M536" s="316">
        <v>4819</v>
      </c>
      <c r="N536" s="299">
        <f t="shared" si="107"/>
        <v>0</v>
      </c>
      <c r="O536" s="299"/>
      <c r="P536" s="299"/>
      <c r="Q536" s="370"/>
      <c r="R536" s="370"/>
      <c r="S536" s="371"/>
      <c r="T536" s="370"/>
      <c r="U536" s="370"/>
      <c r="V536" s="370"/>
    </row>
    <row r="537" spans="1:22" hidden="1">
      <c r="A537" s="363" t="str">
        <f t="shared" si="102"/>
        <v>71090601014251</v>
      </c>
      <c r="B537" s="364" t="s">
        <v>439</v>
      </c>
      <c r="C537" s="365" t="s">
        <v>187</v>
      </c>
      <c r="D537" s="366" t="s">
        <v>157</v>
      </c>
      <c r="E537" s="367" t="s">
        <v>106</v>
      </c>
      <c r="F537" s="368" t="s">
        <v>106</v>
      </c>
      <c r="G537" s="379">
        <v>4251</v>
      </c>
      <c r="H537" s="447"/>
      <c r="I537" s="424"/>
      <c r="J537" s="448"/>
      <c r="K537" s="449"/>
      <c r="L537" s="321" t="s">
        <v>137</v>
      </c>
      <c r="M537" s="316">
        <v>5129</v>
      </c>
      <c r="N537" s="299">
        <f t="shared" si="107"/>
        <v>0</v>
      </c>
      <c r="O537" s="299"/>
      <c r="P537" s="299"/>
      <c r="Q537" s="370"/>
      <c r="R537" s="370"/>
      <c r="S537" s="371"/>
      <c r="T537" s="370"/>
      <c r="U537" s="370"/>
      <c r="V537" s="370"/>
    </row>
    <row r="538" spans="1:22" ht="18" hidden="1" customHeight="1">
      <c r="A538" s="363" t="str">
        <f t="shared" si="102"/>
        <v>71090601015113</v>
      </c>
      <c r="B538" s="364" t="s">
        <v>439</v>
      </c>
      <c r="C538" s="365" t="s">
        <v>187</v>
      </c>
      <c r="D538" s="366" t="s">
        <v>157</v>
      </c>
      <c r="E538" s="367" t="s">
        <v>106</v>
      </c>
      <c r="F538" s="368" t="s">
        <v>106</v>
      </c>
      <c r="G538" s="379">
        <v>5113</v>
      </c>
      <c r="H538" s="290"/>
      <c r="I538" s="414"/>
      <c r="J538" s="415"/>
      <c r="K538" s="415"/>
      <c r="L538" s="416" t="s">
        <v>301</v>
      </c>
      <c r="M538" s="411"/>
      <c r="N538" s="417">
        <f>O538+P538</f>
        <v>0</v>
      </c>
      <c r="O538" s="417">
        <f>SUM(O539)</f>
        <v>0</v>
      </c>
      <c r="P538" s="417">
        <f>SUM(P539)</f>
        <v>0</v>
      </c>
      <c r="Q538" s="370"/>
      <c r="R538" s="370"/>
      <c r="S538" s="371"/>
      <c r="T538" s="370"/>
      <c r="U538" s="370"/>
      <c r="V538" s="370"/>
    </row>
    <row r="539" spans="1:22" ht="25.5" hidden="1">
      <c r="A539" s="363" t="str">
        <f t="shared" si="102"/>
        <v>71090601020000</v>
      </c>
      <c r="B539" s="364" t="s">
        <v>439</v>
      </c>
      <c r="C539" s="365" t="s">
        <v>187</v>
      </c>
      <c r="D539" s="366" t="s">
        <v>157</v>
      </c>
      <c r="E539" s="367" t="s">
        <v>106</v>
      </c>
      <c r="F539" s="368" t="s">
        <v>140</v>
      </c>
      <c r="G539" s="369" t="s">
        <v>440</v>
      </c>
      <c r="H539" s="318"/>
      <c r="I539" s="318"/>
      <c r="J539" s="322"/>
      <c r="K539" s="322"/>
      <c r="L539" s="321" t="s">
        <v>217</v>
      </c>
      <c r="M539" s="316">
        <v>4511</v>
      </c>
      <c r="N539" s="299">
        <f t="shared" si="107"/>
        <v>0</v>
      </c>
      <c r="O539" s="299"/>
      <c r="P539" s="299"/>
      <c r="Q539" s="370"/>
      <c r="R539" s="370"/>
      <c r="S539" s="371"/>
      <c r="T539" s="370"/>
      <c r="U539" s="370"/>
      <c r="V539" s="370"/>
    </row>
    <row r="540" spans="1:22" ht="18" hidden="1" customHeight="1">
      <c r="A540" s="363" t="str">
        <f t="shared" ref="A540:A542" si="109">CONCATENATE(B540,C540,D540,E540,F540,G540)</f>
        <v>71090601015113</v>
      </c>
      <c r="B540" s="364" t="s">
        <v>439</v>
      </c>
      <c r="C540" s="365" t="s">
        <v>187</v>
      </c>
      <c r="D540" s="366" t="s">
        <v>157</v>
      </c>
      <c r="E540" s="367" t="s">
        <v>106</v>
      </c>
      <c r="F540" s="368" t="s">
        <v>106</v>
      </c>
      <c r="G540" s="379">
        <v>5113</v>
      </c>
      <c r="H540" s="290"/>
      <c r="I540" s="414"/>
      <c r="J540" s="415"/>
      <c r="K540" s="415"/>
      <c r="L540" s="416" t="s">
        <v>932</v>
      </c>
      <c r="M540" s="411"/>
      <c r="N540" s="417">
        <f>O540+P540</f>
        <v>0</v>
      </c>
      <c r="O540" s="417">
        <f>SUM(O541:O542)</f>
        <v>0</v>
      </c>
      <c r="P540" s="417">
        <f>SUM(P541:P542)</f>
        <v>0</v>
      </c>
      <c r="Q540" s="370"/>
      <c r="R540" s="370"/>
      <c r="S540" s="371"/>
      <c r="T540" s="370"/>
      <c r="U540" s="370"/>
      <c r="V540" s="370"/>
    </row>
    <row r="541" spans="1:22" hidden="1">
      <c r="A541" s="363" t="str">
        <f t="shared" si="109"/>
        <v>71090201024511</v>
      </c>
      <c r="B541" s="378" t="s">
        <v>439</v>
      </c>
      <c r="C541" s="365" t="s">
        <v>187</v>
      </c>
      <c r="D541" s="366" t="s">
        <v>140</v>
      </c>
      <c r="E541" s="367" t="s">
        <v>106</v>
      </c>
      <c r="F541" s="368" t="s">
        <v>140</v>
      </c>
      <c r="G541" s="379">
        <v>4511</v>
      </c>
      <c r="H541" s="318"/>
      <c r="I541" s="319"/>
      <c r="J541" s="320"/>
      <c r="K541" s="320"/>
      <c r="L541" s="330" t="s">
        <v>173</v>
      </c>
      <c r="M541" s="288">
        <v>5112</v>
      </c>
      <c r="N541" s="299">
        <f t="shared" ref="N541:N542" si="110">O541+P541</f>
        <v>0</v>
      </c>
      <c r="O541" s="299"/>
      <c r="P541" s="299"/>
      <c r="Q541" s="370"/>
      <c r="R541" s="370"/>
      <c r="S541" s="371"/>
      <c r="T541" s="370"/>
      <c r="U541" s="370"/>
      <c r="V541" s="370"/>
    </row>
    <row r="542" spans="1:22" ht="16.5" hidden="1">
      <c r="A542" s="363" t="str">
        <f t="shared" si="109"/>
        <v>71100700000001</v>
      </c>
      <c r="B542" s="364" t="s">
        <v>439</v>
      </c>
      <c r="C542" s="365" t="s">
        <v>189</v>
      </c>
      <c r="D542" s="366" t="s">
        <v>183</v>
      </c>
      <c r="E542" s="367" t="s">
        <v>441</v>
      </c>
      <c r="F542" s="368" t="s">
        <v>441</v>
      </c>
      <c r="G542" s="369" t="s">
        <v>96</v>
      </c>
      <c r="H542" s="318"/>
      <c r="I542" s="318"/>
      <c r="J542" s="322"/>
      <c r="K542" s="322"/>
      <c r="L542" s="336" t="s">
        <v>143</v>
      </c>
      <c r="M542" s="289">
        <v>5113</v>
      </c>
      <c r="N542" s="299">
        <f t="shared" si="110"/>
        <v>0</v>
      </c>
      <c r="O542" s="292"/>
      <c r="P542" s="292"/>
      <c r="Q542" s="370"/>
      <c r="R542" s="370"/>
      <c r="S542" s="371"/>
      <c r="T542" s="370"/>
      <c r="U542" s="370"/>
      <c r="V542" s="370"/>
    </row>
    <row r="543" spans="1:22" hidden="1">
      <c r="A543" s="363" t="str">
        <f t="shared" si="102"/>
        <v>71090601045113</v>
      </c>
      <c r="B543" s="364" t="s">
        <v>439</v>
      </c>
      <c r="C543" s="365" t="s">
        <v>187</v>
      </c>
      <c r="D543" s="366" t="s">
        <v>157</v>
      </c>
      <c r="E543" s="367" t="s">
        <v>106</v>
      </c>
      <c r="F543" s="368" t="s">
        <v>155</v>
      </c>
      <c r="G543" s="379">
        <v>5113</v>
      </c>
      <c r="H543" s="290">
        <v>2825</v>
      </c>
      <c r="I543" s="318" t="s">
        <v>185</v>
      </c>
      <c r="J543" s="322">
        <v>2</v>
      </c>
      <c r="K543" s="322">
        <v>5</v>
      </c>
      <c r="L543" s="409" t="s">
        <v>303</v>
      </c>
      <c r="M543" s="323"/>
      <c r="N543" s="331">
        <f>+N545+N547+N549</f>
        <v>0</v>
      </c>
      <c r="O543" s="331">
        <f>+O545+O547+O549</f>
        <v>0</v>
      </c>
      <c r="P543" s="331">
        <f>+P545+P547+P549</f>
        <v>0</v>
      </c>
      <c r="Q543" s="370"/>
      <c r="R543" s="370"/>
      <c r="S543" s="371"/>
      <c r="T543" s="370"/>
      <c r="U543" s="370"/>
      <c r="V543" s="370"/>
    </row>
    <row r="544" spans="1:22" hidden="1">
      <c r="A544" s="363" t="str">
        <f t="shared" si="102"/>
        <v>71090601050000</v>
      </c>
      <c r="B544" s="364" t="s">
        <v>439</v>
      </c>
      <c r="C544" s="365" t="s">
        <v>187</v>
      </c>
      <c r="D544" s="366" t="s">
        <v>157</v>
      </c>
      <c r="E544" s="367" t="s">
        <v>106</v>
      </c>
      <c r="F544" s="368" t="s">
        <v>149</v>
      </c>
      <c r="G544" s="369" t="s">
        <v>440</v>
      </c>
      <c r="H544" s="318"/>
      <c r="I544" s="318"/>
      <c r="J544" s="322"/>
      <c r="K544" s="322"/>
      <c r="L544" s="330" t="s">
        <v>108</v>
      </c>
      <c r="M544" s="289"/>
      <c r="N544" s="331"/>
      <c r="O544" s="331"/>
      <c r="P544" s="331"/>
      <c r="Q544" s="370"/>
      <c r="R544" s="370"/>
      <c r="S544" s="371"/>
      <c r="T544" s="370"/>
      <c r="U544" s="370"/>
      <c r="V544" s="370"/>
    </row>
    <row r="545" spans="1:22" hidden="1">
      <c r="A545" s="363" t="str">
        <f t="shared" si="102"/>
        <v>71090601054239</v>
      </c>
      <c r="B545" s="364" t="s">
        <v>439</v>
      </c>
      <c r="C545" s="365" t="s">
        <v>187</v>
      </c>
      <c r="D545" s="366" t="s">
        <v>157</v>
      </c>
      <c r="E545" s="367" t="s">
        <v>106</v>
      </c>
      <c r="F545" s="368" t="s">
        <v>149</v>
      </c>
      <c r="G545" s="369">
        <v>4239</v>
      </c>
      <c r="H545" s="290"/>
      <c r="I545" s="414"/>
      <c r="J545" s="415"/>
      <c r="K545" s="415"/>
      <c r="L545" s="416" t="s">
        <v>304</v>
      </c>
      <c r="M545" s="411"/>
      <c r="N545" s="417">
        <f>O545+P545</f>
        <v>0</v>
      </c>
      <c r="O545" s="417">
        <f>SUM(O546)</f>
        <v>0</v>
      </c>
      <c r="P545" s="417">
        <f>SUM(P546)</f>
        <v>0</v>
      </c>
      <c r="Q545" s="370"/>
      <c r="R545" s="370"/>
      <c r="S545" s="371"/>
      <c r="T545" s="370"/>
      <c r="U545" s="370"/>
      <c r="V545" s="370"/>
    </row>
    <row r="546" spans="1:22" ht="25.5" hidden="1">
      <c r="A546" s="363" t="str">
        <f t="shared" si="102"/>
        <v>71090601054637</v>
      </c>
      <c r="B546" s="378" t="s">
        <v>439</v>
      </c>
      <c r="C546" s="365" t="s">
        <v>187</v>
      </c>
      <c r="D546" s="366" t="s">
        <v>157</v>
      </c>
      <c r="E546" s="367" t="s">
        <v>106</v>
      </c>
      <c r="F546" s="368" t="s">
        <v>149</v>
      </c>
      <c r="G546" s="379">
        <v>4637</v>
      </c>
      <c r="H546" s="318"/>
      <c r="I546" s="318"/>
      <c r="J546" s="322"/>
      <c r="K546" s="322"/>
      <c r="L546" s="321" t="s">
        <v>217</v>
      </c>
      <c r="M546" s="316">
        <v>4511</v>
      </c>
      <c r="N546" s="299">
        <f t="shared" ref="N546:N551" si="111">O546+P546</f>
        <v>0</v>
      </c>
      <c r="O546" s="299"/>
      <c r="P546" s="299"/>
      <c r="Q546" s="370"/>
      <c r="R546" s="370"/>
      <c r="S546" s="371"/>
      <c r="T546" s="370"/>
      <c r="U546" s="370"/>
      <c r="V546" s="370"/>
    </row>
    <row r="547" spans="1:22" hidden="1">
      <c r="A547" s="363" t="str">
        <f t="shared" si="102"/>
        <v>71100000000000</v>
      </c>
      <c r="B547" s="364" t="s">
        <v>439</v>
      </c>
      <c r="C547" s="365" t="s">
        <v>189</v>
      </c>
      <c r="D547" s="366" t="s">
        <v>441</v>
      </c>
      <c r="E547" s="367" t="s">
        <v>441</v>
      </c>
      <c r="F547" s="368" t="s">
        <v>441</v>
      </c>
      <c r="G547" s="369" t="s">
        <v>440</v>
      </c>
      <c r="H547" s="290"/>
      <c r="I547" s="414"/>
      <c r="J547" s="415"/>
      <c r="K547" s="415"/>
      <c r="L547" s="416" t="s">
        <v>305</v>
      </c>
      <c r="M547" s="411"/>
      <c r="N547" s="417">
        <f>O547+P547</f>
        <v>0</v>
      </c>
      <c r="O547" s="417">
        <f>SUM(O548)</f>
        <v>0</v>
      </c>
      <c r="P547" s="417">
        <f>SUM(P548)</f>
        <v>0</v>
      </c>
      <c r="Q547" s="370"/>
      <c r="R547" s="370"/>
      <c r="S547" s="371"/>
      <c r="T547" s="370"/>
      <c r="U547" s="370"/>
      <c r="V547" s="370"/>
    </row>
    <row r="548" spans="1:22" ht="25.5" hidden="1">
      <c r="A548" s="363" t="str">
        <f t="shared" si="102"/>
        <v>71100000000001</v>
      </c>
      <c r="B548" s="364" t="s">
        <v>439</v>
      </c>
      <c r="C548" s="365" t="s">
        <v>189</v>
      </c>
      <c r="D548" s="366" t="s">
        <v>441</v>
      </c>
      <c r="E548" s="367" t="s">
        <v>441</v>
      </c>
      <c r="F548" s="368" t="s">
        <v>441</v>
      </c>
      <c r="G548" s="369" t="s">
        <v>96</v>
      </c>
      <c r="H548" s="318"/>
      <c r="I548" s="318"/>
      <c r="J548" s="322"/>
      <c r="K548" s="322"/>
      <c r="L548" s="321" t="s">
        <v>217</v>
      </c>
      <c r="M548" s="316">
        <v>4511</v>
      </c>
      <c r="N548" s="299">
        <f t="shared" si="111"/>
        <v>0</v>
      </c>
      <c r="O548" s="299"/>
      <c r="P548" s="299"/>
      <c r="Q548" s="370"/>
      <c r="R548" s="370"/>
      <c r="S548" s="371"/>
      <c r="T548" s="370"/>
      <c r="U548" s="370"/>
      <c r="V548" s="370"/>
    </row>
    <row r="549" spans="1:22" hidden="1">
      <c r="A549" s="363" t="str">
        <f t="shared" si="102"/>
        <v>71100700000000</v>
      </c>
      <c r="B549" s="364" t="s">
        <v>439</v>
      </c>
      <c r="C549" s="365" t="s">
        <v>189</v>
      </c>
      <c r="D549" s="366" t="s">
        <v>183</v>
      </c>
      <c r="E549" s="367" t="s">
        <v>441</v>
      </c>
      <c r="F549" s="368" t="s">
        <v>441</v>
      </c>
      <c r="G549" s="369" t="s">
        <v>440</v>
      </c>
      <c r="H549" s="290"/>
      <c r="I549" s="414"/>
      <c r="J549" s="415"/>
      <c r="K549" s="415"/>
      <c r="L549" s="416" t="s">
        <v>641</v>
      </c>
      <c r="M549" s="411"/>
      <c r="N549" s="417">
        <f>O549+P549</f>
        <v>0</v>
      </c>
      <c r="O549" s="417">
        <f>SUM(O550:O551)</f>
        <v>0</v>
      </c>
      <c r="P549" s="417">
        <f>SUM(P550:P551)</f>
        <v>0</v>
      </c>
      <c r="Q549" s="370"/>
      <c r="R549" s="370"/>
      <c r="S549" s="371"/>
      <c r="T549" s="370"/>
      <c r="U549" s="370"/>
      <c r="V549" s="370"/>
    </row>
    <row r="550" spans="1:22" ht="16.5" hidden="1">
      <c r="A550" s="363" t="str">
        <f t="shared" si="102"/>
        <v>71100700000001</v>
      </c>
      <c r="B550" s="364" t="s">
        <v>439</v>
      </c>
      <c r="C550" s="365" t="s">
        <v>189</v>
      </c>
      <c r="D550" s="366" t="s">
        <v>183</v>
      </c>
      <c r="E550" s="367" t="s">
        <v>441</v>
      </c>
      <c r="F550" s="368" t="s">
        <v>441</v>
      </c>
      <c r="G550" s="369" t="s">
        <v>96</v>
      </c>
      <c r="H550" s="318"/>
      <c r="I550" s="318"/>
      <c r="J550" s="322"/>
      <c r="K550" s="322"/>
      <c r="L550" s="336" t="s">
        <v>143</v>
      </c>
      <c r="M550" s="289">
        <v>5113</v>
      </c>
      <c r="N550" s="299">
        <f t="shared" si="111"/>
        <v>0</v>
      </c>
      <c r="O550" s="292"/>
      <c r="P550" s="292"/>
      <c r="Q550" s="370"/>
      <c r="R550" s="370"/>
      <c r="S550" s="371"/>
      <c r="T550" s="370"/>
      <c r="U550" s="370"/>
      <c r="V550" s="370"/>
    </row>
    <row r="551" spans="1:22" ht="16.5" hidden="1">
      <c r="A551" s="363" t="str">
        <f t="shared" si="102"/>
        <v>71100701000000</v>
      </c>
      <c r="B551" s="364" t="s">
        <v>439</v>
      </c>
      <c r="C551" s="365" t="s">
        <v>189</v>
      </c>
      <c r="D551" s="366" t="s">
        <v>183</v>
      </c>
      <c r="E551" s="367" t="s">
        <v>106</v>
      </c>
      <c r="F551" s="368" t="s">
        <v>441</v>
      </c>
      <c r="G551" s="369" t="s">
        <v>440</v>
      </c>
      <c r="H551" s="318"/>
      <c r="I551" s="318"/>
      <c r="J551" s="322"/>
      <c r="K551" s="322"/>
      <c r="L551" s="321" t="s">
        <v>137</v>
      </c>
      <c r="M551" s="316">
        <v>5129</v>
      </c>
      <c r="N551" s="299">
        <f t="shared" si="111"/>
        <v>0</v>
      </c>
      <c r="O551" s="292"/>
      <c r="P551" s="292"/>
      <c r="Q551" s="370"/>
      <c r="R551" s="370"/>
      <c r="S551" s="371"/>
      <c r="T551" s="370"/>
      <c r="U551" s="370"/>
      <c r="V551" s="370"/>
    </row>
    <row r="552" spans="1:22" ht="25.5" hidden="1">
      <c r="A552" s="363" t="str">
        <f t="shared" si="102"/>
        <v>71100701000001</v>
      </c>
      <c r="B552" s="364" t="s">
        <v>439</v>
      </c>
      <c r="C552" s="365" t="s">
        <v>189</v>
      </c>
      <c r="D552" s="366" t="s">
        <v>183</v>
      </c>
      <c r="E552" s="367" t="s">
        <v>106</v>
      </c>
      <c r="F552" s="368" t="s">
        <v>441</v>
      </c>
      <c r="G552" s="369" t="s">
        <v>96</v>
      </c>
      <c r="H552" s="290">
        <v>2827</v>
      </c>
      <c r="I552" s="318" t="s">
        <v>185</v>
      </c>
      <c r="J552" s="322">
        <v>2</v>
      </c>
      <c r="K552" s="322">
        <v>7</v>
      </c>
      <c r="L552" s="409" t="s">
        <v>306</v>
      </c>
      <c r="M552" s="323"/>
      <c r="N552" s="331">
        <f>+N554</f>
        <v>0</v>
      </c>
      <c r="O552" s="331">
        <f t="shared" ref="O552:P552" si="112">+O554</f>
        <v>0</v>
      </c>
      <c r="P552" s="331">
        <f t="shared" si="112"/>
        <v>0</v>
      </c>
      <c r="Q552" s="370"/>
      <c r="R552" s="370"/>
      <c r="S552" s="371"/>
      <c r="T552" s="370"/>
      <c r="U552" s="370"/>
      <c r="V552" s="370"/>
    </row>
    <row r="553" spans="1:22" hidden="1">
      <c r="A553" s="363" t="str">
        <f t="shared" si="102"/>
        <v>71100701010000</v>
      </c>
      <c r="B553" s="364" t="s">
        <v>439</v>
      </c>
      <c r="C553" s="365" t="s">
        <v>189</v>
      </c>
      <c r="D553" s="366" t="s">
        <v>183</v>
      </c>
      <c r="E553" s="367" t="s">
        <v>106</v>
      </c>
      <c r="F553" s="368" t="s">
        <v>106</v>
      </c>
      <c r="G553" s="369" t="s">
        <v>440</v>
      </c>
      <c r="H553" s="318"/>
      <c r="I553" s="318"/>
      <c r="J553" s="322"/>
      <c r="K553" s="322"/>
      <c r="L553" s="330" t="s">
        <v>108</v>
      </c>
      <c r="M553" s="288"/>
      <c r="N553" s="331"/>
      <c r="O553" s="331"/>
      <c r="P553" s="331"/>
      <c r="Q553" s="370"/>
      <c r="R553" s="370"/>
      <c r="S553" s="371"/>
      <c r="T553" s="370"/>
      <c r="U553" s="370"/>
      <c r="V553" s="370"/>
    </row>
    <row r="554" spans="1:22" hidden="1">
      <c r="A554" s="363" t="str">
        <f t="shared" si="102"/>
        <v>71100701014216</v>
      </c>
      <c r="B554" s="364" t="s">
        <v>439</v>
      </c>
      <c r="C554" s="365" t="s">
        <v>189</v>
      </c>
      <c r="D554" s="366" t="s">
        <v>183</v>
      </c>
      <c r="E554" s="367" t="s">
        <v>106</v>
      </c>
      <c r="F554" s="368" t="s">
        <v>106</v>
      </c>
      <c r="G554" s="379">
        <v>4216</v>
      </c>
      <c r="H554" s="290"/>
      <c r="I554" s="414"/>
      <c r="J554" s="415"/>
      <c r="K554" s="415"/>
      <c r="L554" s="416" t="s">
        <v>307</v>
      </c>
      <c r="M554" s="411"/>
      <c r="N554" s="417">
        <f>O554+P554</f>
        <v>0</v>
      </c>
      <c r="O554" s="417">
        <f>SUM(O555:O558)</f>
        <v>0</v>
      </c>
      <c r="P554" s="417">
        <f>SUM(P555:P558)</f>
        <v>0</v>
      </c>
      <c r="Q554" s="370"/>
      <c r="R554" s="370"/>
      <c r="S554" s="371"/>
      <c r="T554" s="370"/>
      <c r="U554" s="370"/>
      <c r="V554" s="370"/>
    </row>
    <row r="555" spans="1:22" hidden="1">
      <c r="A555" s="363" t="str">
        <f t="shared" si="102"/>
        <v>71100701014239</v>
      </c>
      <c r="B555" s="364" t="s">
        <v>439</v>
      </c>
      <c r="C555" s="365" t="s">
        <v>189</v>
      </c>
      <c r="D555" s="366" t="s">
        <v>183</v>
      </c>
      <c r="E555" s="367" t="s">
        <v>106</v>
      </c>
      <c r="F555" s="368" t="s">
        <v>106</v>
      </c>
      <c r="G555" s="379">
        <v>4239</v>
      </c>
      <c r="H555" s="290"/>
      <c r="I555" s="318"/>
      <c r="J555" s="322"/>
      <c r="K555" s="322"/>
      <c r="L555" s="321" t="s">
        <v>125</v>
      </c>
      <c r="M555" s="288">
        <v>4239</v>
      </c>
      <c r="N555" s="299">
        <f t="shared" ref="N555:N558" si="113">O555+P555</f>
        <v>0</v>
      </c>
      <c r="O555" s="299"/>
      <c r="P555" s="299"/>
      <c r="Q555" s="370"/>
      <c r="R555" s="370"/>
      <c r="S555" s="371"/>
      <c r="T555" s="370"/>
      <c r="U555" s="370"/>
      <c r="V555" s="370"/>
    </row>
    <row r="556" spans="1:22" ht="28.5" hidden="1" customHeight="1">
      <c r="A556" s="363" t="str">
        <f t="shared" si="102"/>
        <v>71100701014639</v>
      </c>
      <c r="B556" s="364" t="s">
        <v>439</v>
      </c>
      <c r="C556" s="365" t="s">
        <v>189</v>
      </c>
      <c r="D556" s="366" t="s">
        <v>183</v>
      </c>
      <c r="E556" s="367" t="s">
        <v>106</v>
      </c>
      <c r="F556" s="368" t="s">
        <v>106</v>
      </c>
      <c r="G556" s="379">
        <v>4639</v>
      </c>
      <c r="H556" s="318"/>
      <c r="I556" s="318"/>
      <c r="J556" s="322"/>
      <c r="K556" s="322"/>
      <c r="L556" s="330" t="s">
        <v>142</v>
      </c>
      <c r="M556" s="288">
        <v>4251</v>
      </c>
      <c r="N556" s="299">
        <f t="shared" si="113"/>
        <v>0</v>
      </c>
      <c r="O556" s="299"/>
      <c r="P556" s="299"/>
      <c r="Q556" s="370"/>
      <c r="R556" s="370"/>
      <c r="S556" s="371"/>
      <c r="T556" s="370"/>
      <c r="U556" s="370"/>
      <c r="V556" s="370"/>
    </row>
    <row r="557" spans="1:22" ht="20.25" hidden="1" customHeight="1">
      <c r="A557" s="363" t="str">
        <f t="shared" ref="A557:A558" si="114">CONCATENATE(B557,C557,D557,E557,F557,G557)</f>
        <v>71100701000000</v>
      </c>
      <c r="B557" s="364" t="s">
        <v>439</v>
      </c>
      <c r="C557" s="365" t="s">
        <v>189</v>
      </c>
      <c r="D557" s="366" t="s">
        <v>183</v>
      </c>
      <c r="E557" s="367" t="s">
        <v>106</v>
      </c>
      <c r="F557" s="368" t="s">
        <v>441</v>
      </c>
      <c r="G557" s="369" t="s">
        <v>440</v>
      </c>
      <c r="H557" s="318"/>
      <c r="I557" s="318"/>
      <c r="J557" s="322"/>
      <c r="K557" s="322"/>
      <c r="L557" s="321" t="s">
        <v>137</v>
      </c>
      <c r="M557" s="316">
        <v>5129</v>
      </c>
      <c r="N557" s="299">
        <f t="shared" si="113"/>
        <v>0</v>
      </c>
      <c r="O557" s="292"/>
      <c r="P557" s="292"/>
      <c r="Q557" s="370"/>
      <c r="R557" s="370"/>
      <c r="S557" s="371"/>
      <c r="T557" s="370"/>
      <c r="U557" s="370"/>
      <c r="V557" s="370"/>
    </row>
    <row r="558" spans="1:22" hidden="1">
      <c r="A558" s="363" t="str">
        <f t="shared" si="114"/>
        <v>71060401024511</v>
      </c>
      <c r="B558" s="364" t="s">
        <v>439</v>
      </c>
      <c r="C558" s="365" t="s">
        <v>157</v>
      </c>
      <c r="D558" s="366" t="s">
        <v>155</v>
      </c>
      <c r="E558" s="367" t="s">
        <v>106</v>
      </c>
      <c r="F558" s="368" t="s">
        <v>140</v>
      </c>
      <c r="G558" s="369">
        <v>4511</v>
      </c>
      <c r="H558" s="447"/>
      <c r="I558" s="424"/>
      <c r="J558" s="448"/>
      <c r="K558" s="449"/>
      <c r="L558" s="321" t="s">
        <v>138</v>
      </c>
      <c r="M558" s="316">
        <v>5132</v>
      </c>
      <c r="N558" s="299">
        <f t="shared" si="113"/>
        <v>0</v>
      </c>
      <c r="O558" s="299"/>
      <c r="P558" s="299"/>
      <c r="Q558" s="370"/>
      <c r="R558" s="370"/>
      <c r="S558" s="371"/>
      <c r="T558" s="370"/>
      <c r="U558" s="370"/>
      <c r="V558" s="370"/>
    </row>
    <row r="559" spans="1:22" hidden="1">
      <c r="A559" s="363" t="str">
        <f t="shared" si="102"/>
        <v>71100701034819</v>
      </c>
      <c r="B559" s="364" t="s">
        <v>439</v>
      </c>
      <c r="C559" s="365" t="s">
        <v>189</v>
      </c>
      <c r="D559" s="366" t="s">
        <v>183</v>
      </c>
      <c r="E559" s="367" t="s">
        <v>106</v>
      </c>
      <c r="F559" s="368" t="s">
        <v>442</v>
      </c>
      <c r="G559" s="379">
        <v>4819</v>
      </c>
      <c r="H559" s="290">
        <v>2840</v>
      </c>
      <c r="I559" s="319" t="s">
        <v>185</v>
      </c>
      <c r="J559" s="320">
        <v>4</v>
      </c>
      <c r="K559" s="320">
        <v>0</v>
      </c>
      <c r="L559" s="410" t="s">
        <v>313</v>
      </c>
      <c r="M559" s="411"/>
      <c r="N559" s="412">
        <f>+N561+N566</f>
        <v>0</v>
      </c>
      <c r="O559" s="412">
        <f>+O561+O566</f>
        <v>0</v>
      </c>
      <c r="P559" s="412">
        <f>+P561+P566</f>
        <v>0</v>
      </c>
      <c r="Q559" s="370"/>
      <c r="R559" s="370"/>
      <c r="S559" s="371"/>
      <c r="T559" s="370"/>
      <c r="U559" s="370"/>
      <c r="V559" s="370"/>
    </row>
    <row r="560" spans="1:22" hidden="1">
      <c r="A560" s="363" t="str">
        <f t="shared" si="102"/>
        <v>71100701040000</v>
      </c>
      <c r="B560" s="364" t="s">
        <v>439</v>
      </c>
      <c r="C560" s="365" t="s">
        <v>189</v>
      </c>
      <c r="D560" s="366" t="s">
        <v>183</v>
      </c>
      <c r="E560" s="367" t="s">
        <v>106</v>
      </c>
      <c r="F560" s="368" t="s">
        <v>155</v>
      </c>
      <c r="G560" s="369" t="s">
        <v>440</v>
      </c>
      <c r="H560" s="318"/>
      <c r="I560" s="319"/>
      <c r="J560" s="320"/>
      <c r="K560" s="320"/>
      <c r="L560" s="330" t="s">
        <v>110</v>
      </c>
      <c r="M560" s="288"/>
      <c r="N560" s="331"/>
      <c r="O560" s="331"/>
      <c r="P560" s="331"/>
      <c r="Q560" s="370"/>
      <c r="R560" s="370"/>
      <c r="S560" s="371"/>
      <c r="T560" s="370"/>
      <c r="U560" s="370"/>
      <c r="V560" s="370"/>
    </row>
    <row r="561" spans="1:22" hidden="1">
      <c r="A561" s="363" t="str">
        <f t="shared" si="102"/>
        <v>71100701044216</v>
      </c>
      <c r="B561" s="364" t="s">
        <v>439</v>
      </c>
      <c r="C561" s="365" t="s">
        <v>189</v>
      </c>
      <c r="D561" s="366" t="s">
        <v>183</v>
      </c>
      <c r="E561" s="367" t="s">
        <v>106</v>
      </c>
      <c r="F561" s="368" t="s">
        <v>155</v>
      </c>
      <c r="G561" s="379">
        <v>4216</v>
      </c>
      <c r="H561" s="290" t="s">
        <v>768</v>
      </c>
      <c r="I561" s="318" t="s">
        <v>185</v>
      </c>
      <c r="J561" s="322">
        <v>4</v>
      </c>
      <c r="K561" s="322">
        <v>1</v>
      </c>
      <c r="L561" s="409" t="s">
        <v>769</v>
      </c>
      <c r="M561" s="323"/>
      <c r="N561" s="331">
        <f t="shared" ref="N561" si="115">+N563</f>
        <v>0</v>
      </c>
      <c r="O561" s="331">
        <f>+O563</f>
        <v>0</v>
      </c>
      <c r="P561" s="331">
        <f>+P563</f>
        <v>0</v>
      </c>
      <c r="Q561" s="370"/>
      <c r="R561" s="370"/>
      <c r="S561" s="371"/>
      <c r="T561" s="370"/>
      <c r="U561" s="370"/>
      <c r="V561" s="370"/>
    </row>
    <row r="562" spans="1:22" hidden="1">
      <c r="A562" s="363" t="str">
        <f t="shared" si="102"/>
        <v>71100701044239</v>
      </c>
      <c r="B562" s="364" t="s">
        <v>439</v>
      </c>
      <c r="C562" s="365" t="s">
        <v>189</v>
      </c>
      <c r="D562" s="366" t="s">
        <v>183</v>
      </c>
      <c r="E562" s="367" t="s">
        <v>106</v>
      </c>
      <c r="F562" s="368" t="s">
        <v>155</v>
      </c>
      <c r="G562" s="379">
        <v>4239</v>
      </c>
      <c r="H562" s="318"/>
      <c r="I562" s="319"/>
      <c r="J562" s="320"/>
      <c r="K562" s="320"/>
      <c r="L562" s="330" t="s">
        <v>108</v>
      </c>
      <c r="M562" s="288"/>
      <c r="N562" s="331"/>
      <c r="O562" s="331"/>
      <c r="P562" s="331"/>
      <c r="Q562" s="370"/>
      <c r="R562" s="370"/>
      <c r="S562" s="371"/>
      <c r="T562" s="370"/>
      <c r="U562" s="370"/>
      <c r="V562" s="370"/>
    </row>
    <row r="563" spans="1:22" hidden="1">
      <c r="A563" s="363" t="str">
        <f t="shared" si="102"/>
        <v>71100701044269</v>
      </c>
      <c r="B563" s="364" t="s">
        <v>439</v>
      </c>
      <c r="C563" s="365" t="s">
        <v>189</v>
      </c>
      <c r="D563" s="366" t="s">
        <v>183</v>
      </c>
      <c r="E563" s="367" t="s">
        <v>106</v>
      </c>
      <c r="F563" s="368" t="s">
        <v>155</v>
      </c>
      <c r="G563" s="379">
        <v>4269</v>
      </c>
      <c r="H563" s="290"/>
      <c r="I563" s="414"/>
      <c r="J563" s="415"/>
      <c r="K563" s="415"/>
      <c r="L563" s="416" t="s">
        <v>770</v>
      </c>
      <c r="M563" s="411"/>
      <c r="N563" s="417">
        <f>SUM(N564:N565)</f>
        <v>0</v>
      </c>
      <c r="O563" s="417">
        <f t="shared" ref="O563:P563" si="116">SUM(O564:O565)</f>
        <v>0</v>
      </c>
      <c r="P563" s="417">
        <f t="shared" si="116"/>
        <v>0</v>
      </c>
      <c r="Q563" s="370"/>
      <c r="R563" s="370"/>
      <c r="S563" s="371"/>
      <c r="T563" s="370"/>
      <c r="U563" s="370"/>
      <c r="V563" s="370"/>
    </row>
    <row r="564" spans="1:22" ht="16.5" hidden="1">
      <c r="A564" s="363" t="str">
        <f t="shared" si="102"/>
        <v>71100701044521</v>
      </c>
      <c r="B564" s="364" t="s">
        <v>439</v>
      </c>
      <c r="C564" s="365" t="s">
        <v>189</v>
      </c>
      <c r="D564" s="366" t="s">
        <v>183</v>
      </c>
      <c r="E564" s="367" t="s">
        <v>106</v>
      </c>
      <c r="F564" s="368" t="s">
        <v>155</v>
      </c>
      <c r="G564" s="379">
        <v>4521</v>
      </c>
      <c r="H564" s="318"/>
      <c r="I564" s="319"/>
      <c r="J564" s="320"/>
      <c r="K564" s="320"/>
      <c r="L564" s="321" t="s">
        <v>125</v>
      </c>
      <c r="M564" s="316">
        <v>4239</v>
      </c>
      <c r="N564" s="299">
        <f t="shared" ref="N564:N565" si="117">O564+P564</f>
        <v>0</v>
      </c>
      <c r="O564" s="292"/>
      <c r="P564" s="292"/>
      <c r="Q564" s="370"/>
      <c r="R564" s="370"/>
      <c r="S564" s="371"/>
      <c r="T564" s="370"/>
      <c r="U564" s="370"/>
      <c r="V564" s="370"/>
    </row>
    <row r="565" spans="1:22" ht="25.5" hidden="1">
      <c r="A565" s="363" t="str">
        <f t="shared" si="102"/>
        <v>71090501000001</v>
      </c>
      <c r="B565" s="364" t="s">
        <v>439</v>
      </c>
      <c r="C565" s="365" t="s">
        <v>187</v>
      </c>
      <c r="D565" s="366" t="s">
        <v>149</v>
      </c>
      <c r="E565" s="367" t="s">
        <v>106</v>
      </c>
      <c r="F565" s="368" t="s">
        <v>441</v>
      </c>
      <c r="G565" s="369" t="s">
        <v>96</v>
      </c>
      <c r="H565" s="318"/>
      <c r="I565" s="318"/>
      <c r="J565" s="322"/>
      <c r="K565" s="322"/>
      <c r="L565" s="321" t="s">
        <v>219</v>
      </c>
      <c r="M565" s="316">
        <v>4819</v>
      </c>
      <c r="N565" s="299">
        <f t="shared" si="117"/>
        <v>0</v>
      </c>
      <c r="O565" s="299"/>
      <c r="P565" s="299"/>
      <c r="Q565" s="370"/>
      <c r="R565" s="370"/>
      <c r="S565" s="371"/>
      <c r="T565" s="370"/>
      <c r="U565" s="370"/>
      <c r="V565" s="370"/>
    </row>
    <row r="566" spans="1:22" hidden="1">
      <c r="A566" s="363" t="str">
        <f t="shared" si="102"/>
        <v>71100701044639</v>
      </c>
      <c r="B566" s="364" t="s">
        <v>439</v>
      </c>
      <c r="C566" s="365" t="s">
        <v>189</v>
      </c>
      <c r="D566" s="366" t="s">
        <v>183</v>
      </c>
      <c r="E566" s="367" t="s">
        <v>106</v>
      </c>
      <c r="F566" s="368" t="s">
        <v>155</v>
      </c>
      <c r="G566" s="379">
        <v>4639</v>
      </c>
      <c r="H566" s="290">
        <v>2843</v>
      </c>
      <c r="I566" s="318" t="s">
        <v>185</v>
      </c>
      <c r="J566" s="322">
        <v>4</v>
      </c>
      <c r="K566" s="322">
        <v>3</v>
      </c>
      <c r="L566" s="409" t="s">
        <v>313</v>
      </c>
      <c r="M566" s="323"/>
      <c r="N566" s="331">
        <f>+N64</f>
        <v>0</v>
      </c>
      <c r="O566" s="331">
        <f>+O64</f>
        <v>0</v>
      </c>
      <c r="P566" s="331">
        <f>+P64</f>
        <v>0</v>
      </c>
      <c r="Q566" s="370"/>
      <c r="R566" s="370"/>
      <c r="S566" s="371"/>
      <c r="T566" s="370"/>
      <c r="U566" s="370"/>
      <c r="V566" s="370"/>
    </row>
    <row r="567" spans="1:22" hidden="1">
      <c r="A567" s="363" t="str">
        <f t="shared" si="102"/>
        <v>71100701044729</v>
      </c>
      <c r="B567" s="364" t="s">
        <v>439</v>
      </c>
      <c r="C567" s="365" t="s">
        <v>189</v>
      </c>
      <c r="D567" s="366" t="s">
        <v>183</v>
      </c>
      <c r="E567" s="367" t="s">
        <v>106</v>
      </c>
      <c r="F567" s="368" t="s">
        <v>155</v>
      </c>
      <c r="G567" s="379">
        <v>4729</v>
      </c>
      <c r="H567" s="318"/>
      <c r="I567" s="318"/>
      <c r="J567" s="322"/>
      <c r="K567" s="322"/>
      <c r="L567" s="330" t="s">
        <v>108</v>
      </c>
      <c r="M567" s="288"/>
      <c r="N567" s="331"/>
      <c r="O567" s="331"/>
      <c r="P567" s="331"/>
      <c r="Q567" s="370"/>
      <c r="R567" s="370"/>
      <c r="S567" s="371"/>
      <c r="T567" s="370"/>
      <c r="U567" s="370"/>
      <c r="V567" s="370"/>
    </row>
    <row r="568" spans="1:22">
      <c r="A568" s="363" t="str">
        <f t="shared" si="102"/>
        <v>71100701054819</v>
      </c>
      <c r="B568" s="364" t="s">
        <v>439</v>
      </c>
      <c r="C568" s="365" t="s">
        <v>189</v>
      </c>
      <c r="D568" s="366" t="s">
        <v>183</v>
      </c>
      <c r="E568" s="367" t="s">
        <v>106</v>
      </c>
      <c r="F568" s="368" t="s">
        <v>149</v>
      </c>
      <c r="G568" s="379">
        <v>4819</v>
      </c>
      <c r="H568" s="459">
        <v>2900</v>
      </c>
      <c r="I568" s="405" t="s">
        <v>187</v>
      </c>
      <c r="J568" s="406">
        <v>0</v>
      </c>
      <c r="K568" s="406">
        <v>0</v>
      </c>
      <c r="L568" s="401" t="s">
        <v>315</v>
      </c>
      <c r="M568" s="407"/>
      <c r="N568" s="403">
        <f>+N570+N600+N614+N639</f>
        <v>778214.70000000007</v>
      </c>
      <c r="O568" s="403">
        <f>+O570+O600+O614+O639</f>
        <v>778214.70000000007</v>
      </c>
      <c r="P568" s="403">
        <f>+P570+P600+P614+P639</f>
        <v>0</v>
      </c>
      <c r="Q568" s="370"/>
      <c r="R568" s="370"/>
      <c r="S568" s="371"/>
      <c r="T568" s="370"/>
      <c r="U568" s="370"/>
      <c r="V568" s="370"/>
    </row>
    <row r="569" spans="1:22">
      <c r="A569" s="363" t="str">
        <f t="shared" si="102"/>
        <v>71100900000000</v>
      </c>
      <c r="B569" s="364" t="s">
        <v>439</v>
      </c>
      <c r="C569" s="365" t="s">
        <v>189</v>
      </c>
      <c r="D569" s="366" t="s">
        <v>187</v>
      </c>
      <c r="E569" s="367" t="s">
        <v>441</v>
      </c>
      <c r="F569" s="368" t="s">
        <v>441</v>
      </c>
      <c r="G569" s="369" t="s">
        <v>440</v>
      </c>
      <c r="H569" s="318"/>
      <c r="I569" s="319"/>
      <c r="J569" s="320"/>
      <c r="K569" s="320"/>
      <c r="L569" s="330" t="s">
        <v>108</v>
      </c>
      <c r="M569" s="288"/>
      <c r="N569" s="457"/>
      <c r="O569" s="457"/>
      <c r="P569" s="457"/>
      <c r="Q569" s="370"/>
      <c r="R569" s="370"/>
      <c r="S569" s="371"/>
      <c r="T569" s="370"/>
      <c r="U569" s="370"/>
      <c r="V569" s="370"/>
    </row>
    <row r="570" spans="1:22">
      <c r="A570" s="363" t="str">
        <f t="shared" ref="A570:A604" si="118">CONCATENATE(B570,C570,D570,E570,F570,G570)</f>
        <v>71100900000001</v>
      </c>
      <c r="B570" s="364" t="s">
        <v>439</v>
      </c>
      <c r="C570" s="365" t="s">
        <v>189</v>
      </c>
      <c r="D570" s="366" t="s">
        <v>187</v>
      </c>
      <c r="E570" s="367" t="s">
        <v>441</v>
      </c>
      <c r="F570" s="368" t="s">
        <v>441</v>
      </c>
      <c r="G570" s="369" t="s">
        <v>96</v>
      </c>
      <c r="H570" s="290">
        <v>2910</v>
      </c>
      <c r="I570" s="319" t="s">
        <v>187</v>
      </c>
      <c r="J570" s="320">
        <v>1</v>
      </c>
      <c r="K570" s="320">
        <v>0</v>
      </c>
      <c r="L570" s="410" t="s">
        <v>316</v>
      </c>
      <c r="M570" s="411"/>
      <c r="N570" s="412">
        <f>+N572+N595</f>
        <v>742352.8</v>
      </c>
      <c r="O570" s="412">
        <f>+O572+O595</f>
        <v>742352.8</v>
      </c>
      <c r="P570" s="412">
        <f>+P572+P595</f>
        <v>0</v>
      </c>
      <c r="Q570" s="370"/>
      <c r="R570" s="370"/>
      <c r="S570" s="371"/>
      <c r="T570" s="370"/>
      <c r="U570" s="370"/>
      <c r="V570" s="370"/>
    </row>
    <row r="571" spans="1:22">
      <c r="A571" s="363" t="str">
        <f t="shared" si="118"/>
        <v>71100901000000</v>
      </c>
      <c r="B571" s="364" t="s">
        <v>439</v>
      </c>
      <c r="C571" s="365" t="s">
        <v>189</v>
      </c>
      <c r="D571" s="366" t="s">
        <v>187</v>
      </c>
      <c r="E571" s="367" t="s">
        <v>106</v>
      </c>
      <c r="F571" s="368" t="s">
        <v>441</v>
      </c>
      <c r="G571" s="369" t="s">
        <v>440</v>
      </c>
      <c r="H571" s="318"/>
      <c r="I571" s="319"/>
      <c r="J571" s="320"/>
      <c r="K571" s="320"/>
      <c r="L571" s="330" t="s">
        <v>110</v>
      </c>
      <c r="M571" s="288"/>
      <c r="N571" s="331"/>
      <c r="O571" s="331"/>
      <c r="P571" s="331"/>
      <c r="Q571" s="370"/>
      <c r="R571" s="370"/>
      <c r="S571" s="371"/>
      <c r="T571" s="370"/>
      <c r="U571" s="370"/>
      <c r="V571" s="370"/>
    </row>
    <row r="572" spans="1:22">
      <c r="A572" s="363" t="str">
        <f t="shared" si="118"/>
        <v>71100901000001</v>
      </c>
      <c r="B572" s="364" t="s">
        <v>439</v>
      </c>
      <c r="C572" s="365" t="s">
        <v>189</v>
      </c>
      <c r="D572" s="366" t="s">
        <v>187</v>
      </c>
      <c r="E572" s="367" t="s">
        <v>106</v>
      </c>
      <c r="F572" s="368" t="s">
        <v>441</v>
      </c>
      <c r="G572" s="369" t="s">
        <v>96</v>
      </c>
      <c r="H572" s="290">
        <v>2911</v>
      </c>
      <c r="I572" s="318" t="s">
        <v>187</v>
      </c>
      <c r="J572" s="322">
        <v>1</v>
      </c>
      <c r="K572" s="322">
        <v>1</v>
      </c>
      <c r="L572" s="409" t="s">
        <v>317</v>
      </c>
      <c r="M572" s="323"/>
      <c r="N572" s="331">
        <f>+N574+N579+N583+N587+N589+N591+N593</f>
        <v>742352.8</v>
      </c>
      <c r="O572" s="331">
        <f t="shared" ref="O572:P572" si="119">+O574+O579+O583+O587+O589+O591+O593</f>
        <v>742352.8</v>
      </c>
      <c r="P572" s="331">
        <f t="shared" si="119"/>
        <v>0</v>
      </c>
      <c r="Q572" s="370"/>
      <c r="R572" s="370"/>
      <c r="S572" s="371"/>
      <c r="T572" s="370"/>
      <c r="U572" s="370"/>
      <c r="V572" s="370"/>
    </row>
    <row r="573" spans="1:22">
      <c r="A573" s="363" t="str">
        <f t="shared" si="118"/>
        <v>71100901010000</v>
      </c>
      <c r="B573" s="364" t="s">
        <v>439</v>
      </c>
      <c r="C573" s="365" t="s">
        <v>189</v>
      </c>
      <c r="D573" s="366" t="s">
        <v>187</v>
      </c>
      <c r="E573" s="367" t="s">
        <v>106</v>
      </c>
      <c r="F573" s="368" t="s">
        <v>106</v>
      </c>
      <c r="G573" s="369" t="s">
        <v>440</v>
      </c>
      <c r="H573" s="318"/>
      <c r="I573" s="318"/>
      <c r="J573" s="322"/>
      <c r="K573" s="322"/>
      <c r="L573" s="330" t="s">
        <v>108</v>
      </c>
      <c r="M573" s="288"/>
      <c r="N573" s="331"/>
      <c r="O573" s="331"/>
      <c r="P573" s="331"/>
      <c r="Q573" s="370"/>
      <c r="R573" s="370"/>
      <c r="S573" s="371"/>
      <c r="T573" s="370"/>
      <c r="U573" s="370"/>
      <c r="V573" s="370"/>
    </row>
    <row r="574" spans="1:22" hidden="1">
      <c r="A574" s="363" t="str">
        <f t="shared" si="118"/>
        <v>71100901014111</v>
      </c>
      <c r="B574" s="364" t="s">
        <v>439</v>
      </c>
      <c r="C574" s="365" t="s">
        <v>189</v>
      </c>
      <c r="D574" s="366" t="s">
        <v>187</v>
      </c>
      <c r="E574" s="367" t="s">
        <v>106</v>
      </c>
      <c r="F574" s="368" t="s">
        <v>106</v>
      </c>
      <c r="G574" s="379">
        <v>4111</v>
      </c>
      <c r="H574" s="290"/>
      <c r="I574" s="414"/>
      <c r="J574" s="415"/>
      <c r="K574" s="415"/>
      <c r="L574" s="416" t="s">
        <v>318</v>
      </c>
      <c r="M574" s="411"/>
      <c r="N574" s="417">
        <f>O574+P574</f>
        <v>0</v>
      </c>
      <c r="O574" s="417">
        <f>SUM(O575:O578)</f>
        <v>0</v>
      </c>
      <c r="P574" s="417">
        <f>SUM(P575:P578)</f>
        <v>0</v>
      </c>
      <c r="Q574" s="370"/>
      <c r="R574" s="370"/>
      <c r="S574" s="371"/>
      <c r="T574" s="370"/>
      <c r="U574" s="370"/>
      <c r="V574" s="370"/>
    </row>
    <row r="575" spans="1:22" ht="16.5" hidden="1">
      <c r="A575" s="363" t="str">
        <f t="shared" si="118"/>
        <v>71100901014212</v>
      </c>
      <c r="B575" s="364" t="s">
        <v>439</v>
      </c>
      <c r="C575" s="365" t="s">
        <v>189</v>
      </c>
      <c r="D575" s="366" t="s">
        <v>187</v>
      </c>
      <c r="E575" s="367" t="s">
        <v>106</v>
      </c>
      <c r="F575" s="368" t="s">
        <v>106</v>
      </c>
      <c r="G575" s="379">
        <v>4212</v>
      </c>
      <c r="H575" s="318"/>
      <c r="I575" s="319"/>
      <c r="J575" s="320"/>
      <c r="K575" s="320"/>
      <c r="L575" s="321" t="s">
        <v>125</v>
      </c>
      <c r="M575" s="316">
        <v>4239</v>
      </c>
      <c r="N575" s="299">
        <f t="shared" ref="N575:N590" si="120">O575+P575</f>
        <v>0</v>
      </c>
      <c r="O575" s="292"/>
      <c r="P575" s="292"/>
      <c r="Q575" s="370"/>
      <c r="R575" s="370"/>
      <c r="S575" s="371"/>
      <c r="T575" s="370"/>
      <c r="U575" s="370"/>
      <c r="V575" s="370"/>
    </row>
    <row r="576" spans="1:22" ht="16.5" hidden="1">
      <c r="A576" s="363" t="str">
        <f t="shared" si="118"/>
        <v>71100901014213</v>
      </c>
      <c r="B576" s="364" t="s">
        <v>439</v>
      </c>
      <c r="C576" s="365" t="s">
        <v>189</v>
      </c>
      <c r="D576" s="366" t="s">
        <v>187</v>
      </c>
      <c r="E576" s="367" t="s">
        <v>106</v>
      </c>
      <c r="F576" s="368" t="s">
        <v>106</v>
      </c>
      <c r="G576" s="379">
        <v>4213</v>
      </c>
      <c r="H576" s="318"/>
      <c r="I576" s="319"/>
      <c r="J576" s="320"/>
      <c r="K576" s="320"/>
      <c r="L576" s="336" t="s">
        <v>364</v>
      </c>
      <c r="M576" s="323">
        <v>4269</v>
      </c>
      <c r="N576" s="299">
        <f t="shared" si="120"/>
        <v>0</v>
      </c>
      <c r="O576" s="292"/>
      <c r="P576" s="292"/>
      <c r="Q576" s="370"/>
      <c r="R576" s="370"/>
      <c r="S576" s="371"/>
      <c r="T576" s="370"/>
      <c r="U576" s="370"/>
      <c r="V576" s="370"/>
    </row>
    <row r="577" spans="1:22" ht="25.5" hidden="1">
      <c r="A577" s="363" t="str">
        <f t="shared" si="118"/>
        <v>71100901014214</v>
      </c>
      <c r="B577" s="364" t="s">
        <v>439</v>
      </c>
      <c r="C577" s="365" t="s">
        <v>189</v>
      </c>
      <c r="D577" s="366" t="s">
        <v>187</v>
      </c>
      <c r="E577" s="367" t="s">
        <v>106</v>
      </c>
      <c r="F577" s="368" t="s">
        <v>106</v>
      </c>
      <c r="G577" s="379">
        <v>4214</v>
      </c>
      <c r="H577" s="318"/>
      <c r="I577" s="319"/>
      <c r="J577" s="320"/>
      <c r="K577" s="320"/>
      <c r="L577" s="321" t="s">
        <v>217</v>
      </c>
      <c r="M577" s="316">
        <v>4511</v>
      </c>
      <c r="N577" s="299">
        <f t="shared" si="120"/>
        <v>0</v>
      </c>
      <c r="O577" s="292"/>
      <c r="P577" s="292"/>
      <c r="Q577" s="370"/>
      <c r="R577" s="370"/>
      <c r="S577" s="371"/>
      <c r="T577" s="370"/>
      <c r="U577" s="370"/>
      <c r="V577" s="370"/>
    </row>
    <row r="578" spans="1:22" hidden="1">
      <c r="A578" s="363" t="str">
        <f t="shared" si="118"/>
        <v>71100901014216</v>
      </c>
      <c r="B578" s="364" t="s">
        <v>439</v>
      </c>
      <c r="C578" s="365" t="s">
        <v>189</v>
      </c>
      <c r="D578" s="366" t="s">
        <v>187</v>
      </c>
      <c r="E578" s="367" t="s">
        <v>106</v>
      </c>
      <c r="F578" s="368" t="s">
        <v>106</v>
      </c>
      <c r="G578" s="379">
        <v>4216</v>
      </c>
      <c r="H578" s="318"/>
      <c r="I578" s="319"/>
      <c r="J578" s="320"/>
      <c r="K578" s="320"/>
      <c r="L578" s="321" t="s">
        <v>137</v>
      </c>
      <c r="M578" s="316">
        <v>5129</v>
      </c>
      <c r="N578" s="299">
        <f t="shared" si="120"/>
        <v>0</v>
      </c>
      <c r="O578" s="299"/>
      <c r="P578" s="299"/>
      <c r="Q578" s="370"/>
      <c r="R578" s="370"/>
      <c r="S578" s="371"/>
      <c r="T578" s="370"/>
      <c r="U578" s="370"/>
      <c r="V578" s="370"/>
    </row>
    <row r="579" spans="1:22" ht="27" hidden="1">
      <c r="A579" s="363" t="str">
        <f t="shared" si="118"/>
        <v>71100901014221</v>
      </c>
      <c r="B579" s="364" t="s">
        <v>439</v>
      </c>
      <c r="C579" s="365" t="s">
        <v>189</v>
      </c>
      <c r="D579" s="366" t="s">
        <v>187</v>
      </c>
      <c r="E579" s="367" t="s">
        <v>106</v>
      </c>
      <c r="F579" s="368" t="s">
        <v>106</v>
      </c>
      <c r="G579" s="379">
        <v>4221</v>
      </c>
      <c r="H579" s="290"/>
      <c r="I579" s="414"/>
      <c r="J579" s="415"/>
      <c r="K579" s="415"/>
      <c r="L579" s="416" t="s">
        <v>319</v>
      </c>
      <c r="M579" s="411"/>
      <c r="N579" s="417">
        <f>O579+P579</f>
        <v>0</v>
      </c>
      <c r="O579" s="417">
        <f>SUM(O580:O582)</f>
        <v>0</v>
      </c>
      <c r="P579" s="417">
        <f>SUM(P580:P582)</f>
        <v>0</v>
      </c>
      <c r="Q579" s="370"/>
      <c r="R579" s="370"/>
      <c r="S579" s="371"/>
      <c r="T579" s="370"/>
      <c r="U579" s="370"/>
      <c r="V579" s="370"/>
    </row>
    <row r="580" spans="1:22" ht="16.5" hidden="1">
      <c r="A580" s="363" t="str">
        <f t="shared" si="118"/>
        <v>71100901014252</v>
      </c>
      <c r="B580" s="364" t="s">
        <v>439</v>
      </c>
      <c r="C580" s="365" t="s">
        <v>189</v>
      </c>
      <c r="D580" s="366" t="s">
        <v>187</v>
      </c>
      <c r="E580" s="367" t="s">
        <v>106</v>
      </c>
      <c r="F580" s="368" t="s">
        <v>106</v>
      </c>
      <c r="G580" s="379">
        <v>4252</v>
      </c>
      <c r="H580" s="290"/>
      <c r="I580" s="414"/>
      <c r="J580" s="415"/>
      <c r="K580" s="415"/>
      <c r="L580" s="336" t="s">
        <v>364</v>
      </c>
      <c r="M580" s="323">
        <v>4269</v>
      </c>
      <c r="N580" s="299">
        <f t="shared" si="120"/>
        <v>0</v>
      </c>
      <c r="O580" s="292"/>
      <c r="P580" s="292"/>
      <c r="Q580" s="370"/>
      <c r="R580" s="370"/>
      <c r="S580" s="371"/>
      <c r="T580" s="370"/>
      <c r="U580" s="370"/>
      <c r="V580" s="370"/>
    </row>
    <row r="581" spans="1:22" ht="16.5" hidden="1">
      <c r="B581" s="364"/>
      <c r="H581" s="290"/>
      <c r="I581" s="414"/>
      <c r="J581" s="415"/>
      <c r="K581" s="415"/>
      <c r="L581" s="336" t="s">
        <v>758</v>
      </c>
      <c r="M581" s="289" t="s">
        <v>759</v>
      </c>
      <c r="N581" s="299">
        <f t="shared" ref="N581" si="121">O581+P581</f>
        <v>0</v>
      </c>
      <c r="O581" s="292"/>
      <c r="P581" s="292"/>
      <c r="Q581" s="370"/>
      <c r="R581" s="370"/>
      <c r="S581" s="371"/>
      <c r="T581" s="370"/>
      <c r="U581" s="370"/>
      <c r="V581" s="370"/>
    </row>
    <row r="582" spans="1:22" ht="16.5" hidden="1">
      <c r="A582" s="363" t="str">
        <f t="shared" si="118"/>
        <v>71100901014261</v>
      </c>
      <c r="B582" s="364" t="s">
        <v>439</v>
      </c>
      <c r="C582" s="365" t="s">
        <v>189</v>
      </c>
      <c r="D582" s="366" t="s">
        <v>187</v>
      </c>
      <c r="E582" s="367" t="s">
        <v>106</v>
      </c>
      <c r="F582" s="368" t="s">
        <v>106</v>
      </c>
      <c r="G582" s="379">
        <v>4261</v>
      </c>
      <c r="H582" s="318"/>
      <c r="I582" s="318"/>
      <c r="J582" s="322"/>
      <c r="K582" s="322"/>
      <c r="L582" s="321" t="s">
        <v>137</v>
      </c>
      <c r="M582" s="316">
        <v>5129</v>
      </c>
      <c r="N582" s="299">
        <f t="shared" si="120"/>
        <v>0</v>
      </c>
      <c r="O582" s="292"/>
      <c r="P582" s="292"/>
      <c r="Q582" s="370"/>
      <c r="R582" s="370"/>
      <c r="S582" s="371"/>
      <c r="T582" s="370"/>
      <c r="U582" s="370"/>
      <c r="V582" s="370"/>
    </row>
    <row r="583" spans="1:22" ht="27" hidden="1">
      <c r="A583" s="363" t="str">
        <f t="shared" si="118"/>
        <v>71100901014264</v>
      </c>
      <c r="B583" s="364" t="s">
        <v>439</v>
      </c>
      <c r="C583" s="365" t="s">
        <v>189</v>
      </c>
      <c r="D583" s="366" t="s">
        <v>187</v>
      </c>
      <c r="E583" s="367" t="s">
        <v>106</v>
      </c>
      <c r="F583" s="368" t="s">
        <v>106</v>
      </c>
      <c r="G583" s="379">
        <v>4264</v>
      </c>
      <c r="H583" s="290"/>
      <c r="I583" s="414"/>
      <c r="J583" s="415"/>
      <c r="K583" s="415"/>
      <c r="L583" s="416" t="s">
        <v>843</v>
      </c>
      <c r="M583" s="411"/>
      <c r="N583" s="417">
        <f>O583+P583</f>
        <v>0</v>
      </c>
      <c r="O583" s="417">
        <f>SUM(O584:O586)</f>
        <v>0</v>
      </c>
      <c r="P583" s="417">
        <f>SUM(P584:P586)</f>
        <v>0</v>
      </c>
      <c r="Q583" s="370"/>
      <c r="R583" s="370"/>
      <c r="S583" s="371"/>
      <c r="T583" s="370"/>
      <c r="U583" s="370"/>
      <c r="V583" s="370"/>
    </row>
    <row r="584" spans="1:22" hidden="1">
      <c r="A584" s="363" t="str">
        <f t="shared" si="118"/>
        <v>71100901014267</v>
      </c>
      <c r="B584" s="364" t="s">
        <v>439</v>
      </c>
      <c r="C584" s="365" t="s">
        <v>189</v>
      </c>
      <c r="D584" s="366" t="s">
        <v>187</v>
      </c>
      <c r="E584" s="367" t="s">
        <v>106</v>
      </c>
      <c r="F584" s="368" t="s">
        <v>106</v>
      </c>
      <c r="G584" s="379">
        <v>4267</v>
      </c>
      <c r="H584" s="318"/>
      <c r="I584" s="318"/>
      <c r="J584" s="322"/>
      <c r="K584" s="322"/>
      <c r="L584" s="321" t="s">
        <v>125</v>
      </c>
      <c r="M584" s="316">
        <v>4239</v>
      </c>
      <c r="N584" s="299">
        <f t="shared" si="120"/>
        <v>0</v>
      </c>
      <c r="O584" s="299"/>
      <c r="P584" s="299"/>
      <c r="Q584" s="370"/>
      <c r="R584" s="370"/>
      <c r="S584" s="371"/>
      <c r="T584" s="370"/>
      <c r="U584" s="370"/>
      <c r="V584" s="370"/>
    </row>
    <row r="585" spans="1:22" hidden="1">
      <c r="B585" s="364"/>
      <c r="H585" s="318"/>
      <c r="I585" s="318"/>
      <c r="J585" s="322"/>
      <c r="K585" s="322"/>
      <c r="L585" s="336" t="s">
        <v>758</v>
      </c>
      <c r="M585" s="289" t="s">
        <v>759</v>
      </c>
      <c r="N585" s="299">
        <f t="shared" si="120"/>
        <v>0</v>
      </c>
      <c r="O585" s="299"/>
      <c r="P585" s="299"/>
      <c r="Q585" s="370"/>
      <c r="R585" s="370"/>
      <c r="S585" s="371"/>
      <c r="T585" s="370"/>
      <c r="U585" s="370"/>
      <c r="V585" s="370"/>
    </row>
    <row r="586" spans="1:22" ht="25.5" hidden="1">
      <c r="A586" s="363" t="str">
        <f t="shared" si="118"/>
        <v>71100901014823</v>
      </c>
      <c r="B586" s="364" t="s">
        <v>439</v>
      </c>
      <c r="C586" s="365" t="s">
        <v>189</v>
      </c>
      <c r="D586" s="366" t="s">
        <v>187</v>
      </c>
      <c r="E586" s="367" t="s">
        <v>106</v>
      </c>
      <c r="F586" s="368" t="s">
        <v>106</v>
      </c>
      <c r="G586" s="379">
        <v>4823</v>
      </c>
      <c r="H586" s="447"/>
      <c r="I586" s="424"/>
      <c r="J586" s="448"/>
      <c r="K586" s="449"/>
      <c r="L586" s="418" t="s">
        <v>217</v>
      </c>
      <c r="M586" s="316" t="s">
        <v>83</v>
      </c>
      <c r="N586" s="299">
        <f t="shared" si="120"/>
        <v>0</v>
      </c>
      <c r="O586" s="299"/>
      <c r="P586" s="299"/>
      <c r="Q586" s="370"/>
      <c r="R586" s="370"/>
      <c r="S586" s="371"/>
      <c r="T586" s="370"/>
      <c r="U586" s="370"/>
      <c r="V586" s="370"/>
    </row>
    <row r="587" spans="1:22" ht="44.25" hidden="1" customHeight="1">
      <c r="B587" s="364"/>
      <c r="H587" s="290"/>
      <c r="I587" s="414"/>
      <c r="J587" s="415"/>
      <c r="K587" s="415"/>
      <c r="L587" s="416" t="s">
        <v>794</v>
      </c>
      <c r="M587" s="411"/>
      <c r="N587" s="417">
        <f>O587+P587</f>
        <v>0</v>
      </c>
      <c r="O587" s="417">
        <f>SUM(O588)</f>
        <v>0</v>
      </c>
      <c r="P587" s="417">
        <f>SUM(P588)</f>
        <v>0</v>
      </c>
      <c r="Q587" s="370"/>
      <c r="R587" s="370"/>
      <c r="S587" s="371"/>
      <c r="T587" s="370"/>
      <c r="U587" s="370"/>
      <c r="V587" s="370"/>
    </row>
    <row r="588" spans="1:22" hidden="1">
      <c r="B588" s="364"/>
      <c r="H588" s="447"/>
      <c r="I588" s="424"/>
      <c r="J588" s="448"/>
      <c r="K588" s="449"/>
      <c r="L588" s="321" t="s">
        <v>348</v>
      </c>
      <c r="M588" s="316">
        <v>4729</v>
      </c>
      <c r="N588" s="299">
        <f t="shared" ref="N588" si="122">O588+P588</f>
        <v>0</v>
      </c>
      <c r="O588" s="299"/>
      <c r="P588" s="299"/>
      <c r="Q588" s="370"/>
      <c r="R588" s="370"/>
      <c r="S588" s="371"/>
      <c r="T588" s="370"/>
      <c r="U588" s="370"/>
      <c r="V588" s="370"/>
    </row>
    <row r="589" spans="1:22" ht="46.5" customHeight="1">
      <c r="B589" s="364"/>
      <c r="H589" s="290"/>
      <c r="I589" s="414"/>
      <c r="J589" s="415"/>
      <c r="K589" s="415"/>
      <c r="L589" s="430" t="s">
        <v>836</v>
      </c>
      <c r="M589" s="411"/>
      <c r="N589" s="417">
        <f>O589+P589</f>
        <v>742352.8</v>
      </c>
      <c r="O589" s="417">
        <f>SUM(O590)</f>
        <v>742352.8</v>
      </c>
      <c r="P589" s="417">
        <f>SUM(P590)</f>
        <v>0</v>
      </c>
      <c r="Q589" s="370"/>
      <c r="R589" s="370"/>
      <c r="S589" s="371"/>
      <c r="T589" s="370"/>
      <c r="U589" s="370"/>
      <c r="V589" s="370"/>
    </row>
    <row r="590" spans="1:22">
      <c r="B590" s="364"/>
      <c r="H590" s="447"/>
      <c r="I590" s="424"/>
      <c r="J590" s="448"/>
      <c r="K590" s="449"/>
      <c r="L590" s="330" t="s">
        <v>134</v>
      </c>
      <c r="M590" s="288">
        <v>4861</v>
      </c>
      <c r="N590" s="299">
        <f t="shared" si="120"/>
        <v>742352.8</v>
      </c>
      <c r="O590" s="299">
        <v>742352.8</v>
      </c>
      <c r="P590" s="299"/>
      <c r="Q590" s="370"/>
      <c r="R590" s="370"/>
      <c r="S590" s="371"/>
      <c r="T590" s="370"/>
      <c r="U590" s="370"/>
      <c r="V590" s="370"/>
    </row>
    <row r="591" spans="1:22" ht="78" hidden="1" customHeight="1">
      <c r="B591" s="364"/>
      <c r="H591" s="290"/>
      <c r="I591" s="414"/>
      <c r="J591" s="415"/>
      <c r="K591" s="415"/>
      <c r="L591" s="430" t="s">
        <v>838</v>
      </c>
      <c r="M591" s="411"/>
      <c r="N591" s="417">
        <f>O591+P591</f>
        <v>0</v>
      </c>
      <c r="O591" s="417">
        <f>SUM(O592)</f>
        <v>0</v>
      </c>
      <c r="P591" s="417">
        <f>SUM(P592)</f>
        <v>0</v>
      </c>
      <c r="Q591" s="370"/>
      <c r="R591" s="370"/>
      <c r="S591" s="371"/>
      <c r="T591" s="370"/>
      <c r="U591" s="370"/>
      <c r="V591" s="370"/>
    </row>
    <row r="592" spans="1:22" hidden="1">
      <c r="B592" s="364"/>
      <c r="H592" s="447"/>
      <c r="I592" s="424"/>
      <c r="J592" s="448"/>
      <c r="K592" s="449"/>
      <c r="L592" s="321" t="s">
        <v>348</v>
      </c>
      <c r="M592" s="316">
        <v>4729</v>
      </c>
      <c r="N592" s="299">
        <f t="shared" ref="N592" si="123">O592+P592</f>
        <v>0</v>
      </c>
      <c r="O592" s="299"/>
      <c r="P592" s="299"/>
      <c r="Q592" s="370"/>
      <c r="R592" s="370"/>
      <c r="S592" s="371"/>
      <c r="T592" s="370"/>
      <c r="U592" s="370"/>
      <c r="V592" s="370"/>
    </row>
    <row r="593" spans="1:22" ht="40.5" hidden="1">
      <c r="B593" s="364"/>
      <c r="H593" s="290"/>
      <c r="I593" s="414"/>
      <c r="J593" s="415"/>
      <c r="K593" s="415"/>
      <c r="L593" s="416" t="s">
        <v>844</v>
      </c>
      <c r="M593" s="411"/>
      <c r="N593" s="417">
        <f>N594</f>
        <v>0</v>
      </c>
      <c r="O593" s="417">
        <f t="shared" ref="O593:P593" si="124">O594</f>
        <v>0</v>
      </c>
      <c r="P593" s="417">
        <f t="shared" si="124"/>
        <v>0</v>
      </c>
      <c r="Q593" s="370"/>
      <c r="R593" s="370"/>
      <c r="S593" s="371"/>
      <c r="T593" s="370"/>
      <c r="U593" s="370"/>
      <c r="V593" s="370"/>
    </row>
    <row r="594" spans="1:22" hidden="1">
      <c r="B594" s="364"/>
      <c r="H594" s="447"/>
      <c r="I594" s="424"/>
      <c r="J594" s="448"/>
      <c r="K594" s="449"/>
      <c r="L594" s="321" t="s">
        <v>348</v>
      </c>
      <c r="M594" s="316">
        <v>4729</v>
      </c>
      <c r="N594" s="299">
        <f t="shared" ref="N594" si="125">O594+P594</f>
        <v>0</v>
      </c>
      <c r="O594" s="299"/>
      <c r="P594" s="299"/>
      <c r="Q594" s="370"/>
      <c r="R594" s="370"/>
      <c r="S594" s="371"/>
      <c r="T594" s="370"/>
      <c r="U594" s="370"/>
      <c r="V594" s="370"/>
    </row>
    <row r="595" spans="1:22" ht="25.5" hidden="1">
      <c r="A595" s="363" t="str">
        <f t="shared" si="118"/>
        <v>71100901014861</v>
      </c>
      <c r="B595" s="364" t="s">
        <v>439</v>
      </c>
      <c r="C595" s="365" t="s">
        <v>189</v>
      </c>
      <c r="D595" s="366" t="s">
        <v>187</v>
      </c>
      <c r="E595" s="367" t="s">
        <v>106</v>
      </c>
      <c r="F595" s="368" t="s">
        <v>106</v>
      </c>
      <c r="G595" s="379">
        <v>4861</v>
      </c>
      <c r="H595" s="290">
        <v>2911</v>
      </c>
      <c r="I595" s="318" t="s">
        <v>187</v>
      </c>
      <c r="J595" s="322">
        <v>1</v>
      </c>
      <c r="K595" s="322">
        <v>2</v>
      </c>
      <c r="L595" s="409" t="s">
        <v>321</v>
      </c>
      <c r="M595" s="323"/>
      <c r="N595" s="331">
        <f>+N597</f>
        <v>0</v>
      </c>
      <c r="O595" s="331">
        <f>+O597</f>
        <v>0</v>
      </c>
      <c r="P595" s="331">
        <f>+P597</f>
        <v>0</v>
      </c>
      <c r="Q595" s="370"/>
      <c r="R595" s="370"/>
      <c r="S595" s="371"/>
      <c r="T595" s="370"/>
      <c r="U595" s="370"/>
      <c r="V595" s="370"/>
    </row>
    <row r="596" spans="1:22" hidden="1">
      <c r="A596" s="363" t="str">
        <f t="shared" si="118"/>
        <v>71100901015122</v>
      </c>
      <c r="B596" s="364" t="s">
        <v>439</v>
      </c>
      <c r="C596" s="365" t="s">
        <v>189</v>
      </c>
      <c r="D596" s="366" t="s">
        <v>187</v>
      </c>
      <c r="E596" s="367" t="s">
        <v>106</v>
      </c>
      <c r="F596" s="368" t="s">
        <v>106</v>
      </c>
      <c r="G596" s="379">
        <v>5122</v>
      </c>
      <c r="H596" s="318"/>
      <c r="I596" s="318"/>
      <c r="J596" s="322"/>
      <c r="K596" s="322"/>
      <c r="L596" s="330" t="s">
        <v>108</v>
      </c>
      <c r="M596" s="288"/>
      <c r="N596" s="331"/>
      <c r="O596" s="331"/>
      <c r="P596" s="331"/>
      <c r="Q596" s="370"/>
      <c r="R596" s="370"/>
      <c r="S596" s="371"/>
      <c r="T596" s="370"/>
      <c r="U596" s="370"/>
      <c r="V596" s="370"/>
    </row>
    <row r="597" spans="1:22" hidden="1">
      <c r="A597" s="363" t="str">
        <f t="shared" si="118"/>
        <v>71100902000000</v>
      </c>
      <c r="B597" s="364" t="s">
        <v>439</v>
      </c>
      <c r="C597" s="365" t="s">
        <v>189</v>
      </c>
      <c r="D597" s="366" t="s">
        <v>187</v>
      </c>
      <c r="E597" s="367" t="s">
        <v>140</v>
      </c>
      <c r="F597" s="368" t="s">
        <v>441</v>
      </c>
      <c r="G597" s="369" t="s">
        <v>440</v>
      </c>
      <c r="H597" s="290"/>
      <c r="I597" s="414"/>
      <c r="J597" s="415"/>
      <c r="K597" s="415"/>
      <c r="L597" s="416" t="s">
        <v>322</v>
      </c>
      <c r="M597" s="411"/>
      <c r="N597" s="417">
        <f>SUM(N598:N599)</f>
        <v>0</v>
      </c>
      <c r="O597" s="417">
        <f>SUM(O598:O599)</f>
        <v>0</v>
      </c>
      <c r="P597" s="417">
        <f>SUM(P598:P599)</f>
        <v>0</v>
      </c>
      <c r="Q597" s="370"/>
      <c r="R597" s="370"/>
      <c r="S597" s="371"/>
      <c r="T597" s="370"/>
      <c r="U597" s="370"/>
      <c r="V597" s="370"/>
    </row>
    <row r="598" spans="1:22" hidden="1">
      <c r="A598" s="363" t="str">
        <f t="shared" si="118"/>
        <v>71100902000001</v>
      </c>
      <c r="B598" s="364" t="s">
        <v>439</v>
      </c>
      <c r="C598" s="365" t="s">
        <v>189</v>
      </c>
      <c r="D598" s="366" t="s">
        <v>187</v>
      </c>
      <c r="E598" s="367" t="s">
        <v>140</v>
      </c>
      <c r="F598" s="368" t="s">
        <v>441</v>
      </c>
      <c r="G598" s="369" t="s">
        <v>96</v>
      </c>
      <c r="H598" s="318"/>
      <c r="I598" s="319"/>
      <c r="J598" s="320"/>
      <c r="K598" s="320"/>
      <c r="L598" s="321" t="s">
        <v>125</v>
      </c>
      <c r="M598" s="316">
        <v>4239</v>
      </c>
      <c r="N598" s="299">
        <f t="shared" ref="N598:N599" si="126">O598+P598</f>
        <v>0</v>
      </c>
      <c r="O598" s="299">
        <v>0</v>
      </c>
      <c r="P598" s="299"/>
      <c r="Q598" s="370"/>
      <c r="R598" s="370"/>
      <c r="S598" s="371"/>
      <c r="T598" s="370"/>
      <c r="U598" s="370"/>
      <c r="V598" s="370"/>
    </row>
    <row r="599" spans="1:22" ht="25.5" hidden="1">
      <c r="A599" s="363" t="str">
        <f t="shared" si="118"/>
        <v>71100902010000</v>
      </c>
      <c r="B599" s="364" t="s">
        <v>439</v>
      </c>
      <c r="C599" s="365" t="s">
        <v>189</v>
      </c>
      <c r="D599" s="366" t="s">
        <v>187</v>
      </c>
      <c r="E599" s="367" t="s">
        <v>140</v>
      </c>
      <c r="F599" s="368" t="s">
        <v>106</v>
      </c>
      <c r="G599" s="369" t="s">
        <v>440</v>
      </c>
      <c r="H599" s="423"/>
      <c r="I599" s="424"/>
      <c r="J599" s="425"/>
      <c r="K599" s="426"/>
      <c r="L599" s="427" t="s">
        <v>217</v>
      </c>
      <c r="M599" s="420">
        <v>4511</v>
      </c>
      <c r="N599" s="299">
        <f t="shared" si="126"/>
        <v>0</v>
      </c>
      <c r="O599" s="299"/>
      <c r="P599" s="299"/>
      <c r="Q599" s="370"/>
      <c r="R599" s="370"/>
      <c r="S599" s="371"/>
      <c r="T599" s="370"/>
      <c r="U599" s="370"/>
      <c r="V599" s="370"/>
    </row>
    <row r="600" spans="1:22" hidden="1">
      <c r="A600" s="363" t="str">
        <f t="shared" si="118"/>
        <v>71110100000001</v>
      </c>
      <c r="B600" s="364" t="s">
        <v>439</v>
      </c>
      <c r="C600" s="365" t="s">
        <v>104</v>
      </c>
      <c r="D600" s="366" t="s">
        <v>106</v>
      </c>
      <c r="E600" s="367" t="s">
        <v>441</v>
      </c>
      <c r="F600" s="368" t="s">
        <v>441</v>
      </c>
      <c r="G600" s="369" t="s">
        <v>96</v>
      </c>
      <c r="H600" s="290">
        <v>2920</v>
      </c>
      <c r="I600" s="319" t="s">
        <v>187</v>
      </c>
      <c r="J600" s="320">
        <v>2</v>
      </c>
      <c r="K600" s="320">
        <v>0</v>
      </c>
      <c r="L600" s="410" t="s">
        <v>325</v>
      </c>
      <c r="M600" s="411"/>
      <c r="N600" s="412">
        <f>+N602+N609</f>
        <v>0</v>
      </c>
      <c r="O600" s="412">
        <f>+O602+O609</f>
        <v>0</v>
      </c>
      <c r="P600" s="412">
        <f>+P602+P609</f>
        <v>0</v>
      </c>
      <c r="Q600" s="370"/>
      <c r="R600" s="370"/>
      <c r="S600" s="371"/>
      <c r="T600" s="370"/>
      <c r="U600" s="370"/>
      <c r="V600" s="370"/>
    </row>
    <row r="601" spans="1:22" hidden="1">
      <c r="A601" s="363" t="str">
        <f t="shared" si="118"/>
        <v>71110102000000</v>
      </c>
      <c r="B601" s="364" t="s">
        <v>439</v>
      </c>
      <c r="C601" s="365" t="s">
        <v>104</v>
      </c>
      <c r="D601" s="366" t="s">
        <v>106</v>
      </c>
      <c r="E601" s="367" t="s">
        <v>140</v>
      </c>
      <c r="F601" s="368" t="s">
        <v>441</v>
      </c>
      <c r="G601" s="369" t="s">
        <v>440</v>
      </c>
      <c r="H601" s="318"/>
      <c r="I601" s="319"/>
      <c r="J601" s="320"/>
      <c r="K601" s="320"/>
      <c r="L601" s="330" t="s">
        <v>110</v>
      </c>
      <c r="M601" s="288"/>
      <c r="N601" s="331"/>
      <c r="O601" s="331"/>
      <c r="P601" s="331"/>
      <c r="Q601" s="370"/>
      <c r="R601" s="370"/>
      <c r="S601" s="371"/>
      <c r="T601" s="370"/>
      <c r="U601" s="370"/>
      <c r="V601" s="370"/>
    </row>
    <row r="602" spans="1:22" ht="25.5" hidden="1">
      <c r="A602" s="363" t="str">
        <f t="shared" si="118"/>
        <v>71110102000001</v>
      </c>
      <c r="B602" s="364" t="s">
        <v>439</v>
      </c>
      <c r="C602" s="365" t="s">
        <v>104</v>
      </c>
      <c r="D602" s="366" t="s">
        <v>106</v>
      </c>
      <c r="E602" s="367" t="s">
        <v>140</v>
      </c>
      <c r="F602" s="368" t="s">
        <v>441</v>
      </c>
      <c r="G602" s="369" t="s">
        <v>96</v>
      </c>
      <c r="H602" s="290">
        <v>2921</v>
      </c>
      <c r="I602" s="318" t="s">
        <v>187</v>
      </c>
      <c r="J602" s="322">
        <v>2</v>
      </c>
      <c r="K602" s="322">
        <v>1</v>
      </c>
      <c r="L602" s="409" t="s">
        <v>326</v>
      </c>
      <c r="M602" s="323"/>
      <c r="N602" s="331">
        <f>N604+N607</f>
        <v>0</v>
      </c>
      <c r="O602" s="331">
        <f>O604+O607</f>
        <v>0</v>
      </c>
      <c r="P602" s="331">
        <f>+P604</f>
        <v>0</v>
      </c>
      <c r="Q602" s="370"/>
      <c r="R602" s="370"/>
      <c r="S602" s="371"/>
      <c r="T602" s="370"/>
      <c r="U602" s="370"/>
      <c r="V602" s="370"/>
    </row>
    <row r="603" spans="1:22" hidden="1">
      <c r="A603" s="363" t="str">
        <f t="shared" si="118"/>
        <v>71110102004891</v>
      </c>
      <c r="B603" s="364" t="s">
        <v>439</v>
      </c>
      <c r="C603" s="365" t="s">
        <v>104</v>
      </c>
      <c r="D603" s="366" t="s">
        <v>106</v>
      </c>
      <c r="E603" s="367" t="s">
        <v>140</v>
      </c>
      <c r="F603" s="368" t="s">
        <v>441</v>
      </c>
      <c r="G603" s="369">
        <v>4891</v>
      </c>
      <c r="H603" s="318"/>
      <c r="I603" s="318"/>
      <c r="J603" s="322"/>
      <c r="K603" s="322"/>
      <c r="L603" s="330" t="s">
        <v>108</v>
      </c>
      <c r="M603" s="288"/>
      <c r="N603" s="331"/>
      <c r="O603" s="331"/>
      <c r="P603" s="331"/>
      <c r="Q603" s="370"/>
      <c r="R603" s="370"/>
      <c r="S603" s="371"/>
      <c r="T603" s="370"/>
      <c r="U603" s="370"/>
      <c r="V603" s="370"/>
    </row>
    <row r="604" spans="1:22" hidden="1">
      <c r="A604" s="363" t="str">
        <f t="shared" si="118"/>
        <v>7111010200x</v>
      </c>
      <c r="B604" s="364" t="s">
        <v>439</v>
      </c>
      <c r="C604" s="365" t="s">
        <v>104</v>
      </c>
      <c r="D604" s="366" t="s">
        <v>106</v>
      </c>
      <c r="E604" s="367" t="s">
        <v>140</v>
      </c>
      <c r="F604" s="368" t="s">
        <v>441</v>
      </c>
      <c r="G604" s="369" t="s">
        <v>361</v>
      </c>
      <c r="H604" s="290"/>
      <c r="I604" s="414"/>
      <c r="J604" s="415"/>
      <c r="K604" s="415"/>
      <c r="L604" s="416" t="s">
        <v>322</v>
      </c>
      <c r="M604" s="411"/>
      <c r="N604" s="417">
        <f>O604+P604</f>
        <v>0</v>
      </c>
      <c r="O604" s="417">
        <f>SUM(O605:O606)</f>
        <v>0</v>
      </c>
      <c r="P604" s="417">
        <f>SUM(P605:P606)</f>
        <v>0</v>
      </c>
      <c r="Q604" s="370"/>
      <c r="R604" s="370"/>
      <c r="S604" s="371"/>
      <c r="T604" s="370"/>
      <c r="U604" s="370"/>
      <c r="V604" s="370"/>
    </row>
    <row r="605" spans="1:22" hidden="1">
      <c r="H605" s="318"/>
      <c r="I605" s="319"/>
      <c r="J605" s="320"/>
      <c r="K605" s="320"/>
      <c r="L605" s="321" t="s">
        <v>125</v>
      </c>
      <c r="M605" s="316">
        <v>4239</v>
      </c>
      <c r="N605" s="299">
        <f t="shared" ref="N605:N606" si="127">O605+P605</f>
        <v>0</v>
      </c>
      <c r="O605" s="299"/>
      <c r="P605" s="299"/>
      <c r="Q605" s="370"/>
      <c r="R605" s="370"/>
      <c r="S605" s="371"/>
      <c r="T605" s="370"/>
      <c r="U605" s="370"/>
      <c r="V605" s="370"/>
    </row>
    <row r="606" spans="1:22" ht="25.5" hidden="1">
      <c r="H606" s="423"/>
      <c r="I606" s="424"/>
      <c r="J606" s="425"/>
      <c r="K606" s="426"/>
      <c r="L606" s="427" t="s">
        <v>217</v>
      </c>
      <c r="M606" s="420">
        <v>4511</v>
      </c>
      <c r="N606" s="299">
        <f t="shared" si="127"/>
        <v>0</v>
      </c>
      <c r="O606" s="299"/>
      <c r="P606" s="299"/>
      <c r="Q606" s="370"/>
      <c r="R606" s="370"/>
      <c r="S606" s="371"/>
      <c r="T606" s="370"/>
      <c r="U606" s="370"/>
      <c r="V606" s="370"/>
    </row>
    <row r="607" spans="1:22" ht="45.75" hidden="1" customHeight="1">
      <c r="A607" s="363" t="str">
        <f t="shared" ref="A607" si="128">CONCATENATE(B607,C607,D607,E607,F607,G607)</f>
        <v>7111010200x</v>
      </c>
      <c r="B607" s="364" t="s">
        <v>439</v>
      </c>
      <c r="C607" s="365" t="s">
        <v>104</v>
      </c>
      <c r="D607" s="366" t="s">
        <v>106</v>
      </c>
      <c r="E607" s="367" t="s">
        <v>140</v>
      </c>
      <c r="F607" s="368" t="s">
        <v>441</v>
      </c>
      <c r="G607" s="369" t="s">
        <v>361</v>
      </c>
      <c r="H607" s="290"/>
      <c r="I607" s="414"/>
      <c r="J607" s="415"/>
      <c r="K607" s="415"/>
      <c r="L607" s="416" t="s">
        <v>840</v>
      </c>
      <c r="M607" s="411"/>
      <c r="N607" s="417">
        <f>O607+P607</f>
        <v>0</v>
      </c>
      <c r="O607" s="417">
        <f>O608</f>
        <v>0</v>
      </c>
      <c r="P607" s="417">
        <f>P608</f>
        <v>0</v>
      </c>
      <c r="Q607" s="370"/>
      <c r="R607" s="370"/>
      <c r="S607" s="371"/>
      <c r="T607" s="370"/>
      <c r="U607" s="370"/>
      <c r="V607" s="370"/>
    </row>
    <row r="608" spans="1:22" hidden="1">
      <c r="H608" s="318"/>
      <c r="I608" s="319"/>
      <c r="J608" s="320"/>
      <c r="K608" s="320"/>
      <c r="L608" s="321" t="s">
        <v>348</v>
      </c>
      <c r="M608" s="316">
        <v>4729</v>
      </c>
      <c r="N608" s="299">
        <f t="shared" ref="N608" si="129">O608+P608</f>
        <v>0</v>
      </c>
      <c r="O608" s="299"/>
      <c r="P608" s="299"/>
      <c r="Q608" s="370"/>
      <c r="R608" s="370"/>
      <c r="S608" s="371"/>
      <c r="T608" s="370"/>
      <c r="U608" s="370"/>
      <c r="V608" s="370"/>
    </row>
    <row r="609" spans="1:22" ht="25.5" hidden="1">
      <c r="A609" s="372"/>
      <c r="B609" s="372"/>
      <c r="C609" s="372"/>
      <c r="D609" s="372"/>
      <c r="E609" s="372"/>
      <c r="F609" s="372"/>
      <c r="G609" s="372"/>
      <c r="H609" s="290">
        <v>2922</v>
      </c>
      <c r="I609" s="318" t="s">
        <v>187</v>
      </c>
      <c r="J609" s="322">
        <v>2</v>
      </c>
      <c r="K609" s="322">
        <v>2</v>
      </c>
      <c r="L609" s="409" t="s">
        <v>328</v>
      </c>
      <c r="M609" s="323"/>
      <c r="N609" s="331">
        <f>+N611</f>
        <v>0</v>
      </c>
      <c r="O609" s="331">
        <f>SUM(O611)</f>
        <v>0</v>
      </c>
      <c r="P609" s="331">
        <f>+P611</f>
        <v>0</v>
      </c>
      <c r="Q609" s="370"/>
      <c r="R609" s="370"/>
      <c r="S609" s="371"/>
      <c r="T609" s="370"/>
      <c r="U609" s="370"/>
      <c r="V609" s="370"/>
    </row>
    <row r="610" spans="1:22" hidden="1">
      <c r="A610" s="372"/>
      <c r="B610" s="372"/>
      <c r="C610" s="372"/>
      <c r="D610" s="372"/>
      <c r="E610" s="372"/>
      <c r="F610" s="372"/>
      <c r="G610" s="372"/>
      <c r="H610" s="318"/>
      <c r="I610" s="318"/>
      <c r="J610" s="322"/>
      <c r="K610" s="322"/>
      <c r="L610" s="330" t="s">
        <v>108</v>
      </c>
      <c r="M610" s="288"/>
      <c r="N610" s="331"/>
      <c r="O610" s="331"/>
      <c r="P610" s="331"/>
      <c r="Q610" s="370"/>
      <c r="R610" s="370"/>
      <c r="S610" s="371"/>
      <c r="T610" s="370"/>
      <c r="U610" s="370"/>
      <c r="V610" s="370"/>
    </row>
    <row r="611" spans="1:22" hidden="1">
      <c r="A611" s="372"/>
      <c r="B611" s="372"/>
      <c r="C611" s="372"/>
      <c r="D611" s="372"/>
      <c r="E611" s="372"/>
      <c r="F611" s="372"/>
      <c r="G611" s="372"/>
      <c r="H611" s="290"/>
      <c r="I611" s="414"/>
      <c r="J611" s="415"/>
      <c r="K611" s="415"/>
      <c r="L611" s="416" t="s">
        <v>322</v>
      </c>
      <c r="M611" s="411"/>
      <c r="N611" s="417">
        <f>O611+P611</f>
        <v>0</v>
      </c>
      <c r="O611" s="417">
        <f>SUM(O612:O613)</f>
        <v>0</v>
      </c>
      <c r="P611" s="417">
        <f>SUM(P612:P613)</f>
        <v>0</v>
      </c>
      <c r="Q611" s="370"/>
      <c r="R611" s="370"/>
      <c r="S611" s="371"/>
      <c r="T611" s="370"/>
      <c r="U611" s="370"/>
      <c r="V611" s="370"/>
    </row>
    <row r="612" spans="1:22" hidden="1">
      <c r="A612" s="372"/>
      <c r="B612" s="372"/>
      <c r="C612" s="372"/>
      <c r="D612" s="372"/>
      <c r="E612" s="372"/>
      <c r="F612" s="372"/>
      <c r="G612" s="372"/>
      <c r="H612" s="318"/>
      <c r="I612" s="319"/>
      <c r="J612" s="320"/>
      <c r="K612" s="320"/>
      <c r="L612" s="321" t="s">
        <v>125</v>
      </c>
      <c r="M612" s="316">
        <v>4239</v>
      </c>
      <c r="N612" s="299">
        <f t="shared" ref="N612:N613" si="130">O612+P612</f>
        <v>0</v>
      </c>
      <c r="O612" s="299"/>
      <c r="P612" s="299"/>
      <c r="Q612" s="370"/>
      <c r="R612" s="370"/>
      <c r="S612" s="371"/>
      <c r="T612" s="370"/>
      <c r="U612" s="370"/>
      <c r="V612" s="370"/>
    </row>
    <row r="613" spans="1:22" ht="25.5" hidden="1">
      <c r="A613" s="372"/>
      <c r="B613" s="372"/>
      <c r="C613" s="372"/>
      <c r="D613" s="372"/>
      <c r="E613" s="372"/>
      <c r="F613" s="372"/>
      <c r="G613" s="372"/>
      <c r="H613" s="423"/>
      <c r="I613" s="424"/>
      <c r="J613" s="425"/>
      <c r="K613" s="426"/>
      <c r="L613" s="427" t="s">
        <v>217</v>
      </c>
      <c r="M613" s="420">
        <v>4511</v>
      </c>
      <c r="N613" s="299">
        <f t="shared" si="130"/>
        <v>0</v>
      </c>
      <c r="O613" s="299"/>
      <c r="P613" s="299"/>
      <c r="Q613" s="370"/>
      <c r="R613" s="370"/>
      <c r="S613" s="371"/>
      <c r="T613" s="370"/>
      <c r="U613" s="370"/>
      <c r="V613" s="370"/>
    </row>
    <row r="614" spans="1:22" hidden="1">
      <c r="A614" s="372"/>
      <c r="B614" s="372"/>
      <c r="C614" s="372"/>
      <c r="D614" s="372"/>
      <c r="E614" s="372"/>
      <c r="F614" s="372"/>
      <c r="G614" s="372"/>
      <c r="H614" s="290">
        <v>2950</v>
      </c>
      <c r="I614" s="319" t="s">
        <v>187</v>
      </c>
      <c r="J614" s="320">
        <v>5</v>
      </c>
      <c r="K614" s="320">
        <v>0</v>
      </c>
      <c r="L614" s="410" t="s">
        <v>329</v>
      </c>
      <c r="M614" s="411"/>
      <c r="N614" s="412">
        <f>+N616</f>
        <v>0</v>
      </c>
      <c r="O614" s="412">
        <f>+O616</f>
        <v>0</v>
      </c>
      <c r="P614" s="412">
        <f>+P616</f>
        <v>0</v>
      </c>
      <c r="Q614" s="370"/>
      <c r="R614" s="370"/>
      <c r="S614" s="371"/>
      <c r="T614" s="370"/>
      <c r="U614" s="370"/>
      <c r="V614" s="370"/>
    </row>
    <row r="615" spans="1:22" hidden="1">
      <c r="A615" s="372"/>
      <c r="B615" s="372"/>
      <c r="C615" s="372"/>
      <c r="D615" s="372"/>
      <c r="E615" s="372"/>
      <c r="F615" s="372"/>
      <c r="G615" s="372"/>
      <c r="H615" s="318"/>
      <c r="I615" s="319"/>
      <c r="J615" s="320"/>
      <c r="K615" s="320"/>
      <c r="L615" s="330" t="s">
        <v>110</v>
      </c>
      <c r="M615" s="288"/>
      <c r="N615" s="331"/>
      <c r="O615" s="331"/>
      <c r="P615" s="331"/>
      <c r="Q615" s="370"/>
      <c r="R615" s="370"/>
      <c r="S615" s="371"/>
      <c r="T615" s="370"/>
      <c r="U615" s="370"/>
      <c r="V615" s="370"/>
    </row>
    <row r="616" spans="1:22" hidden="1">
      <c r="A616" s="372"/>
      <c r="B616" s="372"/>
      <c r="C616" s="372"/>
      <c r="D616" s="372"/>
      <c r="E616" s="372"/>
      <c r="F616" s="372"/>
      <c r="G616" s="372"/>
      <c r="H616" s="290">
        <v>2951</v>
      </c>
      <c r="I616" s="318" t="s">
        <v>187</v>
      </c>
      <c r="J616" s="322">
        <v>5</v>
      </c>
      <c r="K616" s="322">
        <v>1</v>
      </c>
      <c r="L616" s="409" t="s">
        <v>330</v>
      </c>
      <c r="M616" s="323"/>
      <c r="N616" s="331">
        <f>+N618+N623+N626+N629+N631+N636</f>
        <v>0</v>
      </c>
      <c r="O616" s="331">
        <f>+O618+O623+O626+O629+O631+O636</f>
        <v>0</v>
      </c>
      <c r="P616" s="331">
        <f>+P618+P623+P626+P629+P631+P636</f>
        <v>0</v>
      </c>
      <c r="Q616" s="370"/>
      <c r="R616" s="370"/>
      <c r="S616" s="371"/>
      <c r="T616" s="370"/>
      <c r="U616" s="370"/>
      <c r="V616" s="370"/>
    </row>
    <row r="617" spans="1:22" hidden="1">
      <c r="H617" s="318"/>
      <c r="I617" s="318"/>
      <c r="J617" s="322"/>
      <c r="K617" s="322"/>
      <c r="L617" s="330" t="s">
        <v>108</v>
      </c>
      <c r="M617" s="288"/>
      <c r="N617" s="331"/>
      <c r="O617" s="331"/>
      <c r="P617" s="331"/>
      <c r="Q617" s="370"/>
      <c r="R617" s="370"/>
      <c r="S617" s="371"/>
      <c r="T617" s="370"/>
      <c r="U617" s="370"/>
      <c r="V617" s="370"/>
    </row>
    <row r="618" spans="1:22" hidden="1">
      <c r="A618" s="372"/>
      <c r="B618" s="372"/>
      <c r="C618" s="372"/>
      <c r="D618" s="372"/>
      <c r="E618" s="372"/>
      <c r="F618" s="372"/>
      <c r="G618" s="372"/>
      <c r="H618" s="290"/>
      <c r="I618" s="414"/>
      <c r="J618" s="415"/>
      <c r="K618" s="415"/>
      <c r="L618" s="416" t="s">
        <v>331</v>
      </c>
      <c r="M618" s="411"/>
      <c r="N618" s="417">
        <f>O618+P618</f>
        <v>0</v>
      </c>
      <c r="O618" s="417">
        <f>SUM(O619:O622)</f>
        <v>0</v>
      </c>
      <c r="P618" s="417">
        <f>SUM(P619:P622)</f>
        <v>0</v>
      </c>
      <c r="Q618" s="370"/>
      <c r="R618" s="370"/>
      <c r="S618" s="371"/>
      <c r="T618" s="370"/>
      <c r="U618" s="370"/>
      <c r="V618" s="370"/>
    </row>
    <row r="619" spans="1:22" hidden="1">
      <c r="A619" s="372"/>
      <c r="B619" s="372"/>
      <c r="C619" s="372"/>
      <c r="D619" s="372"/>
      <c r="E619" s="372"/>
      <c r="F619" s="372"/>
      <c r="G619" s="372"/>
      <c r="H619" s="318"/>
      <c r="I619" s="319"/>
      <c r="J619" s="320"/>
      <c r="K619" s="320"/>
      <c r="L619" s="321" t="s">
        <v>114</v>
      </c>
      <c r="M619" s="316" t="s">
        <v>871</v>
      </c>
      <c r="N619" s="299">
        <f t="shared" ref="N619:N637" si="131">O619+P619</f>
        <v>0</v>
      </c>
      <c r="O619" s="299"/>
      <c r="P619" s="299"/>
      <c r="Q619" s="370"/>
      <c r="R619" s="370"/>
      <c r="S619" s="371"/>
      <c r="T619" s="370"/>
      <c r="U619" s="370"/>
      <c r="V619" s="370"/>
    </row>
    <row r="620" spans="1:22" ht="25.5" hidden="1">
      <c r="A620" s="372"/>
      <c r="B620" s="372"/>
      <c r="C620" s="372"/>
      <c r="D620" s="372"/>
      <c r="E620" s="372"/>
      <c r="F620" s="372"/>
      <c r="G620" s="372"/>
      <c r="H620" s="318"/>
      <c r="I620" s="319"/>
      <c r="J620" s="320"/>
      <c r="K620" s="320"/>
      <c r="L620" s="321" t="s">
        <v>131</v>
      </c>
      <c r="M620" s="316">
        <v>4511</v>
      </c>
      <c r="N620" s="299">
        <f t="shared" si="131"/>
        <v>0</v>
      </c>
      <c r="O620" s="299"/>
      <c r="P620" s="299"/>
      <c r="Q620" s="370"/>
      <c r="R620" s="370"/>
      <c r="S620" s="371"/>
      <c r="T620" s="370"/>
      <c r="U620" s="370"/>
      <c r="V620" s="370"/>
    </row>
    <row r="621" spans="1:22" ht="25.5" hidden="1">
      <c r="A621" s="372"/>
      <c r="B621" s="372"/>
      <c r="C621" s="372"/>
      <c r="D621" s="372"/>
      <c r="E621" s="372"/>
      <c r="F621" s="372"/>
      <c r="G621" s="372"/>
      <c r="H621" s="423"/>
      <c r="I621" s="424"/>
      <c r="J621" s="425"/>
      <c r="K621" s="426"/>
      <c r="L621" s="427" t="s">
        <v>219</v>
      </c>
      <c r="M621" s="420">
        <v>4819</v>
      </c>
      <c r="N621" s="299">
        <f t="shared" si="131"/>
        <v>0</v>
      </c>
      <c r="O621" s="299"/>
      <c r="P621" s="299"/>
      <c r="Q621" s="370"/>
      <c r="R621" s="370"/>
      <c r="S621" s="371"/>
      <c r="T621" s="370"/>
      <c r="U621" s="370"/>
      <c r="V621" s="370"/>
    </row>
    <row r="622" spans="1:22" hidden="1">
      <c r="A622" s="372"/>
      <c r="B622" s="372"/>
      <c r="C622" s="372"/>
      <c r="D622" s="372"/>
      <c r="E622" s="372"/>
      <c r="F622" s="372"/>
      <c r="G622" s="372"/>
      <c r="H622" s="290"/>
      <c r="I622" s="318"/>
      <c r="J622" s="322"/>
      <c r="K622" s="322"/>
      <c r="L622" s="336" t="s">
        <v>332</v>
      </c>
      <c r="M622" s="419">
        <v>5122</v>
      </c>
      <c r="N622" s="299">
        <f t="shared" si="131"/>
        <v>0</v>
      </c>
      <c r="O622" s="299"/>
      <c r="P622" s="299"/>
      <c r="Q622" s="370"/>
      <c r="R622" s="370"/>
      <c r="S622" s="371"/>
      <c r="T622" s="370"/>
      <c r="U622" s="370"/>
      <c r="V622" s="370"/>
    </row>
    <row r="623" spans="1:22" ht="27" hidden="1">
      <c r="A623" s="372"/>
      <c r="B623" s="372"/>
      <c r="C623" s="372"/>
      <c r="D623" s="372"/>
      <c r="E623" s="372"/>
      <c r="F623" s="372"/>
      <c r="G623" s="372"/>
      <c r="H623" s="290"/>
      <c r="I623" s="414"/>
      <c r="J623" s="415"/>
      <c r="K623" s="415"/>
      <c r="L623" s="416" t="s">
        <v>639</v>
      </c>
      <c r="M623" s="411"/>
      <c r="N623" s="417">
        <f>O623+P623</f>
        <v>0</v>
      </c>
      <c r="O623" s="417">
        <f>SUM(O624:O625)</f>
        <v>0</v>
      </c>
      <c r="P623" s="417">
        <f>SUM(P624:P625)</f>
        <v>0</v>
      </c>
      <c r="Q623" s="370"/>
      <c r="R623" s="370"/>
      <c r="S623" s="371"/>
      <c r="T623" s="370"/>
      <c r="U623" s="370"/>
      <c r="V623" s="370"/>
    </row>
    <row r="624" spans="1:22" ht="25.5" hidden="1">
      <c r="A624" s="372"/>
      <c r="B624" s="372"/>
      <c r="C624" s="372"/>
      <c r="D624" s="372"/>
      <c r="E624" s="372"/>
      <c r="F624" s="372"/>
      <c r="G624" s="372"/>
      <c r="H624" s="318"/>
      <c r="I624" s="319"/>
      <c r="J624" s="320"/>
      <c r="K624" s="320"/>
      <c r="L624" s="321" t="s">
        <v>219</v>
      </c>
      <c r="M624" s="323">
        <v>4819</v>
      </c>
      <c r="N624" s="299">
        <f t="shared" si="131"/>
        <v>0</v>
      </c>
      <c r="O624" s="299"/>
      <c r="P624" s="299"/>
      <c r="Q624" s="370"/>
      <c r="R624" s="370"/>
      <c r="S624" s="371"/>
      <c r="T624" s="370"/>
      <c r="U624" s="370"/>
      <c r="V624" s="370"/>
    </row>
    <row r="625" spans="1:22" hidden="1">
      <c r="A625" s="372"/>
      <c r="B625" s="372"/>
      <c r="C625" s="372"/>
      <c r="D625" s="372"/>
      <c r="E625" s="372"/>
      <c r="F625" s="372"/>
      <c r="G625" s="372"/>
      <c r="H625" s="318"/>
      <c r="I625" s="319"/>
      <c r="J625" s="320"/>
      <c r="K625" s="320"/>
      <c r="L625" s="321" t="s">
        <v>137</v>
      </c>
      <c r="M625" s="316">
        <v>5129</v>
      </c>
      <c r="N625" s="299">
        <f t="shared" si="131"/>
        <v>0</v>
      </c>
      <c r="O625" s="299"/>
      <c r="P625" s="299"/>
      <c r="Q625" s="370"/>
      <c r="R625" s="370"/>
      <c r="S625" s="371"/>
      <c r="T625" s="370"/>
      <c r="U625" s="370"/>
      <c r="V625" s="370"/>
    </row>
    <row r="626" spans="1:22" ht="40.5" hidden="1">
      <c r="A626" s="372"/>
      <c r="B626" s="372"/>
      <c r="C626" s="372"/>
      <c r="D626" s="372"/>
      <c r="E626" s="372"/>
      <c r="F626" s="372"/>
      <c r="G626" s="372"/>
      <c r="H626" s="290"/>
      <c r="I626" s="414"/>
      <c r="J626" s="415"/>
      <c r="K626" s="415"/>
      <c r="L626" s="416" t="s">
        <v>334</v>
      </c>
      <c r="M626" s="411"/>
      <c r="N626" s="417">
        <f>O626+P626</f>
        <v>0</v>
      </c>
      <c r="O626" s="417">
        <f>SUM(O627:O628)</f>
        <v>0</v>
      </c>
      <c r="P626" s="417">
        <f>SUM(P627:P628)</f>
        <v>0</v>
      </c>
      <c r="Q626" s="370"/>
      <c r="R626" s="370"/>
      <c r="S626" s="371"/>
      <c r="T626" s="370"/>
      <c r="U626" s="370"/>
      <c r="V626" s="370"/>
    </row>
    <row r="627" spans="1:22" hidden="1">
      <c r="A627" s="372"/>
      <c r="B627" s="372"/>
      <c r="C627" s="372"/>
      <c r="D627" s="372"/>
      <c r="E627" s="372"/>
      <c r="F627" s="372"/>
      <c r="G627" s="372"/>
      <c r="H627" s="318"/>
      <c r="I627" s="319"/>
      <c r="J627" s="320"/>
      <c r="K627" s="320"/>
      <c r="L627" s="321" t="s">
        <v>125</v>
      </c>
      <c r="M627" s="316">
        <v>4239</v>
      </c>
      <c r="N627" s="299">
        <f t="shared" si="131"/>
        <v>0</v>
      </c>
      <c r="O627" s="299"/>
      <c r="P627" s="299"/>
      <c r="Q627" s="370"/>
      <c r="R627" s="370"/>
      <c r="S627" s="371"/>
      <c r="T627" s="370"/>
      <c r="U627" s="370"/>
      <c r="V627" s="370"/>
    </row>
    <row r="628" spans="1:22" ht="25.5" hidden="1">
      <c r="A628" s="372"/>
      <c r="B628" s="372"/>
      <c r="C628" s="372"/>
      <c r="D628" s="372"/>
      <c r="E628" s="372"/>
      <c r="F628" s="372"/>
      <c r="G628" s="372"/>
      <c r="H628" s="423"/>
      <c r="I628" s="424"/>
      <c r="J628" s="425"/>
      <c r="K628" s="426"/>
      <c r="L628" s="427" t="s">
        <v>217</v>
      </c>
      <c r="M628" s="420">
        <v>4511</v>
      </c>
      <c r="N628" s="299">
        <f t="shared" si="131"/>
        <v>0</v>
      </c>
      <c r="O628" s="299"/>
      <c r="P628" s="299"/>
      <c r="Q628" s="370"/>
      <c r="R628" s="370"/>
      <c r="S628" s="371"/>
      <c r="T628" s="370"/>
      <c r="U628" s="370"/>
      <c r="V628" s="370"/>
    </row>
    <row r="629" spans="1:22" ht="27" hidden="1">
      <c r="A629" s="372"/>
      <c r="B629" s="372"/>
      <c r="C629" s="372"/>
      <c r="D629" s="372"/>
      <c r="E629" s="372"/>
      <c r="F629" s="372"/>
      <c r="G629" s="372"/>
      <c r="H629" s="290"/>
      <c r="I629" s="414"/>
      <c r="J629" s="415"/>
      <c r="K629" s="415"/>
      <c r="L629" s="416" t="s">
        <v>335</v>
      </c>
      <c r="M629" s="411"/>
      <c r="N629" s="417">
        <f>O629+P629</f>
        <v>0</v>
      </c>
      <c r="O629" s="417">
        <f>SUM(O630)</f>
        <v>0</v>
      </c>
      <c r="P629" s="417">
        <f>SUM(P630)</f>
        <v>0</v>
      </c>
      <c r="Q629" s="370"/>
      <c r="R629" s="370"/>
      <c r="S629" s="371"/>
      <c r="T629" s="370"/>
      <c r="U629" s="370"/>
      <c r="V629" s="370"/>
    </row>
    <row r="630" spans="1:22" ht="25.5" hidden="1">
      <c r="A630" s="372"/>
      <c r="B630" s="372"/>
      <c r="C630" s="372"/>
      <c r="D630" s="372"/>
      <c r="E630" s="372"/>
      <c r="F630" s="372"/>
      <c r="G630" s="372"/>
      <c r="H630" s="318"/>
      <c r="I630" s="319"/>
      <c r="J630" s="320"/>
      <c r="K630" s="320"/>
      <c r="L630" s="427" t="s">
        <v>217</v>
      </c>
      <c r="M630" s="420">
        <v>4511</v>
      </c>
      <c r="N630" s="299">
        <f t="shared" si="131"/>
        <v>0</v>
      </c>
      <c r="O630" s="292"/>
      <c r="P630" s="292"/>
      <c r="Q630" s="370"/>
      <c r="R630" s="370"/>
      <c r="S630" s="371"/>
      <c r="T630" s="370"/>
      <c r="U630" s="370"/>
      <c r="V630" s="370"/>
    </row>
    <row r="631" spans="1:22" ht="54" hidden="1">
      <c r="A631" s="372"/>
      <c r="B631" s="372"/>
      <c r="C631" s="372"/>
      <c r="D631" s="372"/>
      <c r="E631" s="372"/>
      <c r="F631" s="372"/>
      <c r="G631" s="372"/>
      <c r="H631" s="290"/>
      <c r="I631" s="414"/>
      <c r="J631" s="415"/>
      <c r="K631" s="415"/>
      <c r="L631" s="416" t="s">
        <v>845</v>
      </c>
      <c r="M631" s="411"/>
      <c r="N631" s="417">
        <f>O631+P631</f>
        <v>0</v>
      </c>
      <c r="O631" s="417">
        <f>SUM(O632:O635)</f>
        <v>0</v>
      </c>
      <c r="P631" s="417">
        <f>SUM(P632:P635)</f>
        <v>0</v>
      </c>
      <c r="Q631" s="370"/>
      <c r="R631" s="370"/>
      <c r="S631" s="371"/>
      <c r="T631" s="370"/>
      <c r="U631" s="370"/>
      <c r="V631" s="370"/>
    </row>
    <row r="632" spans="1:22" hidden="1">
      <c r="A632" s="372"/>
      <c r="B632" s="372"/>
      <c r="C632" s="372"/>
      <c r="D632" s="372"/>
      <c r="E632" s="372"/>
      <c r="F632" s="372"/>
      <c r="G632" s="372"/>
      <c r="H632" s="318"/>
      <c r="I632" s="319"/>
      <c r="J632" s="320"/>
      <c r="K632" s="320"/>
      <c r="L632" s="321" t="s">
        <v>348</v>
      </c>
      <c r="M632" s="316">
        <v>4729</v>
      </c>
      <c r="N632" s="299">
        <f t="shared" si="131"/>
        <v>0</v>
      </c>
      <c r="O632" s="299"/>
      <c r="P632" s="299"/>
      <c r="Q632" s="370"/>
      <c r="R632" s="370"/>
      <c r="S632" s="371"/>
      <c r="T632" s="370"/>
      <c r="U632" s="370"/>
      <c r="V632" s="370"/>
    </row>
    <row r="633" spans="1:22" hidden="1">
      <c r="A633" s="372"/>
      <c r="B633" s="372"/>
      <c r="C633" s="372"/>
      <c r="D633" s="372"/>
      <c r="E633" s="372"/>
      <c r="F633" s="372"/>
      <c r="G633" s="372"/>
      <c r="H633" s="318"/>
      <c r="I633" s="319"/>
      <c r="J633" s="320"/>
      <c r="K633" s="320"/>
      <c r="L633" s="330" t="s">
        <v>173</v>
      </c>
      <c r="M633" s="288">
        <v>5112</v>
      </c>
      <c r="N633" s="299">
        <f t="shared" si="131"/>
        <v>0</v>
      </c>
      <c r="O633" s="299"/>
      <c r="P633" s="299"/>
      <c r="Q633" s="370"/>
      <c r="R633" s="370"/>
      <c r="S633" s="371"/>
      <c r="T633" s="370"/>
      <c r="U633" s="370"/>
      <c r="V633" s="370"/>
    </row>
    <row r="634" spans="1:22" hidden="1">
      <c r="A634" s="372"/>
      <c r="B634" s="372"/>
      <c r="C634" s="372"/>
      <c r="D634" s="372"/>
      <c r="E634" s="372"/>
      <c r="F634" s="372"/>
      <c r="G634" s="372"/>
      <c r="H634" s="318"/>
      <c r="I634" s="319"/>
      <c r="J634" s="320"/>
      <c r="K634" s="320"/>
      <c r="L634" s="336" t="s">
        <v>143</v>
      </c>
      <c r="M634" s="289">
        <v>5113</v>
      </c>
      <c r="N634" s="299">
        <f t="shared" si="131"/>
        <v>0</v>
      </c>
      <c r="O634" s="299"/>
      <c r="P634" s="299"/>
      <c r="Q634" s="370"/>
      <c r="R634" s="370"/>
      <c r="S634" s="371"/>
      <c r="T634" s="370"/>
      <c r="U634" s="370"/>
      <c r="V634" s="370"/>
    </row>
    <row r="635" spans="1:22" hidden="1">
      <c r="A635" s="372"/>
      <c r="B635" s="372"/>
      <c r="C635" s="372"/>
      <c r="D635" s="372"/>
      <c r="E635" s="372"/>
      <c r="F635" s="372"/>
      <c r="G635" s="372"/>
      <c r="H635" s="318"/>
      <c r="I635" s="319"/>
      <c r="J635" s="320"/>
      <c r="K635" s="320"/>
      <c r="L635" s="330" t="s">
        <v>268</v>
      </c>
      <c r="M635" s="323">
        <v>5129</v>
      </c>
      <c r="N635" s="299">
        <f t="shared" si="131"/>
        <v>0</v>
      </c>
      <c r="O635" s="299"/>
      <c r="P635" s="299"/>
      <c r="Q635" s="370"/>
      <c r="R635" s="370"/>
      <c r="S635" s="371"/>
      <c r="T635" s="370"/>
      <c r="U635" s="370"/>
      <c r="V635" s="370"/>
    </row>
    <row r="636" spans="1:22" ht="27" hidden="1">
      <c r="H636" s="290"/>
      <c r="I636" s="414"/>
      <c r="J636" s="415"/>
      <c r="K636" s="415"/>
      <c r="L636" s="416" t="s">
        <v>852</v>
      </c>
      <c r="M636" s="411"/>
      <c r="N636" s="417">
        <f>SUM(N637:N638)</f>
        <v>0</v>
      </c>
      <c r="O636" s="417">
        <f>SUM(O637:O638)</f>
        <v>0</v>
      </c>
      <c r="P636" s="417">
        <f>SUM(P637:P638)</f>
        <v>0</v>
      </c>
      <c r="Q636" s="370"/>
      <c r="R636" s="370"/>
      <c r="S636" s="371"/>
      <c r="T636" s="370"/>
      <c r="U636" s="370"/>
      <c r="V636" s="370"/>
    </row>
    <row r="637" spans="1:22" hidden="1">
      <c r="A637" s="372"/>
      <c r="B637" s="372"/>
      <c r="C637" s="372"/>
      <c r="D637" s="372"/>
      <c r="E637" s="372"/>
      <c r="F637" s="372"/>
      <c r="G637" s="372"/>
      <c r="H637" s="318"/>
      <c r="I637" s="319"/>
      <c r="J637" s="320"/>
      <c r="K637" s="320"/>
      <c r="L637" s="330" t="s">
        <v>173</v>
      </c>
      <c r="M637" s="288">
        <v>5112</v>
      </c>
      <c r="N637" s="299">
        <f t="shared" si="131"/>
        <v>0</v>
      </c>
      <c r="O637" s="299"/>
      <c r="P637" s="299"/>
      <c r="Q637" s="370"/>
      <c r="R637" s="370"/>
      <c r="S637" s="371"/>
      <c r="T637" s="370"/>
      <c r="U637" s="370"/>
      <c r="V637" s="370"/>
    </row>
    <row r="638" spans="1:22" hidden="1">
      <c r="A638" s="372"/>
      <c r="B638" s="372"/>
      <c r="C638" s="372"/>
      <c r="D638" s="372"/>
      <c r="E638" s="372"/>
      <c r="F638" s="372"/>
      <c r="G638" s="372"/>
      <c r="H638" s="318"/>
      <c r="I638" s="319"/>
      <c r="J638" s="320"/>
      <c r="K638" s="320"/>
      <c r="L638" s="336" t="s">
        <v>143</v>
      </c>
      <c r="M638" s="289">
        <v>5113</v>
      </c>
      <c r="N638" s="299">
        <f t="shared" ref="N638" si="132">O638+P638</f>
        <v>0</v>
      </c>
      <c r="O638" s="299"/>
      <c r="P638" s="299"/>
      <c r="Q638" s="370"/>
      <c r="R638" s="370"/>
      <c r="S638" s="371"/>
      <c r="T638" s="370"/>
      <c r="U638" s="370"/>
      <c r="V638" s="370"/>
    </row>
    <row r="639" spans="1:22">
      <c r="A639" s="372"/>
      <c r="B639" s="372"/>
      <c r="C639" s="372"/>
      <c r="D639" s="372"/>
      <c r="E639" s="372"/>
      <c r="F639" s="372"/>
      <c r="G639" s="372"/>
      <c r="H639" s="290">
        <v>2960</v>
      </c>
      <c r="I639" s="319" t="s">
        <v>187</v>
      </c>
      <c r="J639" s="320">
        <v>6</v>
      </c>
      <c r="K639" s="320">
        <v>0</v>
      </c>
      <c r="L639" s="410" t="s">
        <v>337</v>
      </c>
      <c r="M639" s="411"/>
      <c r="N639" s="412">
        <f>+N641</f>
        <v>35861.9</v>
      </c>
      <c r="O639" s="412">
        <f>+O641</f>
        <v>35861.9</v>
      </c>
      <c r="P639" s="412">
        <f>+P641</f>
        <v>0</v>
      </c>
      <c r="Q639" s="370"/>
      <c r="R639" s="370"/>
      <c r="S639" s="371"/>
      <c r="T639" s="370"/>
      <c r="U639" s="370"/>
      <c r="V639" s="370"/>
    </row>
    <row r="640" spans="1:22">
      <c r="A640" s="372"/>
      <c r="B640" s="372"/>
      <c r="C640" s="372"/>
      <c r="D640" s="372"/>
      <c r="E640" s="372"/>
      <c r="F640" s="372"/>
      <c r="G640" s="372"/>
      <c r="H640" s="318"/>
      <c r="I640" s="319"/>
      <c r="J640" s="320"/>
      <c r="K640" s="320"/>
      <c r="L640" s="330" t="s">
        <v>110</v>
      </c>
      <c r="M640" s="288"/>
      <c r="N640" s="331"/>
      <c r="O640" s="331"/>
      <c r="P640" s="331"/>
      <c r="Q640" s="370"/>
      <c r="R640" s="370"/>
      <c r="S640" s="371"/>
      <c r="T640" s="370"/>
      <c r="U640" s="370"/>
      <c r="V640" s="370"/>
    </row>
    <row r="641" spans="1:22">
      <c r="H641" s="290">
        <v>2961</v>
      </c>
      <c r="I641" s="318" t="s">
        <v>187</v>
      </c>
      <c r="J641" s="322">
        <v>6</v>
      </c>
      <c r="K641" s="322">
        <v>1</v>
      </c>
      <c r="L641" s="409" t="s">
        <v>337</v>
      </c>
      <c r="M641" s="323"/>
      <c r="N641" s="331">
        <f>+N643+N648+N650+N652+N654+N657+N659</f>
        <v>35861.9</v>
      </c>
      <c r="O641" s="331">
        <f t="shared" ref="O641:P641" si="133">+O643+O648+O650+O652+O654+O657+O659</f>
        <v>35861.9</v>
      </c>
      <c r="P641" s="331">
        <f t="shared" si="133"/>
        <v>0</v>
      </c>
      <c r="Q641" s="370"/>
      <c r="R641" s="370"/>
      <c r="S641" s="371"/>
      <c r="T641" s="370"/>
      <c r="U641" s="370"/>
      <c r="V641" s="370"/>
    </row>
    <row r="642" spans="1:22">
      <c r="A642" s="372"/>
      <c r="B642" s="372"/>
      <c r="C642" s="372"/>
      <c r="D642" s="372"/>
      <c r="E642" s="372"/>
      <c r="F642" s="372"/>
      <c r="G642" s="372"/>
      <c r="H642" s="318"/>
      <c r="I642" s="318"/>
      <c r="J642" s="322"/>
      <c r="K642" s="322"/>
      <c r="L642" s="330" t="s">
        <v>108</v>
      </c>
      <c r="M642" s="288"/>
      <c r="N642" s="331"/>
      <c r="O642" s="331"/>
      <c r="P642" s="331"/>
      <c r="Q642" s="370"/>
      <c r="R642" s="370"/>
      <c r="S642" s="371"/>
      <c r="T642" s="370"/>
      <c r="U642" s="370"/>
      <c r="V642" s="370"/>
    </row>
    <row r="643" spans="1:22" ht="27" hidden="1">
      <c r="A643" s="372"/>
      <c r="B643" s="372"/>
      <c r="C643" s="372"/>
      <c r="D643" s="372"/>
      <c r="E643" s="372"/>
      <c r="F643" s="372"/>
      <c r="G643" s="372"/>
      <c r="H643" s="290"/>
      <c r="I643" s="414"/>
      <c r="J643" s="415"/>
      <c r="K643" s="415"/>
      <c r="L643" s="416" t="s">
        <v>833</v>
      </c>
      <c r="M643" s="411"/>
      <c r="N643" s="417">
        <f>O643+P643</f>
        <v>0</v>
      </c>
      <c r="O643" s="417">
        <f>SUM(O644:O647)</f>
        <v>0</v>
      </c>
      <c r="P643" s="417">
        <f>SUM(P644:P647)</f>
        <v>0</v>
      </c>
      <c r="Q643" s="370"/>
      <c r="R643" s="370"/>
      <c r="S643" s="371"/>
      <c r="T643" s="370"/>
      <c r="U643" s="370"/>
      <c r="V643" s="370"/>
    </row>
    <row r="644" spans="1:22" ht="29.25" hidden="1" customHeight="1">
      <c r="H644" s="290"/>
      <c r="I644" s="318"/>
      <c r="J644" s="322"/>
      <c r="K644" s="322"/>
      <c r="L644" s="330" t="s">
        <v>142</v>
      </c>
      <c r="M644" s="420">
        <v>4251</v>
      </c>
      <c r="N644" s="299">
        <f t="shared" ref="N644:N656" si="134">O644+P644</f>
        <v>0</v>
      </c>
      <c r="O644" s="299"/>
      <c r="P644" s="299"/>
      <c r="Q644" s="370"/>
      <c r="R644" s="370"/>
      <c r="S644" s="371"/>
      <c r="T644" s="370"/>
      <c r="U644" s="370"/>
      <c r="V644" s="370"/>
    </row>
    <row r="645" spans="1:22" hidden="1">
      <c r="A645" s="372"/>
      <c r="B645" s="372"/>
      <c r="C645" s="372"/>
      <c r="D645" s="372"/>
      <c r="E645" s="372"/>
      <c r="F645" s="372"/>
      <c r="G645" s="372"/>
      <c r="H645" s="290"/>
      <c r="I645" s="318"/>
      <c r="J645" s="322"/>
      <c r="K645" s="322"/>
      <c r="L645" s="321" t="s">
        <v>167</v>
      </c>
      <c r="M645" s="316">
        <v>4639</v>
      </c>
      <c r="N645" s="299">
        <f t="shared" si="134"/>
        <v>0</v>
      </c>
      <c r="O645" s="299"/>
      <c r="P645" s="299"/>
      <c r="Q645" s="370"/>
      <c r="R645" s="370"/>
      <c r="S645" s="371"/>
      <c r="T645" s="370"/>
      <c r="U645" s="370"/>
      <c r="V645" s="370"/>
    </row>
    <row r="646" spans="1:22" hidden="1">
      <c r="A646" s="372"/>
      <c r="B646" s="372"/>
      <c r="C646" s="372"/>
      <c r="D646" s="372"/>
      <c r="E646" s="372"/>
      <c r="F646" s="372"/>
      <c r="G646" s="372"/>
      <c r="H646" s="290"/>
      <c r="I646" s="318"/>
      <c r="J646" s="322"/>
      <c r="K646" s="322"/>
      <c r="L646" s="330" t="s">
        <v>173</v>
      </c>
      <c r="M646" s="288">
        <v>5112</v>
      </c>
      <c r="N646" s="299">
        <f t="shared" si="134"/>
        <v>0</v>
      </c>
      <c r="O646" s="299"/>
      <c r="P646" s="299"/>
      <c r="Q646" s="370"/>
      <c r="R646" s="370"/>
      <c r="S646" s="371"/>
      <c r="T646" s="370"/>
      <c r="U646" s="370"/>
      <c r="V646" s="370"/>
    </row>
    <row r="647" spans="1:22" hidden="1">
      <c r="H647" s="318"/>
      <c r="I647" s="318"/>
      <c r="J647" s="322"/>
      <c r="K647" s="322"/>
      <c r="L647" s="336" t="s">
        <v>143</v>
      </c>
      <c r="M647" s="289">
        <v>5113</v>
      </c>
      <c r="N647" s="299">
        <f t="shared" si="134"/>
        <v>0</v>
      </c>
      <c r="O647" s="299"/>
      <c r="P647" s="299"/>
      <c r="Q647" s="370"/>
      <c r="R647" s="370"/>
      <c r="S647" s="371"/>
      <c r="T647" s="370"/>
      <c r="U647" s="370"/>
      <c r="V647" s="370"/>
    </row>
    <row r="648" spans="1:22" ht="27" hidden="1">
      <c r="A648" s="372"/>
      <c r="B648" s="372"/>
      <c r="C648" s="372"/>
      <c r="D648" s="372"/>
      <c r="E648" s="372"/>
      <c r="F648" s="372"/>
      <c r="G648" s="372"/>
      <c r="H648" s="290"/>
      <c r="I648" s="414"/>
      <c r="J648" s="415"/>
      <c r="K648" s="415"/>
      <c r="L648" s="416" t="s">
        <v>339</v>
      </c>
      <c r="M648" s="411"/>
      <c r="N648" s="417">
        <f>O648+P648</f>
        <v>0</v>
      </c>
      <c r="O648" s="417">
        <f>SUM(O649)</f>
        <v>0</v>
      </c>
      <c r="P648" s="417">
        <f>SUM(P649)</f>
        <v>0</v>
      </c>
      <c r="Q648" s="370"/>
      <c r="R648" s="370"/>
      <c r="S648" s="371"/>
      <c r="T648" s="370"/>
      <c r="U648" s="370"/>
      <c r="V648" s="370"/>
    </row>
    <row r="649" spans="1:22" hidden="1">
      <c r="A649" s="372"/>
      <c r="B649" s="372"/>
      <c r="C649" s="372"/>
      <c r="D649" s="372"/>
      <c r="E649" s="372"/>
      <c r="F649" s="372"/>
      <c r="G649" s="372"/>
      <c r="H649" s="318"/>
      <c r="I649" s="318"/>
      <c r="J649" s="322"/>
      <c r="K649" s="322"/>
      <c r="L649" s="321" t="s">
        <v>125</v>
      </c>
      <c r="M649" s="316">
        <v>4239</v>
      </c>
      <c r="N649" s="299">
        <f t="shared" si="134"/>
        <v>0</v>
      </c>
      <c r="O649" s="299"/>
      <c r="P649" s="299"/>
      <c r="Q649" s="370"/>
      <c r="R649" s="370"/>
      <c r="S649" s="371"/>
      <c r="T649" s="370"/>
      <c r="U649" s="370"/>
      <c r="V649" s="370"/>
    </row>
    <row r="650" spans="1:22" ht="40.5" hidden="1">
      <c r="A650" s="372"/>
      <c r="B650" s="372"/>
      <c r="C650" s="372"/>
      <c r="D650" s="372"/>
      <c r="E650" s="372"/>
      <c r="F650" s="372"/>
      <c r="G650" s="372"/>
      <c r="H650" s="290"/>
      <c r="I650" s="414"/>
      <c r="J650" s="415"/>
      <c r="K650" s="415"/>
      <c r="L650" s="416" t="s">
        <v>771</v>
      </c>
      <c r="M650" s="411"/>
      <c r="N650" s="417">
        <f>O650+P650</f>
        <v>0</v>
      </c>
      <c r="O650" s="417">
        <f>SUM(O651)</f>
        <v>0</v>
      </c>
      <c r="P650" s="417">
        <f>SUM(P651)</f>
        <v>0</v>
      </c>
      <c r="Q650" s="370"/>
      <c r="R650" s="370"/>
      <c r="S650" s="371"/>
      <c r="T650" s="370"/>
      <c r="U650" s="370"/>
      <c r="V650" s="370"/>
    </row>
    <row r="651" spans="1:22" hidden="1">
      <c r="H651" s="318"/>
      <c r="I651" s="318"/>
      <c r="J651" s="322"/>
      <c r="K651" s="322"/>
      <c r="L651" s="321" t="s">
        <v>348</v>
      </c>
      <c r="M651" s="316">
        <v>4729</v>
      </c>
      <c r="N651" s="299">
        <f t="shared" si="134"/>
        <v>0</v>
      </c>
      <c r="O651" s="299"/>
      <c r="P651" s="299"/>
      <c r="Q651" s="370"/>
      <c r="R651" s="370"/>
      <c r="S651" s="371"/>
      <c r="T651" s="370"/>
      <c r="U651" s="370"/>
      <c r="V651" s="370"/>
    </row>
    <row r="652" spans="1:22" ht="54">
      <c r="A652" s="372"/>
      <c r="B652" s="372"/>
      <c r="C652" s="372"/>
      <c r="D652" s="372"/>
      <c r="E652" s="372"/>
      <c r="F652" s="372"/>
      <c r="G652" s="372"/>
      <c r="H652" s="318"/>
      <c r="I652" s="414"/>
      <c r="J652" s="415"/>
      <c r="K652" s="415"/>
      <c r="L652" s="416" t="s">
        <v>772</v>
      </c>
      <c r="M652" s="411"/>
      <c r="N652" s="417">
        <f>O652+P652</f>
        <v>-18504</v>
      </c>
      <c r="O652" s="417">
        <f>SUM(O653)</f>
        <v>-18504</v>
      </c>
      <c r="P652" s="417">
        <f>SUM(P653)</f>
        <v>0</v>
      </c>
      <c r="Q652" s="370"/>
      <c r="R652" s="370"/>
      <c r="S652" s="371"/>
      <c r="T652" s="370"/>
      <c r="U652" s="370"/>
      <c r="V652" s="370"/>
    </row>
    <row r="653" spans="1:22">
      <c r="A653" s="372"/>
      <c r="B653" s="372"/>
      <c r="C653" s="372"/>
      <c r="D653" s="372"/>
      <c r="E653" s="372"/>
      <c r="F653" s="372"/>
      <c r="G653" s="372"/>
      <c r="H653" s="318"/>
      <c r="I653" s="318"/>
      <c r="J653" s="322"/>
      <c r="K653" s="322"/>
      <c r="L653" s="321" t="s">
        <v>348</v>
      </c>
      <c r="M653" s="316">
        <v>4729</v>
      </c>
      <c r="N653" s="299">
        <f t="shared" si="134"/>
        <v>-18504</v>
      </c>
      <c r="O653" s="299">
        <v>-18504</v>
      </c>
      <c r="P653" s="299"/>
      <c r="Q653" s="370"/>
      <c r="R653" s="370"/>
      <c r="S653" s="371"/>
      <c r="T653" s="370"/>
      <c r="U653" s="370"/>
      <c r="V653" s="370"/>
    </row>
    <row r="654" spans="1:22" ht="40.5" hidden="1">
      <c r="A654" s="372"/>
      <c r="B654" s="372"/>
      <c r="C654" s="372"/>
      <c r="D654" s="372"/>
      <c r="E654" s="372"/>
      <c r="F654" s="372"/>
      <c r="G654" s="372"/>
      <c r="H654" s="318"/>
      <c r="I654" s="414"/>
      <c r="J654" s="415"/>
      <c r="K654" s="415"/>
      <c r="L654" s="416" t="s">
        <v>846</v>
      </c>
      <c r="M654" s="411"/>
      <c r="N654" s="417">
        <f>O654+P654</f>
        <v>0</v>
      </c>
      <c r="O654" s="417">
        <f>SUM(O655:O656)</f>
        <v>0</v>
      </c>
      <c r="P654" s="417">
        <f>SUM(P655:P656)</f>
        <v>0</v>
      </c>
      <c r="Q654" s="370"/>
      <c r="R654" s="370"/>
      <c r="S654" s="371"/>
      <c r="T654" s="370"/>
      <c r="U654" s="370"/>
      <c r="V654" s="370"/>
    </row>
    <row r="655" spans="1:22" hidden="1">
      <c r="H655" s="318"/>
      <c r="I655" s="318"/>
      <c r="J655" s="322"/>
      <c r="K655" s="322"/>
      <c r="L655" s="321" t="s">
        <v>348</v>
      </c>
      <c r="M655" s="316">
        <v>4729</v>
      </c>
      <c r="N655" s="299">
        <f t="shared" si="134"/>
        <v>0</v>
      </c>
      <c r="O655" s="299"/>
      <c r="P655" s="299"/>
      <c r="Q655" s="370"/>
      <c r="R655" s="370"/>
      <c r="S655" s="371"/>
      <c r="T655" s="370"/>
      <c r="U655" s="370"/>
      <c r="V655" s="370"/>
    </row>
    <row r="656" spans="1:22" ht="25.5" hidden="1">
      <c r="A656" s="372"/>
      <c r="B656" s="372"/>
      <c r="C656" s="372"/>
      <c r="D656" s="372"/>
      <c r="E656" s="372"/>
      <c r="F656" s="372"/>
      <c r="G656" s="372"/>
      <c r="H656" s="423"/>
      <c r="I656" s="424"/>
      <c r="J656" s="425"/>
      <c r="K656" s="426"/>
      <c r="L656" s="427" t="s">
        <v>215</v>
      </c>
      <c r="M656" s="420">
        <v>4637</v>
      </c>
      <c r="N656" s="299">
        <f t="shared" si="134"/>
        <v>0</v>
      </c>
      <c r="O656" s="299"/>
      <c r="P656" s="299"/>
      <c r="Q656" s="370"/>
      <c r="R656" s="370"/>
      <c r="S656" s="371"/>
      <c r="T656" s="370"/>
      <c r="U656" s="370"/>
      <c r="V656" s="370"/>
    </row>
    <row r="657" spans="1:22" ht="27" hidden="1">
      <c r="A657" s="372"/>
      <c r="B657" s="372"/>
      <c r="C657" s="372"/>
      <c r="D657" s="372"/>
      <c r="E657" s="372"/>
      <c r="F657" s="372"/>
      <c r="G657" s="372"/>
      <c r="H657" s="318"/>
      <c r="I657" s="414"/>
      <c r="J657" s="415"/>
      <c r="K657" s="415"/>
      <c r="L657" s="416" t="s">
        <v>898</v>
      </c>
      <c r="M657" s="411"/>
      <c r="N657" s="417">
        <f>O657+P657</f>
        <v>0</v>
      </c>
      <c r="O657" s="417">
        <f>SUM(O658)</f>
        <v>0</v>
      </c>
      <c r="P657" s="417">
        <f>SUM(P658)</f>
        <v>0</v>
      </c>
      <c r="Q657" s="370"/>
      <c r="R657" s="370"/>
      <c r="S657" s="371"/>
      <c r="T657" s="370"/>
      <c r="U657" s="370"/>
      <c r="V657" s="370"/>
    </row>
    <row r="658" spans="1:22" ht="18.600000000000001" hidden="1" customHeight="1">
      <c r="A658" s="372"/>
      <c r="B658" s="372"/>
      <c r="C658" s="372"/>
      <c r="D658" s="372"/>
      <c r="E658" s="372"/>
      <c r="F658" s="372"/>
      <c r="G658" s="372"/>
      <c r="H658" s="423"/>
      <c r="I658" s="424"/>
      <c r="J658" s="425"/>
      <c r="K658" s="426"/>
      <c r="L658" s="336" t="s">
        <v>899</v>
      </c>
      <c r="M658" s="289">
        <v>4861</v>
      </c>
      <c r="N658" s="299">
        <f t="shared" ref="N658" si="135">O658+P658</f>
        <v>0</v>
      </c>
      <c r="O658" s="299"/>
      <c r="P658" s="299"/>
      <c r="Q658" s="370"/>
      <c r="R658" s="370"/>
      <c r="S658" s="371"/>
      <c r="T658" s="370"/>
      <c r="U658" s="370"/>
      <c r="V658" s="370"/>
    </row>
    <row r="659" spans="1:22" ht="27">
      <c r="A659" s="372"/>
      <c r="B659" s="372"/>
      <c r="C659" s="372"/>
      <c r="D659" s="372"/>
      <c r="E659" s="372"/>
      <c r="F659" s="372"/>
      <c r="G659" s="372"/>
      <c r="H659" s="318"/>
      <c r="I659" s="414"/>
      <c r="J659" s="415"/>
      <c r="K659" s="415"/>
      <c r="L659" s="416" t="s">
        <v>938</v>
      </c>
      <c r="M659" s="411"/>
      <c r="N659" s="417">
        <f>O659+P659</f>
        <v>54365.9</v>
      </c>
      <c r="O659" s="417">
        <f>SUM(O660)</f>
        <v>54365.9</v>
      </c>
      <c r="P659" s="417">
        <f>SUM(P660)</f>
        <v>0</v>
      </c>
      <c r="Q659" s="370"/>
      <c r="R659" s="370"/>
      <c r="S659" s="371"/>
      <c r="T659" s="370"/>
      <c r="U659" s="370"/>
      <c r="V659" s="370"/>
    </row>
    <row r="660" spans="1:22" ht="27.6" customHeight="1">
      <c r="A660" s="372"/>
      <c r="B660" s="372"/>
      <c r="C660" s="372"/>
      <c r="D660" s="372"/>
      <c r="E660" s="372"/>
      <c r="F660" s="372"/>
      <c r="G660" s="372"/>
      <c r="H660" s="423"/>
      <c r="I660" s="424"/>
      <c r="J660" s="425"/>
      <c r="K660" s="426"/>
      <c r="L660" s="336" t="s">
        <v>940</v>
      </c>
      <c r="M660" s="289" t="s">
        <v>939</v>
      </c>
      <c r="N660" s="299">
        <f t="shared" ref="N660" si="136">O660+P660</f>
        <v>54365.9</v>
      </c>
      <c r="O660" s="299">
        <v>54365.9</v>
      </c>
      <c r="P660" s="299"/>
      <c r="Q660" s="370"/>
      <c r="R660" s="370"/>
      <c r="S660" s="371"/>
      <c r="T660" s="370"/>
      <c r="U660" s="370"/>
      <c r="V660" s="370"/>
    </row>
    <row r="661" spans="1:22" hidden="1">
      <c r="A661" s="372"/>
      <c r="B661" s="372"/>
      <c r="C661" s="372"/>
      <c r="D661" s="372"/>
      <c r="E661" s="372"/>
      <c r="F661" s="372"/>
      <c r="G661" s="372"/>
      <c r="H661" s="322">
        <v>3000</v>
      </c>
      <c r="I661" s="405" t="s">
        <v>189</v>
      </c>
      <c r="J661" s="406">
        <v>0</v>
      </c>
      <c r="K661" s="406">
        <v>0</v>
      </c>
      <c r="L661" s="401" t="s">
        <v>343</v>
      </c>
      <c r="M661" s="407"/>
      <c r="N661" s="403">
        <f>+N663+N669+N690+N743</f>
        <v>0</v>
      </c>
      <c r="O661" s="403">
        <f>+O663+O669+O690+O743</f>
        <v>0</v>
      </c>
      <c r="P661" s="403">
        <f>+P663+P669+P690+P743</f>
        <v>0</v>
      </c>
      <c r="Q661" s="370"/>
      <c r="R661" s="370"/>
      <c r="S661" s="371"/>
      <c r="T661" s="370"/>
      <c r="U661" s="370"/>
      <c r="V661" s="370"/>
    </row>
    <row r="662" spans="1:22" hidden="1">
      <c r="H662" s="318"/>
      <c r="I662" s="319"/>
      <c r="J662" s="320"/>
      <c r="K662" s="320"/>
      <c r="L662" s="330" t="s">
        <v>108</v>
      </c>
      <c r="M662" s="288"/>
      <c r="N662" s="331"/>
      <c r="O662" s="331"/>
      <c r="P662" s="331"/>
      <c r="Q662" s="370"/>
      <c r="R662" s="370"/>
      <c r="S662" s="371"/>
      <c r="T662" s="370"/>
      <c r="U662" s="370"/>
      <c r="V662" s="370"/>
    </row>
    <row r="663" spans="1:22" hidden="1">
      <c r="A663" s="372"/>
      <c r="B663" s="372"/>
      <c r="C663" s="372"/>
      <c r="D663" s="372"/>
      <c r="E663" s="372"/>
      <c r="F663" s="372"/>
      <c r="G663" s="372"/>
      <c r="H663" s="290">
        <v>3030</v>
      </c>
      <c r="I663" s="319" t="s">
        <v>189</v>
      </c>
      <c r="J663" s="320">
        <v>3</v>
      </c>
      <c r="K663" s="320">
        <v>0</v>
      </c>
      <c r="L663" s="410" t="s">
        <v>773</v>
      </c>
      <c r="M663" s="411"/>
      <c r="N663" s="412">
        <f>+N665</f>
        <v>0</v>
      </c>
      <c r="O663" s="412">
        <f>+O665</f>
        <v>0</v>
      </c>
      <c r="P663" s="412">
        <f>+P665</f>
        <v>0</v>
      </c>
      <c r="Q663" s="370"/>
      <c r="R663" s="370"/>
      <c r="S663" s="371"/>
      <c r="T663" s="370"/>
      <c r="U663" s="370"/>
      <c r="V663" s="370"/>
    </row>
    <row r="664" spans="1:22" hidden="1">
      <c r="H664" s="318"/>
      <c r="I664" s="319"/>
      <c r="J664" s="320"/>
      <c r="K664" s="320"/>
      <c r="L664" s="330" t="s">
        <v>110</v>
      </c>
      <c r="M664" s="288"/>
      <c r="N664" s="331"/>
      <c r="O664" s="331"/>
      <c r="P664" s="331"/>
      <c r="Q664" s="370"/>
      <c r="R664" s="370"/>
      <c r="S664" s="371"/>
      <c r="T664" s="370"/>
      <c r="U664" s="370"/>
      <c r="V664" s="370"/>
    </row>
    <row r="665" spans="1:22" hidden="1">
      <c r="A665" s="372"/>
      <c r="B665" s="372"/>
      <c r="C665" s="372"/>
      <c r="D665" s="372"/>
      <c r="E665" s="372"/>
      <c r="F665" s="372"/>
      <c r="G665" s="372"/>
      <c r="H665" s="290">
        <v>3031</v>
      </c>
      <c r="I665" s="318" t="s">
        <v>189</v>
      </c>
      <c r="J665" s="322">
        <v>3</v>
      </c>
      <c r="K665" s="322">
        <v>1</v>
      </c>
      <c r="L665" s="409" t="s">
        <v>773</v>
      </c>
      <c r="M665" s="323"/>
      <c r="N665" s="331">
        <f>+N667</f>
        <v>0</v>
      </c>
      <c r="O665" s="331">
        <f>+O667</f>
        <v>0</v>
      </c>
      <c r="P665" s="331">
        <f>+P667</f>
        <v>0</v>
      </c>
      <c r="Q665" s="370"/>
      <c r="R665" s="370"/>
      <c r="S665" s="371"/>
      <c r="T665" s="370"/>
      <c r="U665" s="370"/>
      <c r="V665" s="370"/>
    </row>
    <row r="666" spans="1:22" hidden="1">
      <c r="A666" s="372"/>
      <c r="B666" s="372"/>
      <c r="C666" s="372"/>
      <c r="D666" s="372"/>
      <c r="E666" s="372"/>
      <c r="F666" s="372"/>
      <c r="G666" s="372"/>
      <c r="H666" s="290"/>
      <c r="I666" s="318"/>
      <c r="J666" s="322"/>
      <c r="K666" s="322"/>
      <c r="L666" s="330" t="s">
        <v>108</v>
      </c>
      <c r="M666" s="323"/>
      <c r="N666" s="331"/>
      <c r="O666" s="331"/>
      <c r="P666" s="331"/>
      <c r="Q666" s="370"/>
      <c r="R666" s="370"/>
      <c r="S666" s="371"/>
      <c r="T666" s="370"/>
      <c r="U666" s="370"/>
      <c r="V666" s="370"/>
    </row>
    <row r="667" spans="1:22" ht="27" hidden="1">
      <c r="H667" s="290"/>
      <c r="I667" s="414"/>
      <c r="J667" s="415"/>
      <c r="K667" s="415"/>
      <c r="L667" s="416" t="s">
        <v>774</v>
      </c>
      <c r="M667" s="411"/>
      <c r="N667" s="417">
        <f>O667+P667</f>
        <v>0</v>
      </c>
      <c r="O667" s="417">
        <f>SUM(O668)</f>
        <v>0</v>
      </c>
      <c r="P667" s="417">
        <f>SUM(P668)</f>
        <v>0</v>
      </c>
      <c r="Q667" s="370"/>
      <c r="R667" s="370"/>
      <c r="S667" s="371"/>
      <c r="T667" s="370"/>
      <c r="U667" s="370"/>
      <c r="V667" s="370"/>
    </row>
    <row r="668" spans="1:22" hidden="1">
      <c r="A668" s="372"/>
      <c r="B668" s="372"/>
      <c r="C668" s="372"/>
      <c r="D668" s="372"/>
      <c r="E668" s="372"/>
      <c r="F668" s="372"/>
      <c r="G668" s="372"/>
      <c r="H668" s="290"/>
      <c r="I668" s="318"/>
      <c r="J668" s="322"/>
      <c r="K668" s="322"/>
      <c r="L668" s="321" t="s">
        <v>125</v>
      </c>
      <c r="M668" s="420">
        <v>4239</v>
      </c>
      <c r="N668" s="299">
        <f t="shared" ref="N668" si="137">O668+P668</f>
        <v>0</v>
      </c>
      <c r="O668" s="299"/>
      <c r="P668" s="299"/>
      <c r="Q668" s="370"/>
      <c r="R668" s="370"/>
      <c r="S668" s="371"/>
      <c r="T668" s="370"/>
      <c r="U668" s="370"/>
      <c r="V668" s="370"/>
    </row>
    <row r="669" spans="1:22" hidden="1">
      <c r="H669" s="290">
        <v>3040</v>
      </c>
      <c r="I669" s="319" t="s">
        <v>189</v>
      </c>
      <c r="J669" s="320">
        <v>4</v>
      </c>
      <c r="K669" s="320">
        <v>0</v>
      </c>
      <c r="L669" s="410" t="s">
        <v>775</v>
      </c>
      <c r="M669" s="411"/>
      <c r="N669" s="412">
        <f>+N671</f>
        <v>0</v>
      </c>
      <c r="O669" s="412">
        <f>+O671</f>
        <v>0</v>
      </c>
      <c r="P669" s="412">
        <f>+P671</f>
        <v>0</v>
      </c>
      <c r="Q669" s="370"/>
      <c r="R669" s="370"/>
      <c r="S669" s="371"/>
      <c r="T669" s="370"/>
      <c r="U669" s="370"/>
      <c r="V669" s="370"/>
    </row>
    <row r="670" spans="1:22" hidden="1">
      <c r="A670" s="372"/>
      <c r="B670" s="372"/>
      <c r="C670" s="372"/>
      <c r="D670" s="372"/>
      <c r="E670" s="372"/>
      <c r="F670" s="372"/>
      <c r="G670" s="372"/>
      <c r="H670" s="318"/>
      <c r="I670" s="319"/>
      <c r="J670" s="320"/>
      <c r="K670" s="320"/>
      <c r="L670" s="330" t="s">
        <v>110</v>
      </c>
      <c r="M670" s="288"/>
      <c r="N670" s="331"/>
      <c r="O670" s="331"/>
      <c r="P670" s="331"/>
      <c r="Q670" s="370"/>
      <c r="R670" s="370"/>
      <c r="S670" s="371"/>
      <c r="T670" s="370"/>
      <c r="U670" s="370"/>
      <c r="V670" s="370"/>
    </row>
    <row r="671" spans="1:22" hidden="1">
      <c r="H671" s="290">
        <v>3041</v>
      </c>
      <c r="I671" s="318" t="s">
        <v>189</v>
      </c>
      <c r="J671" s="322">
        <v>4</v>
      </c>
      <c r="K671" s="322">
        <v>1</v>
      </c>
      <c r="L671" s="409" t="s">
        <v>775</v>
      </c>
      <c r="M671" s="323"/>
      <c r="N671" s="331">
        <f>+N673+N681+N684+N687</f>
        <v>0</v>
      </c>
      <c r="O671" s="331">
        <f t="shared" ref="O671:P671" si="138">+O673+O681+O684+O687</f>
        <v>0</v>
      </c>
      <c r="P671" s="331">
        <f t="shared" si="138"/>
        <v>0</v>
      </c>
      <c r="Q671" s="370"/>
      <c r="R671" s="370"/>
      <c r="S671" s="371"/>
      <c r="T671" s="370"/>
      <c r="U671" s="370"/>
      <c r="V671" s="370"/>
    </row>
    <row r="672" spans="1:22" hidden="1">
      <c r="A672" s="372"/>
      <c r="B672" s="372"/>
      <c r="C672" s="372"/>
      <c r="D672" s="372"/>
      <c r="E672" s="372"/>
      <c r="F672" s="372"/>
      <c r="G672" s="372"/>
      <c r="H672" s="290"/>
      <c r="I672" s="318"/>
      <c r="J672" s="322"/>
      <c r="K672" s="322"/>
      <c r="L672" s="330" t="s">
        <v>108</v>
      </c>
      <c r="M672" s="323"/>
      <c r="N672" s="331"/>
      <c r="O672" s="331"/>
      <c r="P672" s="331"/>
      <c r="Q672" s="370"/>
      <c r="R672" s="370"/>
      <c r="S672" s="371"/>
      <c r="T672" s="370"/>
      <c r="U672" s="370"/>
      <c r="V672" s="370"/>
    </row>
    <row r="673" spans="1:22" ht="28.5" hidden="1" customHeight="1">
      <c r="H673" s="290"/>
      <c r="I673" s="414"/>
      <c r="J673" s="415"/>
      <c r="K673" s="415"/>
      <c r="L673" s="416" t="s">
        <v>776</v>
      </c>
      <c r="M673" s="411"/>
      <c r="N673" s="417">
        <f>O673+P673</f>
        <v>0</v>
      </c>
      <c r="O673" s="417">
        <f>SUM(O674:O680)</f>
        <v>0</v>
      </c>
      <c r="P673" s="417">
        <f>SUM(P674:P680)</f>
        <v>0</v>
      </c>
      <c r="Q673" s="370"/>
      <c r="R673" s="370"/>
      <c r="S673" s="371"/>
      <c r="T673" s="370"/>
      <c r="U673" s="370"/>
      <c r="V673" s="370"/>
    </row>
    <row r="674" spans="1:22" hidden="1">
      <c r="A674" s="372"/>
      <c r="B674" s="372"/>
      <c r="C674" s="372"/>
      <c r="D674" s="372"/>
      <c r="E674" s="372"/>
      <c r="F674" s="372"/>
      <c r="G674" s="372"/>
      <c r="H674" s="290"/>
      <c r="I674" s="318"/>
      <c r="J674" s="322"/>
      <c r="K674" s="322"/>
      <c r="L674" s="321" t="s">
        <v>118</v>
      </c>
      <c r="M674" s="420">
        <v>4216</v>
      </c>
      <c r="N674" s="299">
        <f t="shared" ref="N674:N683" si="139">O674+P674</f>
        <v>0</v>
      </c>
      <c r="O674" s="299"/>
      <c r="P674" s="299"/>
      <c r="Q674" s="370"/>
      <c r="R674" s="370"/>
      <c r="S674" s="371"/>
      <c r="T674" s="370"/>
      <c r="U674" s="370"/>
      <c r="V674" s="370"/>
    </row>
    <row r="675" spans="1:22" ht="25.5" hidden="1">
      <c r="A675" s="372"/>
      <c r="B675" s="372"/>
      <c r="C675" s="372"/>
      <c r="D675" s="372"/>
      <c r="E675" s="372"/>
      <c r="F675" s="372"/>
      <c r="G675" s="372"/>
      <c r="H675" s="290"/>
      <c r="I675" s="318"/>
      <c r="J675" s="322"/>
      <c r="K675" s="322"/>
      <c r="L675" s="418" t="s">
        <v>394</v>
      </c>
      <c r="M675" s="420">
        <v>4233</v>
      </c>
      <c r="N675" s="299">
        <f t="shared" si="139"/>
        <v>0</v>
      </c>
      <c r="O675" s="299"/>
      <c r="P675" s="299"/>
      <c r="Q675" s="370"/>
      <c r="R675" s="370"/>
      <c r="S675" s="371"/>
      <c r="T675" s="370"/>
      <c r="U675" s="370"/>
      <c r="V675" s="370"/>
    </row>
    <row r="676" spans="1:22" hidden="1">
      <c r="A676" s="372"/>
      <c r="B676" s="372"/>
      <c r="C676" s="372"/>
      <c r="D676" s="372"/>
      <c r="E676" s="372"/>
      <c r="F676" s="372"/>
      <c r="G676" s="372"/>
      <c r="H676" s="290"/>
      <c r="I676" s="318"/>
      <c r="J676" s="322"/>
      <c r="K676" s="322"/>
      <c r="L676" s="321" t="s">
        <v>122</v>
      </c>
      <c r="M676" s="316">
        <v>4234</v>
      </c>
      <c r="N676" s="299">
        <f t="shared" si="139"/>
        <v>0</v>
      </c>
      <c r="O676" s="299"/>
      <c r="P676" s="299"/>
      <c r="Q676" s="370"/>
      <c r="R676" s="370"/>
      <c r="S676" s="371"/>
      <c r="T676" s="370"/>
      <c r="U676" s="370"/>
      <c r="V676" s="370"/>
    </row>
    <row r="677" spans="1:22" hidden="1">
      <c r="A677" s="372"/>
      <c r="B677" s="372"/>
      <c r="C677" s="372"/>
      <c r="D677" s="372"/>
      <c r="E677" s="372"/>
      <c r="F677" s="372"/>
      <c r="G677" s="372"/>
      <c r="H677" s="290"/>
      <c r="I677" s="318"/>
      <c r="J677" s="322"/>
      <c r="K677" s="322"/>
      <c r="L677" s="321" t="s">
        <v>125</v>
      </c>
      <c r="M677" s="323">
        <v>4239</v>
      </c>
      <c r="N677" s="299">
        <f t="shared" si="139"/>
        <v>0</v>
      </c>
      <c r="O677" s="299"/>
      <c r="P677" s="299"/>
      <c r="Q677" s="370"/>
      <c r="R677" s="370"/>
      <c r="S677" s="371"/>
      <c r="T677" s="370"/>
      <c r="U677" s="370"/>
      <c r="V677" s="370"/>
    </row>
    <row r="678" spans="1:22" hidden="1">
      <c r="A678" s="372"/>
      <c r="B678" s="372"/>
      <c r="C678" s="372"/>
      <c r="D678" s="372"/>
      <c r="E678" s="372"/>
      <c r="F678" s="372"/>
      <c r="G678" s="372"/>
      <c r="H678" s="290"/>
      <c r="I678" s="318"/>
      <c r="J678" s="322"/>
      <c r="K678" s="322"/>
      <c r="L678" s="321" t="s">
        <v>900</v>
      </c>
      <c r="M678" s="316" t="s">
        <v>901</v>
      </c>
      <c r="N678" s="299">
        <f t="shared" si="139"/>
        <v>0</v>
      </c>
      <c r="O678" s="299"/>
      <c r="P678" s="299"/>
      <c r="Q678" s="370"/>
      <c r="R678" s="370"/>
      <c r="S678" s="371"/>
      <c r="T678" s="370"/>
      <c r="U678" s="370"/>
      <c r="V678" s="370"/>
    </row>
    <row r="679" spans="1:22" hidden="1">
      <c r="A679" s="372"/>
      <c r="B679" s="372"/>
      <c r="C679" s="372"/>
      <c r="D679" s="372"/>
      <c r="E679" s="372"/>
      <c r="F679" s="372"/>
      <c r="G679" s="372"/>
      <c r="H679" s="290"/>
      <c r="I679" s="318"/>
      <c r="J679" s="322"/>
      <c r="K679" s="322"/>
      <c r="L679" s="321" t="s">
        <v>130</v>
      </c>
      <c r="M679" s="420">
        <v>4267</v>
      </c>
      <c r="N679" s="299">
        <f t="shared" si="139"/>
        <v>0</v>
      </c>
      <c r="O679" s="299"/>
      <c r="P679" s="299"/>
      <c r="Q679" s="370"/>
      <c r="R679" s="370"/>
      <c r="S679" s="371"/>
      <c r="T679" s="370"/>
      <c r="U679" s="370"/>
      <c r="V679" s="370"/>
    </row>
    <row r="680" spans="1:22" hidden="1">
      <c r="A680" s="372"/>
      <c r="B680" s="372"/>
      <c r="C680" s="372"/>
      <c r="D680" s="372"/>
      <c r="E680" s="372"/>
      <c r="F680" s="372"/>
      <c r="G680" s="372"/>
      <c r="H680" s="290"/>
      <c r="I680" s="318"/>
      <c r="J680" s="322"/>
      <c r="K680" s="322"/>
      <c r="L680" s="422" t="s">
        <v>902</v>
      </c>
      <c r="M680" s="460" t="s">
        <v>903</v>
      </c>
      <c r="N680" s="299">
        <f t="shared" si="139"/>
        <v>0</v>
      </c>
      <c r="O680" s="299"/>
      <c r="P680" s="299"/>
      <c r="Q680" s="370"/>
      <c r="R680" s="370"/>
      <c r="S680" s="371"/>
      <c r="T680" s="370"/>
      <c r="U680" s="370"/>
      <c r="V680" s="370"/>
    </row>
    <row r="681" spans="1:22" ht="30.75" hidden="1" customHeight="1">
      <c r="H681" s="290"/>
      <c r="I681" s="414"/>
      <c r="J681" s="415"/>
      <c r="K681" s="415"/>
      <c r="L681" s="416" t="s">
        <v>847</v>
      </c>
      <c r="M681" s="411"/>
      <c r="N681" s="417">
        <f>O681+P681</f>
        <v>0</v>
      </c>
      <c r="O681" s="417">
        <f>SUM(O682:O683)</f>
        <v>0</v>
      </c>
      <c r="P681" s="417">
        <f>SUM(P682:P683)</f>
        <v>0</v>
      </c>
      <c r="Q681" s="370"/>
      <c r="R681" s="370"/>
      <c r="S681" s="371"/>
      <c r="T681" s="370"/>
      <c r="U681" s="370"/>
      <c r="V681" s="370"/>
    </row>
    <row r="682" spans="1:22" hidden="1">
      <c r="A682" s="372"/>
      <c r="B682" s="372"/>
      <c r="C682" s="372"/>
      <c r="D682" s="372"/>
      <c r="E682" s="372"/>
      <c r="F682" s="372"/>
      <c r="G682" s="372"/>
      <c r="H682" s="290"/>
      <c r="I682" s="318"/>
      <c r="J682" s="322"/>
      <c r="K682" s="322"/>
      <c r="L682" s="321" t="s">
        <v>125</v>
      </c>
      <c r="M682" s="323">
        <v>4239</v>
      </c>
      <c r="N682" s="299">
        <f t="shared" si="139"/>
        <v>0</v>
      </c>
      <c r="O682" s="299"/>
      <c r="P682" s="299"/>
      <c r="Q682" s="370"/>
      <c r="R682" s="370"/>
      <c r="S682" s="371"/>
      <c r="T682" s="370"/>
      <c r="U682" s="370"/>
      <c r="V682" s="370"/>
    </row>
    <row r="683" spans="1:22" hidden="1">
      <c r="H683" s="290"/>
      <c r="I683" s="318"/>
      <c r="J683" s="322"/>
      <c r="K683" s="322"/>
      <c r="L683" s="330" t="s">
        <v>134</v>
      </c>
      <c r="M683" s="288">
        <v>4861</v>
      </c>
      <c r="N683" s="299">
        <f t="shared" si="139"/>
        <v>0</v>
      </c>
      <c r="O683" s="299"/>
      <c r="P683" s="299"/>
      <c r="Q683" s="370"/>
      <c r="R683" s="370"/>
      <c r="S683" s="371"/>
      <c r="T683" s="370"/>
      <c r="U683" s="370"/>
      <c r="V683" s="370"/>
    </row>
    <row r="684" spans="1:22" ht="54" hidden="1" customHeight="1">
      <c r="H684" s="290"/>
      <c r="I684" s="414"/>
      <c r="J684" s="415"/>
      <c r="K684" s="415"/>
      <c r="L684" s="416" t="s">
        <v>848</v>
      </c>
      <c r="M684" s="411"/>
      <c r="N684" s="417">
        <f>SUM(N685:N686)</f>
        <v>0</v>
      </c>
      <c r="O684" s="417">
        <f t="shared" ref="O684:P684" si="140">SUM(O685:O686)</f>
        <v>0</v>
      </c>
      <c r="P684" s="417">
        <f t="shared" si="140"/>
        <v>0</v>
      </c>
      <c r="Q684" s="370"/>
      <c r="R684" s="370"/>
      <c r="S684" s="371"/>
      <c r="T684" s="370"/>
      <c r="U684" s="370"/>
      <c r="V684" s="370"/>
    </row>
    <row r="685" spans="1:22" hidden="1">
      <c r="H685" s="290"/>
      <c r="I685" s="318"/>
      <c r="J685" s="322"/>
      <c r="K685" s="322"/>
      <c r="L685" s="321" t="s">
        <v>123</v>
      </c>
      <c r="M685" s="316">
        <v>4235</v>
      </c>
      <c r="N685" s="299">
        <f t="shared" ref="N685" si="141">O685+P685</f>
        <v>0</v>
      </c>
      <c r="O685" s="299"/>
      <c r="P685" s="299"/>
      <c r="Q685" s="370"/>
      <c r="R685" s="370"/>
      <c r="S685" s="371"/>
      <c r="T685" s="370"/>
      <c r="U685" s="370"/>
      <c r="V685" s="370"/>
    </row>
    <row r="686" spans="1:22" hidden="1">
      <c r="H686" s="290"/>
      <c r="I686" s="318"/>
      <c r="J686" s="322"/>
      <c r="K686" s="322"/>
      <c r="L686" s="330" t="s">
        <v>134</v>
      </c>
      <c r="M686" s="288">
        <v>4861</v>
      </c>
      <c r="N686" s="299">
        <f t="shared" ref="N686" si="142">O686+P686</f>
        <v>0</v>
      </c>
      <c r="O686" s="299"/>
      <c r="P686" s="299"/>
      <c r="Q686" s="370"/>
      <c r="R686" s="370"/>
      <c r="S686" s="371"/>
      <c r="T686" s="370"/>
      <c r="U686" s="370"/>
      <c r="V686" s="370"/>
    </row>
    <row r="687" spans="1:22" ht="45" hidden="1" customHeight="1">
      <c r="H687" s="290"/>
      <c r="I687" s="414"/>
      <c r="J687" s="415"/>
      <c r="K687" s="415"/>
      <c r="L687" s="416" t="s">
        <v>849</v>
      </c>
      <c r="M687" s="411"/>
      <c r="N687" s="417">
        <f>SUM(N688:N689)</f>
        <v>0</v>
      </c>
      <c r="O687" s="417">
        <f t="shared" ref="O687:P687" si="143">SUM(O688:O689)</f>
        <v>0</v>
      </c>
      <c r="P687" s="417">
        <f t="shared" si="143"/>
        <v>0</v>
      </c>
      <c r="Q687" s="370"/>
      <c r="R687" s="370"/>
      <c r="S687" s="371"/>
      <c r="T687" s="370"/>
      <c r="U687" s="370"/>
      <c r="V687" s="370"/>
    </row>
    <row r="688" spans="1:22" hidden="1">
      <c r="H688" s="290"/>
      <c r="I688" s="318"/>
      <c r="J688" s="322"/>
      <c r="K688" s="322"/>
      <c r="L688" s="461" t="s">
        <v>123</v>
      </c>
      <c r="M688" s="462">
        <v>4235</v>
      </c>
      <c r="N688" s="299">
        <f t="shared" ref="N688" si="144">O688+P688</f>
        <v>0</v>
      </c>
      <c r="O688" s="299"/>
      <c r="P688" s="299"/>
      <c r="Q688" s="370"/>
      <c r="R688" s="370"/>
      <c r="S688" s="371"/>
      <c r="T688" s="370"/>
      <c r="U688" s="370"/>
      <c r="V688" s="370"/>
    </row>
    <row r="689" spans="1:22" hidden="1">
      <c r="H689" s="290"/>
      <c r="I689" s="318"/>
      <c r="J689" s="322"/>
      <c r="K689" s="322"/>
      <c r="L689" s="422" t="s">
        <v>125</v>
      </c>
      <c r="M689" s="463">
        <v>4239</v>
      </c>
      <c r="N689" s="299">
        <f t="shared" ref="N689" si="145">O689+P689</f>
        <v>0</v>
      </c>
      <c r="O689" s="299"/>
      <c r="P689" s="299"/>
      <c r="Q689" s="370"/>
      <c r="R689" s="370"/>
      <c r="S689" s="371"/>
      <c r="T689" s="370"/>
      <c r="U689" s="370"/>
      <c r="V689" s="370"/>
    </row>
    <row r="690" spans="1:22" ht="27" hidden="1">
      <c r="A690" s="372"/>
      <c r="B690" s="372"/>
      <c r="C690" s="372"/>
      <c r="D690" s="372"/>
      <c r="E690" s="372"/>
      <c r="F690" s="372"/>
      <c r="G690" s="372"/>
      <c r="H690" s="290">
        <v>3070</v>
      </c>
      <c r="I690" s="319" t="s">
        <v>189</v>
      </c>
      <c r="J690" s="320">
        <v>7</v>
      </c>
      <c r="K690" s="320">
        <v>0</v>
      </c>
      <c r="L690" s="410" t="s">
        <v>344</v>
      </c>
      <c r="M690" s="411"/>
      <c r="N690" s="412">
        <f>+N692</f>
        <v>0</v>
      </c>
      <c r="O690" s="412">
        <f>+O692</f>
        <v>0</v>
      </c>
      <c r="P690" s="412">
        <f>+P692</f>
        <v>0</v>
      </c>
      <c r="Q690" s="370"/>
      <c r="R690" s="370"/>
      <c r="S690" s="371"/>
      <c r="T690" s="370"/>
      <c r="U690" s="370"/>
      <c r="V690" s="370"/>
    </row>
    <row r="691" spans="1:22" hidden="1">
      <c r="A691" s="372"/>
      <c r="B691" s="372"/>
      <c r="C691" s="372"/>
      <c r="D691" s="372"/>
      <c r="E691" s="372"/>
      <c r="F691" s="372"/>
      <c r="G691" s="372"/>
      <c r="H691" s="318"/>
      <c r="I691" s="319"/>
      <c r="J691" s="320"/>
      <c r="K691" s="320"/>
      <c r="L691" s="330" t="s">
        <v>110</v>
      </c>
      <c r="M691" s="288"/>
      <c r="N691" s="331"/>
      <c r="O691" s="331"/>
      <c r="P691" s="331"/>
      <c r="Q691" s="370"/>
      <c r="R691" s="370"/>
      <c r="S691" s="371"/>
      <c r="T691" s="370"/>
      <c r="U691" s="370"/>
      <c r="V691" s="370"/>
    </row>
    <row r="692" spans="1:22" ht="25.5" hidden="1">
      <c r="A692" s="372"/>
      <c r="B692" s="372"/>
      <c r="C692" s="372"/>
      <c r="D692" s="372"/>
      <c r="E692" s="372"/>
      <c r="F692" s="372"/>
      <c r="G692" s="372"/>
      <c r="H692" s="290">
        <v>3071</v>
      </c>
      <c r="I692" s="318" t="s">
        <v>189</v>
      </c>
      <c r="J692" s="322">
        <v>7</v>
      </c>
      <c r="K692" s="322">
        <v>1</v>
      </c>
      <c r="L692" s="409" t="s">
        <v>344</v>
      </c>
      <c r="M692" s="323"/>
      <c r="N692" s="331">
        <f>+N694+N702+N708+N710+N716+N723+N727+N735+N741</f>
        <v>0</v>
      </c>
      <c r="O692" s="331">
        <f t="shared" ref="O692:P692" si="146">+O694+O702+O708+O710+O716+O723+O727+O735+O741</f>
        <v>0</v>
      </c>
      <c r="P692" s="331">
        <f t="shared" si="146"/>
        <v>0</v>
      </c>
      <c r="Q692" s="370"/>
      <c r="R692" s="370"/>
      <c r="S692" s="371"/>
      <c r="T692" s="370"/>
      <c r="U692" s="370"/>
      <c r="V692" s="370"/>
    </row>
    <row r="693" spans="1:22" hidden="1">
      <c r="H693" s="318"/>
      <c r="I693" s="318"/>
      <c r="J693" s="322"/>
      <c r="K693" s="322"/>
      <c r="L693" s="330" t="s">
        <v>108</v>
      </c>
      <c r="M693" s="288"/>
      <c r="N693" s="331"/>
      <c r="O693" s="331"/>
      <c r="P693" s="331"/>
      <c r="Q693" s="370"/>
      <c r="R693" s="370"/>
      <c r="S693" s="371"/>
      <c r="T693" s="370"/>
      <c r="U693" s="370"/>
      <c r="V693" s="370"/>
    </row>
    <row r="694" spans="1:22" ht="40.5" hidden="1">
      <c r="A694" s="372"/>
      <c r="B694" s="372"/>
      <c r="C694" s="372"/>
      <c r="D694" s="372"/>
      <c r="E694" s="372"/>
      <c r="F694" s="372"/>
      <c r="G694" s="372"/>
      <c r="H694" s="290"/>
      <c r="I694" s="414"/>
      <c r="J694" s="415"/>
      <c r="K694" s="415"/>
      <c r="L694" s="416" t="s">
        <v>904</v>
      </c>
      <c r="M694" s="411"/>
      <c r="N694" s="417">
        <f>O694+P694</f>
        <v>0</v>
      </c>
      <c r="O694" s="464">
        <f>SUM(O695:O701)</f>
        <v>0</v>
      </c>
      <c r="P694" s="464">
        <f>SUM(P695:P701)</f>
        <v>0</v>
      </c>
      <c r="Q694" s="370"/>
      <c r="R694" s="370"/>
      <c r="S694" s="371"/>
      <c r="T694" s="370"/>
      <c r="U694" s="370"/>
      <c r="V694" s="370"/>
    </row>
    <row r="695" spans="1:22" ht="16.5" hidden="1">
      <c r="H695" s="290"/>
      <c r="I695" s="318"/>
      <c r="J695" s="322"/>
      <c r="K695" s="322"/>
      <c r="L695" s="321" t="s">
        <v>116</v>
      </c>
      <c r="M695" s="420">
        <v>4214</v>
      </c>
      <c r="N695" s="299">
        <f t="shared" ref="N695:N736" si="147">O695+P695</f>
        <v>0</v>
      </c>
      <c r="O695" s="292"/>
      <c r="P695" s="292"/>
      <c r="Q695" s="370"/>
      <c r="R695" s="370"/>
      <c r="S695" s="371"/>
      <c r="T695" s="370"/>
      <c r="U695" s="370"/>
      <c r="V695" s="370"/>
    </row>
    <row r="696" spans="1:22" ht="25.5" hidden="1">
      <c r="A696" s="372"/>
      <c r="B696" s="372"/>
      <c r="C696" s="372"/>
      <c r="D696" s="372"/>
      <c r="E696" s="372"/>
      <c r="F696" s="372"/>
      <c r="G696" s="372"/>
      <c r="H696" s="290"/>
      <c r="I696" s="318"/>
      <c r="J696" s="322"/>
      <c r="K696" s="322"/>
      <c r="L696" s="330" t="s">
        <v>394</v>
      </c>
      <c r="M696" s="288">
        <v>4233</v>
      </c>
      <c r="N696" s="299">
        <f t="shared" si="147"/>
        <v>0</v>
      </c>
      <c r="O696" s="292"/>
      <c r="P696" s="292"/>
      <c r="Q696" s="370"/>
      <c r="R696" s="370"/>
      <c r="S696" s="371"/>
      <c r="T696" s="370"/>
      <c r="U696" s="370"/>
      <c r="V696" s="370"/>
    </row>
    <row r="697" spans="1:22" ht="16.5" hidden="1">
      <c r="H697" s="290"/>
      <c r="I697" s="318"/>
      <c r="J697" s="322"/>
      <c r="K697" s="322"/>
      <c r="L697" s="321" t="s">
        <v>123</v>
      </c>
      <c r="M697" s="316">
        <v>4235</v>
      </c>
      <c r="N697" s="299">
        <f t="shared" si="147"/>
        <v>0</v>
      </c>
      <c r="O697" s="292"/>
      <c r="P697" s="292"/>
      <c r="Q697" s="370"/>
      <c r="R697" s="370"/>
      <c r="S697" s="371"/>
      <c r="T697" s="370"/>
      <c r="U697" s="370"/>
      <c r="V697" s="370"/>
    </row>
    <row r="698" spans="1:22" ht="16.5" hidden="1">
      <c r="A698" s="372"/>
      <c r="B698" s="372"/>
      <c r="C698" s="372"/>
      <c r="D698" s="372"/>
      <c r="E698" s="372"/>
      <c r="F698" s="372"/>
      <c r="G698" s="372"/>
      <c r="H698" s="290"/>
      <c r="I698" s="318"/>
      <c r="J698" s="322"/>
      <c r="K698" s="322"/>
      <c r="L698" s="321" t="s">
        <v>125</v>
      </c>
      <c r="M698" s="323">
        <v>4239</v>
      </c>
      <c r="N698" s="299">
        <f t="shared" si="147"/>
        <v>0</v>
      </c>
      <c r="O698" s="292"/>
      <c r="P698" s="292"/>
      <c r="Q698" s="370"/>
      <c r="R698" s="370"/>
      <c r="S698" s="371"/>
      <c r="T698" s="370"/>
      <c r="U698" s="370"/>
      <c r="V698" s="370"/>
    </row>
    <row r="699" spans="1:22" hidden="1">
      <c r="H699" s="290"/>
      <c r="I699" s="318"/>
      <c r="J699" s="322"/>
      <c r="K699" s="322"/>
      <c r="L699" s="321" t="s">
        <v>396</v>
      </c>
      <c r="M699" s="323">
        <v>4241</v>
      </c>
      <c r="N699" s="299">
        <f t="shared" si="147"/>
        <v>0</v>
      </c>
      <c r="O699" s="299"/>
      <c r="P699" s="299"/>
      <c r="Q699" s="370"/>
      <c r="R699" s="370"/>
      <c r="S699" s="371"/>
      <c r="T699" s="370"/>
      <c r="U699" s="370"/>
      <c r="V699" s="370"/>
    </row>
    <row r="700" spans="1:22" hidden="1">
      <c r="A700" s="372"/>
      <c r="B700" s="372"/>
      <c r="C700" s="372"/>
      <c r="D700" s="372"/>
      <c r="E700" s="372"/>
      <c r="F700" s="372"/>
      <c r="G700" s="372"/>
      <c r="H700" s="290"/>
      <c r="I700" s="318"/>
      <c r="J700" s="322"/>
      <c r="K700" s="322"/>
      <c r="L700" s="330" t="s">
        <v>134</v>
      </c>
      <c r="M700" s="288">
        <v>4861</v>
      </c>
      <c r="N700" s="299">
        <f t="shared" si="147"/>
        <v>0</v>
      </c>
      <c r="O700" s="299"/>
      <c r="P700" s="299"/>
      <c r="Q700" s="370"/>
      <c r="R700" s="370"/>
      <c r="S700" s="371"/>
      <c r="T700" s="370"/>
      <c r="U700" s="370"/>
      <c r="V700" s="370"/>
    </row>
    <row r="701" spans="1:22" ht="16.5" hidden="1">
      <c r="H701" s="290"/>
      <c r="I701" s="318"/>
      <c r="J701" s="322"/>
      <c r="K701" s="322"/>
      <c r="L701" s="321" t="s">
        <v>136</v>
      </c>
      <c r="M701" s="316">
        <v>5122</v>
      </c>
      <c r="N701" s="299">
        <f t="shared" si="147"/>
        <v>0</v>
      </c>
      <c r="O701" s="292"/>
      <c r="P701" s="292"/>
      <c r="Q701" s="370"/>
      <c r="R701" s="370"/>
      <c r="S701" s="371"/>
      <c r="T701" s="370"/>
      <c r="U701" s="370"/>
      <c r="V701" s="370"/>
    </row>
    <row r="702" spans="1:22" ht="54" hidden="1">
      <c r="A702" s="372"/>
      <c r="B702" s="372"/>
      <c r="C702" s="372"/>
      <c r="D702" s="372"/>
      <c r="E702" s="372"/>
      <c r="F702" s="372"/>
      <c r="G702" s="372"/>
      <c r="H702" s="290"/>
      <c r="I702" s="414"/>
      <c r="J702" s="415"/>
      <c r="K702" s="415"/>
      <c r="L702" s="416" t="s">
        <v>777</v>
      </c>
      <c r="M702" s="411"/>
      <c r="N702" s="417">
        <f>O702+P702</f>
        <v>0</v>
      </c>
      <c r="O702" s="417">
        <f>SUM(O703:O707)</f>
        <v>0</v>
      </c>
      <c r="P702" s="417">
        <f>SUM(P703:P707)</f>
        <v>0</v>
      </c>
      <c r="Q702" s="370"/>
      <c r="R702" s="370"/>
      <c r="S702" s="371"/>
      <c r="T702" s="370"/>
      <c r="U702" s="370"/>
      <c r="V702" s="370"/>
    </row>
    <row r="703" spans="1:22" hidden="1">
      <c r="H703" s="290"/>
      <c r="I703" s="318"/>
      <c r="J703" s="322"/>
      <c r="K703" s="322"/>
      <c r="L703" s="321" t="s">
        <v>125</v>
      </c>
      <c r="M703" s="323">
        <v>4239</v>
      </c>
      <c r="N703" s="299">
        <f t="shared" si="147"/>
        <v>0</v>
      </c>
      <c r="O703" s="299"/>
      <c r="P703" s="299"/>
      <c r="Q703" s="370"/>
      <c r="R703" s="370"/>
      <c r="S703" s="371"/>
      <c r="T703" s="370"/>
      <c r="U703" s="370"/>
      <c r="V703" s="370"/>
    </row>
    <row r="704" spans="1:22" ht="25.5" hidden="1">
      <c r="H704" s="290"/>
      <c r="I704" s="318"/>
      <c r="J704" s="322"/>
      <c r="K704" s="322"/>
      <c r="L704" s="330" t="s">
        <v>142</v>
      </c>
      <c r="M704" s="420">
        <v>4251</v>
      </c>
      <c r="N704" s="299">
        <f t="shared" si="147"/>
        <v>0</v>
      </c>
      <c r="O704" s="299"/>
      <c r="P704" s="299"/>
      <c r="Q704" s="370"/>
      <c r="R704" s="370"/>
      <c r="S704" s="371"/>
      <c r="T704" s="370"/>
      <c r="U704" s="370"/>
      <c r="V704" s="370"/>
    </row>
    <row r="705" spans="1:22" hidden="1">
      <c r="A705" s="372"/>
      <c r="B705" s="372"/>
      <c r="C705" s="372"/>
      <c r="D705" s="372"/>
      <c r="E705" s="372"/>
      <c r="F705" s="372"/>
      <c r="G705" s="372"/>
      <c r="H705" s="290"/>
      <c r="I705" s="318"/>
      <c r="J705" s="322"/>
      <c r="K705" s="322"/>
      <c r="L705" s="321" t="s">
        <v>130</v>
      </c>
      <c r="M705" s="420">
        <v>4267</v>
      </c>
      <c r="N705" s="299">
        <f t="shared" si="147"/>
        <v>0</v>
      </c>
      <c r="O705" s="299"/>
      <c r="P705" s="299"/>
      <c r="Q705" s="370"/>
      <c r="R705" s="370"/>
      <c r="S705" s="371"/>
      <c r="T705" s="370"/>
      <c r="U705" s="370"/>
      <c r="V705" s="370"/>
    </row>
    <row r="706" spans="1:22" hidden="1">
      <c r="A706" s="372"/>
      <c r="B706" s="372"/>
      <c r="C706" s="372"/>
      <c r="D706" s="372"/>
      <c r="E706" s="372"/>
      <c r="F706" s="372"/>
      <c r="G706" s="372"/>
      <c r="H706" s="290"/>
      <c r="I706" s="318"/>
      <c r="J706" s="322"/>
      <c r="K706" s="322"/>
      <c r="L706" s="336" t="s">
        <v>364</v>
      </c>
      <c r="M706" s="289">
        <v>4269</v>
      </c>
      <c r="N706" s="299">
        <f t="shared" ref="N706" si="148">O706+P706</f>
        <v>0</v>
      </c>
      <c r="O706" s="299"/>
      <c r="P706" s="299"/>
      <c r="Q706" s="370"/>
      <c r="R706" s="370"/>
      <c r="S706" s="371"/>
      <c r="T706" s="370"/>
      <c r="U706" s="370"/>
      <c r="V706" s="370"/>
    </row>
    <row r="707" spans="1:22" hidden="1">
      <c r="H707" s="290"/>
      <c r="I707" s="318"/>
      <c r="J707" s="322"/>
      <c r="K707" s="322"/>
      <c r="L707" s="330" t="s">
        <v>134</v>
      </c>
      <c r="M707" s="288">
        <v>4861</v>
      </c>
      <c r="N707" s="299">
        <f t="shared" si="147"/>
        <v>0</v>
      </c>
      <c r="O707" s="299"/>
      <c r="P707" s="299"/>
      <c r="Q707" s="370"/>
      <c r="R707" s="370"/>
      <c r="S707" s="371"/>
      <c r="T707" s="370"/>
      <c r="U707" s="370"/>
      <c r="V707" s="370"/>
    </row>
    <row r="708" spans="1:22" ht="27" hidden="1">
      <c r="A708" s="372"/>
      <c r="B708" s="372"/>
      <c r="C708" s="372"/>
      <c r="D708" s="372"/>
      <c r="E708" s="372"/>
      <c r="F708" s="372"/>
      <c r="G708" s="372"/>
      <c r="H708" s="290"/>
      <c r="I708" s="414"/>
      <c r="J708" s="415"/>
      <c r="K708" s="415"/>
      <c r="L708" s="416" t="s">
        <v>778</v>
      </c>
      <c r="M708" s="411"/>
      <c r="N708" s="417">
        <f>O708+P708</f>
        <v>0</v>
      </c>
      <c r="O708" s="417">
        <f>SUM(O709)</f>
        <v>0</v>
      </c>
      <c r="P708" s="417">
        <f>SUM(P709)</f>
        <v>0</v>
      </c>
      <c r="Q708" s="370"/>
      <c r="R708" s="370"/>
      <c r="S708" s="371"/>
      <c r="T708" s="370"/>
      <c r="U708" s="370"/>
      <c r="V708" s="370"/>
    </row>
    <row r="709" spans="1:22" ht="25.5" hidden="1">
      <c r="H709" s="318"/>
      <c r="I709" s="318"/>
      <c r="J709" s="322"/>
      <c r="K709" s="322"/>
      <c r="L709" s="321" t="s">
        <v>219</v>
      </c>
      <c r="M709" s="316">
        <v>4819</v>
      </c>
      <c r="N709" s="299">
        <f t="shared" si="147"/>
        <v>0</v>
      </c>
      <c r="O709" s="299"/>
      <c r="P709" s="299"/>
      <c r="Q709" s="370"/>
      <c r="R709" s="370"/>
      <c r="S709" s="371"/>
      <c r="T709" s="370"/>
      <c r="U709" s="370"/>
      <c r="V709" s="370"/>
    </row>
    <row r="710" spans="1:22" ht="40.5" hidden="1">
      <c r="A710" s="372"/>
      <c r="B710" s="372"/>
      <c r="C710" s="372"/>
      <c r="D710" s="372"/>
      <c r="E710" s="372"/>
      <c r="F710" s="372"/>
      <c r="G710" s="372"/>
      <c r="H710" s="290"/>
      <c r="I710" s="414"/>
      <c r="J710" s="415"/>
      <c r="K710" s="415"/>
      <c r="L710" s="416" t="s">
        <v>779</v>
      </c>
      <c r="M710" s="411"/>
      <c r="N710" s="417">
        <f>O710+P710</f>
        <v>0</v>
      </c>
      <c r="O710" s="417">
        <f>SUM(O711:O715)</f>
        <v>0</v>
      </c>
      <c r="P710" s="417">
        <f>SUM(P711:P715)</f>
        <v>0</v>
      </c>
      <c r="Q710" s="370"/>
      <c r="R710" s="370"/>
      <c r="S710" s="371"/>
      <c r="T710" s="370"/>
      <c r="U710" s="370"/>
      <c r="V710" s="370"/>
    </row>
    <row r="711" spans="1:22" hidden="1">
      <c r="H711" s="290"/>
      <c r="I711" s="318"/>
      <c r="J711" s="322"/>
      <c r="K711" s="322"/>
      <c r="L711" s="321" t="s">
        <v>118</v>
      </c>
      <c r="M711" s="420">
        <v>4216</v>
      </c>
      <c r="N711" s="299">
        <f t="shared" si="147"/>
        <v>0</v>
      </c>
      <c r="O711" s="299"/>
      <c r="P711" s="299"/>
      <c r="Q711" s="370"/>
      <c r="R711" s="370"/>
      <c r="S711" s="371"/>
      <c r="T711" s="370"/>
      <c r="U711" s="370"/>
      <c r="V711" s="370"/>
    </row>
    <row r="712" spans="1:22" hidden="1">
      <c r="A712" s="372"/>
      <c r="B712" s="372"/>
      <c r="C712" s="372"/>
      <c r="D712" s="372"/>
      <c r="E712" s="372"/>
      <c r="F712" s="372"/>
      <c r="G712" s="372"/>
      <c r="H712" s="290"/>
      <c r="I712" s="318"/>
      <c r="J712" s="322"/>
      <c r="K712" s="322"/>
      <c r="L712" s="321" t="s">
        <v>125</v>
      </c>
      <c r="M712" s="323">
        <v>4239</v>
      </c>
      <c r="N712" s="299">
        <f t="shared" si="147"/>
        <v>0</v>
      </c>
      <c r="O712" s="299"/>
      <c r="P712" s="299"/>
      <c r="Q712" s="370"/>
      <c r="R712" s="370"/>
      <c r="S712" s="371"/>
      <c r="T712" s="370"/>
      <c r="U712" s="370"/>
      <c r="V712" s="370"/>
    </row>
    <row r="713" spans="1:22" hidden="1">
      <c r="H713" s="290"/>
      <c r="I713" s="318"/>
      <c r="J713" s="322"/>
      <c r="K713" s="322"/>
      <c r="L713" s="321" t="s">
        <v>396</v>
      </c>
      <c r="M713" s="323">
        <v>4241</v>
      </c>
      <c r="N713" s="299">
        <f t="shared" si="147"/>
        <v>0</v>
      </c>
      <c r="O713" s="299"/>
      <c r="P713" s="299"/>
      <c r="Q713" s="370"/>
      <c r="R713" s="370"/>
      <c r="S713" s="371"/>
      <c r="T713" s="370"/>
      <c r="U713" s="370"/>
      <c r="V713" s="370"/>
    </row>
    <row r="714" spans="1:22" ht="25.5" hidden="1">
      <c r="H714" s="290"/>
      <c r="I714" s="318"/>
      <c r="J714" s="322"/>
      <c r="K714" s="322"/>
      <c r="L714" s="330" t="s">
        <v>142</v>
      </c>
      <c r="M714" s="420">
        <v>4251</v>
      </c>
      <c r="N714" s="299">
        <f t="shared" ref="N714" si="149">O714+P714</f>
        <v>0</v>
      </c>
      <c r="O714" s="299"/>
      <c r="P714" s="299"/>
      <c r="Q714" s="370"/>
      <c r="R714" s="370"/>
      <c r="S714" s="371"/>
      <c r="T714" s="370"/>
      <c r="U714" s="370"/>
      <c r="V714" s="370"/>
    </row>
    <row r="715" spans="1:22" hidden="1">
      <c r="A715" s="372"/>
      <c r="B715" s="372"/>
      <c r="C715" s="372"/>
      <c r="D715" s="372"/>
      <c r="E715" s="372"/>
      <c r="F715" s="372"/>
      <c r="G715" s="372"/>
      <c r="H715" s="290"/>
      <c r="I715" s="318"/>
      <c r="J715" s="322"/>
      <c r="K715" s="322"/>
      <c r="L715" s="330" t="s">
        <v>134</v>
      </c>
      <c r="M715" s="288">
        <v>4861</v>
      </c>
      <c r="N715" s="299">
        <f t="shared" si="147"/>
        <v>0</v>
      </c>
      <c r="O715" s="299"/>
      <c r="P715" s="299"/>
      <c r="Q715" s="370"/>
      <c r="R715" s="370"/>
      <c r="S715" s="371"/>
      <c r="T715" s="370"/>
      <c r="U715" s="370"/>
      <c r="V715" s="370"/>
    </row>
    <row r="716" spans="1:22" ht="36.75" hidden="1" customHeight="1">
      <c r="A716" s="372"/>
      <c r="B716" s="372"/>
      <c r="C716" s="372"/>
      <c r="D716" s="372"/>
      <c r="E716" s="372"/>
      <c r="F716" s="372"/>
      <c r="G716" s="372"/>
      <c r="H716" s="290"/>
      <c r="I716" s="414"/>
      <c r="J716" s="415"/>
      <c r="K716" s="415"/>
      <c r="L716" s="416" t="s">
        <v>780</v>
      </c>
      <c r="M716" s="411"/>
      <c r="N716" s="417">
        <f>O716+P716</f>
        <v>0</v>
      </c>
      <c r="O716" s="417">
        <f>SUM(O717:O722)</f>
        <v>0</v>
      </c>
      <c r="P716" s="417">
        <f>SUM(P717:P722)</f>
        <v>0</v>
      </c>
      <c r="Q716" s="370"/>
      <c r="R716" s="370"/>
      <c r="S716" s="371"/>
      <c r="T716" s="370"/>
      <c r="U716" s="370"/>
      <c r="V716" s="370"/>
    </row>
    <row r="717" spans="1:22" hidden="1">
      <c r="H717" s="290"/>
      <c r="I717" s="318"/>
      <c r="J717" s="322"/>
      <c r="K717" s="322"/>
      <c r="L717" s="321" t="s">
        <v>125</v>
      </c>
      <c r="M717" s="323">
        <v>4239</v>
      </c>
      <c r="N717" s="299">
        <f t="shared" si="147"/>
        <v>0</v>
      </c>
      <c r="O717" s="299"/>
      <c r="P717" s="299"/>
      <c r="Q717" s="370"/>
      <c r="R717" s="370"/>
      <c r="S717" s="371"/>
      <c r="T717" s="370"/>
      <c r="U717" s="370"/>
      <c r="V717" s="370"/>
    </row>
    <row r="718" spans="1:22" hidden="1">
      <c r="A718" s="372"/>
      <c r="B718" s="372"/>
      <c r="C718" s="372"/>
      <c r="D718" s="372"/>
      <c r="E718" s="372"/>
      <c r="F718" s="372"/>
      <c r="G718" s="372"/>
      <c r="H718" s="290"/>
      <c r="I718" s="318"/>
      <c r="J718" s="322"/>
      <c r="K718" s="322"/>
      <c r="L718" s="321" t="s">
        <v>130</v>
      </c>
      <c r="M718" s="420">
        <v>4267</v>
      </c>
      <c r="N718" s="299">
        <f t="shared" si="147"/>
        <v>0</v>
      </c>
      <c r="O718" s="299"/>
      <c r="P718" s="299"/>
      <c r="Q718" s="370"/>
      <c r="R718" s="370"/>
      <c r="S718" s="371"/>
      <c r="T718" s="370"/>
      <c r="U718" s="370"/>
      <c r="V718" s="370"/>
    </row>
    <row r="719" spans="1:22" hidden="1">
      <c r="A719" s="372"/>
      <c r="B719" s="372"/>
      <c r="C719" s="372"/>
      <c r="D719" s="372"/>
      <c r="E719" s="372"/>
      <c r="F719" s="372"/>
      <c r="G719" s="372"/>
      <c r="H719" s="290"/>
      <c r="I719" s="318"/>
      <c r="J719" s="322"/>
      <c r="K719" s="322"/>
      <c r="L719" s="336" t="s">
        <v>364</v>
      </c>
      <c r="M719" s="289">
        <v>4269</v>
      </c>
      <c r="N719" s="299">
        <f t="shared" si="147"/>
        <v>0</v>
      </c>
      <c r="O719" s="299"/>
      <c r="P719" s="299"/>
      <c r="Q719" s="370"/>
      <c r="R719" s="370"/>
      <c r="S719" s="371"/>
      <c r="T719" s="370"/>
      <c r="U719" s="370"/>
      <c r="V719" s="370"/>
    </row>
    <row r="720" spans="1:22" hidden="1">
      <c r="H720" s="290"/>
      <c r="I720" s="318"/>
      <c r="J720" s="322"/>
      <c r="K720" s="322"/>
      <c r="L720" s="321" t="s">
        <v>348</v>
      </c>
      <c r="M720" s="316">
        <v>4729</v>
      </c>
      <c r="N720" s="299">
        <f t="shared" ref="N720" si="150">O720+P720</f>
        <v>0</v>
      </c>
      <c r="O720" s="299"/>
      <c r="P720" s="299"/>
      <c r="Q720" s="370"/>
      <c r="R720" s="370"/>
      <c r="S720" s="371"/>
      <c r="T720" s="370"/>
      <c r="U720" s="370"/>
      <c r="V720" s="370"/>
    </row>
    <row r="721" spans="1:22" hidden="1">
      <c r="H721" s="290"/>
      <c r="I721" s="318"/>
      <c r="J721" s="322"/>
      <c r="K721" s="322"/>
      <c r="L721" s="330" t="s">
        <v>134</v>
      </c>
      <c r="M721" s="288">
        <v>4861</v>
      </c>
      <c r="N721" s="299">
        <f t="shared" si="147"/>
        <v>0</v>
      </c>
      <c r="O721" s="299"/>
      <c r="P721" s="299"/>
      <c r="Q721" s="370"/>
      <c r="R721" s="370"/>
      <c r="S721" s="371"/>
      <c r="T721" s="370"/>
      <c r="U721" s="370"/>
      <c r="V721" s="370"/>
    </row>
    <row r="722" spans="1:22" hidden="1">
      <c r="A722" s="372"/>
      <c r="B722" s="372"/>
      <c r="C722" s="372"/>
      <c r="D722" s="372"/>
      <c r="E722" s="372"/>
      <c r="F722" s="372"/>
      <c r="G722" s="372"/>
      <c r="H722" s="290"/>
      <c r="I722" s="318"/>
      <c r="J722" s="322"/>
      <c r="K722" s="322"/>
      <c r="L722" s="330" t="s">
        <v>268</v>
      </c>
      <c r="M722" s="323">
        <v>5129</v>
      </c>
      <c r="N722" s="299">
        <f t="shared" ref="N722" si="151">O722+P722</f>
        <v>0</v>
      </c>
      <c r="O722" s="299"/>
      <c r="P722" s="299"/>
      <c r="Q722" s="370"/>
      <c r="R722" s="370"/>
      <c r="S722" s="371"/>
      <c r="T722" s="370"/>
      <c r="U722" s="370"/>
      <c r="V722" s="370"/>
    </row>
    <row r="723" spans="1:22" ht="27" hidden="1">
      <c r="H723" s="290"/>
      <c r="I723" s="414"/>
      <c r="J723" s="415"/>
      <c r="K723" s="415"/>
      <c r="L723" s="416" t="s">
        <v>850</v>
      </c>
      <c r="M723" s="411"/>
      <c r="N723" s="417">
        <f>O723+P723</f>
        <v>0</v>
      </c>
      <c r="O723" s="417">
        <f>SUM(O724:O726)</f>
        <v>0</v>
      </c>
      <c r="P723" s="417">
        <f>SUM(P724:P726)</f>
        <v>0</v>
      </c>
      <c r="Q723" s="370"/>
      <c r="R723" s="370"/>
      <c r="S723" s="371"/>
      <c r="T723" s="370"/>
      <c r="U723" s="370"/>
      <c r="V723" s="370"/>
    </row>
    <row r="724" spans="1:22" hidden="1">
      <c r="A724" s="372"/>
      <c r="B724" s="372"/>
      <c r="C724" s="372"/>
      <c r="D724" s="372"/>
      <c r="E724" s="372"/>
      <c r="F724" s="372"/>
      <c r="G724" s="372"/>
      <c r="H724" s="290"/>
      <c r="I724" s="318"/>
      <c r="J724" s="322"/>
      <c r="K724" s="322"/>
      <c r="L724" s="321" t="s">
        <v>125</v>
      </c>
      <c r="M724" s="323">
        <v>4239</v>
      </c>
      <c r="N724" s="299">
        <f t="shared" si="147"/>
        <v>0</v>
      </c>
      <c r="O724" s="299"/>
      <c r="P724" s="299"/>
      <c r="Q724" s="370"/>
      <c r="R724" s="370"/>
      <c r="S724" s="371"/>
      <c r="T724" s="370"/>
      <c r="U724" s="370"/>
      <c r="V724" s="370"/>
    </row>
    <row r="725" spans="1:22" hidden="1">
      <c r="A725" s="372"/>
      <c r="B725" s="372"/>
      <c r="C725" s="372"/>
      <c r="D725" s="372"/>
      <c r="E725" s="372"/>
      <c r="F725" s="372"/>
      <c r="G725" s="372"/>
      <c r="H725" s="290"/>
      <c r="I725" s="318"/>
      <c r="J725" s="322"/>
      <c r="K725" s="322"/>
      <c r="L725" s="321" t="s">
        <v>763</v>
      </c>
      <c r="M725" s="323">
        <v>4728</v>
      </c>
      <c r="N725" s="299">
        <f t="shared" si="147"/>
        <v>0</v>
      </c>
      <c r="O725" s="299"/>
      <c r="P725" s="299"/>
      <c r="Q725" s="370"/>
      <c r="R725" s="370"/>
      <c r="S725" s="371"/>
      <c r="T725" s="370"/>
      <c r="U725" s="370"/>
      <c r="V725" s="370"/>
    </row>
    <row r="726" spans="1:22" hidden="1">
      <c r="H726" s="290"/>
      <c r="I726" s="318"/>
      <c r="J726" s="322"/>
      <c r="K726" s="322"/>
      <c r="L726" s="330" t="s">
        <v>134</v>
      </c>
      <c r="M726" s="288">
        <v>4861</v>
      </c>
      <c r="N726" s="299">
        <f t="shared" si="147"/>
        <v>0</v>
      </c>
      <c r="O726" s="299"/>
      <c r="P726" s="299"/>
      <c r="Q726" s="370"/>
      <c r="R726" s="370"/>
      <c r="S726" s="371"/>
      <c r="T726" s="370"/>
      <c r="U726" s="370"/>
      <c r="V726" s="370"/>
    </row>
    <row r="727" spans="1:22" ht="40.5" hidden="1">
      <c r="A727" s="372"/>
      <c r="B727" s="372"/>
      <c r="C727" s="372"/>
      <c r="D727" s="372"/>
      <c r="E727" s="372"/>
      <c r="F727" s="372"/>
      <c r="G727" s="372"/>
      <c r="H727" s="290"/>
      <c r="I727" s="414"/>
      <c r="J727" s="415"/>
      <c r="K727" s="415"/>
      <c r="L727" s="416" t="s">
        <v>781</v>
      </c>
      <c r="M727" s="411"/>
      <c r="N727" s="417">
        <f>O727+P727</f>
        <v>0</v>
      </c>
      <c r="O727" s="417">
        <f>SUM(O728:O734)</f>
        <v>0</v>
      </c>
      <c r="P727" s="417">
        <f>SUM(P728:P734)</f>
        <v>0</v>
      </c>
      <c r="Q727" s="370"/>
      <c r="R727" s="370"/>
      <c r="S727" s="371"/>
      <c r="T727" s="370"/>
      <c r="U727" s="370"/>
      <c r="V727" s="370"/>
    </row>
    <row r="728" spans="1:22" hidden="1">
      <c r="A728" s="372"/>
      <c r="B728" s="372"/>
      <c r="C728" s="372"/>
      <c r="D728" s="372"/>
      <c r="E728" s="372"/>
      <c r="F728" s="372"/>
      <c r="G728" s="372"/>
      <c r="H728" s="290"/>
      <c r="I728" s="318"/>
      <c r="J728" s="322"/>
      <c r="K728" s="322"/>
      <c r="L728" s="321" t="s">
        <v>118</v>
      </c>
      <c r="M728" s="420">
        <v>4216</v>
      </c>
      <c r="N728" s="299">
        <f t="shared" si="147"/>
        <v>0</v>
      </c>
      <c r="O728" s="299"/>
      <c r="P728" s="299"/>
      <c r="Q728" s="370"/>
      <c r="R728" s="370"/>
      <c r="S728" s="371"/>
      <c r="T728" s="370"/>
      <c r="U728" s="370"/>
      <c r="V728" s="370"/>
    </row>
    <row r="729" spans="1:22" hidden="1">
      <c r="H729" s="290"/>
      <c r="I729" s="318"/>
      <c r="J729" s="322"/>
      <c r="K729" s="322"/>
      <c r="L729" s="321" t="s">
        <v>125</v>
      </c>
      <c r="M729" s="323">
        <v>4239</v>
      </c>
      <c r="N729" s="299">
        <f t="shared" si="147"/>
        <v>0</v>
      </c>
      <c r="O729" s="299"/>
      <c r="P729" s="299"/>
      <c r="Q729" s="370"/>
      <c r="R729" s="370"/>
      <c r="S729" s="371"/>
      <c r="T729" s="370"/>
      <c r="U729" s="370"/>
      <c r="V729" s="370"/>
    </row>
    <row r="730" spans="1:22" ht="27" hidden="1" customHeight="1">
      <c r="H730" s="290"/>
      <c r="I730" s="318"/>
      <c r="J730" s="322"/>
      <c r="K730" s="322"/>
      <c r="L730" s="330" t="s">
        <v>142</v>
      </c>
      <c r="M730" s="420">
        <v>4251</v>
      </c>
      <c r="N730" s="299">
        <f t="shared" ref="N730:N731" si="152">O730+P730</f>
        <v>0</v>
      </c>
      <c r="O730" s="299"/>
      <c r="P730" s="299"/>
      <c r="Q730" s="370"/>
      <c r="R730" s="370"/>
      <c r="S730" s="371"/>
      <c r="T730" s="370"/>
      <c r="U730" s="370"/>
      <c r="V730" s="370"/>
    </row>
    <row r="731" spans="1:22" hidden="1">
      <c r="A731" s="372"/>
      <c r="B731" s="372"/>
      <c r="C731" s="372"/>
      <c r="D731" s="372"/>
      <c r="E731" s="372"/>
      <c r="F731" s="372"/>
      <c r="G731" s="372"/>
      <c r="H731" s="290"/>
      <c r="I731" s="318"/>
      <c r="J731" s="322"/>
      <c r="K731" s="322"/>
      <c r="L731" s="321" t="s">
        <v>130</v>
      </c>
      <c r="M731" s="420">
        <v>4267</v>
      </c>
      <c r="N731" s="299">
        <f t="shared" si="152"/>
        <v>0</v>
      </c>
      <c r="O731" s="299"/>
      <c r="P731" s="299"/>
      <c r="Q731" s="370"/>
      <c r="R731" s="370"/>
      <c r="S731" s="371"/>
      <c r="T731" s="370"/>
      <c r="U731" s="370"/>
      <c r="V731" s="370"/>
    </row>
    <row r="732" spans="1:22" hidden="1">
      <c r="A732" s="372"/>
      <c r="B732" s="372"/>
      <c r="C732" s="372"/>
      <c r="D732" s="372"/>
      <c r="E732" s="372"/>
      <c r="F732" s="372"/>
      <c r="G732" s="372"/>
      <c r="H732" s="290"/>
      <c r="I732" s="318"/>
      <c r="J732" s="322"/>
      <c r="K732" s="322"/>
      <c r="L732" s="336" t="s">
        <v>364</v>
      </c>
      <c r="M732" s="289">
        <v>4269</v>
      </c>
      <c r="N732" s="299">
        <f t="shared" si="147"/>
        <v>0</v>
      </c>
      <c r="O732" s="299"/>
      <c r="P732" s="299"/>
      <c r="Q732" s="370"/>
      <c r="R732" s="370"/>
      <c r="S732" s="371"/>
      <c r="T732" s="370"/>
      <c r="U732" s="370"/>
      <c r="V732" s="370"/>
    </row>
    <row r="733" spans="1:22" hidden="1">
      <c r="H733" s="290"/>
      <c r="I733" s="318"/>
      <c r="J733" s="322"/>
      <c r="K733" s="322"/>
      <c r="L733" s="321" t="s">
        <v>348</v>
      </c>
      <c r="M733" s="316">
        <v>4729</v>
      </c>
      <c r="N733" s="299">
        <f t="shared" si="147"/>
        <v>0</v>
      </c>
      <c r="O733" s="299"/>
      <c r="P733" s="299"/>
      <c r="Q733" s="370"/>
      <c r="R733" s="370"/>
      <c r="S733" s="371"/>
      <c r="T733" s="370"/>
      <c r="U733" s="370"/>
      <c r="V733" s="370"/>
    </row>
    <row r="734" spans="1:22" hidden="1">
      <c r="A734" s="372"/>
      <c r="B734" s="372"/>
      <c r="C734" s="372"/>
      <c r="D734" s="372"/>
      <c r="E734" s="372"/>
      <c r="F734" s="372"/>
      <c r="G734" s="372"/>
      <c r="H734" s="290"/>
      <c r="I734" s="318"/>
      <c r="J734" s="322"/>
      <c r="K734" s="322"/>
      <c r="L734" s="330" t="s">
        <v>134</v>
      </c>
      <c r="M734" s="288">
        <v>4861</v>
      </c>
      <c r="N734" s="299">
        <f t="shared" si="147"/>
        <v>0</v>
      </c>
      <c r="O734" s="299"/>
      <c r="P734" s="299"/>
      <c r="Q734" s="370"/>
      <c r="R734" s="370"/>
      <c r="S734" s="371"/>
      <c r="T734" s="370"/>
      <c r="U734" s="370"/>
      <c r="V734" s="370"/>
    </row>
    <row r="735" spans="1:22" ht="46.5" hidden="1" customHeight="1">
      <c r="A735" s="372"/>
      <c r="B735" s="372"/>
      <c r="C735" s="372"/>
      <c r="D735" s="372"/>
      <c r="E735" s="372"/>
      <c r="F735" s="372"/>
      <c r="G735" s="372"/>
      <c r="H735" s="290"/>
      <c r="I735" s="414"/>
      <c r="J735" s="415"/>
      <c r="K735" s="415"/>
      <c r="L735" s="416" t="s">
        <v>793</v>
      </c>
      <c r="M735" s="411"/>
      <c r="N735" s="417">
        <f>SUM(N736:N740)</f>
        <v>0</v>
      </c>
      <c r="O735" s="417">
        <f>SUM(O736:O740)</f>
        <v>0</v>
      </c>
      <c r="P735" s="417">
        <f>SUM(P736:P740)</f>
        <v>0</v>
      </c>
      <c r="Q735" s="370"/>
      <c r="R735" s="370"/>
      <c r="S735" s="371"/>
      <c r="T735" s="370"/>
      <c r="U735" s="370"/>
      <c r="V735" s="370"/>
    </row>
    <row r="736" spans="1:22" ht="19.5" hidden="1" customHeight="1">
      <c r="A736" s="372"/>
      <c r="B736" s="372"/>
      <c r="C736" s="372"/>
      <c r="D736" s="372"/>
      <c r="E736" s="372"/>
      <c r="F736" s="372"/>
      <c r="G736" s="372"/>
      <c r="H736" s="290"/>
      <c r="I736" s="318"/>
      <c r="J736" s="322"/>
      <c r="K736" s="322"/>
      <c r="L736" s="330" t="s">
        <v>142</v>
      </c>
      <c r="M736" s="420">
        <v>4251</v>
      </c>
      <c r="N736" s="299">
        <f t="shared" si="147"/>
        <v>0</v>
      </c>
      <c r="O736" s="299"/>
      <c r="P736" s="299"/>
      <c r="Q736" s="370"/>
      <c r="R736" s="370"/>
      <c r="S736" s="371"/>
      <c r="T736" s="370"/>
      <c r="U736" s="370"/>
      <c r="V736" s="370"/>
    </row>
    <row r="737" spans="1:22" hidden="1">
      <c r="A737" s="372"/>
      <c r="B737" s="372"/>
      <c r="C737" s="372"/>
      <c r="D737" s="372"/>
      <c r="E737" s="372"/>
      <c r="F737" s="372"/>
      <c r="G737" s="372"/>
      <c r="H737" s="290"/>
      <c r="I737" s="318"/>
      <c r="J737" s="322"/>
      <c r="K737" s="322"/>
      <c r="L737" s="321" t="s">
        <v>130</v>
      </c>
      <c r="M737" s="420">
        <v>4267</v>
      </c>
      <c r="N737" s="299">
        <f t="shared" ref="N737" si="153">O737+P737</f>
        <v>0</v>
      </c>
      <c r="O737" s="299"/>
      <c r="P737" s="299"/>
      <c r="Q737" s="370"/>
      <c r="R737" s="370"/>
      <c r="S737" s="371"/>
      <c r="T737" s="370"/>
      <c r="U737" s="370"/>
      <c r="V737" s="370"/>
    </row>
    <row r="738" spans="1:22" hidden="1">
      <c r="A738" s="372"/>
      <c r="B738" s="372"/>
      <c r="C738" s="372"/>
      <c r="D738" s="372"/>
      <c r="E738" s="372"/>
      <c r="F738" s="372"/>
      <c r="G738" s="372"/>
      <c r="H738" s="290"/>
      <c r="I738" s="318"/>
      <c r="J738" s="322"/>
      <c r="K738" s="322"/>
      <c r="L738" s="321" t="s">
        <v>348</v>
      </c>
      <c r="M738" s="316">
        <v>4729</v>
      </c>
      <c r="N738" s="299">
        <f t="shared" ref="N738:N740" si="154">O738+P738</f>
        <v>0</v>
      </c>
      <c r="O738" s="299"/>
      <c r="P738" s="299"/>
      <c r="Q738" s="370"/>
      <c r="R738" s="370"/>
      <c r="S738" s="371"/>
      <c r="T738" s="370"/>
      <c r="U738" s="370"/>
      <c r="V738" s="370"/>
    </row>
    <row r="739" spans="1:22" hidden="1">
      <c r="A739" s="372"/>
      <c r="B739" s="372"/>
      <c r="C739" s="372"/>
      <c r="D739" s="372"/>
      <c r="E739" s="372"/>
      <c r="F739" s="372"/>
      <c r="G739" s="372"/>
      <c r="H739" s="290"/>
      <c r="I739" s="318"/>
      <c r="J739" s="322"/>
      <c r="K739" s="322"/>
      <c r="L739" s="330" t="s">
        <v>134</v>
      </c>
      <c r="M739" s="288">
        <v>4861</v>
      </c>
      <c r="N739" s="299">
        <f t="shared" si="154"/>
        <v>0</v>
      </c>
      <c r="O739" s="299"/>
      <c r="P739" s="299"/>
      <c r="Q739" s="370"/>
      <c r="R739" s="370"/>
      <c r="S739" s="371"/>
      <c r="T739" s="370"/>
      <c r="U739" s="370"/>
      <c r="V739" s="370"/>
    </row>
    <row r="740" spans="1:22" hidden="1">
      <c r="A740" s="372"/>
      <c r="B740" s="372"/>
      <c r="C740" s="372"/>
      <c r="D740" s="372"/>
      <c r="E740" s="372"/>
      <c r="F740" s="372"/>
      <c r="G740" s="372"/>
      <c r="H740" s="290"/>
      <c r="I740" s="318"/>
      <c r="J740" s="322"/>
      <c r="K740" s="322"/>
      <c r="L740" s="330" t="s">
        <v>268</v>
      </c>
      <c r="M740" s="323">
        <v>5129</v>
      </c>
      <c r="N740" s="299">
        <f t="shared" si="154"/>
        <v>0</v>
      </c>
      <c r="O740" s="299"/>
      <c r="P740" s="299"/>
      <c r="Q740" s="370"/>
      <c r="R740" s="370"/>
      <c r="S740" s="371"/>
      <c r="T740" s="370"/>
      <c r="U740" s="370"/>
      <c r="V740" s="370"/>
    </row>
    <row r="741" spans="1:22" ht="46.5" hidden="1" customHeight="1">
      <c r="A741" s="372"/>
      <c r="B741" s="372"/>
      <c r="C741" s="372"/>
      <c r="D741" s="372"/>
      <c r="E741" s="372"/>
      <c r="F741" s="372"/>
      <c r="G741" s="372"/>
      <c r="H741" s="290"/>
      <c r="I741" s="414"/>
      <c r="J741" s="415"/>
      <c r="K741" s="415"/>
      <c r="L741" s="416" t="s">
        <v>905</v>
      </c>
      <c r="M741" s="411"/>
      <c r="N741" s="417">
        <f>SUM(N742)</f>
        <v>0</v>
      </c>
      <c r="O741" s="417">
        <f t="shared" ref="O741:P741" si="155">SUM(O742)</f>
        <v>0</v>
      </c>
      <c r="P741" s="417">
        <f t="shared" si="155"/>
        <v>0</v>
      </c>
      <c r="Q741" s="370"/>
      <c r="R741" s="370"/>
      <c r="S741" s="371"/>
      <c r="T741" s="370"/>
      <c r="U741" s="370"/>
      <c r="V741" s="370"/>
    </row>
    <row r="742" spans="1:22" hidden="1">
      <c r="A742" s="372"/>
      <c r="B742" s="372"/>
      <c r="C742" s="372"/>
      <c r="D742" s="372"/>
      <c r="E742" s="372"/>
      <c r="F742" s="372"/>
      <c r="G742" s="372"/>
      <c r="H742" s="290"/>
      <c r="I742" s="318"/>
      <c r="J742" s="322"/>
      <c r="K742" s="322"/>
      <c r="L742" s="330" t="s">
        <v>851</v>
      </c>
      <c r="M742" s="420">
        <v>4239</v>
      </c>
      <c r="N742" s="299">
        <f t="shared" ref="N742" si="156">O742+P742</f>
        <v>0</v>
      </c>
      <c r="O742" s="299"/>
      <c r="P742" s="299"/>
      <c r="Q742" s="370"/>
      <c r="R742" s="370"/>
      <c r="S742" s="371"/>
      <c r="T742" s="370"/>
      <c r="U742" s="370"/>
      <c r="V742" s="370"/>
    </row>
    <row r="743" spans="1:22" ht="27" hidden="1">
      <c r="H743" s="290">
        <v>3090</v>
      </c>
      <c r="I743" s="319" t="s">
        <v>189</v>
      </c>
      <c r="J743" s="320">
        <v>9</v>
      </c>
      <c r="K743" s="320">
        <v>0</v>
      </c>
      <c r="L743" s="410" t="s">
        <v>351</v>
      </c>
      <c r="M743" s="411"/>
      <c r="N743" s="412">
        <f>+N745</f>
        <v>0</v>
      </c>
      <c r="O743" s="412">
        <f>+O745</f>
        <v>0</v>
      </c>
      <c r="P743" s="412">
        <f>+P745</f>
        <v>0</v>
      </c>
      <c r="Q743" s="370"/>
      <c r="R743" s="370"/>
      <c r="S743" s="371"/>
      <c r="T743" s="370"/>
      <c r="U743" s="370"/>
      <c r="V743" s="370"/>
    </row>
    <row r="744" spans="1:22" hidden="1">
      <c r="A744" s="372"/>
      <c r="B744" s="372"/>
      <c r="C744" s="372"/>
      <c r="D744" s="372"/>
      <c r="E744" s="372"/>
      <c r="F744" s="372"/>
      <c r="G744" s="372"/>
      <c r="H744" s="318"/>
      <c r="I744" s="319"/>
      <c r="J744" s="320"/>
      <c r="K744" s="320"/>
      <c r="L744" s="330" t="s">
        <v>110</v>
      </c>
      <c r="M744" s="288"/>
      <c r="N744" s="331"/>
      <c r="O744" s="331"/>
      <c r="P744" s="331"/>
      <c r="Q744" s="370"/>
      <c r="R744" s="370"/>
      <c r="S744" s="371"/>
      <c r="T744" s="370"/>
      <c r="U744" s="370"/>
      <c r="V744" s="370"/>
    </row>
    <row r="745" spans="1:22" ht="25.5" hidden="1">
      <c r="H745" s="290" t="s">
        <v>354</v>
      </c>
      <c r="I745" s="318" t="s">
        <v>189</v>
      </c>
      <c r="J745" s="322">
        <v>9</v>
      </c>
      <c r="K745" s="322">
        <v>2</v>
      </c>
      <c r="L745" s="409" t="s">
        <v>355</v>
      </c>
      <c r="M745" s="323"/>
      <c r="N745" s="331">
        <f>+N747+N749</f>
        <v>0</v>
      </c>
      <c r="O745" s="331">
        <f>+O747+O749</f>
        <v>0</v>
      </c>
      <c r="P745" s="331">
        <f>+P747+P749</f>
        <v>0</v>
      </c>
      <c r="Q745" s="370"/>
      <c r="R745" s="370"/>
      <c r="S745" s="371"/>
      <c r="T745" s="370"/>
      <c r="U745" s="370"/>
      <c r="V745" s="370"/>
    </row>
    <row r="746" spans="1:22" hidden="1">
      <c r="A746" s="372"/>
      <c r="B746" s="372"/>
      <c r="C746" s="372"/>
      <c r="D746" s="372"/>
      <c r="E746" s="372"/>
      <c r="F746" s="372"/>
      <c r="G746" s="372"/>
      <c r="H746" s="318"/>
      <c r="I746" s="318"/>
      <c r="J746" s="322"/>
      <c r="K746" s="322"/>
      <c r="L746" s="330" t="s">
        <v>108</v>
      </c>
      <c r="M746" s="288"/>
      <c r="N746" s="331"/>
      <c r="O746" s="331"/>
      <c r="P746" s="331"/>
      <c r="Q746" s="370"/>
      <c r="R746" s="370"/>
      <c r="S746" s="371"/>
      <c r="T746" s="370"/>
      <c r="U746" s="370"/>
      <c r="V746" s="370"/>
    </row>
    <row r="747" spans="1:22" ht="40.5" hidden="1">
      <c r="H747" s="290"/>
      <c r="I747" s="414"/>
      <c r="J747" s="415"/>
      <c r="K747" s="415"/>
      <c r="L747" s="416" t="s">
        <v>356</v>
      </c>
      <c r="M747" s="411"/>
      <c r="N747" s="417">
        <f>O747+P747</f>
        <v>0</v>
      </c>
      <c r="O747" s="417">
        <f>SUM(O748)</f>
        <v>0</v>
      </c>
      <c r="P747" s="417">
        <f>SUM(P748)</f>
        <v>0</v>
      </c>
      <c r="Q747" s="370"/>
      <c r="R747" s="370"/>
      <c r="S747" s="371"/>
      <c r="T747" s="370"/>
      <c r="U747" s="370"/>
      <c r="V747" s="370"/>
    </row>
    <row r="748" spans="1:22" hidden="1">
      <c r="A748" s="372"/>
      <c r="B748" s="372"/>
      <c r="C748" s="372"/>
      <c r="D748" s="372"/>
      <c r="E748" s="372"/>
      <c r="F748" s="372"/>
      <c r="G748" s="372"/>
      <c r="H748" s="318"/>
      <c r="I748" s="318"/>
      <c r="J748" s="322"/>
      <c r="K748" s="322"/>
      <c r="L748" s="321" t="s">
        <v>348</v>
      </c>
      <c r="M748" s="316">
        <v>4729</v>
      </c>
      <c r="N748" s="299">
        <f>O748+P748</f>
        <v>0</v>
      </c>
      <c r="O748" s="299"/>
      <c r="P748" s="299"/>
      <c r="Q748" s="370"/>
      <c r="R748" s="370"/>
      <c r="S748" s="371"/>
      <c r="T748" s="370"/>
      <c r="U748" s="370"/>
      <c r="V748" s="370"/>
    </row>
    <row r="749" spans="1:22" hidden="1">
      <c r="H749" s="290"/>
      <c r="I749" s="414"/>
      <c r="J749" s="415"/>
      <c r="K749" s="415"/>
      <c r="L749" s="416" t="s">
        <v>357</v>
      </c>
      <c r="M749" s="411"/>
      <c r="N749" s="417">
        <f>O749+P749</f>
        <v>0</v>
      </c>
      <c r="O749" s="417">
        <f>SUM(O750)</f>
        <v>0</v>
      </c>
      <c r="P749" s="417">
        <f>SUM(P750)</f>
        <v>0</v>
      </c>
      <c r="Q749" s="370"/>
      <c r="R749" s="370"/>
      <c r="S749" s="371"/>
      <c r="T749" s="370"/>
      <c r="U749" s="370"/>
      <c r="V749" s="370"/>
    </row>
    <row r="750" spans="1:22" ht="16.5" hidden="1">
      <c r="A750" s="372"/>
      <c r="B750" s="372"/>
      <c r="C750" s="372"/>
      <c r="D750" s="372"/>
      <c r="E750" s="372"/>
      <c r="F750" s="372"/>
      <c r="G750" s="372"/>
      <c r="H750" s="318"/>
      <c r="I750" s="318"/>
      <c r="J750" s="322"/>
      <c r="K750" s="322"/>
      <c r="L750" s="321" t="s">
        <v>117</v>
      </c>
      <c r="M750" s="316">
        <v>4215</v>
      </c>
      <c r="N750" s="299">
        <f>O750+P750</f>
        <v>0</v>
      </c>
      <c r="O750" s="325"/>
      <c r="P750" s="325"/>
      <c r="Q750" s="370"/>
      <c r="R750" s="370"/>
      <c r="S750" s="371"/>
      <c r="T750" s="370"/>
      <c r="U750" s="370"/>
      <c r="V750" s="370"/>
    </row>
    <row r="751" spans="1:22" ht="28.5" hidden="1">
      <c r="H751" s="322">
        <v>3100</v>
      </c>
      <c r="I751" s="405" t="s">
        <v>104</v>
      </c>
      <c r="J751" s="406">
        <v>0</v>
      </c>
      <c r="K751" s="406">
        <v>0</v>
      </c>
      <c r="L751" s="401" t="s">
        <v>358</v>
      </c>
      <c r="M751" s="407"/>
      <c r="N751" s="403">
        <f>+N753</f>
        <v>0</v>
      </c>
      <c r="O751" s="403">
        <f>+O753</f>
        <v>0</v>
      </c>
      <c r="P751" s="403">
        <f>+P753</f>
        <v>0</v>
      </c>
      <c r="Q751" s="370"/>
      <c r="R751" s="370"/>
      <c r="S751" s="371"/>
      <c r="T751" s="370"/>
      <c r="U751" s="370"/>
      <c r="V751" s="370"/>
    </row>
    <row r="752" spans="1:22" hidden="1">
      <c r="A752" s="372"/>
      <c r="B752" s="372"/>
      <c r="C752" s="372"/>
      <c r="D752" s="372"/>
      <c r="E752" s="372"/>
      <c r="F752" s="372"/>
      <c r="G752" s="372"/>
      <c r="H752" s="318"/>
      <c r="I752" s="319"/>
      <c r="J752" s="320"/>
      <c r="K752" s="320"/>
      <c r="L752" s="330" t="s">
        <v>108</v>
      </c>
      <c r="M752" s="288"/>
      <c r="N752" s="457"/>
      <c r="O752" s="457"/>
      <c r="P752" s="457"/>
      <c r="Q752" s="370"/>
      <c r="R752" s="370"/>
      <c r="S752" s="371"/>
      <c r="T752" s="370"/>
      <c r="U752" s="370"/>
      <c r="V752" s="370"/>
    </row>
    <row r="753" spans="1:22" hidden="1">
      <c r="H753" s="290">
        <v>3110</v>
      </c>
      <c r="I753" s="319" t="s">
        <v>104</v>
      </c>
      <c r="J753" s="320">
        <v>1</v>
      </c>
      <c r="K753" s="320">
        <v>0</v>
      </c>
      <c r="L753" s="410" t="s">
        <v>365</v>
      </c>
      <c r="M753" s="411"/>
      <c r="N753" s="412">
        <f>+N755</f>
        <v>0</v>
      </c>
      <c r="O753" s="412">
        <f>+O755</f>
        <v>0</v>
      </c>
      <c r="P753" s="412">
        <f>+P755</f>
        <v>0</v>
      </c>
      <c r="Q753" s="370"/>
      <c r="R753" s="370"/>
      <c r="S753" s="371"/>
      <c r="T753" s="370"/>
      <c r="U753" s="370"/>
      <c r="V753" s="370"/>
    </row>
    <row r="754" spans="1:22" hidden="1">
      <c r="A754" s="372"/>
      <c r="B754" s="372"/>
      <c r="C754" s="372"/>
      <c r="D754" s="372"/>
      <c r="E754" s="372"/>
      <c r="F754" s="372"/>
      <c r="G754" s="372"/>
      <c r="H754" s="318"/>
      <c r="I754" s="319"/>
      <c r="J754" s="320"/>
      <c r="K754" s="320"/>
      <c r="L754" s="330" t="s">
        <v>110</v>
      </c>
      <c r="M754" s="288"/>
      <c r="N754" s="331"/>
      <c r="O754" s="331"/>
      <c r="P754" s="331"/>
      <c r="Q754" s="370"/>
      <c r="R754" s="370"/>
      <c r="S754" s="371"/>
      <c r="T754" s="370"/>
      <c r="U754" s="370"/>
      <c r="V754" s="370"/>
    </row>
    <row r="755" spans="1:22" hidden="1">
      <c r="A755" s="372"/>
      <c r="B755" s="372"/>
      <c r="C755" s="372"/>
      <c r="D755" s="372"/>
      <c r="E755" s="372"/>
      <c r="F755" s="372"/>
      <c r="G755" s="372"/>
      <c r="H755" s="290">
        <v>3112</v>
      </c>
      <c r="I755" s="318" t="s">
        <v>104</v>
      </c>
      <c r="J755" s="322">
        <v>1</v>
      </c>
      <c r="K755" s="322">
        <v>2</v>
      </c>
      <c r="L755" s="409" t="s">
        <v>359</v>
      </c>
      <c r="M755" s="323"/>
      <c r="N755" s="331">
        <f>O755+P755-O759</f>
        <v>0</v>
      </c>
      <c r="O755" s="331">
        <f>+O757+O758</f>
        <v>0</v>
      </c>
      <c r="P755" s="331">
        <f>P757+P758+P759</f>
        <v>0</v>
      </c>
      <c r="Q755" s="370"/>
      <c r="R755" s="370"/>
      <c r="S755" s="371"/>
      <c r="T755" s="370"/>
      <c r="U755" s="370"/>
      <c r="V755" s="370"/>
    </row>
    <row r="756" spans="1:22" hidden="1">
      <c r="H756" s="318"/>
      <c r="I756" s="318"/>
      <c r="J756" s="322"/>
      <c r="K756" s="322"/>
      <c r="L756" s="330" t="s">
        <v>108</v>
      </c>
      <c r="M756" s="288"/>
      <c r="N756" s="331"/>
      <c r="O756" s="331"/>
      <c r="P756" s="331"/>
      <c r="Q756" s="370"/>
      <c r="R756" s="370"/>
      <c r="S756" s="371"/>
      <c r="T756" s="370"/>
      <c r="U756" s="370"/>
      <c r="V756" s="370"/>
    </row>
    <row r="757" spans="1:22" hidden="1">
      <c r="H757" s="318"/>
      <c r="I757" s="318"/>
      <c r="J757" s="322"/>
      <c r="K757" s="322"/>
      <c r="L757" s="336" t="s">
        <v>167</v>
      </c>
      <c r="M757" s="419">
        <v>4639</v>
      </c>
      <c r="N757" s="299">
        <f t="shared" ref="N757" si="157">O757+P757</f>
        <v>0</v>
      </c>
      <c r="O757" s="299"/>
      <c r="P757" s="331"/>
      <c r="Q757" s="370"/>
      <c r="R757" s="370"/>
      <c r="S757" s="371"/>
      <c r="T757" s="370"/>
      <c r="U757" s="370"/>
      <c r="V757" s="370"/>
    </row>
    <row r="758" spans="1:22" hidden="1">
      <c r="A758" s="372"/>
      <c r="B758" s="372"/>
      <c r="C758" s="372"/>
      <c r="D758" s="372"/>
      <c r="E758" s="372"/>
      <c r="F758" s="372"/>
      <c r="G758" s="372"/>
      <c r="H758" s="318"/>
      <c r="I758" s="318"/>
      <c r="J758" s="322"/>
      <c r="K758" s="322"/>
      <c r="L758" s="330" t="s">
        <v>360</v>
      </c>
      <c r="M758" s="288">
        <v>4891</v>
      </c>
      <c r="N758" s="299">
        <f>+O758+P758-O759</f>
        <v>0</v>
      </c>
      <c r="O758" s="299">
        <f>+O759</f>
        <v>0</v>
      </c>
      <c r="P758" s="299"/>
      <c r="Q758" s="370"/>
      <c r="R758" s="370"/>
      <c r="S758" s="371"/>
      <c r="T758" s="370"/>
      <c r="U758" s="370"/>
      <c r="V758" s="370"/>
    </row>
    <row r="759" spans="1:22" hidden="1">
      <c r="A759" s="372"/>
      <c r="B759" s="372"/>
      <c r="C759" s="372"/>
      <c r="D759" s="372"/>
      <c r="E759" s="372"/>
      <c r="F759" s="372"/>
      <c r="G759" s="372"/>
      <c r="H759" s="447"/>
      <c r="I759" s="424"/>
      <c r="J759" s="448"/>
      <c r="K759" s="449"/>
      <c r="L759" s="321" t="s">
        <v>362</v>
      </c>
      <c r="M759" s="316" t="s">
        <v>361</v>
      </c>
      <c r="N759" s="299">
        <f>+O759</f>
        <v>0</v>
      </c>
      <c r="O759" s="299"/>
      <c r="P759" s="299"/>
      <c r="Q759" s="370"/>
      <c r="R759" s="370"/>
      <c r="S759" s="371"/>
      <c r="T759" s="370"/>
      <c r="U759" s="370"/>
      <c r="V759" s="370"/>
    </row>
    <row r="760" spans="1:22">
      <c r="A760" s="372"/>
      <c r="B760" s="372"/>
      <c r="C760" s="372"/>
      <c r="D760" s="372"/>
      <c r="E760" s="372"/>
      <c r="F760" s="372"/>
      <c r="G760" s="372"/>
      <c r="H760" s="372"/>
      <c r="I760" s="372"/>
      <c r="J760" s="372"/>
      <c r="K760" s="372"/>
      <c r="M760" s="372"/>
      <c r="N760" s="372"/>
      <c r="O760" s="372"/>
    </row>
    <row r="762" spans="1:22">
      <c r="A762" s="372"/>
      <c r="B762" s="372"/>
      <c r="C762" s="372"/>
      <c r="D762" s="372"/>
      <c r="E762" s="372"/>
      <c r="F762" s="372"/>
      <c r="G762" s="372"/>
      <c r="H762" s="372"/>
      <c r="I762" s="372"/>
      <c r="J762" s="372"/>
      <c r="K762" s="372"/>
      <c r="M762" s="372"/>
      <c r="N762" s="372"/>
      <c r="O762" s="372"/>
    </row>
    <row r="764" spans="1:22">
      <c r="A764" s="372"/>
      <c r="B764" s="372"/>
      <c r="C764" s="372"/>
      <c r="D764" s="372"/>
      <c r="E764" s="372"/>
      <c r="F764" s="372"/>
      <c r="G764" s="372"/>
      <c r="H764" s="372"/>
      <c r="I764" s="372"/>
      <c r="J764" s="372"/>
      <c r="K764" s="372"/>
      <c r="M764" s="372"/>
      <c r="N764" s="372"/>
      <c r="O764" s="372"/>
    </row>
    <row r="766" spans="1:22">
      <c r="A766" s="372"/>
      <c r="B766" s="372"/>
      <c r="C766" s="372"/>
      <c r="D766" s="372"/>
      <c r="E766" s="372"/>
      <c r="F766" s="372"/>
      <c r="G766" s="372"/>
      <c r="H766" s="372"/>
      <c r="I766" s="372"/>
      <c r="J766" s="372"/>
      <c r="K766" s="372"/>
      <c r="M766" s="372"/>
      <c r="N766" s="372"/>
      <c r="O766" s="372"/>
    </row>
    <row r="768" spans="1:22">
      <c r="A768" s="372"/>
      <c r="B768" s="372"/>
      <c r="C768" s="372"/>
      <c r="D768" s="372"/>
      <c r="E768" s="372"/>
      <c r="F768" s="372"/>
      <c r="G768" s="372"/>
      <c r="H768" s="372"/>
      <c r="I768" s="372"/>
      <c r="J768" s="372"/>
      <c r="K768" s="372"/>
      <c r="M768" s="372"/>
      <c r="N768" s="372"/>
      <c r="O768" s="372"/>
    </row>
    <row r="769" spans="12:12" s="372" customFormat="1">
      <c r="L769" s="465"/>
    </row>
    <row r="770" spans="12:12" s="372" customFormat="1">
      <c r="L770" s="465"/>
    </row>
    <row r="771" spans="12:12" s="372" customFormat="1">
      <c r="L771" s="465"/>
    </row>
    <row r="772" spans="12:12" s="372" customFormat="1">
      <c r="L772" s="465"/>
    </row>
    <row r="773" spans="12:12" s="372" customFormat="1">
      <c r="L773" s="465"/>
    </row>
    <row r="774" spans="12:12" s="372" customFormat="1">
      <c r="L774" s="465"/>
    </row>
    <row r="776" spans="12:12" s="372" customFormat="1">
      <c r="L776" s="465"/>
    </row>
    <row r="778" spans="12:12" s="372" customFormat="1">
      <c r="L778" s="465"/>
    </row>
    <row r="780" spans="12:12" s="372" customFormat="1">
      <c r="L780" s="465"/>
    </row>
    <row r="782" spans="12:12" s="372" customFormat="1">
      <c r="L782" s="465"/>
    </row>
    <row r="783" spans="12:12" s="372" customFormat="1">
      <c r="L783" s="465"/>
    </row>
    <row r="785" spans="12:12" s="372" customFormat="1">
      <c r="L785" s="465"/>
    </row>
    <row r="787" spans="12:12" s="372" customFormat="1">
      <c r="L787" s="465"/>
    </row>
    <row r="789" spans="12:12" s="372" customFormat="1">
      <c r="L789" s="465"/>
    </row>
    <row r="791" spans="12:12" s="372" customFormat="1">
      <c r="L791" s="465"/>
    </row>
    <row r="793" spans="12:12" s="372" customFormat="1">
      <c r="L793" s="465"/>
    </row>
    <row r="795" spans="12:12" s="372" customFormat="1">
      <c r="L795" s="465"/>
    </row>
    <row r="797" spans="12:12" s="372" customFormat="1">
      <c r="L797" s="465"/>
    </row>
    <row r="798" spans="12:12" s="372" customFormat="1">
      <c r="L798" s="465"/>
    </row>
    <row r="800" spans="12:12" s="372" customFormat="1">
      <c r="L800" s="465"/>
    </row>
    <row r="802" spans="12:12" s="372" customFormat="1">
      <c r="L802" s="465"/>
    </row>
    <row r="803" spans="12:12" s="372" customFormat="1">
      <c r="L803" s="465"/>
    </row>
    <row r="805" spans="12:12" s="372" customFormat="1">
      <c r="L805" s="465"/>
    </row>
    <row r="806" spans="12:12" s="372" customFormat="1">
      <c r="L806" s="465"/>
    </row>
    <row r="807" spans="12:12" s="372" customFormat="1">
      <c r="L807" s="465"/>
    </row>
    <row r="808" spans="12:12" s="372" customFormat="1">
      <c r="L808" s="465"/>
    </row>
    <row r="809" spans="12:12" s="372" customFormat="1">
      <c r="L809" s="465"/>
    </row>
    <row r="811" spans="12:12" s="372" customFormat="1">
      <c r="L811" s="465"/>
    </row>
    <row r="813" spans="12:12" s="372" customFormat="1">
      <c r="L813" s="465"/>
    </row>
    <row r="815" spans="12:12" s="372" customFormat="1">
      <c r="L815" s="465"/>
    </row>
    <row r="817" spans="12:12" s="372" customFormat="1">
      <c r="L817" s="465"/>
    </row>
    <row r="819" spans="12:12" s="372" customFormat="1">
      <c r="L819" s="465"/>
    </row>
    <row r="821" spans="12:12" s="372" customFormat="1">
      <c r="L821" s="465"/>
    </row>
    <row r="822" spans="12:12" s="372" customFormat="1">
      <c r="L822" s="465"/>
    </row>
    <row r="823" spans="12:12" s="372" customFormat="1">
      <c r="L823" s="465"/>
    </row>
    <row r="825" spans="12:12" s="372" customFormat="1">
      <c r="L825" s="465"/>
    </row>
    <row r="827" spans="12:12" s="372" customFormat="1">
      <c r="L827" s="465"/>
    </row>
    <row r="829" spans="12:12" s="372" customFormat="1">
      <c r="L829" s="465"/>
    </row>
    <row r="831" spans="12:12" s="372" customFormat="1">
      <c r="L831" s="465"/>
    </row>
    <row r="833" spans="12:12" s="372" customFormat="1">
      <c r="L833" s="465"/>
    </row>
    <row r="835" spans="12:12" s="372" customFormat="1">
      <c r="L835" s="465"/>
    </row>
    <row r="837" spans="12:12" s="372" customFormat="1">
      <c r="L837" s="465"/>
    </row>
    <row r="838" spans="12:12" s="372" customFormat="1">
      <c r="L838" s="465"/>
    </row>
    <row r="840" spans="12:12" s="372" customFormat="1">
      <c r="L840" s="465"/>
    </row>
    <row r="842" spans="12:12" s="372" customFormat="1">
      <c r="L842" s="465"/>
    </row>
    <row r="844" spans="12:12" s="372" customFormat="1">
      <c r="L844" s="465"/>
    </row>
    <row r="846" spans="12:12" s="372" customFormat="1">
      <c r="L846" s="465"/>
    </row>
    <row r="848" spans="12:12" s="372" customFormat="1">
      <c r="L848" s="465"/>
    </row>
    <row r="850" spans="12:12" s="372" customFormat="1">
      <c r="L850" s="465"/>
    </row>
    <row r="851" spans="12:12" s="372" customFormat="1">
      <c r="L851" s="465"/>
    </row>
    <row r="853" spans="12:12" s="372" customFormat="1">
      <c r="L853" s="465"/>
    </row>
    <row r="855" spans="12:12" s="372" customFormat="1">
      <c r="L855" s="465"/>
    </row>
    <row r="857" spans="12:12" s="372" customFormat="1">
      <c r="L857" s="465"/>
    </row>
    <row r="859" spans="12:12" s="372" customFormat="1">
      <c r="L859" s="465"/>
    </row>
    <row r="861" spans="12:12" s="372" customFormat="1">
      <c r="L861" s="465"/>
    </row>
    <row r="863" spans="12:12" s="372" customFormat="1">
      <c r="L863" s="465"/>
    </row>
    <row r="865" spans="12:12" s="372" customFormat="1">
      <c r="L865" s="465"/>
    </row>
    <row r="867" spans="12:12" s="372" customFormat="1">
      <c r="L867" s="465"/>
    </row>
    <row r="869" spans="12:12" s="372" customFormat="1">
      <c r="L869" s="465"/>
    </row>
    <row r="871" spans="12:12" s="372" customFormat="1">
      <c r="L871" s="465"/>
    </row>
    <row r="873" spans="12:12" s="372" customFormat="1">
      <c r="L873" s="465"/>
    </row>
    <row r="875" spans="12:12" s="372" customFormat="1">
      <c r="L875" s="465"/>
    </row>
    <row r="877" spans="12:12" s="372" customFormat="1">
      <c r="L877" s="465"/>
    </row>
    <row r="879" spans="12:12" s="372" customFormat="1">
      <c r="L879" s="465"/>
    </row>
    <row r="881" spans="12:12" s="372" customFormat="1">
      <c r="L881" s="465"/>
    </row>
    <row r="883" spans="12:12" s="372" customFormat="1">
      <c r="L883" s="465"/>
    </row>
    <row r="885" spans="12:12" s="372" customFormat="1">
      <c r="L885" s="465"/>
    </row>
    <row r="886" spans="12:12" s="372" customFormat="1">
      <c r="L886" s="465"/>
    </row>
    <row r="887" spans="12:12" s="372" customFormat="1">
      <c r="L887" s="465"/>
    </row>
    <row r="889" spans="12:12" s="372" customFormat="1">
      <c r="L889" s="465"/>
    </row>
    <row r="891" spans="12:12" s="372" customFormat="1">
      <c r="L891" s="465"/>
    </row>
    <row r="893" spans="12:12" s="372" customFormat="1">
      <c r="L893" s="465"/>
    </row>
    <row r="895" spans="12:12" s="372" customFormat="1">
      <c r="L895" s="465"/>
    </row>
    <row r="896" spans="12:12" s="372" customFormat="1">
      <c r="L896" s="465"/>
    </row>
    <row r="897" spans="12:12" s="372" customFormat="1">
      <c r="L897" s="465"/>
    </row>
    <row r="899" spans="12:12" s="372" customFormat="1">
      <c r="L899" s="465"/>
    </row>
    <row r="901" spans="12:12" s="372" customFormat="1">
      <c r="L901" s="465"/>
    </row>
    <row r="903" spans="12:12" s="372" customFormat="1">
      <c r="L903" s="465"/>
    </row>
    <row r="905" spans="12:12" s="372" customFormat="1">
      <c r="L905" s="465"/>
    </row>
    <row r="906" spans="12:12" s="372" customFormat="1">
      <c r="L906" s="465"/>
    </row>
    <row r="907" spans="12:12" s="372" customFormat="1">
      <c r="L907" s="465"/>
    </row>
    <row r="908" spans="12:12" s="372" customFormat="1">
      <c r="L908" s="465"/>
    </row>
    <row r="909" spans="12:12" s="372" customFormat="1">
      <c r="L909" s="465"/>
    </row>
    <row r="910" spans="12:12" s="372" customFormat="1">
      <c r="L910" s="465"/>
    </row>
    <row r="911" spans="12:12" s="372" customFormat="1">
      <c r="L911" s="465"/>
    </row>
    <row r="912" spans="12:12" s="372" customFormat="1">
      <c r="L912" s="465"/>
    </row>
    <row r="913" spans="12:12" s="372" customFormat="1">
      <c r="L913" s="465"/>
    </row>
    <row r="914" spans="12:12" s="372" customFormat="1">
      <c r="L914" s="465"/>
    </row>
    <row r="916" spans="12:12" s="372" customFormat="1">
      <c r="L916" s="465"/>
    </row>
    <row r="917" spans="12:12" s="372" customFormat="1">
      <c r="L917" s="465"/>
    </row>
    <row r="918" spans="12:12" s="372" customFormat="1">
      <c r="L918" s="465"/>
    </row>
    <row r="919" spans="12:12" s="372" customFormat="1">
      <c r="L919" s="465"/>
    </row>
    <row r="920" spans="12:12" s="372" customFormat="1">
      <c r="L920" s="465"/>
    </row>
    <row r="921" spans="12:12" s="372" customFormat="1">
      <c r="L921" s="465"/>
    </row>
    <row r="922" spans="12:12" s="372" customFormat="1">
      <c r="L922" s="465"/>
    </row>
    <row r="924" spans="12:12" s="372" customFormat="1">
      <c r="L924" s="465"/>
    </row>
    <row r="926" spans="12:12" s="372" customFormat="1">
      <c r="L926" s="465"/>
    </row>
    <row r="928" spans="12:12" s="372" customFormat="1">
      <c r="L928" s="465"/>
    </row>
    <row r="930" spans="12:12" s="372" customFormat="1">
      <c r="L930" s="465"/>
    </row>
    <row r="931" spans="12:12" s="372" customFormat="1">
      <c r="L931" s="465"/>
    </row>
    <row r="932" spans="12:12" s="372" customFormat="1">
      <c r="L932" s="465"/>
    </row>
    <row r="933" spans="12:12" s="372" customFormat="1">
      <c r="L933" s="465"/>
    </row>
    <row r="934" spans="12:12" s="372" customFormat="1">
      <c r="L934" s="465"/>
    </row>
    <row r="935" spans="12:12" s="372" customFormat="1">
      <c r="L935" s="465"/>
    </row>
    <row r="936" spans="12:12" s="372" customFormat="1">
      <c r="L936" s="465"/>
    </row>
    <row r="937" spans="12:12" s="372" customFormat="1">
      <c r="L937" s="465"/>
    </row>
    <row r="938" spans="12:12" s="372" customFormat="1">
      <c r="L938" s="465"/>
    </row>
    <row r="939" spans="12:12" s="372" customFormat="1">
      <c r="L939" s="465"/>
    </row>
    <row r="940" spans="12:12" s="372" customFormat="1">
      <c r="L940" s="465"/>
    </row>
    <row r="941" spans="12:12" s="372" customFormat="1">
      <c r="L941" s="465"/>
    </row>
    <row r="942" spans="12:12" s="372" customFormat="1">
      <c r="L942" s="465"/>
    </row>
    <row r="943" spans="12:12" s="372" customFormat="1">
      <c r="L943" s="465"/>
    </row>
    <row r="944" spans="12:12" s="372" customFormat="1">
      <c r="L944" s="465"/>
    </row>
    <row r="945" spans="12:12" s="372" customFormat="1">
      <c r="L945" s="465"/>
    </row>
    <row r="946" spans="12:12" s="372" customFormat="1">
      <c r="L946" s="465"/>
    </row>
    <row r="947" spans="12:12" s="372" customFormat="1">
      <c r="L947" s="465"/>
    </row>
    <row r="949" spans="12:12" s="372" customFormat="1">
      <c r="L949" s="465"/>
    </row>
    <row r="951" spans="12:12" s="372" customFormat="1">
      <c r="L951" s="465"/>
    </row>
    <row r="953" spans="12:12" s="372" customFormat="1">
      <c r="L953" s="465"/>
    </row>
    <row r="954" spans="12:12" s="372" customFormat="1">
      <c r="L954" s="465"/>
    </row>
    <row r="956" spans="12:12" s="372" customFormat="1">
      <c r="L956" s="465"/>
    </row>
    <row r="958" spans="12:12" s="372" customFormat="1">
      <c r="L958" s="465"/>
    </row>
    <row r="960" spans="12:12" s="372" customFormat="1">
      <c r="L960" s="465"/>
    </row>
    <row r="961" spans="12:12" s="372" customFormat="1">
      <c r="L961" s="465"/>
    </row>
    <row r="962" spans="12:12" s="372" customFormat="1">
      <c r="L962" s="465"/>
    </row>
    <row r="963" spans="12:12" s="372" customFormat="1">
      <c r="L963" s="465"/>
    </row>
    <row r="964" spans="12:12" s="372" customFormat="1">
      <c r="L964" s="465"/>
    </row>
    <row r="965" spans="12:12" s="372" customFormat="1">
      <c r="L965" s="465"/>
    </row>
    <row r="967" spans="12:12" s="372" customFormat="1">
      <c r="L967" s="465"/>
    </row>
    <row r="969" spans="12:12" s="372" customFormat="1">
      <c r="L969" s="465"/>
    </row>
    <row r="971" spans="12:12" s="372" customFormat="1">
      <c r="L971" s="465"/>
    </row>
    <row r="972" spans="12:12" s="372" customFormat="1">
      <c r="L972" s="465"/>
    </row>
    <row r="974" spans="12:12" s="372" customFormat="1">
      <c r="L974" s="465"/>
    </row>
    <row r="975" spans="12:12" s="372" customFormat="1">
      <c r="L975" s="465"/>
    </row>
    <row r="977" spans="12:12" s="372" customFormat="1">
      <c r="L977" s="465"/>
    </row>
    <row r="978" spans="12:12" s="372" customFormat="1">
      <c r="L978" s="465"/>
    </row>
    <row r="979" spans="12:12" s="372" customFormat="1">
      <c r="L979" s="465"/>
    </row>
    <row r="981" spans="12:12" s="372" customFormat="1">
      <c r="L981" s="465"/>
    </row>
    <row r="982" spans="12:12" s="372" customFormat="1">
      <c r="L982" s="465"/>
    </row>
    <row r="983" spans="12:12" s="372" customFormat="1">
      <c r="L983" s="465"/>
    </row>
    <row r="985" spans="12:12" s="372" customFormat="1">
      <c r="L985" s="465"/>
    </row>
    <row r="986" spans="12:12" s="372" customFormat="1">
      <c r="L986" s="465"/>
    </row>
    <row r="988" spans="12:12" s="372" customFormat="1">
      <c r="L988" s="465"/>
    </row>
    <row r="990" spans="12:12" s="372" customFormat="1">
      <c r="L990" s="465"/>
    </row>
    <row r="992" spans="12:12" s="372" customFormat="1">
      <c r="L992" s="465"/>
    </row>
    <row r="993" spans="12:12" s="372" customFormat="1">
      <c r="L993" s="465"/>
    </row>
    <row r="995" spans="12:12" s="372" customFormat="1">
      <c r="L995" s="465"/>
    </row>
    <row r="997" spans="12:12" s="372" customFormat="1">
      <c r="L997" s="465"/>
    </row>
    <row r="999" spans="12:12" s="372" customFormat="1">
      <c r="L999" s="465"/>
    </row>
    <row r="1001" spans="12:12" s="372" customFormat="1">
      <c r="L1001" s="465"/>
    </row>
    <row r="1002" spans="12:12" s="372" customFormat="1">
      <c r="L1002" s="465"/>
    </row>
    <row r="1003" spans="12:12" s="372" customFormat="1">
      <c r="L1003" s="465"/>
    </row>
    <row r="1005" spans="12:12" s="372" customFormat="1">
      <c r="L1005" s="465"/>
    </row>
    <row r="1007" spans="12:12" s="372" customFormat="1">
      <c r="L1007" s="465"/>
    </row>
    <row r="1008" spans="12:12" s="372" customFormat="1">
      <c r="L1008" s="465"/>
    </row>
    <row r="1009" spans="12:12" s="372" customFormat="1">
      <c r="L1009" s="465"/>
    </row>
    <row r="1011" spans="12:12" s="372" customFormat="1">
      <c r="L1011" s="465"/>
    </row>
    <row r="1013" spans="12:12" s="372" customFormat="1">
      <c r="L1013" s="465"/>
    </row>
    <row r="1015" spans="12:12" s="372" customFormat="1">
      <c r="L1015" s="465"/>
    </row>
    <row r="1017" spans="12:12" s="372" customFormat="1">
      <c r="L1017" s="465"/>
    </row>
    <row r="1019" spans="12:12" s="372" customFormat="1">
      <c r="L1019" s="465"/>
    </row>
    <row r="1021" spans="12:12" s="372" customFormat="1">
      <c r="L1021" s="465"/>
    </row>
    <row r="1023" spans="12:12" s="372" customFormat="1">
      <c r="L1023" s="465"/>
    </row>
    <row r="1025" spans="12:12" s="372" customFormat="1">
      <c r="L1025" s="465"/>
    </row>
    <row r="1027" spans="12:12" s="372" customFormat="1">
      <c r="L1027" s="465"/>
    </row>
    <row r="1029" spans="12:12" s="372" customFormat="1">
      <c r="L1029" s="465"/>
    </row>
    <row r="1030" spans="12:12" s="372" customFormat="1">
      <c r="L1030" s="465"/>
    </row>
    <row r="1032" spans="12:12" s="372" customFormat="1">
      <c r="L1032" s="465"/>
    </row>
    <row r="1034" spans="12:12" s="372" customFormat="1">
      <c r="L1034" s="465"/>
    </row>
    <row r="1036" spans="12:12" s="372" customFormat="1">
      <c r="L1036" s="465"/>
    </row>
    <row r="1037" spans="12:12" s="372" customFormat="1">
      <c r="L1037" s="465"/>
    </row>
    <row r="1039" spans="12:12" s="372" customFormat="1">
      <c r="L1039" s="465"/>
    </row>
    <row r="1040" spans="12:12" s="372" customFormat="1">
      <c r="L1040" s="465"/>
    </row>
    <row r="1042" spans="12:12" s="372" customFormat="1">
      <c r="L1042" s="465"/>
    </row>
    <row r="1044" spans="12:12" s="372" customFormat="1">
      <c r="L1044" s="465"/>
    </row>
    <row r="1046" spans="12:12" s="372" customFormat="1">
      <c r="L1046" s="465"/>
    </row>
    <row r="1047" spans="12:12" s="372" customFormat="1">
      <c r="L1047" s="465"/>
    </row>
    <row r="1048" spans="12:12" s="372" customFormat="1">
      <c r="L1048" s="465"/>
    </row>
    <row r="1050" spans="12:12" s="372" customFormat="1">
      <c r="L1050" s="465"/>
    </row>
    <row r="1051" spans="12:12" s="372" customFormat="1">
      <c r="L1051" s="465"/>
    </row>
    <row r="1053" spans="12:12" s="372" customFormat="1">
      <c r="L1053" s="465"/>
    </row>
    <row r="1054" spans="12:12" s="372" customFormat="1">
      <c r="L1054" s="465"/>
    </row>
    <row r="1055" spans="12:12" s="372" customFormat="1">
      <c r="L1055" s="465"/>
    </row>
    <row r="1057" spans="12:12" s="372" customFormat="1">
      <c r="L1057" s="465"/>
    </row>
    <row r="1059" spans="12:12" s="372" customFormat="1">
      <c r="L1059" s="465"/>
    </row>
    <row r="1061" spans="12:12" s="372" customFormat="1">
      <c r="L1061" s="465"/>
    </row>
    <row r="1063" spans="12:12" s="372" customFormat="1">
      <c r="L1063" s="465"/>
    </row>
    <row r="1064" spans="12:12" s="372" customFormat="1">
      <c r="L1064" s="465"/>
    </row>
    <row r="1065" spans="12:12" s="372" customFormat="1">
      <c r="L1065" s="465"/>
    </row>
    <row r="1066" spans="12:12" s="372" customFormat="1">
      <c r="L1066" s="465"/>
    </row>
    <row r="1067" spans="12:12" s="372" customFormat="1">
      <c r="L1067" s="465"/>
    </row>
    <row r="1069" spans="12:12" s="372" customFormat="1">
      <c r="L1069" s="465"/>
    </row>
    <row r="1070" spans="12:12" s="372" customFormat="1">
      <c r="L1070" s="465"/>
    </row>
    <row r="1071" spans="12:12" s="372" customFormat="1">
      <c r="L1071" s="465"/>
    </row>
    <row r="1073" spans="12:12" s="372" customFormat="1">
      <c r="L1073" s="465"/>
    </row>
    <row r="1074" spans="12:12" s="372" customFormat="1">
      <c r="L1074" s="465"/>
    </row>
    <row r="1075" spans="12:12" s="372" customFormat="1">
      <c r="L1075" s="465"/>
    </row>
    <row r="1077" spans="12:12" s="372" customFormat="1">
      <c r="L1077" s="465"/>
    </row>
    <row r="1079" spans="12:12" s="372" customFormat="1">
      <c r="L1079" s="465"/>
    </row>
    <row r="1081" spans="12:12" s="372" customFormat="1">
      <c r="L1081" s="465"/>
    </row>
    <row r="1083" spans="12:12" s="372" customFormat="1">
      <c r="L1083" s="465"/>
    </row>
    <row r="1085" spans="12:12" s="372" customFormat="1">
      <c r="L1085" s="465"/>
    </row>
    <row r="1087" spans="12:12" s="372" customFormat="1">
      <c r="L1087" s="465"/>
    </row>
    <row r="1089" spans="12:12" s="372" customFormat="1">
      <c r="L1089" s="465"/>
    </row>
    <row r="1091" spans="12:12" s="372" customFormat="1">
      <c r="L1091" s="465"/>
    </row>
    <row r="1092" spans="12:12" s="372" customFormat="1">
      <c r="L1092" s="465"/>
    </row>
    <row r="1094" spans="12:12" s="372" customFormat="1">
      <c r="L1094" s="465"/>
    </row>
    <row r="1095" spans="12:12" s="372" customFormat="1">
      <c r="L1095" s="465"/>
    </row>
    <row r="1097" spans="12:12" s="372" customFormat="1">
      <c r="L1097" s="465"/>
    </row>
    <row r="1099" spans="12:12" s="372" customFormat="1">
      <c r="L1099" s="465"/>
    </row>
    <row r="1101" spans="12:12" s="372" customFormat="1">
      <c r="L1101" s="465"/>
    </row>
    <row r="1103" spans="12:12" s="372" customFormat="1">
      <c r="L1103" s="465"/>
    </row>
    <row r="1104" spans="12:12" s="372" customFormat="1">
      <c r="L1104" s="465"/>
    </row>
    <row r="1105" spans="12:12" s="372" customFormat="1">
      <c r="L1105" s="465"/>
    </row>
    <row r="1106" spans="12:12" s="372" customFormat="1">
      <c r="L1106" s="465"/>
    </row>
    <row r="1107" spans="12:12" s="372" customFormat="1">
      <c r="L1107" s="465"/>
    </row>
    <row r="1108" spans="12:12" s="372" customFormat="1">
      <c r="L1108" s="465"/>
    </row>
    <row r="1109" spans="12:12" s="372" customFormat="1">
      <c r="L1109" s="465"/>
    </row>
    <row r="1111" spans="12:12" s="372" customFormat="1">
      <c r="L1111" s="465"/>
    </row>
    <row r="1113" spans="12:12" s="372" customFormat="1">
      <c r="L1113" s="465"/>
    </row>
    <row r="1115" spans="12:12" s="372" customFormat="1">
      <c r="L1115" s="465"/>
    </row>
    <row r="1117" spans="12:12" s="372" customFormat="1">
      <c r="L1117" s="465"/>
    </row>
    <row r="1118" spans="12:12" s="372" customFormat="1">
      <c r="L1118" s="465"/>
    </row>
    <row r="1120" spans="12:12" s="372" customFormat="1">
      <c r="L1120" s="465"/>
    </row>
    <row r="1122" spans="12:12" s="372" customFormat="1">
      <c r="L1122" s="465"/>
    </row>
    <row r="1124" spans="12:12" s="372" customFormat="1">
      <c r="L1124" s="465"/>
    </row>
    <row r="1126" spans="12:12" s="372" customFormat="1">
      <c r="L1126" s="465"/>
    </row>
    <row r="1128" spans="12:12" s="372" customFormat="1">
      <c r="L1128" s="465"/>
    </row>
    <row r="1130" spans="12:12" s="372" customFormat="1">
      <c r="L1130" s="465"/>
    </row>
    <row r="1132" spans="12:12" s="372" customFormat="1">
      <c r="L1132" s="465"/>
    </row>
    <row r="1133" spans="12:12" s="372" customFormat="1">
      <c r="L1133" s="465"/>
    </row>
    <row r="1135" spans="12:12" s="372" customFormat="1">
      <c r="L1135" s="465"/>
    </row>
    <row r="1137" spans="12:12" s="372" customFormat="1">
      <c r="L1137" s="465"/>
    </row>
    <row r="1138" spans="12:12" s="372" customFormat="1">
      <c r="L1138" s="465"/>
    </row>
    <row r="1140" spans="12:12" s="372" customFormat="1">
      <c r="L1140" s="465"/>
    </row>
    <row r="1141" spans="12:12" s="372" customFormat="1">
      <c r="L1141" s="465"/>
    </row>
    <row r="1142" spans="12:12" s="372" customFormat="1">
      <c r="L1142" s="465"/>
    </row>
    <row r="1143" spans="12:12" s="372" customFormat="1">
      <c r="L1143" s="465"/>
    </row>
    <row r="1144" spans="12:12" s="372" customFormat="1">
      <c r="L1144" s="465"/>
    </row>
    <row r="1146" spans="12:12" s="372" customFormat="1">
      <c r="L1146" s="465"/>
    </row>
    <row r="1148" spans="12:12" s="372" customFormat="1">
      <c r="L1148" s="465"/>
    </row>
    <row r="1150" spans="12:12" s="372" customFormat="1">
      <c r="L1150" s="465"/>
    </row>
    <row r="1152" spans="12:12" s="372" customFormat="1">
      <c r="L1152" s="465"/>
    </row>
    <row r="1154" spans="12:12" s="372" customFormat="1">
      <c r="L1154" s="465"/>
    </row>
    <row r="1156" spans="12:12" s="372" customFormat="1">
      <c r="L1156" s="465"/>
    </row>
    <row r="1157" spans="12:12" s="372" customFormat="1">
      <c r="L1157" s="465"/>
    </row>
    <row r="1158" spans="12:12" s="372" customFormat="1">
      <c r="L1158" s="465"/>
    </row>
    <row r="1160" spans="12:12" s="372" customFormat="1">
      <c r="L1160" s="465"/>
    </row>
    <row r="1162" spans="12:12" s="372" customFormat="1">
      <c r="L1162" s="465"/>
    </row>
    <row r="1164" spans="12:12" s="372" customFormat="1">
      <c r="L1164" s="465"/>
    </row>
    <row r="1166" spans="12:12" s="372" customFormat="1">
      <c r="L1166" s="465"/>
    </row>
    <row r="1168" spans="12:12" s="372" customFormat="1">
      <c r="L1168" s="465"/>
    </row>
    <row r="1170" spans="12:12" s="372" customFormat="1">
      <c r="L1170" s="465"/>
    </row>
    <row r="1172" spans="12:12" s="372" customFormat="1">
      <c r="L1172" s="465"/>
    </row>
    <row r="1173" spans="12:12" s="372" customFormat="1">
      <c r="L1173" s="465"/>
    </row>
    <row r="1175" spans="12:12" s="372" customFormat="1">
      <c r="L1175" s="465"/>
    </row>
    <row r="1177" spans="12:12" s="372" customFormat="1">
      <c r="L1177" s="465"/>
    </row>
    <row r="1179" spans="12:12" s="372" customFormat="1">
      <c r="L1179" s="465"/>
    </row>
    <row r="1181" spans="12:12" s="372" customFormat="1">
      <c r="L1181" s="465"/>
    </row>
    <row r="1183" spans="12:12" s="372" customFormat="1">
      <c r="L1183" s="465"/>
    </row>
    <row r="1185" spans="12:12" s="372" customFormat="1">
      <c r="L1185" s="465"/>
    </row>
    <row r="1186" spans="12:12" s="372" customFormat="1">
      <c r="L1186" s="465"/>
    </row>
    <row r="1188" spans="12:12" s="372" customFormat="1">
      <c r="L1188" s="465"/>
    </row>
    <row r="1190" spans="12:12" s="372" customFormat="1">
      <c r="L1190" s="465"/>
    </row>
    <row r="1192" spans="12:12" s="372" customFormat="1">
      <c r="L1192" s="465"/>
    </row>
    <row r="1194" spans="12:12" s="372" customFormat="1">
      <c r="L1194" s="465"/>
    </row>
    <row r="1196" spans="12:12" s="372" customFormat="1">
      <c r="L1196" s="465"/>
    </row>
    <row r="1198" spans="12:12" s="372" customFormat="1">
      <c r="L1198" s="465"/>
    </row>
    <row r="1200" spans="12:12" s="372" customFormat="1">
      <c r="L1200" s="465"/>
    </row>
    <row r="1202" spans="12:12" s="372" customFormat="1">
      <c r="L1202" s="465"/>
    </row>
    <row r="1204" spans="12:12" s="372" customFormat="1">
      <c r="L1204" s="465"/>
    </row>
    <row r="1206" spans="12:12" s="372" customFormat="1">
      <c r="L1206" s="465"/>
    </row>
    <row r="1208" spans="12:12" s="372" customFormat="1">
      <c r="L1208" s="465"/>
    </row>
    <row r="1210" spans="12:12" s="372" customFormat="1">
      <c r="L1210" s="465"/>
    </row>
    <row r="1212" spans="12:12" s="372" customFormat="1">
      <c r="L1212" s="465"/>
    </row>
    <row r="1214" spans="12:12" s="372" customFormat="1">
      <c r="L1214" s="465"/>
    </row>
    <row r="1216" spans="12:12" s="372" customFormat="1">
      <c r="L1216" s="465"/>
    </row>
    <row r="1218" spans="12:12" s="372" customFormat="1">
      <c r="L1218" s="465"/>
    </row>
    <row r="1220" spans="12:12" s="372" customFormat="1">
      <c r="L1220" s="465"/>
    </row>
    <row r="1221" spans="12:12" s="372" customFormat="1">
      <c r="L1221" s="465"/>
    </row>
    <row r="1222" spans="12:12" s="372" customFormat="1">
      <c r="L1222" s="465"/>
    </row>
    <row r="1224" spans="12:12" s="372" customFormat="1">
      <c r="L1224" s="465"/>
    </row>
    <row r="1226" spans="12:12" s="372" customFormat="1">
      <c r="L1226" s="465"/>
    </row>
    <row r="1228" spans="12:12" s="372" customFormat="1">
      <c r="L1228" s="465"/>
    </row>
    <row r="1230" spans="12:12" s="372" customFormat="1">
      <c r="L1230" s="465"/>
    </row>
    <row r="1231" spans="12:12" s="372" customFormat="1">
      <c r="L1231" s="465"/>
    </row>
    <row r="1232" spans="12:12" s="372" customFormat="1">
      <c r="L1232" s="465"/>
    </row>
    <row r="1234" spans="12:12" s="372" customFormat="1">
      <c r="L1234" s="465"/>
    </row>
    <row r="1236" spans="12:12" s="372" customFormat="1">
      <c r="L1236" s="465"/>
    </row>
    <row r="1238" spans="12:12" s="372" customFormat="1">
      <c r="L1238" s="465"/>
    </row>
    <row r="1240" spans="12:12" s="372" customFormat="1">
      <c r="L1240" s="465"/>
    </row>
    <row r="1241" spans="12:12" s="372" customFormat="1">
      <c r="L1241" s="465"/>
    </row>
    <row r="1242" spans="12:12" s="372" customFormat="1">
      <c r="L1242" s="465"/>
    </row>
    <row r="1243" spans="12:12" s="372" customFormat="1">
      <c r="L1243" s="465"/>
    </row>
    <row r="1244" spans="12:12" s="372" customFormat="1">
      <c r="L1244" s="465"/>
    </row>
    <row r="1245" spans="12:12" s="372" customFormat="1">
      <c r="L1245" s="465"/>
    </row>
    <row r="1246" spans="12:12" s="372" customFormat="1">
      <c r="L1246" s="465"/>
    </row>
    <row r="1247" spans="12:12" s="372" customFormat="1">
      <c r="L1247" s="465"/>
    </row>
    <row r="1248" spans="12:12" s="372" customFormat="1">
      <c r="L1248" s="465"/>
    </row>
    <row r="1249" spans="12:12" s="372" customFormat="1">
      <c r="L1249" s="465"/>
    </row>
    <row r="1251" spans="12:12" s="372" customFormat="1">
      <c r="L1251" s="465"/>
    </row>
    <row r="1252" spans="12:12" s="372" customFormat="1">
      <c r="L1252" s="465"/>
    </row>
    <row r="1253" spans="12:12" s="372" customFormat="1">
      <c r="L1253" s="465"/>
    </row>
    <row r="1254" spans="12:12" s="372" customFormat="1">
      <c r="L1254" s="465"/>
    </row>
    <row r="1255" spans="12:12" s="372" customFormat="1">
      <c r="L1255" s="465"/>
    </row>
    <row r="1256" spans="12:12" s="372" customFormat="1">
      <c r="L1256" s="465"/>
    </row>
    <row r="1257" spans="12:12" s="372" customFormat="1">
      <c r="L1257" s="465"/>
    </row>
    <row r="1259" spans="12:12" s="372" customFormat="1">
      <c r="L1259" s="465"/>
    </row>
    <row r="1261" spans="12:12" s="372" customFormat="1">
      <c r="L1261" s="465"/>
    </row>
    <row r="1263" spans="12:12" s="372" customFormat="1">
      <c r="L1263" s="465"/>
    </row>
    <row r="1265" spans="12:12" s="372" customFormat="1">
      <c r="L1265" s="465"/>
    </row>
    <row r="1266" spans="12:12" s="372" customFormat="1">
      <c r="L1266" s="465"/>
    </row>
    <row r="1267" spans="12:12" s="372" customFormat="1">
      <c r="L1267" s="465"/>
    </row>
  </sheetData>
  <dataConsolidate/>
  <mergeCells count="20">
    <mergeCell ref="N1:P1"/>
    <mergeCell ref="N2:P2"/>
    <mergeCell ref="N3:P3"/>
    <mergeCell ref="N4:P4"/>
    <mergeCell ref="K1:M1"/>
    <mergeCell ref="K2:M2"/>
    <mergeCell ref="K3:M3"/>
    <mergeCell ref="K4:M4"/>
    <mergeCell ref="N5:P5"/>
    <mergeCell ref="K10:K11"/>
    <mergeCell ref="K5:M5"/>
    <mergeCell ref="O9:P9"/>
    <mergeCell ref="H10:H11"/>
    <mergeCell ref="I10:I11"/>
    <mergeCell ref="J10:J11"/>
    <mergeCell ref="O10:P10"/>
    <mergeCell ref="L10:L11"/>
    <mergeCell ref="M10:M11"/>
    <mergeCell ref="N10:N11"/>
    <mergeCell ref="H7:P7"/>
  </mergeCells>
  <phoneticPr fontId="67" type="noConversion"/>
  <pageMargins left="0.196850393700787" right="0.15748031496063" top="0.15748031496063" bottom="0.15748031496063" header="0.15748031496063" footer="0.23622047244094499"/>
  <pageSetup paperSize="9" scale="84" firstPageNumber="24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8">
    <tabColor theme="4" tint="0.39997558519241921"/>
  </sheetPr>
  <dimension ref="A1:II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7109375" style="37" customWidth="1"/>
    <col min="15" max="15" width="16.140625" style="37" customWidth="1"/>
    <col min="16" max="16" width="14.7109375" style="3" customWidth="1"/>
    <col min="17" max="17" width="9.140625" style="3"/>
    <col min="18" max="18" width="9.5703125" style="3" bestFit="1" customWidth="1"/>
    <col min="19" max="19" width="14.425781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589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8.25" customHeight="1">
      <c r="A7" s="120" t="s">
        <v>490</v>
      </c>
      <c r="H7" s="668" t="s">
        <v>929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30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169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R13" s="373"/>
      <c r="S13" s="333">
        <f>+N13+'havelvac 7.3'!N13+'havelvac 7.4'!N13+'havelvac 7.5'!N13+'havelvac 7.6'!N13+'havelvac 7.7'!N13+'havelvac 7.8'!N13+'havelvac 7.9'!N13+'havelvac 7.10'!N13+'havelvac 7.11'!N13+'havelvac 7.12'!N13+'havelvac 7.13'!N13</f>
        <v>0</v>
      </c>
    </row>
    <row r="14" spans="1:22" s="179" customFormat="1" ht="30" customHeight="1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1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 ht="15.75" customHeigh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39.75" customHeight="1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7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 ht="15.75" customHeigh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15.75" customHeight="1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 ht="15.75" customHeight="1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 ht="15.75" customHeigh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144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 ht="15.75" customHeigh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 customHeight="1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 ht="15.75" customHeigh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299"/>
      <c r="P23" s="299"/>
      <c r="Q23" s="159"/>
      <c r="R23" s="159"/>
      <c r="S23" s="333"/>
      <c r="T23" s="159"/>
      <c r="U23" s="159"/>
      <c r="V23" s="159"/>
    </row>
    <row r="24" spans="1:22" ht="15.75" customHeight="1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299"/>
      <c r="P24" s="299"/>
      <c r="Q24" s="159"/>
      <c r="R24" s="159"/>
      <c r="S24" s="333"/>
      <c r="T24" s="159"/>
      <c r="U24" s="159"/>
      <c r="V24" s="159"/>
    </row>
    <row r="25" spans="1:22" s="21" customFormat="1" ht="15.75" customHeigh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299"/>
      <c r="P25" s="299"/>
      <c r="Q25" s="159"/>
      <c r="R25" s="159"/>
      <c r="S25" s="333"/>
      <c r="T25" s="159"/>
      <c r="U25" s="159"/>
      <c r="V25" s="159"/>
    </row>
    <row r="26" spans="1:22" ht="15.75" customHeight="1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299"/>
      <c r="P26" s="299"/>
      <c r="Q26" s="159"/>
      <c r="R26" s="159"/>
      <c r="S26" s="333"/>
      <c r="T26" s="159"/>
      <c r="U26" s="159"/>
      <c r="V26" s="159"/>
    </row>
    <row r="27" spans="1:22" ht="15.75" customHeight="1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299"/>
      <c r="P27" s="299"/>
      <c r="Q27" s="159"/>
      <c r="R27" s="159"/>
      <c r="S27" s="333"/>
      <c r="T27" s="159"/>
      <c r="U27" s="159"/>
      <c r="V27" s="159"/>
    </row>
    <row r="28" spans="1:22" ht="15.75" customHeight="1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299"/>
      <c r="P28" s="299"/>
      <c r="Q28" s="159"/>
      <c r="R28" s="159"/>
      <c r="S28" s="333"/>
      <c r="T28" s="159"/>
      <c r="U28" s="159"/>
      <c r="V28" s="159"/>
    </row>
    <row r="29" spans="1:22" ht="15.75" customHeight="1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299"/>
      <c r="P29" s="299"/>
      <c r="Q29" s="159"/>
      <c r="R29" s="159"/>
      <c r="S29" s="333"/>
      <c r="T29" s="159"/>
      <c r="U29" s="159"/>
      <c r="V29" s="159"/>
    </row>
    <row r="30" spans="1:22" ht="15.75" customHeight="1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299"/>
      <c r="P30" s="299"/>
      <c r="Q30" s="159"/>
      <c r="R30" s="159"/>
      <c r="S30" s="333"/>
      <c r="T30" s="159"/>
      <c r="U30" s="159"/>
      <c r="V30" s="159"/>
    </row>
    <row r="31" spans="1:22" ht="25.5" customHeight="1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299"/>
      <c r="P31" s="299"/>
      <c r="Q31" s="159"/>
      <c r="R31" s="159"/>
      <c r="S31" s="333"/>
      <c r="T31" s="159"/>
      <c r="U31" s="159"/>
      <c r="V31" s="159"/>
    </row>
    <row r="32" spans="1:22" ht="15.75" customHeight="1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299"/>
      <c r="P32" s="299"/>
      <c r="Q32" s="159"/>
      <c r="R32" s="159"/>
      <c r="S32" s="333"/>
      <c r="T32" s="159"/>
      <c r="U32" s="159"/>
      <c r="V32" s="159"/>
    </row>
    <row r="33" spans="1:22" ht="15.75" customHeight="1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122</v>
      </c>
      <c r="M33" s="10">
        <v>4234</v>
      </c>
      <c r="N33" s="181">
        <f t="shared" si="1"/>
        <v>0</v>
      </c>
      <c r="O33" s="299"/>
      <c r="P33" s="299"/>
      <c r="Q33" s="159"/>
      <c r="R33" s="159"/>
      <c r="S33" s="333"/>
      <c r="T33" s="159"/>
      <c r="U33" s="159"/>
      <c r="V33" s="159"/>
    </row>
    <row r="34" spans="1:22" ht="15.75" customHeight="1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299"/>
      <c r="P34" s="299"/>
      <c r="Q34" s="159"/>
      <c r="R34" s="159"/>
      <c r="S34" s="333"/>
      <c r="T34" s="159"/>
      <c r="U34" s="159"/>
      <c r="V34" s="159"/>
    </row>
    <row r="35" spans="1:22" ht="15.75" customHeight="1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299"/>
      <c r="P35" s="299"/>
      <c r="Q35" s="159"/>
      <c r="R35" s="159"/>
      <c r="S35" s="333"/>
      <c r="T35" s="159"/>
      <c r="U35" s="159"/>
      <c r="V35" s="159"/>
    </row>
    <row r="36" spans="1:22" ht="15.75" customHeight="1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299"/>
      <c r="P36" s="299"/>
      <c r="Q36" s="159"/>
      <c r="R36" s="159"/>
      <c r="S36" s="333"/>
      <c r="T36" s="159"/>
      <c r="U36" s="159"/>
      <c r="V36" s="159"/>
    </row>
    <row r="37" spans="1:22" ht="15.75" customHeight="1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299"/>
      <c r="P37" s="299"/>
      <c r="Q37" s="159"/>
      <c r="R37" s="159"/>
      <c r="S37" s="333"/>
      <c r="T37" s="159"/>
      <c r="U37" s="159"/>
      <c r="V37" s="159"/>
    </row>
    <row r="38" spans="1:22" ht="25.5" customHeight="1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299"/>
      <c r="P38" s="299"/>
      <c r="Q38" s="159"/>
      <c r="R38" s="159"/>
      <c r="S38" s="333"/>
      <c r="T38" s="159"/>
      <c r="U38" s="159"/>
      <c r="V38" s="159"/>
    </row>
    <row r="39" spans="1:22" ht="15.75" customHeight="1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299"/>
      <c r="P39" s="299"/>
      <c r="Q39" s="159"/>
      <c r="R39" s="159"/>
      <c r="S39" s="333"/>
      <c r="T39" s="159"/>
      <c r="U39" s="159"/>
      <c r="V39" s="159"/>
    </row>
    <row r="40" spans="1:22" ht="15.75" customHeight="1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299"/>
      <c r="P40" s="299"/>
      <c r="Q40" s="159"/>
      <c r="R40" s="159"/>
      <c r="S40" s="333"/>
      <c r="T40" s="159"/>
      <c r="U40" s="159"/>
      <c r="V40" s="159"/>
    </row>
    <row r="41" spans="1:22" ht="15.75" customHeight="1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299"/>
      <c r="P41" s="299"/>
      <c r="Q41" s="159"/>
      <c r="R41" s="159"/>
      <c r="S41" s="333"/>
      <c r="T41" s="159"/>
      <c r="U41" s="159"/>
      <c r="V41" s="159"/>
    </row>
    <row r="42" spans="1:22" ht="15.75" customHeight="1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299"/>
      <c r="P42" s="299"/>
      <c r="Q42" s="159"/>
      <c r="R42" s="159"/>
      <c r="S42" s="333"/>
      <c r="T42" s="159"/>
      <c r="U42" s="159"/>
      <c r="V42" s="159"/>
    </row>
    <row r="43" spans="1:22" ht="25.5" customHeight="1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299"/>
      <c r="P43" s="299"/>
      <c r="Q43" s="159"/>
      <c r="R43" s="159"/>
      <c r="S43" s="333"/>
      <c r="T43" s="159"/>
      <c r="U43" s="159"/>
      <c r="V43" s="159"/>
    </row>
    <row r="44" spans="1:22" ht="15.75" customHeight="1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299"/>
      <c r="P44" s="299"/>
      <c r="Q44" s="159"/>
      <c r="R44" s="159"/>
      <c r="S44" s="333"/>
      <c r="T44" s="159"/>
      <c r="U44" s="159"/>
      <c r="V44" s="159"/>
    </row>
    <row r="45" spans="1:22" ht="15.75" customHeight="1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299"/>
      <c r="P45" s="299"/>
      <c r="Q45" s="159"/>
      <c r="R45" s="159"/>
      <c r="S45" s="333"/>
      <c r="T45" s="159"/>
      <c r="U45" s="159"/>
      <c r="V45" s="159"/>
    </row>
    <row r="46" spans="1:22" ht="15.75" customHeight="1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299"/>
      <c r="P46" s="299"/>
      <c r="Q46" s="159"/>
      <c r="R46" s="159"/>
      <c r="S46" s="333"/>
      <c r="T46" s="159"/>
      <c r="U46" s="159"/>
      <c r="V46" s="159"/>
    </row>
    <row r="47" spans="1:22" ht="15.75" customHeight="1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299"/>
      <c r="P47" s="299"/>
      <c r="Q47" s="159"/>
      <c r="R47" s="159"/>
      <c r="S47" s="333"/>
      <c r="T47" s="159"/>
      <c r="U47" s="159"/>
      <c r="V47" s="159"/>
    </row>
    <row r="48" spans="1:22" ht="15.75" customHeight="1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299"/>
      <c r="P48" s="299"/>
      <c r="Q48" s="159"/>
      <c r="R48" s="159"/>
      <c r="S48" s="333"/>
      <c r="T48" s="159"/>
      <c r="U48" s="159"/>
      <c r="V48" s="159"/>
    </row>
    <row r="49" spans="1:22" ht="15.75" customHeight="1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299"/>
      <c r="P49" s="299"/>
      <c r="Q49" s="159"/>
      <c r="R49" s="159"/>
      <c r="S49" s="333"/>
      <c r="T49" s="159"/>
      <c r="U49" s="159"/>
      <c r="V49" s="159"/>
    </row>
    <row r="50" spans="1:22" ht="15.75" customHeight="1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299"/>
      <c r="P50" s="299"/>
      <c r="Q50" s="159"/>
      <c r="R50" s="159"/>
      <c r="S50" s="333"/>
      <c r="T50" s="159"/>
      <c r="U50" s="159"/>
      <c r="V50" s="159"/>
    </row>
    <row r="51" spans="1:22" ht="15.75" customHeight="1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299"/>
      <c r="P51" s="299"/>
      <c r="Q51" s="159"/>
      <c r="R51" s="159"/>
      <c r="S51" s="333"/>
      <c r="T51" s="159"/>
      <c r="U51" s="159"/>
      <c r="V51" s="159"/>
    </row>
    <row r="52" spans="1:22" ht="15.75" customHeight="1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299"/>
      <c r="P52" s="299"/>
      <c r="Q52" s="159"/>
      <c r="R52" s="159"/>
      <c r="S52" s="333"/>
      <c r="T52" s="159"/>
      <c r="U52" s="159"/>
      <c r="V52" s="159"/>
    </row>
    <row r="53" spans="1:22" ht="15.75" customHeight="1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299"/>
      <c r="P53" s="299"/>
      <c r="Q53" s="159"/>
      <c r="R53" s="159"/>
      <c r="S53" s="333"/>
      <c r="T53" s="159"/>
      <c r="U53" s="159"/>
      <c r="V53" s="159"/>
    </row>
    <row r="54" spans="1:22" s="113" customFormat="1" ht="15.75" customHeigh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1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144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9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 ht="15.75" customHeight="1">
      <c r="A57" s="120"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15.75" customHeight="1">
      <c r="A58" s="120"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 ht="15.75" customHeight="1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 ht="25.5" customHeight="1">
      <c r="A60" s="120"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2111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 ht="15.75" customHeight="1">
      <c r="A61" s="120"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181"/>
      <c r="O61" s="181"/>
      <c r="P61" s="181"/>
      <c r="Q61" s="159"/>
      <c r="R61" s="159"/>
      <c r="S61" s="333"/>
      <c r="T61" s="159"/>
      <c r="U61" s="159"/>
      <c r="V61" s="159"/>
    </row>
    <row r="62" spans="1:22" s="168" customFormat="1" ht="33" customHeight="1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144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 ht="15.75" customHeight="1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 ht="25.5" customHeigh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7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 ht="15.75" customHeight="1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38.25" customHeight="1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 ht="15.75" customHeight="1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39.6" customHeight="1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144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 ht="15.75" customHeight="1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 ht="15.75" customHeight="1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 ht="15.75" customHeight="1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 ht="15.75" customHeight="1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 ht="25.5" customHeight="1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 ht="15.75" customHeight="1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 ht="15.75" customHeight="1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15.75" customHeight="1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 ht="15.75" customHeight="1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 ht="38.25" customHeigh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 ht="15.75" customHeight="1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 ht="25.5" customHeigh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 ht="15.75" customHeight="1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15.75" customHeight="1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7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 ht="15.75" customHeight="1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 customHeight="1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 ht="15.75" customHeight="1">
      <c r="A87" s="120" t="str">
        <f t="shared" ref="A87:A171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 ht="25.5" customHeigh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144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 ht="15.75" customHeight="1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/>
      <c r="Q89" s="159"/>
      <c r="R89" s="159"/>
      <c r="S89" s="333"/>
      <c r="T89" s="159"/>
      <c r="U89" s="159"/>
      <c r="V89" s="159"/>
    </row>
    <row r="90" spans="1:22" ht="15.75" customHeight="1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/>
      <c r="P90" s="181"/>
      <c r="Q90" s="159"/>
      <c r="R90" s="159"/>
      <c r="S90" s="333"/>
      <c r="T90" s="159"/>
      <c r="U90" s="159"/>
      <c r="V90" s="159"/>
    </row>
    <row r="91" spans="1:22" s="113" customFormat="1" ht="25.5" customHeight="1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144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 ht="15.75" customHeight="1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15.75" customHeight="1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144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 ht="25.5" customHeigh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5.5" customHeight="1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144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 ht="15.75" customHeight="1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 ht="25.5" customHeigh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144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 ht="15.75" customHeight="1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43.5" customHeight="1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7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 ht="15.75" customHeight="1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15.75" customHeight="1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 ht="38.25" customHeigh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15.75" customHeight="1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144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 ht="15.75" customHeight="1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 ht="15.75" customHeigh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15.75" customHeight="1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144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 ht="15.75" customHeigh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 ht="15.75" customHeight="1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 ht="15.75" customHeigh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1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 ht="15.75" customHeight="1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 ht="25.5" customHeigh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7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 ht="15.75" customHeight="1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 ht="15.75" customHeight="1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 ht="15.75" customHeight="1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 ht="15.75" customHeight="1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144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 ht="15.75" customHeigh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7" t="s">
        <v>116</v>
      </c>
      <c r="M116" s="10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 ht="15.75" customHeigh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27" t="s">
        <v>861</v>
      </c>
      <c r="M117" s="10" t="s">
        <v>860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 ht="15.75" customHeight="1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 ht="15.75" customHeigh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 ht="38.25" customHeigh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 ht="15.75" customHeight="1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89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 ht="15.75" customHeight="1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 ht="15.75" customHeight="1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 ht="15.75" customHeight="1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 ht="25.5" customHeight="1">
      <c r="A126" s="213">
        <v>71020501110000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 ht="25.5" customHeight="1">
      <c r="A127" s="213">
        <v>71020501114512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 ht="15.75" customHeight="1">
      <c r="A128" s="120" t="str">
        <f>CONCATENATE(B128,C128,D128,E128,F128,G128)</f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7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 ht="15.75" customHeight="1">
      <c r="A129" s="120" t="str">
        <f>CONCATENATE(B129,C129,D129,E129,F129,G129)</f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 ht="25.5" customHeigh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>N132+N138</f>
        <v>0</v>
      </c>
      <c r="O130" s="190">
        <f t="shared" ref="O130:P130" si="13">O132+O138</f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 ht="15.75" customHeight="1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144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 ht="15.75" customHeight="1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 ht="15.75" customHeigh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15.75" customHeight="1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7" t="s">
        <v>142</v>
      </c>
      <c r="M135" s="10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 ht="15.75" customHeight="1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 ht="15.75" customHeigh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15.75" customHeight="1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/>
      <c r="Q139" s="159"/>
      <c r="R139" s="159"/>
      <c r="S139" s="333"/>
      <c r="T139" s="159"/>
      <c r="U139" s="159"/>
      <c r="V139" s="159"/>
    </row>
    <row r="140" spans="1:22" ht="15.75" customHeight="1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5.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1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 ht="15.75" customHeight="1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15.75" customHeight="1">
      <c r="B143" s="122"/>
      <c r="H143" s="17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 ht="15.75" customHeigh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15.75" customHeight="1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 ht="15.75" customHeigh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 ht="15.75" customHeight="1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/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 ht="15.75" customHeight="1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 ht="25.5" customHeigh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 ht="25.5" customHeigh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 ht="15.75" customHeigh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 ht="15.75" customHeight="1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ref="N156:N158" si="21">O156+P156</f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 ht="25.5" customHeigh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1"/>
        <v>0</v>
      </c>
      <c r="O158" s="181"/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 ht="15.75" customHeigh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2">O160+P160</f>
        <v>0</v>
      </c>
      <c r="O160" s="181"/>
      <c r="P160" s="181"/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 ht="15.75" customHeight="1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2"/>
        <v>0</v>
      </c>
      <c r="O162" s="181"/>
      <c r="P162" s="181"/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 customHeight="1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3">O164+P164</f>
        <v>0</v>
      </c>
      <c r="O164" s="181"/>
      <c r="P164" s="181"/>
      <c r="Q164" s="159"/>
      <c r="R164" s="159"/>
      <c r="S164" s="333"/>
      <c r="T164" s="159"/>
      <c r="U164" s="159"/>
      <c r="V164" s="159"/>
    </row>
    <row r="165" spans="1:22" ht="15.75" customHeight="1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7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 ht="15.75" customHeight="1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 ht="25.5" customHeigh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 ht="15.75" customHeight="1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 ht="15.75" customHeight="1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144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 ht="15.75" customHeight="1">
      <c r="A170" s="120" t="str">
        <f t="shared" si="8"/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/>
      <c r="P170" s="181"/>
      <c r="Q170" s="159"/>
      <c r="R170" s="159"/>
      <c r="S170" s="333"/>
      <c r="T170" s="159"/>
      <c r="U170" s="159"/>
      <c r="V170" s="159"/>
    </row>
    <row r="171" spans="1:22" s="113" customFormat="1" ht="25.5" customHeight="1">
      <c r="A171" s="120" t="str">
        <f t="shared" si="8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 ht="15.75" customHeight="1">
      <c r="A172" s="120" t="str">
        <f t="shared" ref="A172:A226" si="25">CONCATENATE(B172,C172,D172,E172,F172,G172)</f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7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 ht="15.75" customHeight="1">
      <c r="A173" s="120" t="str">
        <f t="shared" si="25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 ht="15.75" customHeight="1">
      <c r="A174" s="120" t="str">
        <f t="shared" si="25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6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5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5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144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5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7">O177+P177</f>
        <v>0</v>
      </c>
      <c r="O177" s="299"/>
      <c r="P177" s="299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5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7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5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144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 ht="15.75" customHeight="1">
      <c r="A180" s="120" t="str">
        <f t="shared" si="25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7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 ht="15.75" customHeight="1">
      <c r="A181" s="120" t="str">
        <f t="shared" si="25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144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15.75" customHeight="1">
      <c r="A182" s="120" t="str">
        <f t="shared" si="25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7"/>
        <v>0</v>
      </c>
      <c r="O182" s="181"/>
      <c r="P182" s="181"/>
      <c r="Q182" s="159"/>
      <c r="R182" s="159"/>
      <c r="S182" s="333"/>
      <c r="T182" s="159"/>
      <c r="U182" s="159"/>
      <c r="V182" s="159"/>
    </row>
    <row r="183" spans="1:22" s="113" customFormat="1" ht="15.75" customHeight="1">
      <c r="A183" s="120" t="str">
        <f t="shared" si="25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7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 ht="15.75" customHeight="1">
      <c r="A184" s="120" t="str">
        <f t="shared" si="25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7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 ht="25.5" customHeight="1">
      <c r="A185" s="120" t="str">
        <f t="shared" si="25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144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 customHeight="1">
      <c r="A186" s="120" t="str">
        <f t="shared" si="25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7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 ht="25.5" customHeight="1">
      <c r="A187" s="120" t="str">
        <f t="shared" si="25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7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 ht="25.5" customHeight="1">
      <c r="A188" s="120" t="str">
        <f t="shared" si="25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7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51" customHeight="1">
      <c r="A189" s="120" t="str">
        <f t="shared" si="25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144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15.75" customHeight="1">
      <c r="A190" s="120" t="str">
        <f t="shared" si="25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7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5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7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5.75" customHeight="1">
      <c r="A192" s="120" t="str">
        <f t="shared" si="25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7"/>
        <v>0</v>
      </c>
      <c r="O192" s="181"/>
      <c r="P192" s="181"/>
      <c r="Q192" s="159"/>
      <c r="R192" s="159"/>
      <c r="S192" s="333"/>
      <c r="T192" s="159"/>
      <c r="U192" s="159"/>
      <c r="V192" s="159"/>
    </row>
    <row r="193" spans="1:22" ht="15.75" customHeight="1">
      <c r="B193" s="122"/>
      <c r="H193" s="23"/>
      <c r="I193" s="23"/>
      <c r="J193" s="24"/>
      <c r="K193" s="24"/>
      <c r="L193" s="330" t="s">
        <v>268</v>
      </c>
      <c r="M193" s="323">
        <v>5129</v>
      </c>
      <c r="N193" s="181">
        <f t="shared" ref="N193" si="28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5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144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SUM(O195:O196)</f>
        <v>0</v>
      </c>
      <c r="P194" s="195">
        <f>SUM(P195:P196)</f>
        <v>0</v>
      </c>
      <c r="Q194" s="159"/>
      <c r="R194" s="159"/>
      <c r="S194" s="333"/>
      <c r="T194" s="159"/>
      <c r="U194" s="159"/>
      <c r="V194" s="159"/>
    </row>
    <row r="195" spans="1:22" ht="15.75" customHeight="1">
      <c r="A195" s="120" t="str">
        <f t="shared" si="25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7"/>
        <v>0</v>
      </c>
      <c r="O195" s="181"/>
      <c r="P195" s="181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5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7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330" t="s">
        <v>268</v>
      </c>
      <c r="M197" s="323">
        <v>5129</v>
      </c>
      <c r="N197" s="181"/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5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144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5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7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9.25" customHeight="1">
      <c r="A200" s="120" t="str">
        <f t="shared" si="25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144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5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7"/>
        <v>0</v>
      </c>
      <c r="O201" s="181"/>
      <c r="P201" s="181">
        <v>0</v>
      </c>
      <c r="Q201" s="159"/>
      <c r="R201" s="159"/>
      <c r="S201" s="333"/>
      <c r="T201" s="159"/>
      <c r="U201" s="159"/>
      <c r="V201" s="159"/>
    </row>
    <row r="202" spans="1:22" ht="15.75" customHeight="1">
      <c r="A202" s="120" t="str">
        <f t="shared" si="25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7"/>
        <v>0</v>
      </c>
      <c r="O202" s="181"/>
      <c r="P202" s="181"/>
      <c r="Q202" s="159"/>
      <c r="R202" s="159"/>
      <c r="S202" s="333"/>
      <c r="T202" s="159"/>
      <c r="U202" s="159"/>
      <c r="V202" s="159"/>
    </row>
    <row r="203" spans="1:22" s="154" customFormat="1" ht="15.75" customHeight="1">
      <c r="A203" s="120" t="str">
        <f t="shared" si="25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7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 ht="15.75" customHeight="1">
      <c r="A204" s="120" t="str">
        <f t="shared" si="25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7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 ht="15.75" customHeight="1">
      <c r="B205" s="122"/>
      <c r="G205" s="127"/>
      <c r="H205" s="23"/>
      <c r="I205" s="23"/>
      <c r="J205" s="24"/>
      <c r="K205" s="24"/>
      <c r="L205" s="330" t="s">
        <v>268</v>
      </c>
      <c r="M205" s="323">
        <v>5129</v>
      </c>
      <c r="N205" s="181">
        <f t="shared" ref="N205" si="29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5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144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 ht="15.75" customHeight="1">
      <c r="A207" s="120" t="str">
        <f t="shared" ref="A207" si="30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7" t="s">
        <v>870</v>
      </c>
      <c r="M207" s="10" t="s">
        <v>871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 ht="15.75" customHeight="1">
      <c r="A208" s="120" t="str">
        <f t="shared" si="25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7" t="s">
        <v>116</v>
      </c>
      <c r="M208" s="10">
        <v>4214</v>
      </c>
      <c r="N208" s="181">
        <f t="shared" ref="N208" si="31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 ht="15.75" customHeight="1">
      <c r="A209" s="120" t="str">
        <f t="shared" si="25"/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7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 customHeight="1">
      <c r="A210" s="120" t="str">
        <f t="shared" si="25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7"/>
        <v>0</v>
      </c>
      <c r="O210" s="181"/>
      <c r="P210" s="181"/>
      <c r="Q210" s="159"/>
      <c r="R210" s="159"/>
      <c r="S210" s="333"/>
      <c r="T210" s="159"/>
      <c r="U210" s="159"/>
      <c r="V210" s="159"/>
    </row>
    <row r="211" spans="1:22" ht="15.75" customHeight="1">
      <c r="A211" s="120" t="str">
        <f t="shared" si="25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7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 ht="25.5" customHeight="1">
      <c r="A212" s="120" t="str">
        <f t="shared" si="25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7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 ht="15.75" customHeight="1">
      <c r="A213" s="120" t="str">
        <f t="shared" si="25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144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5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326"/>
      <c r="I214" s="294"/>
      <c r="J214" s="295"/>
      <c r="K214" s="295"/>
      <c r="L214" s="327" t="s">
        <v>872</v>
      </c>
      <c r="M214" s="46">
        <v>4511</v>
      </c>
      <c r="N214" s="181">
        <f t="shared" si="27"/>
        <v>0</v>
      </c>
      <c r="O214" s="181"/>
      <c r="P214" s="181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326"/>
      <c r="I215" s="294"/>
      <c r="J215" s="295"/>
      <c r="K215" s="295"/>
      <c r="L215" s="327" t="s">
        <v>910</v>
      </c>
      <c r="M215" s="46" t="s">
        <v>911</v>
      </c>
      <c r="N215" s="181">
        <f t="shared" si="27"/>
        <v>0</v>
      </c>
      <c r="O215" s="181"/>
      <c r="P215" s="181"/>
      <c r="Q215" s="159"/>
      <c r="R215" s="159"/>
      <c r="S215" s="333"/>
      <c r="T215" s="159"/>
      <c r="U215" s="159"/>
      <c r="V215" s="159"/>
    </row>
    <row r="216" spans="1:22" ht="15.75" customHeight="1">
      <c r="A216" s="120" t="str">
        <f t="shared" si="25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7"/>
        <v>0</v>
      </c>
      <c r="O216" s="181"/>
      <c r="P216" s="181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5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144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 customHeight="1">
      <c r="A218" s="120" t="str">
        <f t="shared" si="25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7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 ht="25.5" customHeight="1">
      <c r="A219" s="120" t="str">
        <f t="shared" si="25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7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5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144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 ht="25.5" customHeight="1">
      <c r="A221" s="120" t="str">
        <f t="shared" si="25"/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7"/>
        <v>0</v>
      </c>
      <c r="O221" s="181"/>
      <c r="P221" s="181"/>
      <c r="Q221" s="159"/>
      <c r="R221" s="159"/>
      <c r="S221" s="333"/>
      <c r="T221" s="159"/>
      <c r="U221" s="159"/>
      <c r="V221" s="159"/>
    </row>
    <row r="222" spans="1:22" ht="15.75" customHeight="1">
      <c r="A222" s="120" t="str">
        <f t="shared" si="25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7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 ht="25.5" customHeight="1">
      <c r="A223" s="120" t="str">
        <f t="shared" si="25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7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5.5" customHeight="1">
      <c r="A224" s="120" t="str">
        <f t="shared" si="25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144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5.75" customHeight="1">
      <c r="A225" s="120" t="str">
        <f t="shared" si="25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7"/>
        <v>0</v>
      </c>
      <c r="O225" s="181"/>
      <c r="P225" s="181"/>
      <c r="Q225" s="159"/>
      <c r="R225" s="159"/>
      <c r="S225" s="333"/>
      <c r="T225" s="159"/>
      <c r="U225" s="159"/>
      <c r="V225" s="159"/>
    </row>
    <row r="226" spans="1:22" ht="15.75" customHeight="1">
      <c r="A226" s="120" t="str">
        <f t="shared" si="25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7"/>
        <v>0</v>
      </c>
      <c r="O226" s="181"/>
      <c r="P226" s="181"/>
      <c r="Q226" s="159"/>
      <c r="R226" s="159"/>
      <c r="S226" s="333"/>
      <c r="T226" s="159"/>
      <c r="U226" s="159"/>
      <c r="V226" s="159"/>
    </row>
    <row r="227" spans="1:22" s="113" customFormat="1" ht="15.75" customHeight="1">
      <c r="A227" s="120" t="str">
        <f t="shared" ref="A227:A329" si="32">CONCATENATE(B227,C227,D227,E227,F227,G227)</f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7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 ht="15.75" customHeight="1">
      <c r="A228" s="120" t="str">
        <f t="shared" si="32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7"/>
        <v>0</v>
      </c>
      <c r="O228" s="181"/>
      <c r="P228" s="181"/>
      <c r="Q228" s="159"/>
      <c r="R228" s="159"/>
      <c r="S228" s="333"/>
      <c r="T228" s="159"/>
      <c r="U228" s="159"/>
      <c r="V228" s="159"/>
    </row>
    <row r="229" spans="1:22" ht="15.75" customHeight="1">
      <c r="A229" s="120"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7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 ht="15.75" customHeight="1">
      <c r="A230" s="120" t="str">
        <f t="shared" si="32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7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15.75" customHeight="1">
      <c r="A231" s="120" t="str">
        <f t="shared" si="32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144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5.75" customHeight="1">
      <c r="A232" s="120" t="str">
        <f t="shared" si="32"/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181"/>
      <c r="P232" s="181"/>
      <c r="Q232" s="159"/>
      <c r="R232" s="159"/>
      <c r="S232" s="333"/>
      <c r="T232" s="159"/>
      <c r="U232" s="159"/>
      <c r="V232" s="159"/>
    </row>
    <row r="233" spans="1:22" s="113" customFormat="1" ht="15.75" customHeight="1">
      <c r="A233" s="120" t="str">
        <f t="shared" si="32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27"/>
      <c r="M233" s="10"/>
      <c r="N233" s="181">
        <f t="shared" si="27"/>
        <v>0</v>
      </c>
      <c r="O233" s="181"/>
      <c r="P233" s="181"/>
      <c r="Q233" s="159"/>
      <c r="R233" s="159"/>
      <c r="S233" s="333"/>
      <c r="T233" s="159"/>
      <c r="U233" s="159"/>
      <c r="V233" s="159"/>
    </row>
    <row r="234" spans="1:22" ht="15.75" customHeight="1">
      <c r="A234" s="120" t="str">
        <f t="shared" si="32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23"/>
      <c r="I234" s="23"/>
      <c r="J234" s="24"/>
      <c r="K234" s="24"/>
      <c r="L234" s="354" t="s">
        <v>874</v>
      </c>
      <c r="M234" s="10"/>
      <c r="N234" s="195">
        <f>O234+P234</f>
        <v>0</v>
      </c>
      <c r="O234" s="195">
        <f t="shared" ref="O234:P234" si="34">P234+Q234</f>
        <v>0</v>
      </c>
      <c r="P234" s="195">
        <f t="shared" si="34"/>
        <v>0</v>
      </c>
      <c r="Q234" s="159"/>
      <c r="R234" s="159"/>
      <c r="S234" s="333"/>
      <c r="T234" s="159"/>
      <c r="U234" s="159"/>
      <c r="V234" s="159"/>
    </row>
    <row r="235" spans="1:22" ht="25.5" customHeight="1">
      <c r="A235" s="120" t="str">
        <f t="shared" si="32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27" t="s">
        <v>131</v>
      </c>
      <c r="M235" s="10">
        <v>4511</v>
      </c>
      <c r="N235" s="181">
        <f t="shared" si="27"/>
        <v>0</v>
      </c>
      <c r="O235" s="181"/>
      <c r="P235" s="181"/>
      <c r="Q235" s="159"/>
      <c r="R235" s="159"/>
      <c r="S235" s="333"/>
      <c r="T235" s="159"/>
      <c r="U235" s="159"/>
      <c r="V235" s="159"/>
    </row>
    <row r="236" spans="1:22" ht="25.5" customHeight="1">
      <c r="B236" s="122"/>
      <c r="H236" s="144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30" customHeight="1">
      <c r="A237" s="120" t="str">
        <f t="shared" ref="A237" si="35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6">O237+P237</f>
        <v>0</v>
      </c>
      <c r="O237" s="181"/>
      <c r="P237" s="181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23"/>
      <c r="I238" s="23"/>
      <c r="J238" s="24"/>
      <c r="K238" s="24"/>
      <c r="L238" s="334" t="s">
        <v>876</v>
      </c>
      <c r="M238" s="10"/>
      <c r="N238" s="195">
        <f>O238+P238</f>
        <v>0</v>
      </c>
      <c r="O238" s="181">
        <f>SUM(O239:O243)</f>
        <v>0</v>
      </c>
      <c r="P238" s="181">
        <f>SUM(P239:P243)</f>
        <v>0</v>
      </c>
      <c r="Q238" s="159"/>
      <c r="R238" s="159"/>
      <c r="S238" s="333"/>
      <c r="T238" s="159"/>
      <c r="U238" s="159"/>
      <c r="V238" s="159"/>
    </row>
    <row r="239" spans="1:22" ht="27.6" customHeight="1">
      <c r="B239" s="122"/>
      <c r="G239" s="127"/>
      <c r="H239" s="23"/>
      <c r="I239" s="23"/>
      <c r="J239" s="24"/>
      <c r="K239" s="24"/>
      <c r="L239" s="327" t="s">
        <v>910</v>
      </c>
      <c r="M239" s="46" t="s">
        <v>911</v>
      </c>
      <c r="N239" s="181">
        <f>O239+P239</f>
        <v>0</v>
      </c>
      <c r="O239" s="181"/>
      <c r="P239" s="181"/>
      <c r="Q239" s="159"/>
      <c r="R239" s="159"/>
      <c r="S239" s="333"/>
      <c r="T239" s="159"/>
      <c r="U239" s="159"/>
      <c r="V239" s="159"/>
    </row>
    <row r="240" spans="1:22" ht="25.5" customHeight="1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7"/>
        <v>0</v>
      </c>
      <c r="O240" s="299"/>
      <c r="P240" s="299"/>
      <c r="Q240" s="159"/>
      <c r="R240" s="159"/>
      <c r="S240" s="333"/>
      <c r="T240" s="159"/>
      <c r="U240" s="159"/>
      <c r="V240" s="159"/>
    </row>
    <row r="241" spans="1:22" ht="25.5" customHeight="1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7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 ht="25.5" customHeight="1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ref="N242" si="38">O242+P242</f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 ht="25.5" customHeight="1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7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23"/>
      <c r="I244" s="23"/>
      <c r="J244" s="24"/>
      <c r="K244" s="24"/>
      <c r="L244" s="334" t="s">
        <v>908</v>
      </c>
      <c r="M244" s="10"/>
      <c r="N244" s="195">
        <f>O244+P244</f>
        <v>0</v>
      </c>
      <c r="O244" s="181">
        <f>SUM(O245)</f>
        <v>0</v>
      </c>
      <c r="P244" s="181">
        <f>SUM(P245)</f>
        <v>0</v>
      </c>
      <c r="Q244" s="159"/>
      <c r="R244" s="159"/>
      <c r="S244" s="333"/>
      <c r="T244" s="159"/>
      <c r="U244" s="159"/>
      <c r="V244" s="159"/>
    </row>
    <row r="245" spans="1:22" ht="25.5" customHeight="1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9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 ht="25.5" customHeight="1">
      <c r="A246" s="120" t="str">
        <f t="shared" si="32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40">+O248+O251+O253+O255+O258</f>
        <v>0</v>
      </c>
      <c r="P246" s="190">
        <f t="shared" si="40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 ht="15.75" customHeight="1">
      <c r="B248" s="122"/>
      <c r="H248" s="144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 ht="15.75" customHeight="1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41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8" customHeight="1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41"/>
        <v>0</v>
      </c>
      <c r="O250" s="299"/>
      <c r="P250" s="299"/>
      <c r="Q250" s="159"/>
      <c r="R250" s="159"/>
      <c r="S250" s="333"/>
      <c r="T250" s="159"/>
      <c r="U250" s="159"/>
      <c r="V250" s="159"/>
    </row>
    <row r="251" spans="1:22" ht="15.75" customHeight="1">
      <c r="B251" s="122"/>
      <c r="H251" s="144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7" customHeight="1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41"/>
        <v>0</v>
      </c>
      <c r="O252" s="181"/>
      <c r="P252" s="181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2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144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15.75" customHeight="1">
      <c r="A254" s="120" t="str">
        <f t="shared" si="32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41"/>
        <v>0</v>
      </c>
      <c r="O254" s="181"/>
      <c r="P254" s="181"/>
      <c r="Q254" s="159"/>
      <c r="R254" s="159"/>
      <c r="S254" s="333"/>
      <c r="T254" s="159"/>
      <c r="U254" s="159"/>
      <c r="V254" s="159"/>
    </row>
    <row r="255" spans="1:22" ht="15.75" customHeight="1">
      <c r="A255" s="120" t="str">
        <f t="shared" si="32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28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 ht="15.75" customHeight="1">
      <c r="A256" s="120" t="str">
        <f t="shared" si="32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41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 ht="15.75" customHeight="1">
      <c r="A257" s="120" t="str">
        <f t="shared" si="32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41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63.75" customHeight="1">
      <c r="A258" s="120" t="str">
        <f t="shared" si="32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/>
      <c r="Q258" s="159"/>
      <c r="R258" s="159"/>
      <c r="S258" s="333"/>
      <c r="T258" s="159"/>
      <c r="U258" s="159"/>
      <c r="V258" s="159"/>
    </row>
    <row r="259" spans="1:22" ht="15.75" customHeight="1">
      <c r="A259" s="120" t="str">
        <f t="shared" si="32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329">
        <v>4861</v>
      </c>
      <c r="N259" s="181">
        <f t="shared" si="41"/>
        <v>0</v>
      </c>
      <c r="O259" s="296"/>
      <c r="P259" s="296"/>
      <c r="Q259" s="159"/>
      <c r="R259" s="159"/>
      <c r="S259" s="333"/>
      <c r="T259" s="159"/>
      <c r="U259" s="159"/>
      <c r="V259" s="159"/>
    </row>
    <row r="260" spans="1:22" s="113" customFormat="1" ht="51" customHeight="1">
      <c r="A260" s="120"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7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 ht="15.75" customHeight="1">
      <c r="A261" s="120"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 ht="63.75" customHeight="1">
      <c r="A262" s="120"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 ht="15.75" customHeight="1">
      <c r="A263" s="120"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 ht="63.75" customHeight="1">
      <c r="A264" s="120"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144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2">O265+P265</f>
        <v>0</v>
      </c>
      <c r="O265" s="181"/>
      <c r="P265" s="181"/>
      <c r="Q265" s="159"/>
      <c r="R265" s="159"/>
      <c r="S265" s="333"/>
      <c r="T265" s="159"/>
      <c r="U265" s="159"/>
      <c r="V265" s="159"/>
    </row>
    <row r="266" spans="1:22" s="113" customFormat="1">
      <c r="A266" s="120"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2"/>
        <v>0</v>
      </c>
      <c r="O266" s="181"/>
      <c r="P266" s="181"/>
      <c r="Q266" s="159"/>
      <c r="R266" s="159"/>
      <c r="S266" s="333"/>
      <c r="T266" s="159"/>
      <c r="U266" s="159"/>
      <c r="V266" s="159"/>
    </row>
    <row r="267" spans="1:22">
      <c r="A267" s="120"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2"/>
        <v>0</v>
      </c>
      <c r="O267" s="181"/>
      <c r="P267" s="181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2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2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2"/>
        <v>0</v>
      </c>
      <c r="O270" s="181"/>
      <c r="P270" s="181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2"/>
        <v>0</v>
      </c>
      <c r="O271" s="181"/>
      <c r="P271" s="181"/>
      <c r="Q271" s="159"/>
      <c r="R271" s="159"/>
      <c r="S271" s="333"/>
      <c r="T271" s="159"/>
      <c r="U271" s="159"/>
      <c r="V271" s="159"/>
    </row>
    <row r="272" spans="1:22" ht="15.75" customHeight="1">
      <c r="B272" s="122"/>
      <c r="G272" s="127"/>
      <c r="H272" s="17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 ht="15.75" customHeight="1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15.75" customHeight="1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3">+O276+O279+O283+O285+O291+O295+O300+O303+O307+O311+O314+O317</f>
        <v>0</v>
      </c>
      <c r="P274" s="190">
        <f t="shared" si="43"/>
        <v>0</v>
      </c>
      <c r="Q274" s="159"/>
      <c r="R274" s="159"/>
      <c r="S274" s="333"/>
      <c r="T274" s="159"/>
      <c r="U274" s="159"/>
      <c r="V274" s="159"/>
    </row>
    <row r="275" spans="2:22" ht="15.75" customHeight="1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 ht="15.75" customHeight="1">
      <c r="B276" s="122"/>
      <c r="G276" s="127"/>
      <c r="H276" s="144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 ht="15.75" customHeight="1">
      <c r="B277" s="122"/>
      <c r="G277" s="127"/>
      <c r="H277" s="15"/>
      <c r="I277" s="23"/>
      <c r="J277" s="24"/>
      <c r="K277" s="24"/>
      <c r="L277" s="30"/>
      <c r="M277" s="46"/>
      <c r="N277" s="181">
        <f t="shared" ref="N277:N313" si="44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 ht="25.5" customHeight="1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4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15.75" customHeight="1">
      <c r="B279" s="122"/>
      <c r="G279" s="127"/>
      <c r="H279" s="144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30.75" customHeight="1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5">O280+P280</f>
        <v>0</v>
      </c>
      <c r="O280" s="181"/>
      <c r="P280" s="181"/>
      <c r="Q280" s="159"/>
      <c r="R280" s="159"/>
      <c r="S280" s="333"/>
      <c r="T280" s="159"/>
      <c r="U280" s="159"/>
      <c r="V280" s="159"/>
    </row>
    <row r="281" spans="2:22" ht="15.75" customHeight="1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4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 ht="15.75" customHeight="1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6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15.75" customHeight="1">
      <c r="B283" s="122"/>
      <c r="G283" s="127"/>
      <c r="H283" s="144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30.75" customHeight="1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4"/>
        <v>0</v>
      </c>
      <c r="O284" s="181"/>
      <c r="P284" s="181"/>
      <c r="Q284" s="159"/>
      <c r="R284" s="159"/>
      <c r="S284" s="333"/>
      <c r="T284" s="159"/>
      <c r="U284" s="159"/>
      <c r="V284" s="159"/>
    </row>
    <row r="285" spans="2:22" ht="15.75" customHeight="1">
      <c r="B285" s="122"/>
      <c r="G285" s="127"/>
      <c r="H285" s="144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15.75" customHeight="1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4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5.75" customHeight="1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4"/>
        <v>0</v>
      </c>
      <c r="O287" s="181"/>
      <c r="P287" s="181"/>
      <c r="Q287" s="159"/>
      <c r="R287" s="159"/>
      <c r="S287" s="333"/>
      <c r="T287" s="159"/>
      <c r="U287" s="159"/>
      <c r="V287" s="159"/>
    </row>
    <row r="288" spans="2:22" ht="15.75" customHeight="1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4"/>
        <v>0</v>
      </c>
      <c r="O288" s="181"/>
      <c r="P288" s="181"/>
      <c r="Q288" s="159"/>
      <c r="R288" s="159"/>
      <c r="S288" s="333"/>
      <c r="T288" s="159"/>
      <c r="U288" s="159"/>
      <c r="V288" s="159"/>
    </row>
    <row r="289" spans="1:22" ht="15.75" customHeight="1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4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15.75" customHeight="1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4"/>
        <v>0</v>
      </c>
      <c r="O290" s="181"/>
      <c r="P290" s="181"/>
      <c r="Q290" s="159"/>
      <c r="R290" s="159"/>
      <c r="S290" s="333"/>
      <c r="T290" s="159"/>
      <c r="U290" s="159"/>
      <c r="V290" s="159"/>
    </row>
    <row r="291" spans="1:22" ht="15.75" customHeight="1">
      <c r="B291" s="122"/>
      <c r="G291" s="127"/>
      <c r="H291" s="144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 ht="15.75" customHeight="1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4"/>
        <v>0</v>
      </c>
      <c r="O292" s="299"/>
      <c r="P292" s="299"/>
      <c r="Q292" s="159"/>
      <c r="R292" s="159"/>
      <c r="S292" s="333"/>
      <c r="T292" s="159"/>
      <c r="U292" s="159"/>
      <c r="V292" s="159"/>
    </row>
    <row r="293" spans="1:22" ht="30" customHeight="1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4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 ht="15.75" customHeight="1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4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 ht="15.75" customHeight="1">
      <c r="A295" s="120" t="str">
        <f t="shared" si="32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144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 ht="15.75" customHeight="1">
      <c r="A296" s="120" t="str">
        <f t="shared" si="32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4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15.75" customHeight="1">
      <c r="A297" s="120" t="str">
        <f t="shared" ref="A297" si="47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8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 customHeight="1">
      <c r="A298" s="120" t="str">
        <f t="shared" ref="A298" si="49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50">O298+P298</f>
        <v>0</v>
      </c>
      <c r="O298" s="181"/>
      <c r="P298" s="181"/>
      <c r="Q298" s="159"/>
      <c r="R298" s="159"/>
      <c r="S298" s="333"/>
      <c r="T298" s="159"/>
      <c r="U298" s="159"/>
      <c r="V298" s="159"/>
    </row>
    <row r="299" spans="1:22" s="154" customFormat="1" ht="15.75" customHeight="1">
      <c r="A299" s="120" t="str">
        <f t="shared" si="32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4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 ht="15.75" customHeight="1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144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51">P300+Q300</f>
        <v>0</v>
      </c>
      <c r="P300" s="195">
        <f t="shared" si="51"/>
        <v>0</v>
      </c>
      <c r="Q300" s="159"/>
      <c r="R300" s="159"/>
      <c r="S300" s="333"/>
      <c r="T300" s="159"/>
      <c r="U300" s="159"/>
      <c r="V300" s="159"/>
    </row>
    <row r="301" spans="1:22" s="113" customFormat="1" ht="15.75" customHeigh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 t="shared" ref="N301" si="52"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5.75" customHeight="1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181"/>
      <c r="P302" s="181"/>
      <c r="Q302" s="159"/>
      <c r="R302" s="159"/>
      <c r="S302" s="333"/>
      <c r="T302" s="159"/>
      <c r="U302" s="159"/>
      <c r="V302" s="159"/>
    </row>
    <row r="303" spans="1:22" ht="15.75" customHeight="1">
      <c r="A303" s="120" t="str">
        <f t="shared" si="32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144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 ht="25.5" customHeight="1">
      <c r="A304" s="120" t="str">
        <f t="shared" si="32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4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 ht="15.75" customHeight="1">
      <c r="A305" s="120" t="str">
        <f t="shared" si="32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4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 customHeight="1">
      <c r="A306" s="120" t="str">
        <f t="shared" si="32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4"/>
        <v>0</v>
      </c>
      <c r="O306" s="181"/>
      <c r="P306" s="181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2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144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 ht="15.75" customHeight="1">
      <c r="A308" s="120" t="str">
        <f t="shared" si="32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4"/>
        <v>0</v>
      </c>
      <c r="O308" s="181"/>
      <c r="P308" s="181"/>
      <c r="Q308" s="159"/>
      <c r="R308" s="159"/>
      <c r="S308" s="333"/>
      <c r="T308" s="159"/>
      <c r="U308" s="159"/>
      <c r="V308" s="159"/>
    </row>
    <row r="309" spans="1:22" ht="15.75" customHeight="1">
      <c r="A309" s="120" t="str">
        <f t="shared" si="32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4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 ht="15.75" customHeight="1">
      <c r="A310" s="120" t="str">
        <f t="shared" si="32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4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2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144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5.75" customHeight="1">
      <c r="A312" s="120" t="str">
        <f t="shared" ref="A312" si="53">CONCATENATE(B312,C312,D312,E312,F312,G312)</f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4">O312+P312</f>
        <v>0</v>
      </c>
      <c r="O312" s="181"/>
      <c r="P312" s="181"/>
      <c r="Q312" s="159"/>
      <c r="R312" s="159"/>
      <c r="S312" s="333"/>
      <c r="T312" s="159"/>
      <c r="U312" s="159"/>
      <c r="V312" s="159"/>
    </row>
    <row r="313" spans="1:22" ht="15.75" customHeight="1">
      <c r="A313" s="120" t="str">
        <f t="shared" si="32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4"/>
        <v>0</v>
      </c>
      <c r="O313" s="181"/>
      <c r="P313" s="181"/>
      <c r="Q313" s="159"/>
      <c r="R313" s="159"/>
      <c r="S313" s="333"/>
      <c r="T313" s="159"/>
      <c r="U313" s="159"/>
      <c r="V313" s="159"/>
    </row>
    <row r="314" spans="1:22" s="113" customFormat="1" ht="25.5" customHeight="1">
      <c r="A314" s="120" t="str">
        <f t="shared" si="32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144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15.75" customHeight="1">
      <c r="A315" s="120" t="str">
        <f t="shared" si="32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/>
      <c r="M315" s="31"/>
      <c r="N315" s="181">
        <f t="shared" ref="N315" si="55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6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5.5" customHeight="1">
      <c r="A317" s="120" t="str">
        <f t="shared" ref="A317:A318" si="57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144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15.75" customHeight="1">
      <c r="A318" s="120" t="str">
        <f t="shared" si="57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8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 ht="25.9" customHeight="1">
      <c r="A319" s="120" t="str">
        <f t="shared" si="32"/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1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 ht="15.75" customHeight="1">
      <c r="A320" s="120" t="str">
        <f t="shared" si="32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9" s="180" customFormat="1" ht="30" customHeight="1">
      <c r="A321" s="120" t="str">
        <f t="shared" si="32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7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9" ht="15.75" customHeight="1">
      <c r="A322" s="120" t="str">
        <f t="shared" si="32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W322" s="177"/>
      <c r="AE322" s="177"/>
      <c r="AF322" s="177"/>
      <c r="AG322" s="177"/>
      <c r="AH322" s="177"/>
      <c r="AI322" s="177"/>
      <c r="AQ322" s="177"/>
      <c r="AR322" s="177"/>
      <c r="AS322" s="177"/>
      <c r="AT322" s="177"/>
      <c r="AU322" s="177"/>
      <c r="BC322" s="177"/>
      <c r="BD322" s="177"/>
      <c r="BE322" s="177"/>
      <c r="BF322" s="177"/>
      <c r="BG322" s="177"/>
      <c r="BO322" s="177"/>
      <c r="BP322" s="177"/>
      <c r="BQ322" s="177"/>
      <c r="BR322" s="177"/>
      <c r="BS322" s="177"/>
      <c r="CA322" s="177"/>
      <c r="CB322" s="177"/>
      <c r="CC322" s="177"/>
      <c r="CD322" s="177"/>
      <c r="CE322" s="177"/>
      <c r="CM322" s="177"/>
      <c r="CN322" s="177"/>
      <c r="CO322" s="177"/>
      <c r="CP322" s="177"/>
      <c r="CQ322" s="177"/>
      <c r="CY322" s="177"/>
      <c r="CZ322" s="177"/>
      <c r="DA322" s="177"/>
      <c r="DB322" s="177"/>
      <c r="DC322" s="177"/>
      <c r="DK322" s="177"/>
      <c r="DL322" s="177"/>
      <c r="DM322" s="177"/>
      <c r="DN322" s="177"/>
      <c r="DO322" s="177"/>
      <c r="DW322" s="177"/>
      <c r="DX322" s="177"/>
      <c r="DY322" s="177"/>
      <c r="DZ322" s="177"/>
      <c r="EA322" s="177"/>
      <c r="EI322" s="177"/>
      <c r="EJ322" s="177"/>
      <c r="EK322" s="177"/>
      <c r="EL322" s="177"/>
      <c r="EM322" s="177"/>
      <c r="EU322" s="177"/>
      <c r="EV322" s="177"/>
      <c r="EW322" s="177"/>
      <c r="EX322" s="177"/>
      <c r="EY322" s="177"/>
      <c r="FG322" s="177"/>
      <c r="FH322" s="177"/>
      <c r="FI322" s="177"/>
      <c r="FJ322" s="177"/>
      <c r="FK322" s="177"/>
      <c r="FS322" s="177"/>
      <c r="FT322" s="177"/>
      <c r="FU322" s="177"/>
      <c r="FV322" s="177"/>
      <c r="FW322" s="177"/>
      <c r="GE322" s="177"/>
      <c r="GF322" s="177"/>
      <c r="GG322" s="177"/>
      <c r="GH322" s="177"/>
      <c r="GI322" s="177"/>
      <c r="GQ322" s="177"/>
      <c r="GR322" s="177"/>
      <c r="GS322" s="177"/>
      <c r="GT322" s="177"/>
      <c r="GU322" s="177"/>
      <c r="HC322" s="177"/>
      <c r="HD322" s="177"/>
      <c r="HE322" s="177"/>
      <c r="HF322" s="177"/>
      <c r="HG322" s="177"/>
      <c r="HO322" s="177"/>
      <c r="HP322" s="177"/>
      <c r="HQ322" s="177"/>
      <c r="HR322" s="177"/>
      <c r="HS322" s="177"/>
      <c r="IA322" s="177"/>
      <c r="IB322" s="177"/>
      <c r="IC322" s="177"/>
      <c r="ID322" s="177"/>
      <c r="IE322" s="177"/>
    </row>
    <row r="323" spans="1:239" s="168" customFormat="1" ht="15.75" customHeight="1">
      <c r="A323" s="120" t="str">
        <f t="shared" si="32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9">+O325+O335+O337+O360</f>
        <v>0</v>
      </c>
      <c r="P323" s="190">
        <f t="shared" si="59"/>
        <v>0</v>
      </c>
      <c r="Q323" s="159"/>
      <c r="R323" s="159"/>
      <c r="S323" s="333"/>
      <c r="T323" s="159"/>
      <c r="U323" s="159"/>
      <c r="V323" s="159"/>
    </row>
    <row r="324" spans="1:239" ht="15.75" customHeight="1">
      <c r="A324" s="120" t="str">
        <f t="shared" si="32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9" s="154" customFormat="1" ht="15.75" customHeight="1">
      <c r="A325" s="120" t="str">
        <f t="shared" si="32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144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9" ht="15.75" customHeight="1">
      <c r="A326" s="120" t="str">
        <f t="shared" si="32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60">O326+P326</f>
        <v>0</v>
      </c>
      <c r="O326" s="181"/>
      <c r="P326" s="181"/>
      <c r="Q326" s="159"/>
      <c r="R326" s="159"/>
      <c r="S326" s="333"/>
      <c r="T326" s="159"/>
      <c r="U326" s="159"/>
      <c r="V326" s="159"/>
    </row>
    <row r="327" spans="1:239" ht="15.75" customHeight="1">
      <c r="A327" s="120" t="str">
        <f t="shared" ref="A327" si="61">CONCATENATE(B327,C327,D327,E327,F327,G327)</f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60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9" s="113" customFormat="1" ht="15.75" customHeight="1">
      <c r="A328" s="120" t="str">
        <f t="shared" si="32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60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9" ht="15.75" customHeight="1">
      <c r="A329" s="120" t="str">
        <f t="shared" si="32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/>
      <c r="M329" s="46"/>
      <c r="N329" s="181">
        <f t="shared" si="60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9" ht="15.75" customHeight="1">
      <c r="A330" s="120" t="str">
        <f t="shared" ref="A330:A391" si="62">CONCATENATE(B330,C330,D330,E330,F330,G330)</f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60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9" ht="15.75" customHeight="1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60"/>
        <v>0</v>
      </c>
      <c r="O331" s="181"/>
      <c r="P331" s="181"/>
      <c r="Q331" s="159"/>
      <c r="R331" s="159"/>
      <c r="S331" s="333"/>
      <c r="T331" s="159"/>
      <c r="U331" s="159"/>
      <c r="V331" s="159"/>
    </row>
    <row r="332" spans="1:239" s="113" customFormat="1" ht="15.75" customHeight="1">
      <c r="A332" s="120" t="str">
        <f t="shared" si="62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60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9" ht="25.5" customHeight="1">
      <c r="A333" s="120" t="str">
        <f t="shared" si="62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60"/>
        <v>0</v>
      </c>
      <c r="O333" s="181"/>
      <c r="P333" s="181"/>
      <c r="Q333" s="159"/>
      <c r="R333" s="159"/>
      <c r="S333" s="333"/>
      <c r="T333" s="159"/>
      <c r="U333" s="159"/>
      <c r="V333" s="159"/>
    </row>
    <row r="334" spans="1:239" ht="15.75" customHeight="1">
      <c r="A334" s="120" t="str">
        <f t="shared" si="62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60"/>
        <v>0</v>
      </c>
      <c r="O334" s="181"/>
      <c r="P334" s="181"/>
      <c r="Q334" s="159"/>
      <c r="R334" s="159"/>
      <c r="S334" s="333"/>
      <c r="T334" s="159"/>
      <c r="U334" s="159"/>
      <c r="V334" s="159"/>
    </row>
    <row r="335" spans="1:239" ht="15.75" customHeight="1">
      <c r="A335" s="120" t="str">
        <f t="shared" si="62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144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9" ht="15.75" customHeight="1">
      <c r="A336" s="120" t="str">
        <f t="shared" si="62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60"/>
        <v>0</v>
      </c>
      <c r="O336" s="181"/>
      <c r="P336" s="181"/>
      <c r="Q336" s="159"/>
      <c r="R336" s="159"/>
      <c r="S336" s="333"/>
      <c r="T336" s="159"/>
      <c r="U336" s="159"/>
      <c r="V336" s="159"/>
    </row>
    <row r="337" spans="1:22" ht="51.75" customHeight="1">
      <c r="A337" s="120" t="str">
        <f t="shared" ref="A337:A355" si="63">CONCATENATE(B337,C337,D337,E337,F337,G337)</f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5.75" customHeight="1">
      <c r="A338" s="120" t="str">
        <f t="shared" si="63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64">O338+P338</f>
        <v>0</v>
      </c>
      <c r="O338" s="181"/>
      <c r="P338" s="181"/>
      <c r="Q338" s="159"/>
      <c r="R338" s="159"/>
      <c r="S338" s="333"/>
      <c r="T338" s="159"/>
      <c r="U338" s="159"/>
      <c r="V338" s="159"/>
    </row>
    <row r="339" spans="1:22" ht="15.75" customHeight="1">
      <c r="A339" s="120" t="str">
        <f t="shared" si="63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64"/>
        <v>0</v>
      </c>
      <c r="O339" s="181"/>
      <c r="P339" s="181"/>
      <c r="Q339" s="159"/>
      <c r="R339" s="159"/>
      <c r="S339" s="333"/>
      <c r="T339" s="159"/>
      <c r="U339" s="159"/>
      <c r="V339" s="159"/>
    </row>
    <row r="340" spans="1:22" s="113" customFormat="1" ht="51" customHeight="1">
      <c r="A340" s="120" t="str">
        <f t="shared" si="63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64"/>
        <v>0</v>
      </c>
      <c r="O340" s="181"/>
      <c r="P340" s="181"/>
      <c r="Q340" s="159"/>
      <c r="R340" s="159"/>
      <c r="S340" s="333"/>
      <c r="T340" s="159"/>
      <c r="U340" s="159"/>
      <c r="V340" s="159"/>
    </row>
    <row r="341" spans="1:22" ht="15.75" customHeight="1">
      <c r="A341" s="120" t="str">
        <f t="shared" si="63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64"/>
        <v>0</v>
      </c>
      <c r="O341" s="181"/>
      <c r="P341" s="181"/>
      <c r="Q341" s="159"/>
      <c r="R341" s="159"/>
      <c r="S341" s="333"/>
      <c r="T341" s="159"/>
      <c r="U341" s="159"/>
      <c r="V341" s="159"/>
    </row>
    <row r="342" spans="1:22" s="113" customFormat="1" ht="63.75" customHeight="1">
      <c r="A342" s="120" t="str">
        <f t="shared" si="63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64"/>
        <v>0</v>
      </c>
      <c r="O342" s="181"/>
      <c r="P342" s="181"/>
      <c r="Q342" s="159"/>
      <c r="R342" s="159"/>
      <c r="S342" s="333"/>
      <c r="T342" s="159"/>
      <c r="U342" s="159"/>
      <c r="V342" s="159"/>
    </row>
    <row r="343" spans="1:22" ht="15.75" customHeight="1">
      <c r="A343" s="120" t="str">
        <f t="shared" si="63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64"/>
        <v>0</v>
      </c>
      <c r="O343" s="181"/>
      <c r="P343" s="181"/>
      <c r="Q343" s="159"/>
      <c r="R343" s="159"/>
      <c r="S343" s="333"/>
      <c r="T343" s="159"/>
      <c r="U343" s="159"/>
      <c r="V343" s="159"/>
    </row>
    <row r="344" spans="1:22" s="113" customFormat="1" ht="51" customHeight="1">
      <c r="A344" s="120" t="str">
        <f t="shared" si="63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64"/>
        <v>0</v>
      </c>
      <c r="O344" s="181"/>
      <c r="P344" s="181"/>
      <c r="Q344" s="159"/>
      <c r="R344" s="159"/>
      <c r="S344" s="333"/>
      <c r="T344" s="159"/>
      <c r="U344" s="159"/>
      <c r="V344" s="159"/>
    </row>
    <row r="345" spans="1:22" ht="15.75" customHeight="1">
      <c r="A345" s="120" t="str">
        <f t="shared" si="63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64"/>
        <v>0</v>
      </c>
      <c r="O345" s="181"/>
      <c r="P345" s="181"/>
      <c r="Q345" s="159"/>
      <c r="R345" s="159"/>
      <c r="S345" s="333"/>
      <c r="T345" s="159"/>
      <c r="U345" s="159"/>
      <c r="V345" s="159"/>
    </row>
    <row r="346" spans="1:22" s="113" customFormat="1" ht="63.75" customHeight="1">
      <c r="A346" s="120" t="str">
        <f t="shared" si="63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64"/>
        <v>0</v>
      </c>
      <c r="O346" s="181"/>
      <c r="P346" s="181"/>
      <c r="Q346" s="159"/>
      <c r="R346" s="159"/>
      <c r="S346" s="333"/>
      <c r="T346" s="159"/>
      <c r="U346" s="159"/>
      <c r="V346" s="159"/>
    </row>
    <row r="347" spans="1:22" ht="15.75" customHeight="1">
      <c r="A347" s="120" t="str">
        <f t="shared" si="63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64"/>
        <v>0</v>
      </c>
      <c r="O347" s="181"/>
      <c r="P347" s="181"/>
      <c r="Q347" s="159"/>
      <c r="R347" s="159"/>
      <c r="S347" s="333"/>
      <c r="T347" s="159"/>
      <c r="U347" s="159"/>
      <c r="V347" s="159"/>
    </row>
    <row r="348" spans="1:22" s="168" customFormat="1" ht="15.75" customHeight="1">
      <c r="A348" s="120" t="str">
        <f t="shared" si="63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64"/>
        <v>0</v>
      </c>
      <c r="O348" s="181"/>
      <c r="P348" s="181"/>
      <c r="Q348" s="159"/>
      <c r="R348" s="159"/>
      <c r="S348" s="333"/>
      <c r="T348" s="159"/>
      <c r="U348" s="159"/>
      <c r="V348" s="159"/>
    </row>
    <row r="349" spans="1:22" ht="15.75" customHeight="1">
      <c r="A349" s="120" t="str">
        <f t="shared" si="63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64"/>
        <v>0</v>
      </c>
      <c r="O349" s="181"/>
      <c r="P349" s="181"/>
      <c r="Q349" s="159"/>
      <c r="R349" s="159"/>
      <c r="S349" s="333"/>
      <c r="T349" s="159"/>
      <c r="U349" s="159"/>
      <c r="V349" s="159"/>
    </row>
    <row r="350" spans="1:22" s="154" customFormat="1" ht="15.75" customHeight="1">
      <c r="A350" s="120" t="str">
        <f t="shared" si="63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64"/>
        <v>0</v>
      </c>
      <c r="O350" s="181"/>
      <c r="P350" s="181"/>
      <c r="Q350" s="159"/>
      <c r="R350" s="159"/>
      <c r="S350" s="333"/>
      <c r="T350" s="159"/>
      <c r="U350" s="159"/>
      <c r="V350" s="159"/>
    </row>
    <row r="351" spans="1:22" ht="15.75" customHeight="1">
      <c r="A351" s="120" t="str">
        <f t="shared" si="63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64"/>
        <v>0</v>
      </c>
      <c r="O351" s="181"/>
      <c r="P351" s="181"/>
      <c r="Q351" s="159"/>
      <c r="R351" s="159"/>
      <c r="S351" s="333"/>
      <c r="T351" s="159"/>
      <c r="U351" s="159"/>
      <c r="V351" s="159"/>
    </row>
    <row r="352" spans="1:22" s="113" customFormat="1" ht="15.75" customHeight="1">
      <c r="A352" s="120" t="str">
        <f t="shared" si="63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64"/>
        <v>0</v>
      </c>
      <c r="O352" s="181"/>
      <c r="P352" s="181"/>
      <c r="Q352" s="159"/>
      <c r="R352" s="159"/>
      <c r="S352" s="333"/>
      <c r="T352" s="159"/>
      <c r="U352" s="159"/>
      <c r="V352" s="159"/>
    </row>
    <row r="353" spans="1:22" s="113" customFormat="1" ht="15.75" customHeight="1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ref="N353:N354" si="65">O353+P353</f>
        <v>0</v>
      </c>
      <c r="O353" s="181"/>
      <c r="P353" s="181"/>
      <c r="Q353" s="159"/>
      <c r="R353" s="159"/>
      <c r="S353" s="333"/>
      <c r="T353" s="159"/>
      <c r="U353" s="159"/>
      <c r="V353" s="159"/>
    </row>
    <row r="354" spans="1:22" ht="15.75" customHeight="1">
      <c r="A354" s="120" t="str">
        <f t="shared" si="63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65"/>
        <v>0</v>
      </c>
      <c r="O354" s="181"/>
      <c r="P354" s="181"/>
      <c r="Q354" s="159"/>
      <c r="R354" s="159"/>
      <c r="S354" s="333"/>
      <c r="T354" s="159"/>
      <c r="U354" s="159"/>
      <c r="V354" s="159"/>
    </row>
    <row r="355" spans="1:22" ht="15.75" customHeight="1">
      <c r="A355" s="120" t="str">
        <f t="shared" si="63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64"/>
        <v>0</v>
      </c>
      <c r="O355" s="181"/>
      <c r="P355" s="181"/>
      <c r="Q355" s="159"/>
      <c r="R355" s="159"/>
      <c r="S355" s="333"/>
      <c r="T355" s="159"/>
      <c r="U355" s="159"/>
      <c r="V355" s="159"/>
    </row>
    <row r="356" spans="1:22" ht="15.75" customHeight="1"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64"/>
        <v>0</v>
      </c>
      <c r="O356" s="181"/>
      <c r="P356" s="181"/>
      <c r="Q356" s="159"/>
      <c r="R356" s="159"/>
      <c r="S356" s="333"/>
      <c r="T356" s="159"/>
      <c r="U356" s="159"/>
      <c r="V356" s="159"/>
    </row>
    <row r="357" spans="1:22" ht="15.75" customHeight="1">
      <c r="A357" s="120" t="str">
        <f t="shared" ref="A357:A361" si="66">CONCATENATE(B357,C357,D357,E357,F357,G357)</f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64"/>
        <v>0</v>
      </c>
      <c r="O357" s="181"/>
      <c r="P357" s="181"/>
      <c r="Q357" s="159"/>
      <c r="R357" s="159"/>
      <c r="S357" s="333"/>
      <c r="T357" s="159"/>
      <c r="U357" s="159"/>
      <c r="V357" s="159"/>
    </row>
    <row r="358" spans="1:22" s="113" customFormat="1" ht="25.5" customHeight="1">
      <c r="A358" s="120" t="str">
        <f t="shared" si="66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64"/>
        <v>0</v>
      </c>
      <c r="O358" s="181"/>
      <c r="P358" s="181"/>
      <c r="Q358" s="159"/>
      <c r="R358" s="159"/>
      <c r="S358" s="333"/>
      <c r="T358" s="159"/>
      <c r="U358" s="159"/>
      <c r="V358" s="159"/>
    </row>
    <row r="359" spans="1:22" ht="25.5" customHeight="1">
      <c r="A359" s="120" t="str">
        <f t="shared" si="66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64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 ht="15.75" customHeight="1">
      <c r="A360" s="120" t="str">
        <f t="shared" si="66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63.75" customHeight="1">
      <c r="A361" s="120" t="str">
        <f t="shared" si="66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67">O361+P361</f>
        <v>0</v>
      </c>
      <c r="O361" s="181"/>
      <c r="P361" s="181"/>
      <c r="Q361" s="159"/>
      <c r="R361" s="159"/>
      <c r="S361" s="333"/>
      <c r="T361" s="159"/>
      <c r="U361" s="159"/>
      <c r="V361" s="159"/>
    </row>
    <row r="362" spans="1:22" ht="15.75" customHeight="1">
      <c r="A362" s="120" t="str">
        <f t="shared" si="62"/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7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 ht="15.75" customHeight="1">
      <c r="A363" s="120" t="str">
        <f t="shared" si="62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 ht="15.75" customHeight="1">
      <c r="A364" s="120" t="str">
        <f t="shared" si="62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 ht="20.25" customHeight="1">
      <c r="A365" s="120" t="str">
        <f t="shared" si="62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 ht="15.75" customHeight="1">
      <c r="A366" s="120" t="str">
        <f t="shared" si="62"/>
        <v>71060401045113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5113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8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5.75" customHeight="1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8"/>
        <v>0</v>
      </c>
      <c r="O368" s="181"/>
      <c r="P368" s="181"/>
      <c r="Q368" s="159"/>
      <c r="R368" s="159"/>
      <c r="S368" s="333"/>
      <c r="T368" s="159"/>
      <c r="U368" s="159"/>
      <c r="V368" s="159"/>
    </row>
    <row r="369" spans="1:22" s="113" customFormat="1" ht="15.75" customHeight="1">
      <c r="A369" s="120"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8"/>
        <v>0</v>
      </c>
      <c r="O369" s="181"/>
      <c r="P369" s="181"/>
      <c r="Q369" s="159"/>
      <c r="R369" s="159"/>
      <c r="S369" s="333"/>
      <c r="T369" s="159"/>
      <c r="U369" s="159"/>
      <c r="V369" s="159"/>
    </row>
    <row r="370" spans="1:22" ht="15.75" customHeight="1">
      <c r="A370" s="120"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7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 ht="38.25" customHeight="1">
      <c r="A371" s="120" t="str">
        <f t="shared" si="62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 ht="15.75" customHeight="1">
      <c r="A372" s="120" t="str">
        <f t="shared" si="62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9">+O374</f>
        <v>0</v>
      </c>
      <c r="P372" s="190">
        <f t="shared" si="69"/>
        <v>0</v>
      </c>
      <c r="Q372" s="159"/>
      <c r="R372" s="159"/>
      <c r="S372" s="333"/>
      <c r="T372" s="159"/>
      <c r="U372" s="159"/>
      <c r="V372" s="159"/>
    </row>
    <row r="373" spans="1:22" s="154" customFormat="1" ht="38.25" customHeight="1">
      <c r="A373" s="120" t="str">
        <f t="shared" si="62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15.75" customHeight="1">
      <c r="B374" s="122"/>
      <c r="G374" s="127"/>
      <c r="H374" s="144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63.75" customHeight="1">
      <c r="A375" s="120" t="str">
        <f t="shared" ref="A375:A376" si="70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71">O375+P375</f>
        <v>0</v>
      </c>
      <c r="O375" s="181"/>
      <c r="P375" s="181"/>
      <c r="Q375" s="159"/>
      <c r="R375" s="159"/>
      <c r="S375" s="333"/>
      <c r="T375" s="159"/>
      <c r="U375" s="159"/>
      <c r="V375" s="159"/>
    </row>
    <row r="376" spans="1:22" s="113" customFormat="1" ht="63.75" customHeight="1">
      <c r="A376" s="120" t="str">
        <f t="shared" si="70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71"/>
        <v>0</v>
      </c>
      <c r="O376" s="181"/>
      <c r="P376" s="181"/>
      <c r="Q376" s="159"/>
      <c r="R376" s="159"/>
      <c r="S376" s="333"/>
      <c r="T376" s="159"/>
      <c r="U376" s="159"/>
      <c r="V376" s="159"/>
    </row>
    <row r="377" spans="1:22" ht="15.75" customHeight="1">
      <c r="A377" s="120" t="str">
        <f t="shared" si="62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7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 ht="25.5" customHeight="1">
      <c r="A378" s="120" t="str">
        <f t="shared" si="62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15.75" customHeight="1">
      <c r="A379" s="120" t="str">
        <f t="shared" si="62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72">+O381+O389+O391+O396+O393+O398+O402+O404</f>
        <v>0</v>
      </c>
      <c r="P379" s="190">
        <f t="shared" si="72"/>
        <v>0</v>
      </c>
      <c r="Q379" s="159"/>
      <c r="R379" s="159"/>
      <c r="S379" s="333"/>
      <c r="T379" s="159"/>
      <c r="U379" s="159"/>
      <c r="V379" s="159"/>
    </row>
    <row r="380" spans="1:22" s="154" customFormat="1" ht="25.5" customHeight="1">
      <c r="A380" s="120" t="str">
        <f t="shared" si="62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 ht="15.75" customHeight="1">
      <c r="A381" s="120" t="str">
        <f t="shared" si="62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144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 ht="25.5" customHeight="1">
      <c r="A382" s="120" t="str">
        <f t="shared" si="62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73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 ht="15.75" customHeight="1">
      <c r="A383" s="120" t="str">
        <f t="shared" si="62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73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15.75" customHeight="1">
      <c r="A384" s="120" t="str">
        <f t="shared" si="62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73"/>
        <v>0</v>
      </c>
      <c r="O384" s="181"/>
      <c r="P384" s="181"/>
      <c r="Q384" s="159"/>
      <c r="R384" s="159"/>
      <c r="S384" s="333"/>
      <c r="T384" s="159"/>
      <c r="U384" s="159"/>
      <c r="V384" s="159"/>
    </row>
    <row r="385" spans="1:22" ht="25.5" customHeight="1">
      <c r="A385" s="120" t="str">
        <f t="shared" si="62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73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 ht="25.5" customHeight="1">
      <c r="A386" s="120" t="str">
        <f t="shared" si="62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73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 ht="15.75" customHeight="1">
      <c r="A387" s="120" t="str">
        <f t="shared" si="62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73"/>
        <v>0</v>
      </c>
      <c r="O387" s="181"/>
      <c r="P387" s="181"/>
      <c r="Q387" s="159"/>
      <c r="R387" s="159"/>
      <c r="S387" s="333"/>
      <c r="T387" s="159"/>
      <c r="U387" s="159"/>
      <c r="V387" s="159"/>
    </row>
    <row r="388" spans="1:22" ht="15.75" customHeight="1">
      <c r="A388" s="120" t="str">
        <f t="shared" si="62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73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5.5" customHeight="1">
      <c r="A389" s="120" t="str">
        <f t="shared" si="62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144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 ht="15.75" customHeight="1">
      <c r="A390" s="120" t="str">
        <f t="shared" si="62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73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 ht="15.75" customHeight="1">
      <c r="A391" s="120" t="str">
        <f t="shared" si="62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144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 ht="25.5" customHeight="1">
      <c r="A392" s="120" t="str">
        <f t="shared" ref="A392:A434" si="74">CONCATENATE(B392,C392,D392,E392,F392,G392)</f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73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74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144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5.75" customHeight="1">
      <c r="A394" s="120" t="str">
        <f t="shared" si="74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326"/>
      <c r="I394" s="294"/>
      <c r="J394" s="295"/>
      <c r="K394" s="295"/>
      <c r="L394" s="30" t="s">
        <v>115</v>
      </c>
      <c r="M394" s="31">
        <v>4213</v>
      </c>
      <c r="N394" s="181">
        <f t="shared" si="73"/>
        <v>0</v>
      </c>
      <c r="O394" s="181"/>
      <c r="P394" s="181"/>
      <c r="Q394" s="159"/>
      <c r="R394" s="159"/>
      <c r="S394" s="333"/>
      <c r="T394" s="159"/>
      <c r="U394" s="159"/>
      <c r="V394" s="159"/>
    </row>
    <row r="395" spans="1:22" ht="25.5" customHeight="1">
      <c r="A395" s="120" t="str">
        <f t="shared" ref="A395" si="75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29">
        <v>5112</v>
      </c>
      <c r="N395" s="181">
        <f t="shared" ref="N395" si="76">O395+P395</f>
        <v>0</v>
      </c>
      <c r="O395" s="181"/>
      <c r="P395" s="181"/>
      <c r="Q395" s="159"/>
      <c r="R395" s="159"/>
      <c r="S395" s="333"/>
      <c r="T395" s="159"/>
      <c r="U395" s="159"/>
      <c r="V395" s="159"/>
    </row>
    <row r="396" spans="1:22" ht="15.75" customHeight="1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144"/>
      <c r="I396" s="145"/>
      <c r="J396" s="146"/>
      <c r="K396" s="146"/>
      <c r="L396" s="25" t="s">
        <v>888</v>
      </c>
      <c r="M396" s="26"/>
      <c r="N396" s="195"/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15.75" customHeight="1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15.75" customHeight="1">
      <c r="A398" s="120" t="str">
        <f t="shared" si="74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144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ref="A399" si="77">CONCATENATE(B399,C399,D399,E399,F399,G399)</f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89"/>
      <c r="I399" s="192"/>
      <c r="J399" s="199"/>
      <c r="K399" s="200"/>
      <c r="L399" s="201" t="s">
        <v>142</v>
      </c>
      <c r="M399" s="11">
        <v>4251</v>
      </c>
      <c r="N399" s="181">
        <f t="shared" ref="N399" si="78">O399+P399</f>
        <v>0</v>
      </c>
      <c r="O399" s="181"/>
      <c r="P399" s="181"/>
      <c r="Q399" s="159"/>
      <c r="R399" s="159"/>
      <c r="S399" s="333"/>
      <c r="T399" s="159"/>
      <c r="U399" s="159"/>
      <c r="V399" s="159"/>
    </row>
    <row r="400" spans="1:22" ht="25.5" customHeight="1">
      <c r="A400" s="120" t="str">
        <f t="shared" si="74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29">
        <v>5112</v>
      </c>
      <c r="N400" s="181">
        <f t="shared" si="73"/>
        <v>0</v>
      </c>
      <c r="O400" s="181"/>
      <c r="P400" s="181"/>
      <c r="Q400" s="159"/>
      <c r="R400" s="159"/>
      <c r="S400" s="333"/>
      <c r="T400" s="159"/>
      <c r="U400" s="159"/>
      <c r="V400" s="159"/>
    </row>
    <row r="401" spans="1:22" ht="15.75" customHeight="1">
      <c r="A401" s="120" t="str">
        <f t="shared" si="74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10">
        <v>5113</v>
      </c>
      <c r="N401" s="181">
        <f t="shared" si="73"/>
        <v>0</v>
      </c>
      <c r="O401" s="181"/>
      <c r="P401" s="181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144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5.75" customHeight="1">
      <c r="A403" s="120" t="str">
        <f t="shared" ref="A403" si="79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326"/>
      <c r="I403" s="294"/>
      <c r="J403" s="295"/>
      <c r="K403" s="295"/>
      <c r="L403" s="30" t="s">
        <v>115</v>
      </c>
      <c r="M403" s="31">
        <v>4213</v>
      </c>
      <c r="N403" s="181">
        <f t="shared" ref="N403" si="80">O403+P403</f>
        <v>0</v>
      </c>
      <c r="O403" s="181"/>
      <c r="P403" s="181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144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25.5" customHeight="1">
      <c r="A405" s="120" t="str">
        <f t="shared" ref="A405" si="81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29">
        <v>5112</v>
      </c>
      <c r="N405" s="181">
        <f t="shared" ref="N405" si="82">O405+P405</f>
        <v>0</v>
      </c>
      <c r="O405" s="181"/>
      <c r="P405" s="181"/>
      <c r="Q405" s="159"/>
      <c r="R405" s="159"/>
      <c r="S405" s="333"/>
      <c r="T405" s="159"/>
      <c r="U405" s="159"/>
      <c r="V405" s="159"/>
    </row>
    <row r="406" spans="1:22" ht="32.25" customHeight="1">
      <c r="B406" s="122"/>
      <c r="H406" s="171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74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 ht="15.75" customHeight="1">
      <c r="A408" s="120" t="str">
        <f t="shared" si="74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7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 ht="15.75" customHeight="1">
      <c r="A409" s="120" t="str">
        <f t="shared" si="74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 ht="25.5" customHeight="1">
      <c r="A410" s="120" t="str">
        <f t="shared" si="74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 ht="25.5" customHeight="1">
      <c r="A411" s="120" t="str">
        <f t="shared" si="74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15.75" customHeight="1">
      <c r="A412" s="120" t="str">
        <f t="shared" si="74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145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5.75" customHeight="1">
      <c r="A413" s="120" t="str">
        <f t="shared" si="74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83">O413+P413</f>
        <v>0</v>
      </c>
      <c r="O413" s="181"/>
      <c r="P413" s="181"/>
      <c r="Q413" s="159"/>
      <c r="R413" s="159"/>
      <c r="S413" s="333"/>
      <c r="T413" s="159"/>
      <c r="U413" s="159"/>
      <c r="V413" s="159"/>
    </row>
    <row r="414" spans="1:22" s="180" customFormat="1" ht="15.75" customHeight="1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 ht="15.75" customHeigh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15.75" customHeight="1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84">O417</f>
        <v>0</v>
      </c>
      <c r="P416" s="195">
        <f t="shared" si="84"/>
        <v>0</v>
      </c>
      <c r="Q416" s="159"/>
      <c r="R416" s="159"/>
      <c r="S416" s="333"/>
      <c r="T416" s="159"/>
      <c r="U416" s="159"/>
      <c r="V416" s="159"/>
    </row>
    <row r="417" spans="1:22" s="180" customFormat="1" ht="15.75" customHeigh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125</v>
      </c>
      <c r="M417" s="10">
        <v>4239</v>
      </c>
      <c r="N417" s="181">
        <f t="shared" ref="N417" si="85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 ht="15.75" customHeight="1">
      <c r="A418" s="120" t="str">
        <f t="shared" si="74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7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 ht="15.75" customHeight="1">
      <c r="A419" s="120" t="str">
        <f t="shared" si="74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 ht="15.75" customHeight="1">
      <c r="A420" s="120" t="str">
        <f t="shared" si="74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86">+O424+O427+O431+O433+O422</f>
        <v>0</v>
      </c>
      <c r="P420" s="190">
        <f t="shared" si="86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4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6.25" customHeight="1">
      <c r="A424" s="120" t="str">
        <f t="shared" si="74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32.25" customHeight="1">
      <c r="A425" s="120" t="str">
        <f t="shared" si="74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87">O425+P425</f>
        <v>0</v>
      </c>
      <c r="O425" s="181"/>
      <c r="P425" s="181"/>
      <c r="Q425" s="159"/>
      <c r="R425" s="159"/>
      <c r="S425" s="333"/>
      <c r="T425" s="159"/>
      <c r="U425" s="159"/>
      <c r="V425" s="159"/>
    </row>
    <row r="426" spans="1:22" ht="25.5" customHeight="1">
      <c r="A426" s="120" t="str">
        <f t="shared" si="74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87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15.75" customHeight="1">
      <c r="A427" s="120" t="str">
        <f t="shared" si="74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15.75" customHeight="1">
      <c r="A428" s="120" t="str">
        <f t="shared" si="74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87"/>
        <v>0</v>
      </c>
      <c r="O428" s="181">
        <v>0</v>
      </c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 ht="15.75" customHeight="1">
      <c r="A429" s="120" t="str">
        <f t="shared" si="74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192"/>
      <c r="I429" s="192"/>
      <c r="J429" s="193"/>
      <c r="K429" s="194"/>
      <c r="L429" s="34" t="s">
        <v>134</v>
      </c>
      <c r="M429" s="11">
        <v>4861</v>
      </c>
      <c r="N429" s="181">
        <f t="shared" si="87"/>
        <v>0</v>
      </c>
      <c r="O429" s="181"/>
      <c r="P429" s="181"/>
      <c r="Q429" s="159"/>
      <c r="R429" s="159"/>
      <c r="S429" s="333"/>
      <c r="T429" s="159"/>
      <c r="U429" s="159"/>
      <c r="V429" s="159"/>
    </row>
    <row r="430" spans="1:22" ht="15.75" customHeight="1">
      <c r="A430" s="120" t="str">
        <f t="shared" si="74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87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15.75" customHeight="1">
      <c r="A431" s="120"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 ht="15.75" customHeight="1">
      <c r="A432" s="120" t="str">
        <f t="shared" si="74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87"/>
        <v>0</v>
      </c>
      <c r="O432" s="181"/>
      <c r="P432" s="181"/>
      <c r="Q432" s="159"/>
      <c r="R432" s="159"/>
      <c r="S432" s="333"/>
      <c r="T432" s="159"/>
      <c r="U432" s="159"/>
      <c r="V432" s="159"/>
    </row>
    <row r="433" spans="1:22" ht="15.75" customHeight="1">
      <c r="A433" s="120" t="str">
        <f t="shared" si="74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 ht="15.75" customHeight="1">
      <c r="A434" s="120" t="str">
        <f t="shared" si="74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28" t="s">
        <v>134</v>
      </c>
      <c r="M434" s="29">
        <v>4861</v>
      </c>
      <c r="N434" s="181">
        <f t="shared" si="87"/>
        <v>0</v>
      </c>
      <c r="O434" s="181"/>
      <c r="P434" s="181"/>
      <c r="Q434" s="159"/>
      <c r="R434" s="159"/>
      <c r="S434" s="333"/>
      <c r="T434" s="159"/>
      <c r="U434" s="159"/>
      <c r="V434" s="159"/>
    </row>
    <row r="435" spans="1:22" ht="25.5" customHeight="1">
      <c r="A435" s="120" t="str">
        <f t="shared" ref="A435:A476" si="88">CONCATENATE(B435,C435,D435,E435,F435,G435)</f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7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 ht="15.75" customHeight="1">
      <c r="A436" s="120" t="str">
        <f t="shared" si="88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15.75" customHeight="1">
      <c r="A437" s="120" t="str">
        <f t="shared" si="88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9">+O439+O443+O449+O458+O467</f>
        <v>0</v>
      </c>
      <c r="P437" s="190">
        <f t="shared" si="89"/>
        <v>0</v>
      </c>
      <c r="Q437" s="159"/>
      <c r="R437" s="159"/>
      <c r="S437" s="333"/>
      <c r="T437" s="159"/>
      <c r="U437" s="159"/>
      <c r="V437" s="159"/>
    </row>
    <row r="438" spans="1:22" ht="15.75" customHeight="1">
      <c r="A438" s="120" t="str">
        <f t="shared" si="88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4" customHeight="1">
      <c r="A439" s="120" t="str">
        <f t="shared" si="88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144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33" customHeight="1">
      <c r="A440" s="120" t="str">
        <f t="shared" si="88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90">O440+P440</f>
        <v>0</v>
      </c>
      <c r="O440" s="181"/>
      <c r="P440" s="181">
        <v>0</v>
      </c>
      <c r="Q440" s="159"/>
      <c r="R440" s="159"/>
      <c r="S440" s="333"/>
      <c r="T440" s="159"/>
      <c r="U440" s="159"/>
      <c r="V440" s="159"/>
    </row>
    <row r="441" spans="1:22" s="113" customFormat="1" ht="25.5" customHeight="1">
      <c r="A441" s="120" t="str">
        <f t="shared" si="88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89"/>
      <c r="I441" s="192"/>
      <c r="J441" s="199"/>
      <c r="K441" s="200"/>
      <c r="L441" s="201" t="s">
        <v>240</v>
      </c>
      <c r="M441" s="11">
        <v>4269</v>
      </c>
      <c r="N441" s="181">
        <f t="shared" si="90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 customHeight="1">
      <c r="A442" s="120" t="str">
        <f t="shared" si="88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89"/>
      <c r="I442" s="192"/>
      <c r="J442" s="199"/>
      <c r="K442" s="200"/>
      <c r="L442" s="201" t="s">
        <v>267</v>
      </c>
      <c r="M442" s="11">
        <v>4521</v>
      </c>
      <c r="N442" s="181">
        <f t="shared" si="90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5.5" customHeight="1">
      <c r="A443" s="120" t="str">
        <f t="shared" si="88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144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15.75" customHeight="1">
      <c r="A444" s="120" t="str">
        <f t="shared" si="88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90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 ht="15.75" customHeight="1">
      <c r="A445" s="120" t="str">
        <f t="shared" si="88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90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15.75" customHeight="1">
      <c r="A446" s="120" t="str">
        <f t="shared" si="88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90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 ht="15.75" customHeight="1">
      <c r="A447" s="120" t="str">
        <f t="shared" si="88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90"/>
        <v>0</v>
      </c>
      <c r="O447" s="181"/>
      <c r="P447" s="181"/>
      <c r="Q447" s="159"/>
      <c r="R447" s="159"/>
      <c r="S447" s="333"/>
      <c r="T447" s="159"/>
      <c r="U447" s="159"/>
      <c r="V447" s="159"/>
    </row>
    <row r="448" spans="1:22" s="113" customFormat="1" ht="15.75" customHeight="1">
      <c r="A448" s="120" t="str">
        <f t="shared" si="88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90"/>
        <v>0</v>
      </c>
      <c r="O448" s="181"/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88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144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 ht="15.75" customHeight="1">
      <c r="A450" s="120" t="str">
        <f t="shared" si="88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90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8.5" customHeight="1">
      <c r="A451" s="120" t="str">
        <f t="shared" si="88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90"/>
        <v>0</v>
      </c>
      <c r="O451" s="181"/>
      <c r="P451" s="181">
        <v>0</v>
      </c>
      <c r="Q451" s="159"/>
      <c r="R451" s="159"/>
      <c r="S451" s="333"/>
      <c r="T451" s="159"/>
      <c r="U451" s="159"/>
      <c r="V451" s="159"/>
    </row>
    <row r="452" spans="1:22" ht="15.75" customHeight="1">
      <c r="A452" s="120" t="str">
        <f t="shared" si="88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90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 customHeight="1">
      <c r="A453" s="120" t="str">
        <f t="shared" si="88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90"/>
        <v>0</v>
      </c>
      <c r="O453" s="299"/>
      <c r="P453" s="299"/>
      <c r="Q453" s="159"/>
      <c r="R453" s="159"/>
      <c r="S453" s="333"/>
      <c r="T453" s="159"/>
      <c r="U453" s="159"/>
      <c r="V453" s="159"/>
    </row>
    <row r="454" spans="1:22" s="113" customFormat="1" ht="15.75" customHeight="1">
      <c r="A454" s="120" t="str">
        <f t="shared" si="88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90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 ht="25.5" customHeight="1">
      <c r="A455" s="120" t="str">
        <f t="shared" si="88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90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5.75" customHeight="1">
      <c r="A456" s="120" t="str">
        <f t="shared" si="88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90"/>
        <v>0</v>
      </c>
      <c r="O456" s="299">
        <v>0</v>
      </c>
      <c r="P456" s="299"/>
      <c r="Q456" s="159"/>
      <c r="R456" s="159"/>
      <c r="S456" s="333"/>
      <c r="T456" s="159"/>
      <c r="U456" s="159"/>
      <c r="V456" s="159"/>
    </row>
    <row r="457" spans="1:22" ht="15.75" customHeight="1">
      <c r="A457" s="120" t="str">
        <f t="shared" si="88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290"/>
      <c r="I457" s="318"/>
      <c r="J457" s="322"/>
      <c r="K457" s="322"/>
      <c r="L457" s="330" t="s">
        <v>268</v>
      </c>
      <c r="M457" s="323">
        <v>5129</v>
      </c>
      <c r="N457" s="181">
        <f>O457+P457</f>
        <v>0</v>
      </c>
      <c r="O457" s="299"/>
      <c r="P457" s="299"/>
      <c r="Q457" s="159"/>
      <c r="R457" s="159"/>
      <c r="S457" s="333"/>
      <c r="T457" s="159"/>
      <c r="U457" s="159"/>
      <c r="V457" s="159"/>
    </row>
    <row r="458" spans="1:22" s="154" customFormat="1" ht="28.5" customHeight="1">
      <c r="A458" s="120" t="str">
        <f t="shared" si="88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144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 ht="23.25" customHeight="1">
      <c r="A459" s="120" t="str">
        <f t="shared" si="88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7.75" customHeight="1">
      <c r="A460" s="120" t="str">
        <f t="shared" si="88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91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 ht="25.5" customHeight="1">
      <c r="A461" s="120" t="str">
        <f t="shared" si="88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91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7" customHeight="1">
      <c r="A462" s="120" t="str">
        <f t="shared" si="88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91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 ht="25.5" customHeight="1">
      <c r="A463" s="120" t="str">
        <f t="shared" si="88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91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88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91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43" ht="15.75" customHeight="1">
      <c r="B465" s="122"/>
      <c r="H465" s="192"/>
      <c r="I465" s="192"/>
      <c r="J465" s="193"/>
      <c r="K465" s="194"/>
      <c r="L465" s="28" t="s">
        <v>173</v>
      </c>
      <c r="M465" s="29">
        <v>5112</v>
      </c>
      <c r="N465" s="181">
        <f t="shared" si="91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43" ht="15.75" customHeight="1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91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43" s="154" customFormat="1" ht="25.5" customHeight="1">
      <c r="A467" s="120" t="str">
        <f t="shared" si="88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144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43" ht="22.5" customHeight="1">
      <c r="A468" s="120" t="str">
        <f t="shared" si="88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326"/>
      <c r="I468" s="294"/>
      <c r="J468" s="295"/>
      <c r="K468" s="295"/>
      <c r="L468" s="28" t="s">
        <v>142</v>
      </c>
      <c r="M468" s="29">
        <v>4251</v>
      </c>
      <c r="N468" s="181">
        <f t="shared" si="91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43" s="113" customFormat="1" ht="15.75" customHeight="1">
      <c r="A469" s="120" t="str">
        <f t="shared" si="88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91"/>
        <v>0</v>
      </c>
      <c r="O469" s="181"/>
      <c r="P469" s="181"/>
      <c r="Q469" s="159"/>
      <c r="R469" s="159"/>
      <c r="S469" s="333"/>
      <c r="T469" s="159"/>
      <c r="U469" s="159"/>
      <c r="V469" s="159"/>
    </row>
    <row r="470" spans="1:243" s="154" customFormat="1" ht="15.75" customHeight="1">
      <c r="A470" s="120" t="str">
        <f t="shared" si="88"/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1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92">+O472</f>
        <v>0</v>
      </c>
      <c r="P470" s="161">
        <f t="shared" si="92"/>
        <v>0</v>
      </c>
      <c r="Q470" s="159"/>
      <c r="R470" s="159"/>
      <c r="S470" s="333"/>
      <c r="T470" s="159"/>
      <c r="U470" s="159"/>
      <c r="V470" s="159"/>
    </row>
    <row r="471" spans="1:243" ht="15.75" customHeight="1">
      <c r="A471" s="120" t="str">
        <f t="shared" si="88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43" ht="15.75" customHeight="1">
      <c r="A472" s="120" t="str">
        <f t="shared" si="88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7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93">+O474</f>
        <v>0</v>
      </c>
      <c r="P472" s="186">
        <f t="shared" si="93"/>
        <v>0</v>
      </c>
      <c r="Q472" s="159"/>
      <c r="R472" s="159"/>
      <c r="S472" s="333"/>
      <c r="T472" s="159"/>
      <c r="U472" s="159"/>
      <c r="V472" s="159"/>
    </row>
    <row r="473" spans="1:243" s="113" customFormat="1" ht="15.75" customHeight="1">
      <c r="A473" s="120" t="str">
        <f t="shared" si="88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43" ht="15.75" customHeight="1">
      <c r="A474" s="120" t="str">
        <f t="shared" si="88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43" ht="25.5" customHeight="1">
      <c r="A475" s="120" t="str">
        <f t="shared" si="88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43" s="113" customFormat="1" ht="38.450000000000003" customHeight="1">
      <c r="A476" s="120" t="str">
        <f t="shared" si="88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144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43" ht="15.75" customHeight="1">
      <c r="A477" s="120" t="str">
        <f t="shared" ref="A477:A531" si="94">CONCATENATE(B477,C477,D477,E477,F477,G477)</f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" si="95">O477+P477</f>
        <v>0</v>
      </c>
      <c r="O477" s="181"/>
      <c r="P477" s="181"/>
      <c r="Q477" s="159"/>
      <c r="R477" s="159"/>
      <c r="S477" s="333"/>
      <c r="T477" s="159"/>
      <c r="U477" s="159"/>
      <c r="V477" s="159"/>
    </row>
    <row r="478" spans="1:243" s="113" customFormat="1" ht="25.5" customHeight="1">
      <c r="A478" s="120" t="str">
        <f t="shared" si="94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ref="N478:N480" si="96">O478+P478</f>
        <v>0</v>
      </c>
      <c r="O478" s="181"/>
      <c r="P478" s="181"/>
      <c r="Q478" s="159"/>
      <c r="R478" s="159"/>
      <c r="S478" s="333"/>
      <c r="T478" s="159"/>
      <c r="U478" s="159"/>
      <c r="V478" s="159"/>
    </row>
    <row r="479" spans="1:243" s="113" customFormat="1" ht="24" customHeight="1">
      <c r="A479" s="120" t="str">
        <f t="shared" si="94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144"/>
      <c r="I479" s="145"/>
      <c r="J479" s="146"/>
      <c r="K479" s="146"/>
      <c r="L479" s="25" t="s">
        <v>282</v>
      </c>
      <c r="M479" s="26"/>
      <c r="N479" s="195">
        <f t="shared" si="9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43" s="37" customFormat="1" ht="25.5" customHeight="1">
      <c r="A480" s="120" t="str">
        <f t="shared" si="94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96"/>
        <v>0</v>
      </c>
      <c r="O480" s="181"/>
      <c r="P480" s="181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</row>
    <row r="481" spans="1:22" s="113" customFormat="1" ht="24" customHeight="1">
      <c r="A481" s="120" t="str">
        <f t="shared" ref="A481:A482" si="9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144"/>
      <c r="I481" s="145"/>
      <c r="J481" s="146"/>
      <c r="K481" s="146"/>
      <c r="L481" s="25" t="s">
        <v>907</v>
      </c>
      <c r="M481" s="26"/>
      <c r="N481" s="195">
        <f t="shared" ref="N481:N482" si="9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5.75" customHeight="1">
      <c r="A482" s="120" t="str">
        <f t="shared" si="9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98"/>
        <v>0</v>
      </c>
      <c r="O482" s="181"/>
      <c r="P482" s="181"/>
      <c r="Q482" s="159"/>
      <c r="R482" s="159"/>
      <c r="S482" s="333"/>
      <c r="T482" s="159"/>
      <c r="U482" s="159"/>
      <c r="V482" s="159"/>
    </row>
    <row r="483" spans="1:22" s="113" customFormat="1" ht="15.75" customHeight="1">
      <c r="A483" s="120" t="str">
        <f t="shared" si="94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1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 ht="15.75" customHeight="1">
      <c r="A484" s="120" t="str">
        <f t="shared" si="94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 ht="25.5" customHeight="1">
      <c r="A485" s="120" t="str">
        <f t="shared" si="94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7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 ht="15.75" customHeight="1">
      <c r="A486" s="120" t="str">
        <f t="shared" si="94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 ht="15.75" customHeight="1">
      <c r="A487" s="120" t="str">
        <f t="shared" si="94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99">+O489+O494+O504+O508</f>
        <v>0</v>
      </c>
      <c r="P487" s="190">
        <f t="shared" si="99"/>
        <v>0</v>
      </c>
      <c r="Q487" s="159"/>
      <c r="R487" s="159"/>
      <c r="S487" s="333"/>
      <c r="T487" s="159"/>
      <c r="U487" s="159"/>
      <c r="V487" s="159"/>
    </row>
    <row r="488" spans="1:22" ht="25.5" customHeight="1">
      <c r="A488" s="120" t="str">
        <f t="shared" si="94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 ht="15.75" customHeight="1">
      <c r="A489" s="120" t="str">
        <f t="shared" si="94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144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100">SUM(O490:O493)</f>
        <v>0</v>
      </c>
      <c r="P489" s="195">
        <f t="shared" si="100"/>
        <v>0</v>
      </c>
      <c r="Q489" s="159"/>
      <c r="R489" s="159"/>
      <c r="S489" s="333"/>
      <c r="T489" s="159"/>
      <c r="U489" s="159"/>
      <c r="V489" s="159"/>
    </row>
    <row r="490" spans="1:22" ht="15.75" customHeight="1">
      <c r="A490" s="120" t="str">
        <f t="shared" si="94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3" si="101">O490+P490</f>
        <v>0</v>
      </c>
      <c r="O490" s="299"/>
      <c r="P490" s="299"/>
      <c r="Q490" s="159"/>
      <c r="R490" s="159"/>
      <c r="S490" s="333"/>
      <c r="T490" s="159"/>
      <c r="U490" s="159"/>
      <c r="V490" s="159"/>
    </row>
    <row r="491" spans="1:22" s="154" customFormat="1" ht="25.5" customHeight="1">
      <c r="A491" s="120" t="str">
        <f t="shared" si="94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101"/>
        <v>0</v>
      </c>
      <c r="O491" s="299"/>
      <c r="P491" s="299"/>
      <c r="Q491" s="159"/>
      <c r="R491" s="159"/>
      <c r="S491" s="333"/>
      <c r="T491" s="159"/>
      <c r="U491" s="159"/>
      <c r="V491" s="159"/>
    </row>
    <row r="492" spans="1:22" s="154" customFormat="1" ht="25.5" customHeigh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102">O492+P492</f>
        <v>0</v>
      </c>
      <c r="O492" s="299"/>
      <c r="P492" s="299"/>
      <c r="Q492" s="159"/>
      <c r="R492" s="159"/>
      <c r="S492" s="333"/>
      <c r="T492" s="159"/>
      <c r="U492" s="159"/>
      <c r="V492" s="159"/>
    </row>
    <row r="493" spans="1:22" ht="38.25" customHeight="1">
      <c r="A493" s="120" t="str">
        <f t="shared" ref="A493" si="10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102"/>
        <v>0</v>
      </c>
      <c r="O493" s="299"/>
      <c r="P493" s="299"/>
      <c r="Q493" s="159"/>
      <c r="R493" s="159"/>
      <c r="S493" s="333"/>
      <c r="T493" s="159"/>
      <c r="U493" s="159"/>
      <c r="V493" s="159"/>
    </row>
    <row r="494" spans="1:22" ht="29.25" customHeight="1">
      <c r="A494" s="120" t="str">
        <f t="shared" si="94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144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 ht="15.75" customHeight="1">
      <c r="A495" s="120" t="str">
        <f t="shared" si="94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10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 ht="15.75" customHeight="1">
      <c r="A496" s="120" t="str">
        <f t="shared" si="94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10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94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10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5.75" customHeight="1">
      <c r="A498" s="120" t="str">
        <f t="shared" si="94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101"/>
        <v>0</v>
      </c>
      <c r="O498" s="181"/>
      <c r="P498" s="181"/>
      <c r="Q498" s="159"/>
      <c r="R498" s="159"/>
      <c r="S498" s="333"/>
      <c r="T498" s="159"/>
      <c r="U498" s="159"/>
      <c r="V498" s="159"/>
    </row>
    <row r="499" spans="1:22" ht="38.25" customHeight="1">
      <c r="A499" s="120" t="str">
        <f t="shared" si="94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10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 ht="25.5" customHeight="1">
      <c r="A500" s="120" t="str">
        <f t="shared" si="94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101"/>
        <v>0</v>
      </c>
      <c r="O500" s="181"/>
      <c r="P500" s="181"/>
      <c r="Q500" s="159"/>
      <c r="R500" s="159"/>
      <c r="S500" s="333"/>
      <c r="T500" s="159"/>
      <c r="U500" s="159"/>
      <c r="V500" s="159"/>
    </row>
    <row r="501" spans="1:22" s="113" customFormat="1" ht="15.75" customHeight="1">
      <c r="A501" s="120" t="str">
        <f t="shared" si="94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101"/>
        <v>0</v>
      </c>
      <c r="O501" s="181"/>
      <c r="P501" s="181"/>
      <c r="Q501" s="159"/>
      <c r="R501" s="159"/>
      <c r="S501" s="333"/>
      <c r="T501" s="159"/>
      <c r="U501" s="159"/>
      <c r="V501" s="159"/>
    </row>
    <row r="502" spans="1:22" ht="15.75" customHeight="1">
      <c r="A502" s="120" t="str">
        <f t="shared" si="94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10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 ht="25.5" customHeight="1">
      <c r="A503" s="120" t="str">
        <f t="shared" si="94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10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94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94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ref="N505:N507" si="104">O505+P505</f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94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104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94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104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94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 ht="15.75" customHeight="1">
      <c r="A509" s="120" t="str">
        <f t="shared" ref="A509" si="105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106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94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94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94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107">+O514+O516</f>
        <v>0</v>
      </c>
      <c r="P512" s="190">
        <f t="shared" si="107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94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94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94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108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94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94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108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94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109">+O520</f>
        <v>0</v>
      </c>
      <c r="P518" s="190">
        <f t="shared" si="109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94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si="94"/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4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1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4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1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4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1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4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12">+O529+O538+O540</f>
        <v>0</v>
      </c>
      <c r="P527" s="190">
        <f t="shared" si="11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4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4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13">SUM(O530:O537)</f>
        <v>0</v>
      </c>
      <c r="P529" s="195">
        <f t="shared" si="11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1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4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122</v>
      </c>
      <c r="M531" s="10">
        <v>4234</v>
      </c>
      <c r="N531" s="181">
        <f t="shared" si="11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ref="A532:A586" si="115">CONCATENATE(B532,C532,D532,E532,F532,G532)</f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1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115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1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115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16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115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16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si="115"/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16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115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16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115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115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16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115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 ht="25.5" customHeight="1">
      <c r="A541" s="120" t="str">
        <f t="shared" si="115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17">O541+P541</f>
        <v>0</v>
      </c>
      <c r="O541" s="181"/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1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1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115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115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115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115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1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115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115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1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115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115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1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115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1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115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20">+O554</f>
        <v>0</v>
      </c>
      <c r="P552" s="190">
        <f t="shared" si="12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115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115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115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2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115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2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115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2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 ht="25.5" customHeight="1">
      <c r="A558" s="120" t="str">
        <f t="shared" si="115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2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115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115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115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2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115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115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23">SUM(O564:O565)</f>
        <v>0</v>
      </c>
      <c r="P563" s="195">
        <f t="shared" si="12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115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2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ref="A565" si="125">CONCATENATE(B565,C565,D565,E565,F565,G565)</f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2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115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115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115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115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115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115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115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26">+O574+O579+O583+O587+O589+O591+O593</f>
        <v>0</v>
      </c>
      <c r="P572" s="190">
        <f t="shared" si="126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115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115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si="115"/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2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5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2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30.75" customHeight="1">
      <c r="A577" s="120" t="str">
        <f t="shared" si="115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27"/>
        <v>0</v>
      </c>
      <c r="O577" s="292"/>
      <c r="P577" s="292"/>
      <c r="Q577" s="159"/>
      <c r="R577" s="159"/>
      <c r="S577" s="333"/>
      <c r="T577" s="159"/>
      <c r="U577" s="159"/>
      <c r="V577" s="159"/>
    </row>
    <row r="578" spans="1:22">
      <c r="A578" s="120" t="str">
        <f t="shared" si="115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2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5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5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2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2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5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2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5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5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2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5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2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2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2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3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31">O594</f>
        <v>0</v>
      </c>
      <c r="P593" s="195">
        <f t="shared" si="13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3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ref="A595:A604" si="133">CONCATENATE(B595,C595,D595,E595,F595,G595)</f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33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33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33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34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33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34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33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33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33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33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33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35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35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36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37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38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38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39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39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39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39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39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39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39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39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39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39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39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39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39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39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40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41">+O643+O648+O650+O652+O654+O657+O659</f>
        <v>0</v>
      </c>
      <c r="P641" s="190">
        <f t="shared" si="141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42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42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42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42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42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42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42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42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42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43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44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45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46">+O673+O681+O684+O687</f>
        <v>0</v>
      </c>
      <c r="P671" s="190">
        <f t="shared" si="146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47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47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47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47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47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48">SUM(O685:O686)</f>
        <v>0</v>
      </c>
      <c r="P684" s="195">
        <f t="shared" si="148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49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49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50">SUM(O688:O689)</f>
        <v>0</v>
      </c>
      <c r="P687" s="195">
        <f t="shared" si="150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51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51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52">+O694+O702+O708+O710+O716+O723+O727+O735+O741</f>
        <v>0</v>
      </c>
      <c r="P692" s="190">
        <f t="shared" si="152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53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53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53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53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53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53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53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5.6" customHeight="1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53"/>
        <v>0</v>
      </c>
      <c r="O703" s="181"/>
      <c r="P703" s="181">
        <v>0</v>
      </c>
      <c r="Q703" s="159"/>
      <c r="R703" s="159"/>
      <c r="S703" s="333"/>
      <c r="T703" s="159"/>
      <c r="U703" s="159"/>
      <c r="V703" s="159"/>
    </row>
    <row r="704" spans="1:22" ht="27.6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53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53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54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53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53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53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53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53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55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53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53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53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53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56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53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57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53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53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53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53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53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53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58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53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53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53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53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59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60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60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60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61">SUM(O742)</f>
        <v>0</v>
      </c>
      <c r="P741" s="195">
        <f t="shared" si="161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62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63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63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64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64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M760" s="208"/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M761" s="208"/>
      <c r="N761" s="3"/>
      <c r="O761" s="3"/>
    </row>
    <row r="762" spans="1:22">
      <c r="M762" s="208"/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M763" s="208"/>
      <c r="N763" s="3"/>
      <c r="O763" s="3"/>
    </row>
    <row r="764" spans="1:22">
      <c r="M764" s="208"/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O9:P9"/>
    <mergeCell ref="K10:K11"/>
    <mergeCell ref="L10:L11"/>
    <mergeCell ref="M10:M11"/>
    <mergeCell ref="O10:P10"/>
    <mergeCell ref="N10:N11"/>
    <mergeCell ref="H10:H11"/>
    <mergeCell ref="I10:I11"/>
    <mergeCell ref="J10:J11"/>
    <mergeCell ref="K5:M5"/>
    <mergeCell ref="K3:M3"/>
    <mergeCell ref="K4:M4"/>
    <mergeCell ref="N5:P5"/>
    <mergeCell ref="H7:P7"/>
    <mergeCell ref="N1:P1"/>
    <mergeCell ref="N2:P2"/>
    <mergeCell ref="N3:P3"/>
    <mergeCell ref="N4:P4"/>
    <mergeCell ref="K1:M1"/>
    <mergeCell ref="K2:M2"/>
  </mergeCells>
  <phoneticPr fontId="67" type="noConversion"/>
  <pageMargins left="0.196850393700787" right="0.15748031496063" top="0.15748031496063" bottom="0.15748031496063" header="0.15748031496063" footer="0.23622047244094499"/>
  <pageSetup paperSize="9" scale="80" firstPageNumber="24" orientation="portrait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9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4.85546875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590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668" t="s">
        <v>931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/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/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/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/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/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>
        <v>0</v>
      </c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>
        <v>0</v>
      </c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>
        <v>0</v>
      </c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>
        <v>0</v>
      </c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>
        <v>0</v>
      </c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>
        <v>0</v>
      </c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>
        <v>0</v>
      </c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/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/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/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/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/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/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/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/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/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/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/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/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2" spans="1:22"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N763" s="3"/>
      <c r="O763" s="3"/>
    </row>
    <row r="764" spans="1:22"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0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4.85546875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591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41.25" customHeight="1">
      <c r="A7" s="120" t="s">
        <v>490</v>
      </c>
      <c r="H7" s="668" t="s">
        <v>919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>+O143+O165+O172+O260+O272</f>
        <v>0</v>
      </c>
      <c r="P141" s="161">
        <f t="shared" ref="P141" si="15">+P143+P165+P172+P260+P272</f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>+O147+O149+O151+O154+O157+O159+O161+O163</f>
        <v>0</v>
      </c>
      <c r="P145" s="190">
        <f t="shared" ref="P145" si="16">+P147+P149+P151+P154+P157+P159+P161+P163</f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 ht="21" customHeight="1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/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/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>
        <v>0</v>
      </c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>
        <v>0</v>
      </c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/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>
        <v>0</v>
      </c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/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/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/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/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/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/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/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/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/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/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/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/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/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/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0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>
        <v>0</v>
      </c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2" spans="1:22"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N763" s="3"/>
      <c r="O763" s="3"/>
    </row>
    <row r="764" spans="1:22"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:P1"/>
    <mergeCell ref="N2:P2"/>
    <mergeCell ref="N3:P3"/>
    <mergeCell ref="K1:M1"/>
    <mergeCell ref="K2:M2"/>
    <mergeCell ref="K3:M3"/>
    <mergeCell ref="M10:M11"/>
    <mergeCell ref="N4:P4"/>
    <mergeCell ref="N5:P5"/>
    <mergeCell ref="K4:M4"/>
    <mergeCell ref="K5:M5"/>
    <mergeCell ref="N10:N11"/>
    <mergeCell ref="O10:P10"/>
    <mergeCell ref="O9:P9"/>
    <mergeCell ref="H7:P7"/>
    <mergeCell ref="H10:H11"/>
    <mergeCell ref="I10:I11"/>
    <mergeCell ref="J10:J11"/>
    <mergeCell ref="K10:K11"/>
    <mergeCell ref="L10:L11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1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5.42578125" style="37" customWidth="1"/>
    <col min="15" max="15" width="16" style="37" customWidth="1"/>
    <col min="16" max="16" width="14.71093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592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4.5" customHeight="1">
      <c r="A7" s="120" t="s">
        <v>490</v>
      </c>
      <c r="H7" s="668" t="s">
        <v>920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611"/>
      <c r="I8" s="611"/>
      <c r="J8" s="611"/>
      <c r="K8" s="611"/>
      <c r="L8" s="611"/>
      <c r="M8" s="611"/>
      <c r="N8" s="611"/>
      <c r="O8" s="611"/>
      <c r="P8" s="611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9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>+O143+O165+O172+O260+O272</f>
        <v>0</v>
      </c>
      <c r="P141" s="161">
        <f t="shared" ref="P141" si="15">+P143+P165+P172+P260+P272</f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SUM(O207:O212)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/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30.75" customHeight="1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4.75" customHeight="1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>
        <v>0</v>
      </c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/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>
        <v>0</v>
      </c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3.9" customHeight="1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913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1">
    <mergeCell ref="I10:I11"/>
    <mergeCell ref="J10:J11"/>
    <mergeCell ref="K10:K11"/>
    <mergeCell ref="K5:M5"/>
    <mergeCell ref="H7:P7"/>
    <mergeCell ref="H10:H11"/>
    <mergeCell ref="O10:P10"/>
    <mergeCell ref="N10:N11"/>
    <mergeCell ref="L10:L11"/>
    <mergeCell ref="M10:M11"/>
    <mergeCell ref="K4:M4"/>
    <mergeCell ref="O9:P9"/>
    <mergeCell ref="N4:P4"/>
    <mergeCell ref="N5:P5"/>
    <mergeCell ref="K1:M1"/>
    <mergeCell ref="K2:M2"/>
    <mergeCell ref="K3:M3"/>
    <mergeCell ref="N1:P1"/>
    <mergeCell ref="N2:P2"/>
    <mergeCell ref="N3:P3"/>
    <mergeCell ref="H8:P8"/>
  </mergeCells>
  <phoneticPr fontId="67" type="noConversion"/>
  <conditionalFormatting sqref="O9">
    <cfRule type="cellIs" dxfId="8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7" firstPageNumber="24" orientation="portrait" blackAndWhite="1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2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140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5.140625" style="37" customWidth="1"/>
    <col min="16" max="16" width="15.140625" style="3" customWidth="1"/>
    <col min="17" max="20" width="9.140625" style="3"/>
    <col min="21" max="21" width="14.42578125" style="3" bestFit="1" customWidth="1"/>
    <col min="22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853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3.75" customHeight="1">
      <c r="A7" s="120" t="s">
        <v>490</v>
      </c>
      <c r="H7" s="668" t="s">
        <v>921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/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/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/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2" spans="1:22"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7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8" firstPageNumber="24" orientation="portrait" blackAndWhite="1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3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140625" style="37" customWidth="1"/>
    <col min="15" max="15" width="15.140625" style="37" customWidth="1"/>
    <col min="16" max="16" width="13" style="3" customWidth="1"/>
    <col min="17" max="18" width="9.140625" style="3"/>
    <col min="19" max="19" width="12.1406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593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1.5" customHeight="1">
      <c r="A7" s="120" t="s">
        <v>490</v>
      </c>
      <c r="H7" s="668" t="s">
        <v>922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>
        <f>395001.8-N13</f>
        <v>395001.8</v>
      </c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>
        <v>375456.8</v>
      </c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>
        <v>19545</v>
      </c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>
        <f>+S15+S14</f>
        <v>395001.8</v>
      </c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>
        <v>0</v>
      </c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4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2.9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>SUM(O301:O302)</f>
        <v>0</v>
      </c>
      <c r="P300" s="195">
        <f>SUM(P301:P302)</f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>
        <v>0</v>
      </c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49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0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1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2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2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3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4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4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4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4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4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5">+O325+O335+O337+O360</f>
        <v>0</v>
      </c>
      <c r="P323" s="190">
        <f t="shared" si="55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4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4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4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6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4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6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4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6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4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6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4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6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6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4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6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4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6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4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6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4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4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6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4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4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7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4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7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4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7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4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7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4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7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4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7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4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7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4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7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4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7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4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7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4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7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4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7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4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7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4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7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4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7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7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4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7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4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7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4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7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4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7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4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7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4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7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4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4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8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59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59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59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59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59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0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0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59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0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59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59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59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1">+O374</f>
        <v>0</v>
      </c>
      <c r="P372" s="190">
        <f t="shared" si="61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59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2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3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2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3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59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59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59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4">+O381+O389+O391+O396+O393+O398+O402+O404</f>
        <v>0</v>
      </c>
      <c r="P379" s="190">
        <f t="shared" si="64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59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59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59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5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59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5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59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5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59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5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59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5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59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5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59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5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59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59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5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59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59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5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59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59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5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6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7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59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59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8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59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5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59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5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69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0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1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2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59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59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59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59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59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59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59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3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4">O417</f>
        <v>0</v>
      </c>
      <c r="P416" s="195">
        <f t="shared" si="74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5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59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6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6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7">+O424+O427+O431+O433+O422</f>
        <v>0</v>
      </c>
      <c r="P420" s="190">
        <f t="shared" si="77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6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6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6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8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6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8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6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6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8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6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8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6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8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6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8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6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6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8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6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6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6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79">+O439+O443+O449+O458+O467</f>
        <v>0</v>
      </c>
      <c r="P437" s="190">
        <f t="shared" si="79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6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6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6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0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6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0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6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0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6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6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0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6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0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6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0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6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0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6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0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6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 ht="23.25" customHeight="1">
      <c r="A450" s="120" t="str">
        <f t="shared" si="76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0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0" customHeight="1">
      <c r="A451" s="120" t="str">
        <f t="shared" si="76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0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6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0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6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0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6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0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6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0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6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0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6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/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6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6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6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1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6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1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6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1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6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1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6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1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1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1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6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5.5" customHeight="1">
      <c r="A468" s="120" t="str">
        <f t="shared" si="76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1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25.5" customHeight="1">
      <c r="A469" s="120" t="str">
        <f t="shared" si="76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1"/>
        <v>0</v>
      </c>
      <c r="O469" s="292">
        <v>0</v>
      </c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2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3">+O472</f>
        <v>0</v>
      </c>
      <c r="P470" s="161">
        <f t="shared" si="83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2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2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4">+O474</f>
        <v>0</v>
      </c>
      <c r="P472" s="186">
        <f t="shared" si="84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2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2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2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2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2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5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2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5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2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5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2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5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6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7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25.5" customHeight="1">
      <c r="A482" s="120" t="str">
        <f t="shared" si="86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7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2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2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2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2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2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8">+O489+O494+O504+O508</f>
        <v>0</v>
      </c>
      <c r="P487" s="190">
        <f t="shared" si="88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2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2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89">SUM(O490:O493)</f>
        <v>0</v>
      </c>
      <c r="P489" s="195">
        <f t="shared" si="89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2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0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2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0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1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2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1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2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2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0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2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0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2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0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2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0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2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0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2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0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2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0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2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0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2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0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2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2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0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2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0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2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0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2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3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4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2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2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2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5">+O514+O516</f>
        <v>0</v>
      </c>
      <c r="P512" s="190">
        <f t="shared" si="95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2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2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2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6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2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2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6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2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7">+O520</f>
        <v>0</v>
      </c>
      <c r="P518" s="190">
        <f t="shared" si="97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2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8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8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99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8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99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8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0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8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1">+O529+O538+O540</f>
        <v>0</v>
      </c>
      <c r="P527" s="190">
        <f t="shared" si="101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8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8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2">SUM(O530:O537)</f>
        <v>0</v>
      </c>
      <c r="P529" s="195">
        <f t="shared" si="102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3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8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3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8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3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8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3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8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4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8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4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5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4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8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4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8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8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4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8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8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6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7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6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8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8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8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8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8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8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8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8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8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8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8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8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8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8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09">+O554</f>
        <v>0</v>
      </c>
      <c r="P552" s="190">
        <f t="shared" si="109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8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8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8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0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8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0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8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0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8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0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8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8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8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1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8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8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2">SUM(O564:O565)</f>
        <v>0</v>
      </c>
      <c r="P563" s="195">
        <f t="shared" si="112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8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3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8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3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8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8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8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8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8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8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8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4">+O574+O579+O583+O587+O589+O591+O593</f>
        <v>0</v>
      </c>
      <c r="P572" s="190">
        <f t="shared" si="114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8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8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5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6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5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6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5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6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5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6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5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5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6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7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5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6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5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5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6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5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6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8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6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19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0">O594</f>
        <v>0</v>
      </c>
      <c r="P593" s="195">
        <f t="shared" si="120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1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5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5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5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5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2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5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2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5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5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5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5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5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3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3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4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5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6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6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7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7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7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7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7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7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7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7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7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7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7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7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7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7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8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29">+O643+O648+O650+O652+O654+O657+O659</f>
        <v>0</v>
      </c>
      <c r="P641" s="190">
        <f t="shared" si="129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0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0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0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0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0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0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0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0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0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1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2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3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4">+O673+O681+O684+O687</f>
        <v>0</v>
      </c>
      <c r="P671" s="190">
        <f t="shared" si="134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5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5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5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5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5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6">SUM(O685:O686)</f>
        <v>0</v>
      </c>
      <c r="P684" s="195">
        <f t="shared" si="136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7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7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8">SUM(O688:O689)</f>
        <v>0</v>
      </c>
      <c r="P687" s="195">
        <f t="shared" si="138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39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39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0">+O694+O702+O708+O710+O716+O723+O727+O735+O741</f>
        <v>0</v>
      </c>
      <c r="P692" s="190">
        <f t="shared" si="140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1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1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1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1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1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1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1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1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1.6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1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1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2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1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1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1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1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1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3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1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1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1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1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4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1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5">O722+P722</f>
        <v>0</v>
      </c>
      <c r="O722" s="181">
        <v>0</v>
      </c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1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1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1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1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1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1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6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1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1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1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1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7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8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8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8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49">SUM(O742)</f>
        <v>0</v>
      </c>
      <c r="P741" s="195">
        <f t="shared" si="149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0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1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1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2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2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8:O9">
    <cfRule type="cellIs" dxfId="6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5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140625" style="37" customWidth="1"/>
    <col min="15" max="15" width="14.28515625" style="37" customWidth="1"/>
    <col min="16" max="16" width="13.42578125" style="3" customWidth="1"/>
    <col min="17" max="17" width="9.28515625" style="3" bestFit="1" customWidth="1"/>
    <col min="18" max="19" width="9.57031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594</v>
      </c>
      <c r="O5" s="688"/>
      <c r="P5" s="688"/>
    </row>
    <row r="6" spans="1:22" ht="19.5" customHeight="1">
      <c r="A6" s="234" t="s">
        <v>745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2" ht="34.5" customHeight="1">
      <c r="A7" s="120" t="s">
        <v>490</v>
      </c>
      <c r="H7" s="668" t="s">
        <v>923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>
        <v>0</v>
      </c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30.7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>
        <v>0</v>
      </c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8.5" customHeight="1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>
        <v>0</v>
      </c>
      <c r="Q186" s="159"/>
      <c r="R186" s="159"/>
      <c r="S186" s="333"/>
      <c r="T186" s="159"/>
      <c r="U186" s="159"/>
      <c r="V186" s="159"/>
    </row>
    <row r="187" spans="1:22" s="113" customFormat="1" ht="18" customHeigh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>
        <v>0</v>
      </c>
      <c r="P187" s="181"/>
      <c r="Q187" s="159"/>
      <c r="R187" s="159"/>
      <c r="S187" s="333"/>
      <c r="T187" s="159"/>
      <c r="U187" s="159"/>
      <c r="V187" s="159"/>
    </row>
    <row r="188" spans="1:22" ht="18" customHeight="1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>
        <v>0</v>
      </c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3.75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>
        <v>0</v>
      </c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 ht="20.25" customHeight="1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 ht="19.5" customHeigh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 ht="28.5" customHeigh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>
        <v>0</v>
      </c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 ht="18.75" customHeigh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6.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 ht="18" customHeight="1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34.5" customHeight="1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: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M913" s="3"/>
      <c r="N913" s="3"/>
      <c r="O913" s="3"/>
    </row>
    <row r="914" spans="1: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M914" s="3"/>
      <c r="N914" s="3"/>
      <c r="O914" s="3"/>
    </row>
    <row r="915" spans="1: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M915" s="3"/>
      <c r="N915" s="3"/>
      <c r="O915" s="3"/>
    </row>
    <row r="916" spans="1: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M916" s="3"/>
      <c r="N916" s="3"/>
      <c r="O916" s="3"/>
    </row>
    <row r="917" spans="1: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M917" s="3"/>
      <c r="N917" s="3"/>
      <c r="O917" s="3"/>
    </row>
    <row r="918" spans="1: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M918" s="3"/>
      <c r="N918" s="3"/>
      <c r="O918" s="3"/>
    </row>
    <row r="919" spans="1:15">
      <c r="N919" s="3"/>
      <c r="O919" s="3"/>
    </row>
    <row r="921" spans="1:15">
      <c r="N921" s="3"/>
      <c r="O921" s="3"/>
    </row>
    <row r="923" spans="1:15">
      <c r="N923" s="3"/>
      <c r="O923" s="3"/>
    </row>
    <row r="925" spans="1:15">
      <c r="N925" s="3"/>
      <c r="O925" s="3"/>
    </row>
    <row r="927" spans="1:15">
      <c r="N927" s="3"/>
      <c r="O927" s="3"/>
    </row>
    <row r="928" spans="1:15">
      <c r="N928" s="3"/>
      <c r="O928" s="3"/>
    </row>
    <row r="929" spans="1:15">
      <c r="A929" s="120" t="str">
        <f t="shared" ref="A929:A992" si="154">CONCATENATE(B929,C929,D929,E929,F929,G929)</f>
        <v>7111010200x</v>
      </c>
      <c r="B929" s="114" t="s">
        <v>439</v>
      </c>
      <c r="C929" s="115" t="s">
        <v>104</v>
      </c>
      <c r="D929" s="116" t="s">
        <v>106</v>
      </c>
      <c r="E929" s="117" t="s">
        <v>140</v>
      </c>
      <c r="F929" s="118" t="s">
        <v>441</v>
      </c>
      <c r="G929" s="119" t="s">
        <v>361</v>
      </c>
      <c r="L929" s="36" t="e">
        <v>#NAME?</v>
      </c>
      <c r="M929" s="37" t="s">
        <v>361</v>
      </c>
      <c r="N929" s="3"/>
      <c r="O929" s="3"/>
    </row>
    <row r="930" spans="1:15">
      <c r="A930" s="120" t="str">
        <f t="shared" si="154"/>
        <v>71010101014216</v>
      </c>
      <c r="B930" s="114" t="s">
        <v>439</v>
      </c>
      <c r="C930" s="115" t="s">
        <v>106</v>
      </c>
      <c r="D930" s="116" t="s">
        <v>106</v>
      </c>
      <c r="E930" s="117" t="s">
        <v>106</v>
      </c>
      <c r="F930" s="118" t="s">
        <v>106</v>
      </c>
      <c r="G930" s="119">
        <v>4216</v>
      </c>
      <c r="L930" s="36" t="s">
        <v>118</v>
      </c>
      <c r="M930" s="37">
        <v>4216</v>
      </c>
      <c r="N930" s="3"/>
      <c r="O930" s="3"/>
    </row>
    <row r="931" spans="1:15">
      <c r="A931" s="120" t="str">
        <f t="shared" si="154"/>
        <v>71010101014231</v>
      </c>
      <c r="B931" s="114" t="s">
        <v>439</v>
      </c>
      <c r="C931" s="115" t="s">
        <v>106</v>
      </c>
      <c r="D931" s="116" t="s">
        <v>106</v>
      </c>
      <c r="E931" s="117" t="s">
        <v>106</v>
      </c>
      <c r="F931" s="118" t="s">
        <v>106</v>
      </c>
      <c r="G931" s="119">
        <v>4231</v>
      </c>
      <c r="L931" s="36" t="s">
        <v>120</v>
      </c>
      <c r="M931" s="37">
        <v>4231</v>
      </c>
      <c r="N931" s="3"/>
      <c r="O931" s="3"/>
    </row>
    <row r="932" spans="1:15" ht="30">
      <c r="A932" s="120" t="str">
        <f t="shared" si="154"/>
        <v>71010101014233</v>
      </c>
      <c r="B932" s="114" t="s">
        <v>439</v>
      </c>
      <c r="C932" s="115" t="s">
        <v>106</v>
      </c>
      <c r="D932" s="116" t="s">
        <v>106</v>
      </c>
      <c r="E932" s="117" t="s">
        <v>106</v>
      </c>
      <c r="F932" s="118" t="s">
        <v>106</v>
      </c>
      <c r="G932" s="119">
        <v>4233</v>
      </c>
      <c r="L932" s="36" t="s">
        <v>394</v>
      </c>
      <c r="M932" s="37">
        <v>4233</v>
      </c>
      <c r="N932" s="3"/>
      <c r="O932" s="3"/>
    </row>
    <row r="933" spans="1:15">
      <c r="A933" s="120" t="str">
        <f t="shared" si="154"/>
        <v>71010101014235</v>
      </c>
      <c r="B933" s="114" t="s">
        <v>439</v>
      </c>
      <c r="C933" s="115" t="s">
        <v>106</v>
      </c>
      <c r="D933" s="116" t="s">
        <v>106</v>
      </c>
      <c r="E933" s="117" t="s">
        <v>106</v>
      </c>
      <c r="F933" s="118" t="s">
        <v>106</v>
      </c>
      <c r="G933" s="119">
        <v>4235</v>
      </c>
      <c r="L933" s="36" t="s">
        <v>123</v>
      </c>
      <c r="M933" s="37">
        <v>4235</v>
      </c>
      <c r="N933" s="3"/>
      <c r="O933" s="3"/>
    </row>
    <row r="934" spans="1:15">
      <c r="A934" s="120" t="str">
        <f t="shared" si="154"/>
        <v>71010101014269</v>
      </c>
      <c r="B934" s="114" t="s">
        <v>439</v>
      </c>
      <c r="C934" s="115" t="s">
        <v>106</v>
      </c>
      <c r="D934" s="116" t="s">
        <v>106</v>
      </c>
      <c r="E934" s="117" t="s">
        <v>106</v>
      </c>
      <c r="F934" s="118" t="s">
        <v>106</v>
      </c>
      <c r="G934" s="119">
        <v>4269</v>
      </c>
      <c r="L934" s="36" t="s">
        <v>240</v>
      </c>
      <c r="M934" s="37">
        <v>4269</v>
      </c>
      <c r="N934" s="3"/>
      <c r="O934" s="3"/>
    </row>
    <row r="935" spans="1:15" ht="30">
      <c r="A935" s="120" t="str">
        <f t="shared" si="154"/>
        <v>71010101014511</v>
      </c>
      <c r="B935" s="114" t="s">
        <v>439</v>
      </c>
      <c r="C935" s="115" t="s">
        <v>106</v>
      </c>
      <c r="D935" s="116" t="s">
        <v>106</v>
      </c>
      <c r="E935" s="117" t="s">
        <v>106</v>
      </c>
      <c r="F935" s="118" t="s">
        <v>106</v>
      </c>
      <c r="G935" s="119">
        <v>4511</v>
      </c>
      <c r="L935" s="36" t="s">
        <v>217</v>
      </c>
      <c r="M935" s="37">
        <v>4511</v>
      </c>
      <c r="N935" s="3"/>
      <c r="O935" s="3"/>
    </row>
    <row r="936" spans="1:15">
      <c r="A936" s="120" t="str">
        <f t="shared" si="154"/>
        <v>71010101014729</v>
      </c>
      <c r="B936" s="114" t="s">
        <v>439</v>
      </c>
      <c r="C936" s="115" t="s">
        <v>106</v>
      </c>
      <c r="D936" s="116" t="s">
        <v>106</v>
      </c>
      <c r="E936" s="117" t="s">
        <v>106</v>
      </c>
      <c r="F936" s="118" t="s">
        <v>106</v>
      </c>
      <c r="G936" s="119">
        <v>4729</v>
      </c>
      <c r="L936" s="36" t="s">
        <v>348</v>
      </c>
      <c r="M936" s="37">
        <v>4729</v>
      </c>
      <c r="N936" s="3"/>
      <c r="O936" s="3"/>
    </row>
    <row r="937" spans="1:15">
      <c r="A937" s="120" t="str">
        <f t="shared" si="154"/>
        <v>71010101015129</v>
      </c>
      <c r="B937" s="114" t="s">
        <v>439</v>
      </c>
      <c r="C937" s="115" t="s">
        <v>106</v>
      </c>
      <c r="D937" s="116" t="s">
        <v>106</v>
      </c>
      <c r="E937" s="117" t="s">
        <v>106</v>
      </c>
      <c r="F937" s="118" t="s">
        <v>106</v>
      </c>
      <c r="G937" s="119">
        <v>5129</v>
      </c>
      <c r="L937" s="36" t="s">
        <v>424</v>
      </c>
      <c r="M937" s="37">
        <v>5129</v>
      </c>
      <c r="N937" s="3"/>
      <c r="O937" s="3"/>
    </row>
    <row r="938" spans="1:15">
      <c r="A938" s="120" t="str">
        <f t="shared" si="154"/>
        <v>71010101015134</v>
      </c>
      <c r="B938" s="114" t="s">
        <v>439</v>
      </c>
      <c r="C938" s="115" t="s">
        <v>106</v>
      </c>
      <c r="D938" s="116" t="s">
        <v>106</v>
      </c>
      <c r="E938" s="117" t="s">
        <v>106</v>
      </c>
      <c r="F938" s="118" t="s">
        <v>106</v>
      </c>
      <c r="G938" s="119">
        <v>5134</v>
      </c>
      <c r="L938" s="36" t="s">
        <v>139</v>
      </c>
      <c r="M938" s="37">
        <v>5134</v>
      </c>
      <c r="N938" s="3"/>
      <c r="O938" s="3"/>
    </row>
    <row r="939" spans="1:15" ht="30">
      <c r="A939" s="120" t="str">
        <f t="shared" si="154"/>
        <v>71010101024251</v>
      </c>
      <c r="B939" s="114" t="s">
        <v>439</v>
      </c>
      <c r="C939" s="115" t="s">
        <v>106</v>
      </c>
      <c r="D939" s="116" t="s">
        <v>106</v>
      </c>
      <c r="E939" s="117" t="s">
        <v>106</v>
      </c>
      <c r="F939" s="118" t="s">
        <v>140</v>
      </c>
      <c r="G939" s="119">
        <v>4251</v>
      </c>
      <c r="L939" s="36" t="s">
        <v>142</v>
      </c>
      <c r="M939" s="37">
        <v>4251</v>
      </c>
      <c r="N939" s="3"/>
      <c r="O939" s="3"/>
    </row>
    <row r="940" spans="1:15">
      <c r="A940" s="120" t="str">
        <f t="shared" si="154"/>
        <v>71010301014216</v>
      </c>
      <c r="B940" s="114" t="s">
        <v>439</v>
      </c>
      <c r="C940" s="115" t="s">
        <v>106</v>
      </c>
      <c r="D940" s="116" t="s">
        <v>442</v>
      </c>
      <c r="E940" s="117" t="s">
        <v>106</v>
      </c>
      <c r="F940" s="118" t="s">
        <v>106</v>
      </c>
      <c r="G940" s="119">
        <v>4216</v>
      </c>
      <c r="L940" s="36" t="s">
        <v>118</v>
      </c>
      <c r="M940" s="37">
        <v>4216</v>
      </c>
      <c r="N940" s="3"/>
      <c r="O940" s="3"/>
    </row>
    <row r="941" spans="1:15">
      <c r="A941" s="120" t="str">
        <f t="shared" si="154"/>
        <v>71010301014231</v>
      </c>
      <c r="B941" s="114" t="s">
        <v>439</v>
      </c>
      <c r="C941" s="115" t="s">
        <v>106</v>
      </c>
      <c r="D941" s="116" t="s">
        <v>442</v>
      </c>
      <c r="E941" s="117" t="s">
        <v>106</v>
      </c>
      <c r="F941" s="118" t="s">
        <v>106</v>
      </c>
      <c r="G941" s="119">
        <v>4231</v>
      </c>
      <c r="L941" s="36" t="s">
        <v>120</v>
      </c>
      <c r="M941" s="37">
        <v>4231</v>
      </c>
      <c r="N941" s="3"/>
      <c r="O941" s="3"/>
    </row>
    <row r="942" spans="1:15" ht="30">
      <c r="A942" s="120" t="str">
        <f t="shared" si="154"/>
        <v>71010301014252</v>
      </c>
      <c r="B942" s="114" t="s">
        <v>439</v>
      </c>
      <c r="C942" s="115" t="s">
        <v>106</v>
      </c>
      <c r="D942" s="116" t="s">
        <v>442</v>
      </c>
      <c r="E942" s="117" t="s">
        <v>106</v>
      </c>
      <c r="F942" s="118" t="s">
        <v>106</v>
      </c>
      <c r="G942" s="119">
        <v>4252</v>
      </c>
      <c r="L942" s="36" t="s">
        <v>127</v>
      </c>
      <c r="M942" s="37">
        <v>4252</v>
      </c>
      <c r="N942" s="3"/>
      <c r="O942" s="3"/>
    </row>
    <row r="943" spans="1:15">
      <c r="A943" s="120" t="str">
        <f t="shared" si="154"/>
        <v>71010301014267</v>
      </c>
      <c r="B943" s="114" t="s">
        <v>439</v>
      </c>
      <c r="C943" s="115" t="s">
        <v>106</v>
      </c>
      <c r="D943" s="116" t="s">
        <v>442</v>
      </c>
      <c r="E943" s="117" t="s">
        <v>106</v>
      </c>
      <c r="F943" s="118" t="s">
        <v>106</v>
      </c>
      <c r="G943" s="119">
        <v>4267</v>
      </c>
      <c r="L943" s="36" t="s">
        <v>130</v>
      </c>
      <c r="M943" s="37">
        <v>4267</v>
      </c>
      <c r="N943" s="3"/>
      <c r="O943" s="3"/>
    </row>
    <row r="944" spans="1:15">
      <c r="A944" s="120" t="str">
        <f t="shared" si="154"/>
        <v>71010301015122</v>
      </c>
      <c r="B944" s="114" t="s">
        <v>439</v>
      </c>
      <c r="C944" s="115" t="s">
        <v>106</v>
      </c>
      <c r="D944" s="116" t="s">
        <v>442</v>
      </c>
      <c r="E944" s="117" t="s">
        <v>106</v>
      </c>
      <c r="F944" s="118" t="s">
        <v>106</v>
      </c>
      <c r="G944" s="119">
        <v>5122</v>
      </c>
      <c r="L944" s="36" t="s">
        <v>332</v>
      </c>
      <c r="M944" s="37">
        <v>5122</v>
      </c>
      <c r="N944" s="3"/>
      <c r="O944" s="3"/>
    </row>
    <row r="945" spans="1:15">
      <c r="A945" s="120" t="str">
        <f t="shared" si="154"/>
        <v>71010501020000</v>
      </c>
      <c r="B945" s="114" t="s">
        <v>439</v>
      </c>
      <c r="C945" s="115" t="s">
        <v>106</v>
      </c>
      <c r="D945" s="116" t="s">
        <v>149</v>
      </c>
      <c r="E945" s="117" t="s">
        <v>106</v>
      </c>
      <c r="F945" s="118" t="s">
        <v>140</v>
      </c>
      <c r="G945" s="119" t="s">
        <v>440</v>
      </c>
      <c r="L945" s="36" t="s">
        <v>493</v>
      </c>
      <c r="N945" s="3"/>
      <c r="O945" s="3"/>
    </row>
    <row r="946" spans="1:15">
      <c r="A946" s="120" t="str">
        <f t="shared" si="154"/>
        <v>71010501025134</v>
      </c>
      <c r="B946" s="114" t="s">
        <v>439</v>
      </c>
      <c r="C946" s="115" t="s">
        <v>106</v>
      </c>
      <c r="D946" s="116" t="s">
        <v>149</v>
      </c>
      <c r="E946" s="117" t="s">
        <v>106</v>
      </c>
      <c r="F946" s="118" t="s">
        <v>140</v>
      </c>
      <c r="G946" s="119">
        <v>5134</v>
      </c>
      <c r="L946" s="36" t="s">
        <v>139</v>
      </c>
      <c r="M946" s="37">
        <v>5134</v>
      </c>
      <c r="N946" s="3"/>
      <c r="O946" s="3"/>
    </row>
    <row r="947" spans="1:15">
      <c r="A947" s="120" t="str">
        <f t="shared" si="154"/>
        <v>71010501030000</v>
      </c>
      <c r="B947" s="114" t="s">
        <v>439</v>
      </c>
      <c r="C947" s="115" t="s">
        <v>106</v>
      </c>
      <c r="D947" s="116" t="s">
        <v>149</v>
      </c>
      <c r="E947" s="117" t="s">
        <v>106</v>
      </c>
      <c r="F947" s="118" t="s">
        <v>442</v>
      </c>
      <c r="G947" s="119" t="s">
        <v>440</v>
      </c>
      <c r="L947" s="36" t="s">
        <v>494</v>
      </c>
      <c r="N947" s="3"/>
      <c r="O947" s="3"/>
    </row>
    <row r="948" spans="1:15">
      <c r="A948" s="120" t="str">
        <f t="shared" si="154"/>
        <v>71010501035134</v>
      </c>
      <c r="B948" s="114" t="s">
        <v>439</v>
      </c>
      <c r="C948" s="115" t="s">
        <v>106</v>
      </c>
      <c r="D948" s="116" t="s">
        <v>149</v>
      </c>
      <c r="E948" s="117" t="s">
        <v>106</v>
      </c>
      <c r="F948" s="118" t="s">
        <v>442</v>
      </c>
      <c r="G948" s="119">
        <v>5134</v>
      </c>
      <c r="L948" s="36" t="s">
        <v>139</v>
      </c>
      <c r="M948" s="37">
        <v>5134</v>
      </c>
      <c r="N948" s="3"/>
      <c r="O948" s="3"/>
    </row>
    <row r="949" spans="1:15">
      <c r="A949" s="120" t="str">
        <f t="shared" si="154"/>
        <v>71010501040000</v>
      </c>
      <c r="B949" s="114" t="s">
        <v>439</v>
      </c>
      <c r="C949" s="115" t="s">
        <v>106</v>
      </c>
      <c r="D949" s="116" t="s">
        <v>149</v>
      </c>
      <c r="E949" s="117" t="s">
        <v>106</v>
      </c>
      <c r="F949" s="118" t="s">
        <v>155</v>
      </c>
      <c r="G949" s="119" t="s">
        <v>440</v>
      </c>
      <c r="L949" s="36" t="s">
        <v>495</v>
      </c>
      <c r="N949" s="3"/>
      <c r="O949" s="3"/>
    </row>
    <row r="950" spans="1:15">
      <c r="A950" s="120" t="str">
        <f t="shared" si="154"/>
        <v>71010501045134</v>
      </c>
      <c r="B950" s="114" t="s">
        <v>439</v>
      </c>
      <c r="C950" s="115" t="s">
        <v>106</v>
      </c>
      <c r="D950" s="116" t="s">
        <v>149</v>
      </c>
      <c r="E950" s="117" t="s">
        <v>106</v>
      </c>
      <c r="F950" s="118" t="s">
        <v>155</v>
      </c>
      <c r="G950" s="119">
        <v>5134</v>
      </c>
      <c r="L950" s="36" t="s">
        <v>139</v>
      </c>
      <c r="M950" s="37">
        <v>5134</v>
      </c>
      <c r="N950" s="3"/>
      <c r="O950" s="3"/>
    </row>
    <row r="951" spans="1:15">
      <c r="A951" s="120" t="str">
        <f t="shared" si="154"/>
        <v>71010601014729</v>
      </c>
      <c r="B951" s="114" t="s">
        <v>439</v>
      </c>
      <c r="C951" s="115" t="s">
        <v>106</v>
      </c>
      <c r="D951" s="116" t="s">
        <v>157</v>
      </c>
      <c r="E951" s="117" t="s">
        <v>106</v>
      </c>
      <c r="F951" s="118" t="s">
        <v>106</v>
      </c>
      <c r="G951" s="119">
        <v>4729</v>
      </c>
      <c r="L951" s="36" t="s">
        <v>348</v>
      </c>
      <c r="M951" s="37">
        <v>4729</v>
      </c>
      <c r="N951" s="3"/>
      <c r="O951" s="3"/>
    </row>
    <row r="952" spans="1:15">
      <c r="A952" s="120" t="str">
        <f t="shared" si="154"/>
        <v>71020200000000</v>
      </c>
      <c r="B952" s="114" t="s">
        <v>439</v>
      </c>
      <c r="C952" s="115" t="s">
        <v>140</v>
      </c>
      <c r="D952" s="116" t="s">
        <v>140</v>
      </c>
      <c r="E952" s="117" t="s">
        <v>441</v>
      </c>
      <c r="F952" s="118" t="s">
        <v>441</v>
      </c>
      <c r="G952" s="119" t="s">
        <v>440</v>
      </c>
      <c r="L952" s="36" t="s">
        <v>496</v>
      </c>
      <c r="N952" s="3"/>
      <c r="O952" s="3"/>
    </row>
    <row r="953" spans="1:15">
      <c r="A953" s="120" t="str">
        <f t="shared" si="154"/>
        <v>71020200000001</v>
      </c>
      <c r="B953" s="114" t="s">
        <v>439</v>
      </c>
      <c r="C953" s="115" t="s">
        <v>140</v>
      </c>
      <c r="D953" s="116" t="s">
        <v>140</v>
      </c>
      <c r="E953" s="117" t="s">
        <v>441</v>
      </c>
      <c r="F953" s="118" t="s">
        <v>441</v>
      </c>
      <c r="G953" s="119" t="s">
        <v>96</v>
      </c>
      <c r="L953" s="36" t="e">
        <v>#N/A</v>
      </c>
      <c r="N953" s="3"/>
      <c r="O953" s="3"/>
    </row>
    <row r="954" spans="1:15">
      <c r="A954" s="120" t="str">
        <f t="shared" si="154"/>
        <v>71020201000000</v>
      </c>
      <c r="B954" s="114" t="s">
        <v>439</v>
      </c>
      <c r="C954" s="115" t="s">
        <v>140</v>
      </c>
      <c r="D954" s="116" t="s">
        <v>140</v>
      </c>
      <c r="E954" s="117" t="s">
        <v>106</v>
      </c>
      <c r="F954" s="118" t="s">
        <v>441</v>
      </c>
      <c r="G954" s="119" t="s">
        <v>440</v>
      </c>
      <c r="L954" s="36" t="s">
        <v>497</v>
      </c>
      <c r="N954" s="3"/>
      <c r="O954" s="3"/>
    </row>
    <row r="955" spans="1:15">
      <c r="A955" s="120" t="str">
        <f t="shared" si="154"/>
        <v>71020201000001</v>
      </c>
      <c r="B955" s="114" t="s">
        <v>439</v>
      </c>
      <c r="C955" s="115" t="s">
        <v>140</v>
      </c>
      <c r="D955" s="116" t="s">
        <v>140</v>
      </c>
      <c r="E955" s="117" t="s">
        <v>106</v>
      </c>
      <c r="F955" s="118" t="s">
        <v>441</v>
      </c>
      <c r="G955" s="119" t="s">
        <v>96</v>
      </c>
      <c r="L955" s="36" t="e">
        <v>#N/A</v>
      </c>
      <c r="N955" s="3"/>
      <c r="O955" s="3"/>
    </row>
    <row r="956" spans="1:15">
      <c r="A956" s="120" t="str">
        <f t="shared" si="154"/>
        <v>71020201010000</v>
      </c>
      <c r="B956" s="114" t="s">
        <v>439</v>
      </c>
      <c r="C956" s="115" t="s">
        <v>140</v>
      </c>
      <c r="D956" s="116" t="s">
        <v>140</v>
      </c>
      <c r="E956" s="117" t="s">
        <v>106</v>
      </c>
      <c r="F956" s="118" t="s">
        <v>106</v>
      </c>
      <c r="G956" s="119" t="s">
        <v>440</v>
      </c>
      <c r="L956" s="36" t="s">
        <v>498</v>
      </c>
      <c r="N956" s="3"/>
      <c r="O956" s="3"/>
    </row>
    <row r="957" spans="1:15">
      <c r="A957" s="120" t="str">
        <f t="shared" si="154"/>
        <v>71020201014239</v>
      </c>
      <c r="B957" s="114" t="s">
        <v>439</v>
      </c>
      <c r="C957" s="115" t="s">
        <v>140</v>
      </c>
      <c r="D957" s="116" t="s">
        <v>140</v>
      </c>
      <c r="E957" s="117" t="s">
        <v>106</v>
      </c>
      <c r="F957" s="118" t="s">
        <v>106</v>
      </c>
      <c r="G957" s="119">
        <v>4239</v>
      </c>
      <c r="L957" s="36" t="s">
        <v>125</v>
      </c>
      <c r="M957" s="37">
        <v>4239</v>
      </c>
      <c r="N957" s="3"/>
      <c r="O957" s="3"/>
    </row>
    <row r="958" spans="1:15">
      <c r="A958" s="120" t="str">
        <f t="shared" si="154"/>
        <v>71020201014261</v>
      </c>
      <c r="B958" s="114" t="s">
        <v>439</v>
      </c>
      <c r="C958" s="115" t="s">
        <v>140</v>
      </c>
      <c r="D958" s="116" t="s">
        <v>140</v>
      </c>
      <c r="E958" s="117" t="s">
        <v>106</v>
      </c>
      <c r="F958" s="118" t="s">
        <v>106</v>
      </c>
      <c r="G958" s="119">
        <v>4261</v>
      </c>
      <c r="L958" s="36" t="s">
        <v>128</v>
      </c>
      <c r="M958" s="37">
        <v>4261</v>
      </c>
      <c r="N958" s="3"/>
      <c r="O958" s="3"/>
    </row>
    <row r="959" spans="1:15">
      <c r="A959" s="120" t="str">
        <f t="shared" si="154"/>
        <v>71020201014639</v>
      </c>
      <c r="B959" s="114" t="s">
        <v>439</v>
      </c>
      <c r="C959" s="115" t="s">
        <v>140</v>
      </c>
      <c r="D959" s="116" t="s">
        <v>140</v>
      </c>
      <c r="E959" s="117" t="s">
        <v>106</v>
      </c>
      <c r="F959" s="118" t="s">
        <v>106</v>
      </c>
      <c r="G959" s="119">
        <v>4639</v>
      </c>
      <c r="L959" s="36" t="s">
        <v>167</v>
      </c>
      <c r="M959" s="37">
        <v>4639</v>
      </c>
      <c r="N959" s="3"/>
      <c r="O959" s="3"/>
    </row>
    <row r="960" spans="1:15">
      <c r="A960" s="120" t="str">
        <f t="shared" si="154"/>
        <v>71020501014216</v>
      </c>
      <c r="B960" s="114" t="s">
        <v>439</v>
      </c>
      <c r="C960" s="115" t="s">
        <v>140</v>
      </c>
      <c r="D960" s="116" t="s">
        <v>149</v>
      </c>
      <c r="E960" s="117" t="s">
        <v>106</v>
      </c>
      <c r="F960" s="118" t="s">
        <v>106</v>
      </c>
      <c r="G960" s="119">
        <v>4216</v>
      </c>
      <c r="L960" s="36" t="s">
        <v>118</v>
      </c>
      <c r="M960" s="37">
        <v>4216</v>
      </c>
      <c r="N960" s="3"/>
      <c r="O960" s="3"/>
    </row>
    <row r="961" spans="1:15">
      <c r="A961" s="120" t="str">
        <f t="shared" si="154"/>
        <v>71020501014239</v>
      </c>
      <c r="B961" s="114" t="s">
        <v>439</v>
      </c>
      <c r="C961" s="115" t="s">
        <v>140</v>
      </c>
      <c r="D961" s="116" t="s">
        <v>149</v>
      </c>
      <c r="E961" s="117" t="s">
        <v>106</v>
      </c>
      <c r="F961" s="118" t="s">
        <v>106</v>
      </c>
      <c r="G961" s="119">
        <v>4239</v>
      </c>
      <c r="L961" s="36" t="s">
        <v>125</v>
      </c>
      <c r="M961" s="37">
        <v>4239</v>
      </c>
      <c r="N961" s="3"/>
      <c r="O961" s="3"/>
    </row>
    <row r="962" spans="1:15">
      <c r="A962" s="120" t="str">
        <f t="shared" si="154"/>
        <v>71020501014264</v>
      </c>
      <c r="B962" s="114" t="s">
        <v>439</v>
      </c>
      <c r="C962" s="115" t="s">
        <v>140</v>
      </c>
      <c r="D962" s="116" t="s">
        <v>149</v>
      </c>
      <c r="E962" s="117" t="s">
        <v>106</v>
      </c>
      <c r="F962" s="118" t="s">
        <v>106</v>
      </c>
      <c r="G962" s="119">
        <v>4264</v>
      </c>
      <c r="L962" s="36" t="s">
        <v>129</v>
      </c>
      <c r="M962" s="37">
        <v>4264</v>
      </c>
      <c r="N962" s="3"/>
      <c r="O962" s="3"/>
    </row>
    <row r="963" spans="1:15">
      <c r="A963" s="120" t="str">
        <f t="shared" si="154"/>
        <v>71040200000000</v>
      </c>
      <c r="B963" s="114" t="s">
        <v>439</v>
      </c>
      <c r="C963" s="115" t="s">
        <v>155</v>
      </c>
      <c r="D963" s="116" t="s">
        <v>140</v>
      </c>
      <c r="E963" s="117" t="s">
        <v>441</v>
      </c>
      <c r="F963" s="118" t="s">
        <v>441</v>
      </c>
      <c r="G963" s="119" t="s">
        <v>440</v>
      </c>
      <c r="L963" s="36" t="s">
        <v>499</v>
      </c>
      <c r="N963" s="3"/>
      <c r="O963" s="3"/>
    </row>
    <row r="964" spans="1:15">
      <c r="A964" s="120" t="str">
        <f t="shared" si="154"/>
        <v>71040200000001</v>
      </c>
      <c r="B964" s="114" t="s">
        <v>439</v>
      </c>
      <c r="C964" s="115" t="s">
        <v>155</v>
      </c>
      <c r="D964" s="116" t="s">
        <v>140</v>
      </c>
      <c r="E964" s="117" t="s">
        <v>441</v>
      </c>
      <c r="F964" s="118" t="s">
        <v>441</v>
      </c>
      <c r="G964" s="119" t="s">
        <v>96</v>
      </c>
      <c r="L964" s="36" t="e">
        <v>#N/A</v>
      </c>
      <c r="N964" s="3"/>
      <c r="O964" s="3"/>
    </row>
    <row r="965" spans="1:15">
      <c r="A965" s="120" t="str">
        <f t="shared" si="154"/>
        <v>71040204000000</v>
      </c>
      <c r="B965" s="114" t="s">
        <v>439</v>
      </c>
      <c r="C965" s="115" t="s">
        <v>155</v>
      </c>
      <c r="D965" s="116" t="s">
        <v>140</v>
      </c>
      <c r="E965" s="117" t="s">
        <v>155</v>
      </c>
      <c r="F965" s="118" t="s">
        <v>441</v>
      </c>
      <c r="G965" s="119" t="s">
        <v>440</v>
      </c>
      <c r="L965" s="36" t="s">
        <v>500</v>
      </c>
      <c r="N965" s="3"/>
      <c r="O965" s="3"/>
    </row>
    <row r="966" spans="1:15">
      <c r="A966" s="120" t="str">
        <f t="shared" si="154"/>
        <v>71040204000001</v>
      </c>
      <c r="B966" s="114" t="s">
        <v>439</v>
      </c>
      <c r="C966" s="115" t="s">
        <v>155</v>
      </c>
      <c r="D966" s="116" t="s">
        <v>140</v>
      </c>
      <c r="E966" s="117" t="s">
        <v>155</v>
      </c>
      <c r="F966" s="118" t="s">
        <v>441</v>
      </c>
      <c r="G966" s="119" t="s">
        <v>96</v>
      </c>
      <c r="L966" s="36" t="e">
        <v>#N/A</v>
      </c>
      <c r="N966" s="3"/>
      <c r="O966" s="3"/>
    </row>
    <row r="967" spans="1:15">
      <c r="A967" s="120" t="str">
        <f t="shared" si="154"/>
        <v>71040204010000</v>
      </c>
      <c r="B967" s="114" t="s">
        <v>439</v>
      </c>
      <c r="C967" s="115" t="s">
        <v>155</v>
      </c>
      <c r="D967" s="116" t="s">
        <v>140</v>
      </c>
      <c r="E967" s="117" t="s">
        <v>155</v>
      </c>
      <c r="F967" s="118" t="s">
        <v>106</v>
      </c>
      <c r="G967" s="119" t="s">
        <v>440</v>
      </c>
      <c r="L967" s="36" t="s">
        <v>501</v>
      </c>
      <c r="N967" s="3"/>
      <c r="O967" s="3"/>
    </row>
    <row r="968" spans="1:15">
      <c r="A968" s="120" t="str">
        <f t="shared" si="154"/>
        <v>71040204015112</v>
      </c>
      <c r="B968" s="114" t="s">
        <v>439</v>
      </c>
      <c r="C968" s="115" t="s">
        <v>155</v>
      </c>
      <c r="D968" s="116" t="s">
        <v>140</v>
      </c>
      <c r="E968" s="117" t="s">
        <v>155</v>
      </c>
      <c r="F968" s="118" t="s">
        <v>106</v>
      </c>
      <c r="G968" s="119">
        <v>5112</v>
      </c>
      <c r="L968" s="36" t="s">
        <v>173</v>
      </c>
      <c r="M968" s="37">
        <v>5112</v>
      </c>
      <c r="N968" s="3"/>
      <c r="O968" s="3"/>
    </row>
    <row r="969" spans="1:15" ht="30">
      <c r="A969" s="120" t="str">
        <f t="shared" si="154"/>
        <v>71040204015113</v>
      </c>
      <c r="B969" s="114" t="s">
        <v>439</v>
      </c>
      <c r="C969" s="115" t="s">
        <v>155</v>
      </c>
      <c r="D969" s="116" t="s">
        <v>140</v>
      </c>
      <c r="E969" s="117" t="s">
        <v>155</v>
      </c>
      <c r="F969" s="118" t="s">
        <v>106</v>
      </c>
      <c r="G969" s="119">
        <v>5113</v>
      </c>
      <c r="L969" s="36" t="s">
        <v>174</v>
      </c>
      <c r="M969" s="37">
        <v>5113</v>
      </c>
      <c r="N969" s="3"/>
      <c r="O969" s="3"/>
    </row>
    <row r="970" spans="1:15">
      <c r="A970" s="120" t="str">
        <f t="shared" si="154"/>
        <v>71040501020000</v>
      </c>
      <c r="B970" s="114" t="s">
        <v>439</v>
      </c>
      <c r="C970" s="115" t="s">
        <v>155</v>
      </c>
      <c r="D970" s="116" t="s">
        <v>149</v>
      </c>
      <c r="E970" s="117" t="s">
        <v>106</v>
      </c>
      <c r="F970" s="118" t="s">
        <v>140</v>
      </c>
      <c r="G970" s="119" t="s">
        <v>440</v>
      </c>
      <c r="L970" s="36" t="s">
        <v>502</v>
      </c>
      <c r="N970" s="3"/>
      <c r="O970" s="3"/>
    </row>
    <row r="971" spans="1:15" ht="30">
      <c r="A971" s="120" t="str">
        <f t="shared" si="154"/>
        <v>71040501025113</v>
      </c>
      <c r="B971" s="114" t="s">
        <v>439</v>
      </c>
      <c r="C971" s="115" t="s">
        <v>155</v>
      </c>
      <c r="D971" s="116" t="s">
        <v>149</v>
      </c>
      <c r="E971" s="117" t="s">
        <v>106</v>
      </c>
      <c r="F971" s="118" t="s">
        <v>140</v>
      </c>
      <c r="G971" s="119">
        <v>5113</v>
      </c>
      <c r="L971" s="36" t="s">
        <v>174</v>
      </c>
      <c r="M971" s="37">
        <v>5113</v>
      </c>
      <c r="N971" s="3"/>
      <c r="O971" s="3"/>
    </row>
    <row r="972" spans="1:15" ht="30">
      <c r="A972" s="120" t="str">
        <f t="shared" si="154"/>
        <v>71040501035113</v>
      </c>
      <c r="B972" s="114" t="s">
        <v>439</v>
      </c>
      <c r="C972" s="115" t="s">
        <v>155</v>
      </c>
      <c r="D972" s="116" t="s">
        <v>149</v>
      </c>
      <c r="E972" s="117" t="s">
        <v>106</v>
      </c>
      <c r="F972" s="118" t="s">
        <v>442</v>
      </c>
      <c r="G972" s="119">
        <v>5113</v>
      </c>
      <c r="L972" s="36" t="s">
        <v>174</v>
      </c>
      <c r="M972" s="37">
        <v>5113</v>
      </c>
      <c r="N972" s="3"/>
      <c r="O972" s="3"/>
    </row>
    <row r="973" spans="1:15">
      <c r="A973" s="120" t="str">
        <f t="shared" si="154"/>
        <v>71040501040000</v>
      </c>
      <c r="B973" s="114" t="s">
        <v>439</v>
      </c>
      <c r="C973" s="115" t="s">
        <v>155</v>
      </c>
      <c r="D973" s="116" t="s">
        <v>149</v>
      </c>
      <c r="E973" s="117" t="s">
        <v>106</v>
      </c>
      <c r="F973" s="118" t="s">
        <v>155</v>
      </c>
      <c r="G973" s="119" t="s">
        <v>440</v>
      </c>
      <c r="L973" s="36" t="s">
        <v>503</v>
      </c>
      <c r="N973" s="3"/>
      <c r="O973" s="3"/>
    </row>
    <row r="974" spans="1:15" ht="30">
      <c r="A974" s="120" t="str">
        <f t="shared" si="154"/>
        <v>71040501044251</v>
      </c>
      <c r="B974" s="114" t="s">
        <v>439</v>
      </c>
      <c r="C974" s="115" t="s">
        <v>155</v>
      </c>
      <c r="D974" s="116" t="s">
        <v>149</v>
      </c>
      <c r="E974" s="117" t="s">
        <v>106</v>
      </c>
      <c r="F974" s="118" t="s">
        <v>155</v>
      </c>
      <c r="G974" s="119">
        <v>4251</v>
      </c>
      <c r="L974" s="36" t="s">
        <v>142</v>
      </c>
      <c r="M974" s="37">
        <v>4251</v>
      </c>
      <c r="N974" s="3"/>
      <c r="O974" s="3"/>
    </row>
    <row r="975" spans="1:15">
      <c r="A975" s="120" t="str">
        <f t="shared" si="154"/>
        <v>71040501045112</v>
      </c>
      <c r="B975" s="114" t="s">
        <v>439</v>
      </c>
      <c r="C975" s="115" t="s">
        <v>155</v>
      </c>
      <c r="D975" s="116" t="s">
        <v>149</v>
      </c>
      <c r="E975" s="117" t="s">
        <v>106</v>
      </c>
      <c r="F975" s="118" t="s">
        <v>155</v>
      </c>
      <c r="G975" s="119">
        <v>5112</v>
      </c>
      <c r="L975" s="36" t="s">
        <v>173</v>
      </c>
      <c r="M975" s="37">
        <v>5112</v>
      </c>
      <c r="N975" s="3"/>
      <c r="O975" s="3"/>
    </row>
    <row r="976" spans="1:15" ht="30">
      <c r="A976" s="120" t="str">
        <f t="shared" si="154"/>
        <v>71040501045113</v>
      </c>
      <c r="B976" s="114" t="s">
        <v>439</v>
      </c>
      <c r="C976" s="115" t="s">
        <v>155</v>
      </c>
      <c r="D976" s="116" t="s">
        <v>149</v>
      </c>
      <c r="E976" s="117" t="s">
        <v>106</v>
      </c>
      <c r="F976" s="118" t="s">
        <v>155</v>
      </c>
      <c r="G976" s="119">
        <v>5113</v>
      </c>
      <c r="L976" s="36" t="s">
        <v>174</v>
      </c>
      <c r="M976" s="37">
        <v>5113</v>
      </c>
      <c r="N976" s="3"/>
      <c r="O976" s="3"/>
    </row>
    <row r="977" spans="1:15">
      <c r="A977" s="120" t="str">
        <f t="shared" si="154"/>
        <v>71040501050000</v>
      </c>
      <c r="B977" s="114" t="s">
        <v>439</v>
      </c>
      <c r="C977" s="115" t="s">
        <v>155</v>
      </c>
      <c r="D977" s="116" t="s">
        <v>149</v>
      </c>
      <c r="E977" s="117" t="s">
        <v>106</v>
      </c>
      <c r="F977" s="118" t="s">
        <v>149</v>
      </c>
      <c r="G977" s="119" t="s">
        <v>440</v>
      </c>
      <c r="L977" s="36" t="s">
        <v>504</v>
      </c>
      <c r="N977" s="3"/>
      <c r="O977" s="3"/>
    </row>
    <row r="978" spans="1:15" ht="30">
      <c r="A978" s="120" t="str">
        <f t="shared" si="154"/>
        <v>71040501054251</v>
      </c>
      <c r="B978" s="114" t="s">
        <v>439</v>
      </c>
      <c r="C978" s="115" t="s">
        <v>155</v>
      </c>
      <c r="D978" s="116" t="s">
        <v>149</v>
      </c>
      <c r="E978" s="117" t="s">
        <v>106</v>
      </c>
      <c r="F978" s="118" t="s">
        <v>149</v>
      </c>
      <c r="G978" s="119">
        <v>4251</v>
      </c>
      <c r="L978" s="36" t="s">
        <v>142</v>
      </c>
      <c r="M978" s="37">
        <v>4251</v>
      </c>
      <c r="N978" s="3"/>
      <c r="O978" s="3"/>
    </row>
    <row r="979" spans="1:15">
      <c r="A979" s="120" t="str">
        <f t="shared" si="154"/>
        <v>71040501055112</v>
      </c>
      <c r="B979" s="114" t="s">
        <v>439</v>
      </c>
      <c r="C979" s="115" t="s">
        <v>155</v>
      </c>
      <c r="D979" s="116" t="s">
        <v>149</v>
      </c>
      <c r="E979" s="117" t="s">
        <v>106</v>
      </c>
      <c r="F979" s="118" t="s">
        <v>149</v>
      </c>
      <c r="G979" s="119">
        <v>5112</v>
      </c>
      <c r="L979" s="36" t="s">
        <v>173</v>
      </c>
      <c r="M979" s="37">
        <v>5112</v>
      </c>
      <c r="N979" s="3"/>
      <c r="O979" s="3"/>
    </row>
    <row r="980" spans="1:15" ht="30">
      <c r="A980" s="120" t="str">
        <f t="shared" si="154"/>
        <v>71040501055113</v>
      </c>
      <c r="B980" s="114" t="s">
        <v>439</v>
      </c>
      <c r="C980" s="115" t="s">
        <v>155</v>
      </c>
      <c r="D980" s="116" t="s">
        <v>149</v>
      </c>
      <c r="E980" s="117" t="s">
        <v>106</v>
      </c>
      <c r="F980" s="118" t="s">
        <v>149</v>
      </c>
      <c r="G980" s="119">
        <v>5113</v>
      </c>
      <c r="L980" s="36" t="s">
        <v>174</v>
      </c>
      <c r="M980" s="37">
        <v>5113</v>
      </c>
      <c r="N980" s="3"/>
      <c r="O980" s="3"/>
    </row>
    <row r="981" spans="1:15">
      <c r="A981" s="120" t="str">
        <f t="shared" si="154"/>
        <v>71040501060000</v>
      </c>
      <c r="B981" s="114" t="s">
        <v>439</v>
      </c>
      <c r="C981" s="115" t="s">
        <v>155</v>
      </c>
      <c r="D981" s="116" t="s">
        <v>149</v>
      </c>
      <c r="E981" s="117" t="s">
        <v>106</v>
      </c>
      <c r="F981" s="118" t="s">
        <v>157</v>
      </c>
      <c r="G981" s="119" t="s">
        <v>440</v>
      </c>
      <c r="L981" s="36" t="s">
        <v>505</v>
      </c>
      <c r="N981" s="3"/>
      <c r="O981" s="3"/>
    </row>
    <row r="982" spans="1:15">
      <c r="A982" s="120" t="str">
        <f t="shared" si="154"/>
        <v>71040501064861</v>
      </c>
      <c r="B982" s="114" t="s">
        <v>439</v>
      </c>
      <c r="C982" s="115" t="s">
        <v>155</v>
      </c>
      <c r="D982" s="116" t="s">
        <v>149</v>
      </c>
      <c r="E982" s="117" t="s">
        <v>106</v>
      </c>
      <c r="F982" s="118" t="s">
        <v>157</v>
      </c>
      <c r="G982" s="119">
        <v>4861</v>
      </c>
      <c r="L982" s="36" t="s">
        <v>134</v>
      </c>
      <c r="M982" s="37">
        <v>4861</v>
      </c>
      <c r="N982" s="3"/>
      <c r="O982" s="3"/>
    </row>
    <row r="983" spans="1:15" ht="30">
      <c r="A983" s="120" t="str">
        <f t="shared" si="154"/>
        <v>71040501065113</v>
      </c>
      <c r="B983" s="114" t="s">
        <v>439</v>
      </c>
      <c r="C983" s="115" t="s">
        <v>155</v>
      </c>
      <c r="D983" s="116" t="s">
        <v>149</v>
      </c>
      <c r="E983" s="117" t="s">
        <v>106</v>
      </c>
      <c r="F983" s="118" t="s">
        <v>157</v>
      </c>
      <c r="G983" s="119">
        <v>5113</v>
      </c>
      <c r="L983" s="36" t="s">
        <v>174</v>
      </c>
      <c r="M983" s="37">
        <v>5113</v>
      </c>
      <c r="N983" s="3"/>
      <c r="O983" s="3"/>
    </row>
    <row r="984" spans="1:15">
      <c r="A984" s="120" t="str">
        <f t="shared" si="154"/>
        <v>71040501070000</v>
      </c>
      <c r="B984" s="114" t="s">
        <v>439</v>
      </c>
      <c r="C984" s="115" t="s">
        <v>155</v>
      </c>
      <c r="D984" s="116" t="s">
        <v>149</v>
      </c>
      <c r="E984" s="117" t="s">
        <v>106</v>
      </c>
      <c r="F984" s="118" t="s">
        <v>183</v>
      </c>
      <c r="G984" s="119" t="s">
        <v>440</v>
      </c>
      <c r="L984" s="36" t="s">
        <v>506</v>
      </c>
      <c r="N984" s="3"/>
      <c r="O984" s="3"/>
    </row>
    <row r="985" spans="1:15">
      <c r="A985" s="120" t="str">
        <f t="shared" si="154"/>
        <v>71040501074213</v>
      </c>
      <c r="B985" s="114" t="s">
        <v>439</v>
      </c>
      <c r="C985" s="115" t="s">
        <v>155</v>
      </c>
      <c r="D985" s="116" t="s">
        <v>149</v>
      </c>
      <c r="E985" s="117" t="s">
        <v>106</v>
      </c>
      <c r="F985" s="118" t="s">
        <v>183</v>
      </c>
      <c r="G985" s="119">
        <v>4213</v>
      </c>
      <c r="L985" s="36" t="s">
        <v>115</v>
      </c>
      <c r="M985" s="37">
        <v>4213</v>
      </c>
      <c r="N985" s="3"/>
      <c r="O985" s="3"/>
    </row>
    <row r="986" spans="1:15">
      <c r="A986" s="120" t="str">
        <f t="shared" si="154"/>
        <v>71040501080000</v>
      </c>
      <c r="B986" s="114" t="s">
        <v>439</v>
      </c>
      <c r="C986" s="115" t="s">
        <v>155</v>
      </c>
      <c r="D986" s="116" t="s">
        <v>149</v>
      </c>
      <c r="E986" s="117" t="s">
        <v>106</v>
      </c>
      <c r="F986" s="118" t="s">
        <v>185</v>
      </c>
      <c r="G986" s="119" t="s">
        <v>440</v>
      </c>
      <c r="L986" s="36" t="s">
        <v>507</v>
      </c>
      <c r="N986" s="3"/>
      <c r="O986" s="3"/>
    </row>
    <row r="987" spans="1:15" ht="30">
      <c r="A987" s="120" t="str">
        <f t="shared" si="154"/>
        <v>71040501085113</v>
      </c>
      <c r="B987" s="114" t="s">
        <v>439</v>
      </c>
      <c r="C987" s="115" t="s">
        <v>155</v>
      </c>
      <c r="D987" s="116" t="s">
        <v>149</v>
      </c>
      <c r="E987" s="117" t="s">
        <v>106</v>
      </c>
      <c r="F987" s="118" t="s">
        <v>185</v>
      </c>
      <c r="G987" s="119">
        <v>5113</v>
      </c>
      <c r="L987" s="36" t="s">
        <v>174</v>
      </c>
      <c r="M987" s="37">
        <v>5113</v>
      </c>
      <c r="N987" s="3"/>
      <c r="O987" s="3"/>
    </row>
    <row r="988" spans="1:15">
      <c r="A988" s="120" t="str">
        <f t="shared" si="154"/>
        <v>71040501090000</v>
      </c>
      <c r="B988" s="114" t="s">
        <v>439</v>
      </c>
      <c r="C988" s="115" t="s">
        <v>155</v>
      </c>
      <c r="D988" s="116" t="s">
        <v>149</v>
      </c>
      <c r="E988" s="117" t="s">
        <v>106</v>
      </c>
      <c r="F988" s="118" t="s">
        <v>187</v>
      </c>
      <c r="G988" s="119" t="s">
        <v>440</v>
      </c>
      <c r="L988" s="36" t="s">
        <v>508</v>
      </c>
      <c r="N988" s="3"/>
      <c r="O988" s="3"/>
    </row>
    <row r="989" spans="1:15" ht="30">
      <c r="A989" s="120" t="str">
        <f t="shared" si="154"/>
        <v>71040501094251</v>
      </c>
      <c r="B989" s="114" t="s">
        <v>439</v>
      </c>
      <c r="C989" s="115" t="s">
        <v>155</v>
      </c>
      <c r="D989" s="116" t="s">
        <v>149</v>
      </c>
      <c r="E989" s="117" t="s">
        <v>106</v>
      </c>
      <c r="F989" s="118" t="s">
        <v>187</v>
      </c>
      <c r="G989" s="119">
        <v>4251</v>
      </c>
      <c r="L989" s="36" t="s">
        <v>142</v>
      </c>
      <c r="M989" s="37">
        <v>4251</v>
      </c>
      <c r="N989" s="3"/>
      <c r="O989" s="3"/>
    </row>
    <row r="990" spans="1:15">
      <c r="A990" s="120" t="str">
        <f t="shared" si="154"/>
        <v>71040501094639</v>
      </c>
      <c r="B990" s="114" t="s">
        <v>439</v>
      </c>
      <c r="C990" s="115" t="s">
        <v>155</v>
      </c>
      <c r="D990" s="116" t="s">
        <v>149</v>
      </c>
      <c r="E990" s="117" t="s">
        <v>106</v>
      </c>
      <c r="F990" s="118" t="s">
        <v>187</v>
      </c>
      <c r="G990" s="119">
        <v>4639</v>
      </c>
      <c r="L990" s="36" t="s">
        <v>167</v>
      </c>
      <c r="M990" s="37">
        <v>4639</v>
      </c>
      <c r="N990" s="3"/>
      <c r="O990" s="3"/>
    </row>
    <row r="991" spans="1:15">
      <c r="A991" s="120" t="str">
        <f t="shared" si="154"/>
        <v>71040501100000</v>
      </c>
      <c r="B991" s="114" t="s">
        <v>439</v>
      </c>
      <c r="C991" s="115" t="s">
        <v>155</v>
      </c>
      <c r="D991" s="116" t="s">
        <v>149</v>
      </c>
      <c r="E991" s="117" t="s">
        <v>106</v>
      </c>
      <c r="F991" s="118" t="s">
        <v>189</v>
      </c>
      <c r="G991" s="119" t="s">
        <v>440</v>
      </c>
      <c r="L991" s="36" t="s">
        <v>509</v>
      </c>
      <c r="N991" s="3"/>
      <c r="O991" s="3"/>
    </row>
    <row r="992" spans="1:15">
      <c r="A992" s="120" t="str">
        <f t="shared" si="154"/>
        <v>71040501104861</v>
      </c>
      <c r="B992" s="114" t="s">
        <v>439</v>
      </c>
      <c r="C992" s="115" t="s">
        <v>155</v>
      </c>
      <c r="D992" s="116" t="s">
        <v>149</v>
      </c>
      <c r="E992" s="117" t="s">
        <v>106</v>
      </c>
      <c r="F992" s="118" t="s">
        <v>189</v>
      </c>
      <c r="G992" s="119">
        <v>4861</v>
      </c>
      <c r="L992" s="36" t="s">
        <v>134</v>
      </c>
      <c r="M992" s="37">
        <v>4861</v>
      </c>
      <c r="N992" s="3"/>
      <c r="O992" s="3"/>
    </row>
    <row r="993" spans="1:15">
      <c r="A993" s="120" t="str">
        <f t="shared" ref="A993:A1056" si="155">CONCATENATE(B993,C993,D993,E993,F993,G993)</f>
        <v>71040501110000</v>
      </c>
      <c r="B993" s="114" t="s">
        <v>439</v>
      </c>
      <c r="C993" s="115" t="s">
        <v>155</v>
      </c>
      <c r="D993" s="116" t="s">
        <v>149</v>
      </c>
      <c r="E993" s="117" t="s">
        <v>106</v>
      </c>
      <c r="F993" s="118" t="s">
        <v>104</v>
      </c>
      <c r="G993" s="119" t="s">
        <v>440</v>
      </c>
      <c r="L993" s="36" t="s">
        <v>510</v>
      </c>
      <c r="N993" s="3"/>
      <c r="O993" s="3"/>
    </row>
    <row r="994" spans="1:15">
      <c r="A994" s="120" t="str">
        <f t="shared" si="155"/>
        <v>71040501115112</v>
      </c>
      <c r="B994" s="114" t="s">
        <v>439</v>
      </c>
      <c r="C994" s="115" t="s">
        <v>155</v>
      </c>
      <c r="D994" s="116" t="s">
        <v>149</v>
      </c>
      <c r="E994" s="117" t="s">
        <v>106</v>
      </c>
      <c r="F994" s="118" t="s">
        <v>104</v>
      </c>
      <c r="G994" s="119">
        <v>5112</v>
      </c>
      <c r="L994" s="36" t="s">
        <v>173</v>
      </c>
      <c r="M994" s="37">
        <v>5112</v>
      </c>
      <c r="N994" s="3"/>
      <c r="O994" s="3"/>
    </row>
    <row r="995" spans="1:15">
      <c r="A995" s="120" t="str">
        <f t="shared" si="155"/>
        <v>71040501120000</v>
      </c>
      <c r="B995" s="114" t="s">
        <v>439</v>
      </c>
      <c r="C995" s="115" t="s">
        <v>155</v>
      </c>
      <c r="D995" s="116" t="s">
        <v>149</v>
      </c>
      <c r="E995" s="117" t="s">
        <v>106</v>
      </c>
      <c r="F995" s="118" t="s">
        <v>443</v>
      </c>
      <c r="G995" s="119" t="s">
        <v>440</v>
      </c>
      <c r="L995" s="36" t="s">
        <v>511</v>
      </c>
      <c r="N995" s="3"/>
      <c r="O995" s="3"/>
    </row>
    <row r="996" spans="1:15">
      <c r="A996" s="120" t="str">
        <f t="shared" si="155"/>
        <v>71040501125129</v>
      </c>
      <c r="B996" s="114" t="s">
        <v>439</v>
      </c>
      <c r="C996" s="115" t="s">
        <v>155</v>
      </c>
      <c r="D996" s="116" t="s">
        <v>149</v>
      </c>
      <c r="E996" s="117" t="s">
        <v>106</v>
      </c>
      <c r="F996" s="118" t="s">
        <v>443</v>
      </c>
      <c r="G996" s="119">
        <v>5129</v>
      </c>
      <c r="L996" s="36" t="s">
        <v>424</v>
      </c>
      <c r="M996" s="37">
        <v>5129</v>
      </c>
      <c r="N996" s="3"/>
      <c r="O996" s="3"/>
    </row>
    <row r="997" spans="1:15">
      <c r="A997" s="120" t="str">
        <f t="shared" si="155"/>
        <v>71040501130000</v>
      </c>
      <c r="B997" s="114" t="s">
        <v>439</v>
      </c>
      <c r="C997" s="115" t="s">
        <v>155</v>
      </c>
      <c r="D997" s="116" t="s">
        <v>149</v>
      </c>
      <c r="E997" s="117" t="s">
        <v>106</v>
      </c>
      <c r="F997" s="118" t="s">
        <v>444</v>
      </c>
      <c r="G997" s="119" t="s">
        <v>440</v>
      </c>
      <c r="L997" s="36" t="s">
        <v>512</v>
      </c>
      <c r="N997" s="3"/>
      <c r="O997" s="3"/>
    </row>
    <row r="998" spans="1:15" ht="30">
      <c r="A998" s="120" t="str">
        <f t="shared" si="155"/>
        <v>71040501134251</v>
      </c>
      <c r="B998" s="114" t="s">
        <v>439</v>
      </c>
      <c r="C998" s="115" t="s">
        <v>155</v>
      </c>
      <c r="D998" s="116" t="s">
        <v>149</v>
      </c>
      <c r="E998" s="117" t="s">
        <v>106</v>
      </c>
      <c r="F998" s="118" t="s">
        <v>444</v>
      </c>
      <c r="G998" s="119">
        <v>4251</v>
      </c>
      <c r="L998" s="36" t="s">
        <v>142</v>
      </c>
      <c r="M998" s="37">
        <v>4251</v>
      </c>
      <c r="N998" s="3"/>
      <c r="O998" s="3"/>
    </row>
    <row r="999" spans="1:15">
      <c r="A999" s="120" t="str">
        <f t="shared" si="155"/>
        <v>71040501135129</v>
      </c>
      <c r="B999" s="114" t="s">
        <v>439</v>
      </c>
      <c r="C999" s="115" t="s">
        <v>155</v>
      </c>
      <c r="D999" s="116" t="s">
        <v>149</v>
      </c>
      <c r="E999" s="117" t="s">
        <v>106</v>
      </c>
      <c r="F999" s="118" t="s">
        <v>444</v>
      </c>
      <c r="G999" s="119">
        <v>5129</v>
      </c>
      <c r="L999" s="36" t="s">
        <v>424</v>
      </c>
      <c r="M999" s="37">
        <v>5129</v>
      </c>
      <c r="N999" s="3"/>
      <c r="O999" s="3"/>
    </row>
    <row r="1000" spans="1:15">
      <c r="A1000" s="120" t="str">
        <f t="shared" si="155"/>
        <v>71040501135221</v>
      </c>
      <c r="B1000" s="114" t="s">
        <v>439</v>
      </c>
      <c r="C1000" s="115" t="s">
        <v>155</v>
      </c>
      <c r="D1000" s="116" t="s">
        <v>149</v>
      </c>
      <c r="E1000" s="117" t="s">
        <v>106</v>
      </c>
      <c r="F1000" s="118" t="s">
        <v>444</v>
      </c>
      <c r="G1000" s="119">
        <v>5221</v>
      </c>
      <c r="L1000" s="36" t="s">
        <v>428</v>
      </c>
      <c r="M1000" s="37">
        <v>5221</v>
      </c>
      <c r="N1000" s="3"/>
      <c r="O1000" s="3"/>
    </row>
    <row r="1001" spans="1:15">
      <c r="A1001" s="120" t="str">
        <f t="shared" si="155"/>
        <v>71040501140000</v>
      </c>
      <c r="B1001" s="114" t="s">
        <v>439</v>
      </c>
      <c r="C1001" s="115" t="s">
        <v>155</v>
      </c>
      <c r="D1001" s="116" t="s">
        <v>149</v>
      </c>
      <c r="E1001" s="117" t="s">
        <v>106</v>
      </c>
      <c r="F1001" s="118" t="s">
        <v>445</v>
      </c>
      <c r="G1001" s="119" t="s">
        <v>440</v>
      </c>
      <c r="L1001" s="36" t="s">
        <v>513</v>
      </c>
      <c r="N1001" s="3"/>
      <c r="O1001" s="3"/>
    </row>
    <row r="1002" spans="1:15">
      <c r="A1002" s="120" t="str">
        <f t="shared" si="155"/>
        <v>71040501144729</v>
      </c>
      <c r="B1002" s="114" t="s">
        <v>439</v>
      </c>
      <c r="C1002" s="115" t="s">
        <v>155</v>
      </c>
      <c r="D1002" s="116" t="s">
        <v>149</v>
      </c>
      <c r="E1002" s="117" t="s">
        <v>106</v>
      </c>
      <c r="F1002" s="118" t="s">
        <v>445</v>
      </c>
      <c r="G1002" s="119">
        <v>4729</v>
      </c>
      <c r="L1002" s="36" t="s">
        <v>348</v>
      </c>
      <c r="M1002" s="37">
        <v>4729</v>
      </c>
      <c r="N1002" s="3"/>
      <c r="O1002" s="3"/>
    </row>
    <row r="1003" spans="1:15">
      <c r="A1003" s="120" t="str">
        <f t="shared" si="155"/>
        <v>71040501150000</v>
      </c>
      <c r="B1003" s="114" t="s">
        <v>439</v>
      </c>
      <c r="C1003" s="115" t="s">
        <v>155</v>
      </c>
      <c r="D1003" s="116" t="s">
        <v>149</v>
      </c>
      <c r="E1003" s="117" t="s">
        <v>106</v>
      </c>
      <c r="F1003" s="118" t="s">
        <v>446</v>
      </c>
      <c r="G1003" s="119" t="s">
        <v>440</v>
      </c>
      <c r="L1003" s="36" t="s">
        <v>514</v>
      </c>
      <c r="N1003" s="3"/>
      <c r="O1003" s="3"/>
    </row>
    <row r="1004" spans="1:15">
      <c r="A1004" s="120" t="str">
        <f t="shared" si="155"/>
        <v>71040501155112</v>
      </c>
      <c r="B1004" s="114" t="s">
        <v>439</v>
      </c>
      <c r="C1004" s="115" t="s">
        <v>155</v>
      </c>
      <c r="D1004" s="116" t="s">
        <v>149</v>
      </c>
      <c r="E1004" s="117" t="s">
        <v>106</v>
      </c>
      <c r="F1004" s="118" t="s">
        <v>446</v>
      </c>
      <c r="G1004" s="119">
        <v>5112</v>
      </c>
      <c r="L1004" s="36" t="s">
        <v>173</v>
      </c>
      <c r="M1004" s="37">
        <v>5112</v>
      </c>
      <c r="N1004" s="3"/>
      <c r="O1004" s="3"/>
    </row>
    <row r="1005" spans="1:15">
      <c r="A1005" s="120" t="str">
        <f t="shared" si="155"/>
        <v>71040501155133</v>
      </c>
      <c r="B1005" s="114" t="s">
        <v>439</v>
      </c>
      <c r="C1005" s="115" t="s">
        <v>155</v>
      </c>
      <c r="D1005" s="116" t="s">
        <v>149</v>
      </c>
      <c r="E1005" s="117" t="s">
        <v>106</v>
      </c>
      <c r="F1005" s="118" t="s">
        <v>446</v>
      </c>
      <c r="G1005" s="119">
        <v>5133</v>
      </c>
      <c r="L1005" s="36" t="s">
        <v>197</v>
      </c>
      <c r="M1005" s="37">
        <v>5133</v>
      </c>
      <c r="N1005" s="3"/>
      <c r="O1005" s="3"/>
    </row>
    <row r="1006" spans="1:15">
      <c r="A1006" s="120" t="str">
        <f t="shared" si="155"/>
        <v>71040501155134</v>
      </c>
      <c r="B1006" s="114" t="s">
        <v>439</v>
      </c>
      <c r="C1006" s="115" t="s">
        <v>155</v>
      </c>
      <c r="D1006" s="116" t="s">
        <v>149</v>
      </c>
      <c r="E1006" s="117" t="s">
        <v>106</v>
      </c>
      <c r="F1006" s="118" t="s">
        <v>446</v>
      </c>
      <c r="G1006" s="119">
        <v>5134</v>
      </c>
      <c r="L1006" s="36" t="s">
        <v>139</v>
      </c>
      <c r="M1006" s="37">
        <v>5134</v>
      </c>
      <c r="N1006" s="3"/>
      <c r="O1006" s="3"/>
    </row>
    <row r="1007" spans="1:15">
      <c r="A1007" s="120" t="str">
        <f t="shared" si="155"/>
        <v>71040505020000</v>
      </c>
      <c r="B1007" s="114" t="s">
        <v>439</v>
      </c>
      <c r="C1007" s="115" t="s">
        <v>155</v>
      </c>
      <c r="D1007" s="116" t="s">
        <v>149</v>
      </c>
      <c r="E1007" s="117" t="s">
        <v>149</v>
      </c>
      <c r="F1007" s="118" t="s">
        <v>140</v>
      </c>
      <c r="G1007" s="119" t="s">
        <v>440</v>
      </c>
      <c r="L1007" s="36" t="s">
        <v>515</v>
      </c>
      <c r="N1007" s="3"/>
      <c r="O1007" s="3"/>
    </row>
    <row r="1008" spans="1:15" ht="30">
      <c r="A1008" s="120" t="str">
        <f t="shared" si="155"/>
        <v>71040505024511</v>
      </c>
      <c r="B1008" s="114" t="s">
        <v>439</v>
      </c>
      <c r="C1008" s="115" t="s">
        <v>155</v>
      </c>
      <c r="D1008" s="116" t="s">
        <v>149</v>
      </c>
      <c r="E1008" s="117" t="s">
        <v>149</v>
      </c>
      <c r="F1008" s="118" t="s">
        <v>140</v>
      </c>
      <c r="G1008" s="119">
        <v>4511</v>
      </c>
      <c r="L1008" s="36" t="s">
        <v>217</v>
      </c>
      <c r="M1008" s="37">
        <v>4511</v>
      </c>
      <c r="N1008" s="3"/>
      <c r="O1008" s="3"/>
    </row>
    <row r="1009" spans="1:15">
      <c r="A1009" s="120" t="str">
        <f t="shared" si="155"/>
        <v>71040505030000</v>
      </c>
      <c r="B1009" s="114" t="s">
        <v>439</v>
      </c>
      <c r="C1009" s="115" t="s">
        <v>155</v>
      </c>
      <c r="D1009" s="116" t="s">
        <v>149</v>
      </c>
      <c r="E1009" s="117" t="s">
        <v>149</v>
      </c>
      <c r="F1009" s="118" t="s">
        <v>442</v>
      </c>
      <c r="G1009" s="119" t="s">
        <v>440</v>
      </c>
      <c r="L1009" s="36" t="s">
        <v>516</v>
      </c>
      <c r="N1009" s="3"/>
      <c r="O1009" s="3"/>
    </row>
    <row r="1010" spans="1:15" ht="30">
      <c r="A1010" s="120" t="str">
        <f t="shared" si="155"/>
        <v>71040505034511</v>
      </c>
      <c r="B1010" s="114" t="s">
        <v>439</v>
      </c>
      <c r="C1010" s="115" t="s">
        <v>155</v>
      </c>
      <c r="D1010" s="116" t="s">
        <v>149</v>
      </c>
      <c r="E1010" s="117" t="s">
        <v>149</v>
      </c>
      <c r="F1010" s="118" t="s">
        <v>442</v>
      </c>
      <c r="G1010" s="119">
        <v>4511</v>
      </c>
      <c r="L1010" s="36" t="s">
        <v>217</v>
      </c>
      <c r="M1010" s="37">
        <v>4511</v>
      </c>
      <c r="N1010" s="3"/>
      <c r="O1010" s="3"/>
    </row>
    <row r="1011" spans="1:15">
      <c r="A1011" s="120" t="str">
        <f t="shared" si="155"/>
        <v>71040505040000</v>
      </c>
      <c r="B1011" s="114" t="s">
        <v>439</v>
      </c>
      <c r="C1011" s="115" t="s">
        <v>155</v>
      </c>
      <c r="D1011" s="116" t="s">
        <v>149</v>
      </c>
      <c r="E1011" s="117" t="s">
        <v>149</v>
      </c>
      <c r="F1011" s="118" t="s">
        <v>155</v>
      </c>
      <c r="G1011" s="119" t="s">
        <v>440</v>
      </c>
      <c r="L1011" s="36" t="s">
        <v>517</v>
      </c>
      <c r="N1011" s="3"/>
      <c r="O1011" s="3"/>
    </row>
    <row r="1012" spans="1:15">
      <c r="A1012" s="120" t="str">
        <f t="shared" si="155"/>
        <v>71040505044861</v>
      </c>
      <c r="B1012" s="114" t="s">
        <v>439</v>
      </c>
      <c r="C1012" s="115" t="s">
        <v>155</v>
      </c>
      <c r="D1012" s="116" t="s">
        <v>149</v>
      </c>
      <c r="E1012" s="117" t="s">
        <v>149</v>
      </c>
      <c r="F1012" s="118" t="s">
        <v>155</v>
      </c>
      <c r="G1012" s="119">
        <v>4861</v>
      </c>
      <c r="L1012" s="36" t="s">
        <v>134</v>
      </c>
      <c r="M1012" s="37">
        <v>4861</v>
      </c>
      <c r="N1012" s="3"/>
      <c r="O1012" s="3"/>
    </row>
    <row r="1013" spans="1:15">
      <c r="A1013" s="120" t="str">
        <f t="shared" si="155"/>
        <v>71040505050000</v>
      </c>
      <c r="B1013" s="114" t="s">
        <v>439</v>
      </c>
      <c r="C1013" s="115" t="s">
        <v>155</v>
      </c>
      <c r="D1013" s="116" t="s">
        <v>149</v>
      </c>
      <c r="E1013" s="117" t="s">
        <v>149</v>
      </c>
      <c r="F1013" s="118" t="s">
        <v>149</v>
      </c>
      <c r="G1013" s="119" t="s">
        <v>440</v>
      </c>
      <c r="L1013" s="36" t="s">
        <v>518</v>
      </c>
      <c r="N1013" s="3"/>
      <c r="O1013" s="3"/>
    </row>
    <row r="1014" spans="1:15">
      <c r="A1014" s="120" t="str">
        <f t="shared" si="155"/>
        <v>71040505054861</v>
      </c>
      <c r="B1014" s="114" t="s">
        <v>439</v>
      </c>
      <c r="C1014" s="115" t="s">
        <v>155</v>
      </c>
      <c r="D1014" s="116" t="s">
        <v>149</v>
      </c>
      <c r="E1014" s="117" t="s">
        <v>149</v>
      </c>
      <c r="F1014" s="118" t="s">
        <v>149</v>
      </c>
      <c r="G1014" s="119">
        <v>4861</v>
      </c>
      <c r="L1014" s="36" t="s">
        <v>134</v>
      </c>
      <c r="M1014" s="37">
        <v>4861</v>
      </c>
      <c r="N1014" s="3"/>
      <c r="O1014" s="3"/>
    </row>
    <row r="1015" spans="1:15">
      <c r="A1015" s="120" t="str">
        <f t="shared" si="155"/>
        <v>71040505060000</v>
      </c>
      <c r="B1015" s="114" t="s">
        <v>439</v>
      </c>
      <c r="C1015" s="115" t="s">
        <v>155</v>
      </c>
      <c r="D1015" s="116" t="s">
        <v>149</v>
      </c>
      <c r="E1015" s="117" t="s">
        <v>149</v>
      </c>
      <c r="F1015" s="118" t="s">
        <v>157</v>
      </c>
      <c r="G1015" s="119" t="s">
        <v>440</v>
      </c>
      <c r="L1015" s="36" t="s">
        <v>519</v>
      </c>
      <c r="N1015" s="3"/>
      <c r="O1015" s="3"/>
    </row>
    <row r="1016" spans="1:15">
      <c r="A1016" s="120" t="str">
        <f t="shared" si="155"/>
        <v>71040505064861</v>
      </c>
      <c r="B1016" s="114" t="s">
        <v>439</v>
      </c>
      <c r="C1016" s="115" t="s">
        <v>155</v>
      </c>
      <c r="D1016" s="116" t="s">
        <v>149</v>
      </c>
      <c r="E1016" s="117" t="s">
        <v>149</v>
      </c>
      <c r="F1016" s="118" t="s">
        <v>157</v>
      </c>
      <c r="G1016" s="119">
        <v>4861</v>
      </c>
      <c r="L1016" s="36" t="s">
        <v>134</v>
      </c>
      <c r="M1016" s="37">
        <v>4861</v>
      </c>
      <c r="N1016" s="3"/>
      <c r="O1016" s="3"/>
    </row>
    <row r="1017" spans="1:15">
      <c r="A1017" s="120" t="str">
        <f t="shared" si="155"/>
        <v>71040505070000</v>
      </c>
      <c r="B1017" s="114" t="s">
        <v>439</v>
      </c>
      <c r="C1017" s="115" t="s">
        <v>155</v>
      </c>
      <c r="D1017" s="116" t="s">
        <v>149</v>
      </c>
      <c r="E1017" s="117" t="s">
        <v>149</v>
      </c>
      <c r="F1017" s="118" t="s">
        <v>183</v>
      </c>
      <c r="G1017" s="119" t="s">
        <v>440</v>
      </c>
      <c r="L1017" s="36" t="s">
        <v>520</v>
      </c>
      <c r="N1017" s="3"/>
      <c r="O1017" s="3"/>
    </row>
    <row r="1018" spans="1:15" ht="30">
      <c r="A1018" s="120" t="str">
        <f t="shared" si="155"/>
        <v>71040505075113</v>
      </c>
      <c r="B1018" s="114" t="s">
        <v>439</v>
      </c>
      <c r="C1018" s="115" t="s">
        <v>155</v>
      </c>
      <c r="D1018" s="116" t="s">
        <v>149</v>
      </c>
      <c r="E1018" s="117" t="s">
        <v>149</v>
      </c>
      <c r="F1018" s="118" t="s">
        <v>183</v>
      </c>
      <c r="G1018" s="119">
        <v>5113</v>
      </c>
      <c r="L1018" s="36" t="s">
        <v>174</v>
      </c>
      <c r="M1018" s="37">
        <v>5113</v>
      </c>
      <c r="N1018" s="3"/>
      <c r="O1018" s="3"/>
    </row>
    <row r="1019" spans="1:15">
      <c r="A1019" s="120" t="str">
        <f t="shared" si="155"/>
        <v>71040700000000</v>
      </c>
      <c r="B1019" s="114" t="s">
        <v>439</v>
      </c>
      <c r="C1019" s="115" t="s">
        <v>155</v>
      </c>
      <c r="D1019" s="116" t="s">
        <v>183</v>
      </c>
      <c r="E1019" s="117" t="s">
        <v>441</v>
      </c>
      <c r="F1019" s="118" t="s">
        <v>441</v>
      </c>
      <c r="G1019" s="119" t="s">
        <v>440</v>
      </c>
      <c r="L1019" s="36" t="s">
        <v>521</v>
      </c>
      <c r="N1019" s="3"/>
      <c r="O1019" s="3"/>
    </row>
    <row r="1020" spans="1:15">
      <c r="A1020" s="120" t="str">
        <f t="shared" si="155"/>
        <v>71040700000001</v>
      </c>
      <c r="B1020" s="114" t="s">
        <v>439</v>
      </c>
      <c r="C1020" s="115" t="s">
        <v>155</v>
      </c>
      <c r="D1020" s="116" t="s">
        <v>183</v>
      </c>
      <c r="E1020" s="117" t="s">
        <v>441</v>
      </c>
      <c r="F1020" s="118" t="s">
        <v>441</v>
      </c>
      <c r="G1020" s="119" t="s">
        <v>96</v>
      </c>
      <c r="L1020" s="36" t="e">
        <v>#N/A</v>
      </c>
      <c r="N1020" s="3"/>
      <c r="O1020" s="3"/>
    </row>
    <row r="1021" spans="1:15">
      <c r="A1021" s="120" t="str">
        <f t="shared" si="155"/>
        <v>71040703000000</v>
      </c>
      <c r="B1021" s="114" t="s">
        <v>439</v>
      </c>
      <c r="C1021" s="115" t="s">
        <v>155</v>
      </c>
      <c r="D1021" s="116" t="s">
        <v>183</v>
      </c>
      <c r="E1021" s="117" t="s">
        <v>442</v>
      </c>
      <c r="F1021" s="118" t="s">
        <v>441</v>
      </c>
      <c r="G1021" s="119" t="s">
        <v>440</v>
      </c>
      <c r="L1021" s="36" t="s">
        <v>522</v>
      </c>
      <c r="N1021" s="3"/>
      <c r="O1021" s="3"/>
    </row>
    <row r="1022" spans="1:15">
      <c r="A1022" s="120" t="str">
        <f t="shared" si="155"/>
        <v>71040703000001</v>
      </c>
      <c r="B1022" s="114" t="s">
        <v>439</v>
      </c>
      <c r="C1022" s="115" t="s">
        <v>155</v>
      </c>
      <c r="D1022" s="116" t="s">
        <v>183</v>
      </c>
      <c r="E1022" s="117" t="s">
        <v>442</v>
      </c>
      <c r="F1022" s="118" t="s">
        <v>441</v>
      </c>
      <c r="G1022" s="119" t="s">
        <v>96</v>
      </c>
      <c r="L1022" s="36" t="e">
        <v>#N/A</v>
      </c>
      <c r="N1022" s="3"/>
      <c r="O1022" s="3"/>
    </row>
    <row r="1023" spans="1:15">
      <c r="A1023" s="120" t="str">
        <f t="shared" si="155"/>
        <v>71040703010000</v>
      </c>
      <c r="B1023" s="114" t="s">
        <v>439</v>
      </c>
      <c r="C1023" s="115" t="s">
        <v>155</v>
      </c>
      <c r="D1023" s="116" t="s">
        <v>183</v>
      </c>
      <c r="E1023" s="117" t="s">
        <v>442</v>
      </c>
      <c r="F1023" s="118" t="s">
        <v>106</v>
      </c>
      <c r="G1023" s="119" t="s">
        <v>440</v>
      </c>
      <c r="L1023" s="36" t="s">
        <v>523</v>
      </c>
      <c r="N1023" s="3"/>
      <c r="O1023" s="3"/>
    </row>
    <row r="1024" spans="1:15">
      <c r="A1024" s="120" t="str">
        <f t="shared" si="155"/>
        <v>71040703014639</v>
      </c>
      <c r="B1024" s="114" t="s">
        <v>439</v>
      </c>
      <c r="C1024" s="115" t="s">
        <v>155</v>
      </c>
      <c r="D1024" s="116" t="s">
        <v>183</v>
      </c>
      <c r="E1024" s="117" t="s">
        <v>442</v>
      </c>
      <c r="F1024" s="118" t="s">
        <v>106</v>
      </c>
      <c r="G1024" s="119">
        <v>4639</v>
      </c>
      <c r="L1024" s="36" t="s">
        <v>167</v>
      </c>
      <c r="M1024" s="37">
        <v>4639</v>
      </c>
      <c r="N1024" s="3"/>
      <c r="O1024" s="3"/>
    </row>
    <row r="1025" spans="1:15">
      <c r="A1025" s="120" t="str">
        <f t="shared" si="155"/>
        <v>71040901010000</v>
      </c>
      <c r="B1025" s="114" t="s">
        <v>439</v>
      </c>
      <c r="C1025" s="115" t="s">
        <v>155</v>
      </c>
      <c r="D1025" s="116" t="s">
        <v>187</v>
      </c>
      <c r="E1025" s="117" t="s">
        <v>106</v>
      </c>
      <c r="F1025" s="118" t="s">
        <v>106</v>
      </c>
      <c r="G1025" s="119" t="s">
        <v>440</v>
      </c>
      <c r="L1025" s="36" t="s">
        <v>524</v>
      </c>
      <c r="N1025" s="3"/>
      <c r="O1025" s="3"/>
    </row>
    <row r="1026" spans="1:15">
      <c r="A1026" s="120" t="str">
        <f t="shared" si="155"/>
        <v>71040901014239</v>
      </c>
      <c r="B1026" s="114" t="s">
        <v>439</v>
      </c>
      <c r="C1026" s="115" t="s">
        <v>155</v>
      </c>
      <c r="D1026" s="116" t="s">
        <v>187</v>
      </c>
      <c r="E1026" s="117" t="s">
        <v>106</v>
      </c>
      <c r="F1026" s="118" t="s">
        <v>106</v>
      </c>
      <c r="G1026" s="119">
        <v>4239</v>
      </c>
      <c r="L1026" s="36" t="s">
        <v>125</v>
      </c>
      <c r="M1026" s="37">
        <v>4239</v>
      </c>
      <c r="N1026" s="3"/>
      <c r="O1026" s="3"/>
    </row>
    <row r="1027" spans="1:15">
      <c r="A1027" s="120" t="str">
        <f t="shared" si="155"/>
        <v>71040901015221</v>
      </c>
      <c r="B1027" s="114" t="s">
        <v>439</v>
      </c>
      <c r="C1027" s="115" t="s">
        <v>155</v>
      </c>
      <c r="D1027" s="116" t="s">
        <v>187</v>
      </c>
      <c r="E1027" s="117" t="s">
        <v>106</v>
      </c>
      <c r="F1027" s="118" t="s">
        <v>106</v>
      </c>
      <c r="G1027" s="119">
        <v>5221</v>
      </c>
      <c r="L1027" s="36" t="s">
        <v>428</v>
      </c>
      <c r="M1027" s="37">
        <v>5221</v>
      </c>
      <c r="N1027" s="3"/>
      <c r="O1027" s="3"/>
    </row>
    <row r="1028" spans="1:15">
      <c r="A1028" s="120" t="str">
        <f t="shared" si="155"/>
        <v>71040901020000</v>
      </c>
      <c r="B1028" s="114" t="s">
        <v>439</v>
      </c>
      <c r="C1028" s="115" t="s">
        <v>155</v>
      </c>
      <c r="D1028" s="116" t="s">
        <v>187</v>
      </c>
      <c r="E1028" s="117" t="s">
        <v>106</v>
      </c>
      <c r="F1028" s="118" t="s">
        <v>140</v>
      </c>
      <c r="G1028" s="119" t="s">
        <v>440</v>
      </c>
      <c r="L1028" s="36" t="s">
        <v>525</v>
      </c>
      <c r="N1028" s="3"/>
      <c r="O1028" s="3"/>
    </row>
    <row r="1029" spans="1:15" ht="45">
      <c r="A1029" s="120" t="str">
        <f t="shared" si="155"/>
        <v>71040901024637</v>
      </c>
      <c r="B1029" s="114" t="s">
        <v>439</v>
      </c>
      <c r="C1029" s="115" t="s">
        <v>155</v>
      </c>
      <c r="D1029" s="116" t="s">
        <v>187</v>
      </c>
      <c r="E1029" s="117" t="s">
        <v>106</v>
      </c>
      <c r="F1029" s="118" t="s">
        <v>140</v>
      </c>
      <c r="G1029" s="119">
        <v>4637</v>
      </c>
      <c r="L1029" s="36" t="s">
        <v>215</v>
      </c>
      <c r="M1029" s="37">
        <v>4637</v>
      </c>
      <c r="N1029" s="3"/>
      <c r="O1029" s="3"/>
    </row>
    <row r="1030" spans="1:15">
      <c r="A1030" s="120" t="str">
        <f t="shared" si="155"/>
        <v>71040901030000</v>
      </c>
      <c r="B1030" s="114" t="s">
        <v>439</v>
      </c>
      <c r="C1030" s="115" t="s">
        <v>155</v>
      </c>
      <c r="D1030" s="116" t="s">
        <v>187</v>
      </c>
      <c r="E1030" s="117" t="s">
        <v>106</v>
      </c>
      <c r="F1030" s="118" t="s">
        <v>442</v>
      </c>
      <c r="G1030" s="119" t="s">
        <v>440</v>
      </c>
      <c r="L1030" s="36" t="s">
        <v>526</v>
      </c>
      <c r="N1030" s="3"/>
      <c r="O1030" s="3"/>
    </row>
    <row r="1031" spans="1:15" ht="30">
      <c r="A1031" s="120" t="str">
        <f t="shared" si="155"/>
        <v>71040901034511</v>
      </c>
      <c r="B1031" s="114" t="s">
        <v>439</v>
      </c>
      <c r="C1031" s="115" t="s">
        <v>155</v>
      </c>
      <c r="D1031" s="116" t="s">
        <v>187</v>
      </c>
      <c r="E1031" s="117" t="s">
        <v>106</v>
      </c>
      <c r="F1031" s="118" t="s">
        <v>442</v>
      </c>
      <c r="G1031" s="119">
        <v>4511</v>
      </c>
      <c r="L1031" s="36" t="s">
        <v>217</v>
      </c>
      <c r="M1031" s="37">
        <v>4511</v>
      </c>
      <c r="N1031" s="3"/>
      <c r="O1031" s="3"/>
    </row>
    <row r="1032" spans="1:15">
      <c r="A1032" s="120" t="str">
        <f t="shared" si="155"/>
        <v>71040901040000</v>
      </c>
      <c r="B1032" s="114" t="s">
        <v>439</v>
      </c>
      <c r="C1032" s="115" t="s">
        <v>155</v>
      </c>
      <c r="D1032" s="116" t="s">
        <v>187</v>
      </c>
      <c r="E1032" s="117" t="s">
        <v>106</v>
      </c>
      <c r="F1032" s="118" t="s">
        <v>155</v>
      </c>
      <c r="G1032" s="119" t="s">
        <v>440</v>
      </c>
      <c r="L1032" s="36" t="s">
        <v>527</v>
      </c>
      <c r="N1032" s="3"/>
      <c r="O1032" s="3"/>
    </row>
    <row r="1033" spans="1:15">
      <c r="A1033" s="120" t="str">
        <f t="shared" si="155"/>
        <v>71040901044639</v>
      </c>
      <c r="B1033" s="114" t="s">
        <v>439</v>
      </c>
      <c r="C1033" s="115" t="s">
        <v>155</v>
      </c>
      <c r="D1033" s="116" t="s">
        <v>187</v>
      </c>
      <c r="E1033" s="117" t="s">
        <v>106</v>
      </c>
      <c r="F1033" s="118" t="s">
        <v>155</v>
      </c>
      <c r="G1033" s="119">
        <v>4639</v>
      </c>
      <c r="L1033" s="36" t="s">
        <v>167</v>
      </c>
      <c r="M1033" s="37">
        <v>4639</v>
      </c>
      <c r="N1033" s="3"/>
      <c r="O1033" s="3"/>
    </row>
    <row r="1034" spans="1:15" ht="30">
      <c r="A1034" s="120" t="str">
        <f t="shared" si="155"/>
        <v>71040901044819</v>
      </c>
      <c r="B1034" s="114" t="s">
        <v>439</v>
      </c>
      <c r="C1034" s="115" t="s">
        <v>155</v>
      </c>
      <c r="D1034" s="116" t="s">
        <v>187</v>
      </c>
      <c r="E1034" s="117" t="s">
        <v>106</v>
      </c>
      <c r="F1034" s="118" t="s">
        <v>155</v>
      </c>
      <c r="G1034" s="119">
        <v>4819</v>
      </c>
      <c r="L1034" s="36" t="s">
        <v>219</v>
      </c>
      <c r="M1034" s="37">
        <v>4819</v>
      </c>
      <c r="N1034" s="3"/>
      <c r="O1034" s="3"/>
    </row>
    <row r="1035" spans="1:15">
      <c r="A1035" s="120" t="str">
        <f t="shared" si="155"/>
        <v>71040901050000</v>
      </c>
      <c r="B1035" s="114" t="s">
        <v>439</v>
      </c>
      <c r="C1035" s="115" t="s">
        <v>155</v>
      </c>
      <c r="D1035" s="116" t="s">
        <v>187</v>
      </c>
      <c r="E1035" s="117" t="s">
        <v>106</v>
      </c>
      <c r="F1035" s="118" t="s">
        <v>149</v>
      </c>
      <c r="G1035" s="119" t="s">
        <v>440</v>
      </c>
      <c r="L1035" s="36" t="s">
        <v>528</v>
      </c>
      <c r="N1035" s="3"/>
      <c r="O1035" s="3"/>
    </row>
    <row r="1036" spans="1:15">
      <c r="A1036" s="120" t="str">
        <f t="shared" si="155"/>
        <v>71040901058111</v>
      </c>
      <c r="B1036" s="114" t="s">
        <v>439</v>
      </c>
      <c r="C1036" s="115" t="s">
        <v>155</v>
      </c>
      <c r="D1036" s="116" t="s">
        <v>187</v>
      </c>
      <c r="E1036" s="117" t="s">
        <v>106</v>
      </c>
      <c r="F1036" s="118" t="s">
        <v>149</v>
      </c>
      <c r="G1036" s="119">
        <v>8111</v>
      </c>
      <c r="L1036" s="36" t="s">
        <v>434</v>
      </c>
      <c r="M1036" s="37">
        <v>8111</v>
      </c>
      <c r="N1036" s="3"/>
      <c r="O1036" s="3"/>
    </row>
    <row r="1037" spans="1:15">
      <c r="A1037" s="120" t="str">
        <f t="shared" si="155"/>
        <v>71040901058411</v>
      </c>
      <c r="B1037" s="114" t="s">
        <v>439</v>
      </c>
      <c r="C1037" s="115" t="s">
        <v>155</v>
      </c>
      <c r="D1037" s="116" t="s">
        <v>187</v>
      </c>
      <c r="E1037" s="117" t="s">
        <v>106</v>
      </c>
      <c r="F1037" s="118" t="s">
        <v>149</v>
      </c>
      <c r="G1037" s="119">
        <v>8411</v>
      </c>
      <c r="L1037" s="36" t="s">
        <v>438</v>
      </c>
      <c r="M1037" s="37">
        <v>8411</v>
      </c>
      <c r="N1037" s="3"/>
      <c r="O1037" s="3"/>
    </row>
    <row r="1038" spans="1:15">
      <c r="A1038" s="120" t="str">
        <f t="shared" si="155"/>
        <v>71040901060000</v>
      </c>
      <c r="B1038" s="114" t="s">
        <v>439</v>
      </c>
      <c r="C1038" s="115" t="s">
        <v>155</v>
      </c>
      <c r="D1038" s="116" t="s">
        <v>187</v>
      </c>
      <c r="E1038" s="117" t="s">
        <v>106</v>
      </c>
      <c r="F1038" s="118" t="s">
        <v>157</v>
      </c>
      <c r="G1038" s="119" t="s">
        <v>440</v>
      </c>
      <c r="L1038" s="36" t="s">
        <v>529</v>
      </c>
      <c r="N1038" s="3"/>
      <c r="O1038" s="3"/>
    </row>
    <row r="1039" spans="1:15" ht="30">
      <c r="A1039" s="120" t="str">
        <f t="shared" si="155"/>
        <v>71040901064819</v>
      </c>
      <c r="B1039" s="114" t="s">
        <v>439</v>
      </c>
      <c r="C1039" s="115" t="s">
        <v>155</v>
      </c>
      <c r="D1039" s="116" t="s">
        <v>187</v>
      </c>
      <c r="E1039" s="117" t="s">
        <v>106</v>
      </c>
      <c r="F1039" s="118" t="s">
        <v>157</v>
      </c>
      <c r="G1039" s="119">
        <v>4819</v>
      </c>
      <c r="L1039" s="36" t="s">
        <v>219</v>
      </c>
      <c r="M1039" s="37">
        <v>4819</v>
      </c>
      <c r="N1039" s="3"/>
      <c r="O1039" s="3"/>
    </row>
    <row r="1040" spans="1:15">
      <c r="A1040" s="120" t="str">
        <f t="shared" si="155"/>
        <v>71040901070000</v>
      </c>
      <c r="B1040" s="114" t="s">
        <v>439</v>
      </c>
      <c r="C1040" s="115" t="s">
        <v>155</v>
      </c>
      <c r="D1040" s="116" t="s">
        <v>187</v>
      </c>
      <c r="E1040" s="117" t="s">
        <v>106</v>
      </c>
      <c r="F1040" s="118" t="s">
        <v>183</v>
      </c>
      <c r="G1040" s="119" t="s">
        <v>440</v>
      </c>
      <c r="L1040" s="36" t="s">
        <v>530</v>
      </c>
      <c r="N1040" s="3"/>
      <c r="O1040" s="3"/>
    </row>
    <row r="1041" spans="1:15">
      <c r="A1041" s="120" t="str">
        <f t="shared" si="155"/>
        <v>71040901074239</v>
      </c>
      <c r="B1041" s="114" t="s">
        <v>439</v>
      </c>
      <c r="C1041" s="115" t="s">
        <v>155</v>
      </c>
      <c r="D1041" s="116" t="s">
        <v>187</v>
      </c>
      <c r="E1041" s="117" t="s">
        <v>106</v>
      </c>
      <c r="F1041" s="118" t="s">
        <v>183</v>
      </c>
      <c r="G1041" s="119">
        <v>4239</v>
      </c>
      <c r="L1041" s="36" t="s">
        <v>125</v>
      </c>
      <c r="M1041" s="37">
        <v>4239</v>
      </c>
      <c r="N1041" s="3"/>
      <c r="O1041" s="3"/>
    </row>
    <row r="1042" spans="1:15">
      <c r="A1042" s="120" t="str">
        <f t="shared" si="155"/>
        <v>71040901080000</v>
      </c>
      <c r="B1042" s="114" t="s">
        <v>439</v>
      </c>
      <c r="C1042" s="115" t="s">
        <v>155</v>
      </c>
      <c r="D1042" s="116" t="s">
        <v>187</v>
      </c>
      <c r="E1042" s="117" t="s">
        <v>106</v>
      </c>
      <c r="F1042" s="118" t="s">
        <v>185</v>
      </c>
      <c r="G1042" s="119" t="s">
        <v>440</v>
      </c>
      <c r="L1042" s="36" t="s">
        <v>531</v>
      </c>
      <c r="N1042" s="3"/>
      <c r="O1042" s="3"/>
    </row>
    <row r="1043" spans="1:15">
      <c r="A1043" s="120" t="str">
        <f t="shared" si="155"/>
        <v>71040901084234</v>
      </c>
      <c r="B1043" s="114" t="s">
        <v>439</v>
      </c>
      <c r="C1043" s="115" t="s">
        <v>155</v>
      </c>
      <c r="D1043" s="116" t="s">
        <v>187</v>
      </c>
      <c r="E1043" s="117" t="s">
        <v>106</v>
      </c>
      <c r="F1043" s="118" t="s">
        <v>185</v>
      </c>
      <c r="G1043" s="119">
        <v>4234</v>
      </c>
      <c r="L1043" s="36" t="s">
        <v>122</v>
      </c>
      <c r="M1043" s="37">
        <v>4234</v>
      </c>
      <c r="N1043" s="3"/>
      <c r="O1043" s="3"/>
    </row>
    <row r="1044" spans="1:15" ht="30">
      <c r="A1044" s="120" t="str">
        <f t="shared" si="155"/>
        <v>71040901084511</v>
      </c>
      <c r="B1044" s="114" t="s">
        <v>439</v>
      </c>
      <c r="C1044" s="115" t="s">
        <v>155</v>
      </c>
      <c r="D1044" s="116" t="s">
        <v>187</v>
      </c>
      <c r="E1044" s="117" t="s">
        <v>106</v>
      </c>
      <c r="F1044" s="118" t="s">
        <v>185</v>
      </c>
      <c r="G1044" s="119">
        <v>4511</v>
      </c>
      <c r="L1044" s="36" t="s">
        <v>217</v>
      </c>
      <c r="M1044" s="37">
        <v>4511</v>
      </c>
      <c r="N1044" s="3"/>
      <c r="O1044" s="3"/>
    </row>
    <row r="1045" spans="1:15">
      <c r="A1045" s="120" t="str">
        <f t="shared" si="155"/>
        <v>71040901094234</v>
      </c>
      <c r="B1045" s="114" t="s">
        <v>439</v>
      </c>
      <c r="C1045" s="115" t="s">
        <v>155</v>
      </c>
      <c r="D1045" s="116" t="s">
        <v>187</v>
      </c>
      <c r="E1045" s="117" t="s">
        <v>106</v>
      </c>
      <c r="F1045" s="118" t="s">
        <v>187</v>
      </c>
      <c r="G1045" s="119">
        <v>4234</v>
      </c>
      <c r="L1045" s="36" t="s">
        <v>122</v>
      </c>
      <c r="M1045" s="37">
        <v>4234</v>
      </c>
      <c r="N1045" s="3"/>
      <c r="O1045" s="3"/>
    </row>
    <row r="1046" spans="1:15">
      <c r="A1046" s="120" t="str">
        <f t="shared" si="155"/>
        <v>71040901100000</v>
      </c>
      <c r="B1046" s="114" t="s">
        <v>439</v>
      </c>
      <c r="C1046" s="115" t="s">
        <v>155</v>
      </c>
      <c r="D1046" s="116" t="s">
        <v>187</v>
      </c>
      <c r="E1046" s="117" t="s">
        <v>106</v>
      </c>
      <c r="F1046" s="118" t="s">
        <v>189</v>
      </c>
      <c r="G1046" s="119" t="s">
        <v>440</v>
      </c>
      <c r="L1046" s="36" t="s">
        <v>532</v>
      </c>
      <c r="N1046" s="3"/>
      <c r="O1046" s="3"/>
    </row>
    <row r="1047" spans="1:15">
      <c r="A1047" s="120" t="str">
        <f t="shared" si="155"/>
        <v>71040901104823</v>
      </c>
      <c r="B1047" s="114" t="s">
        <v>439</v>
      </c>
      <c r="C1047" s="115" t="s">
        <v>155</v>
      </c>
      <c r="D1047" s="116" t="s">
        <v>187</v>
      </c>
      <c r="E1047" s="117" t="s">
        <v>106</v>
      </c>
      <c r="F1047" s="118" t="s">
        <v>189</v>
      </c>
      <c r="G1047" s="119">
        <v>4823</v>
      </c>
      <c r="L1047" s="36" t="s">
        <v>133</v>
      </c>
      <c r="M1047" s="37">
        <v>4823</v>
      </c>
      <c r="N1047" s="3"/>
      <c r="O1047" s="3"/>
    </row>
    <row r="1048" spans="1:15">
      <c r="A1048" s="120" t="str">
        <f t="shared" si="155"/>
        <v>71040901105129</v>
      </c>
      <c r="B1048" s="114" t="s">
        <v>439</v>
      </c>
      <c r="C1048" s="115" t="s">
        <v>155</v>
      </c>
      <c r="D1048" s="116" t="s">
        <v>187</v>
      </c>
      <c r="E1048" s="117" t="s">
        <v>106</v>
      </c>
      <c r="F1048" s="118" t="s">
        <v>189</v>
      </c>
      <c r="G1048" s="119">
        <v>5129</v>
      </c>
      <c r="L1048" s="36" t="s">
        <v>424</v>
      </c>
      <c r="M1048" s="37">
        <v>5129</v>
      </c>
      <c r="N1048" s="3"/>
      <c r="O1048" s="3"/>
    </row>
    <row r="1049" spans="1:15">
      <c r="A1049" s="120" t="str">
        <f t="shared" si="155"/>
        <v>71040901110000</v>
      </c>
      <c r="B1049" s="114" t="s">
        <v>439</v>
      </c>
      <c r="C1049" s="115" t="s">
        <v>155</v>
      </c>
      <c r="D1049" s="116" t="s">
        <v>187</v>
      </c>
      <c r="E1049" s="117" t="s">
        <v>106</v>
      </c>
      <c r="F1049" s="118" t="s">
        <v>104</v>
      </c>
      <c r="G1049" s="119" t="s">
        <v>440</v>
      </c>
      <c r="L1049" s="36" t="s">
        <v>533</v>
      </c>
      <c r="N1049" s="3"/>
      <c r="O1049" s="3"/>
    </row>
    <row r="1050" spans="1:15" ht="30">
      <c r="A1050" s="120" t="str">
        <f t="shared" si="155"/>
        <v>71040901114512</v>
      </c>
      <c r="B1050" s="114" t="s">
        <v>439</v>
      </c>
      <c r="C1050" s="115" t="s">
        <v>155</v>
      </c>
      <c r="D1050" s="116" t="s">
        <v>187</v>
      </c>
      <c r="E1050" s="117" t="s">
        <v>106</v>
      </c>
      <c r="F1050" s="118" t="s">
        <v>104</v>
      </c>
      <c r="G1050" s="119" t="s">
        <v>229</v>
      </c>
      <c r="L1050" s="36" t="s">
        <v>230</v>
      </c>
      <c r="M1050" s="37">
        <v>4512</v>
      </c>
      <c r="N1050" s="3"/>
      <c r="O1050" s="3"/>
    </row>
    <row r="1051" spans="1:15">
      <c r="A1051" s="120" t="str">
        <f t="shared" si="155"/>
        <v>71050101015112</v>
      </c>
      <c r="B1051" s="114" t="s">
        <v>439</v>
      </c>
      <c r="C1051" s="115" t="s">
        <v>149</v>
      </c>
      <c r="D1051" s="116" t="s">
        <v>106</v>
      </c>
      <c r="E1051" s="117" t="s">
        <v>106</v>
      </c>
      <c r="F1051" s="118" t="s">
        <v>106</v>
      </c>
      <c r="G1051" s="119">
        <v>5112</v>
      </c>
      <c r="L1051" s="36" t="s">
        <v>173</v>
      </c>
      <c r="M1051" s="37">
        <v>5112</v>
      </c>
      <c r="N1051" s="3"/>
      <c r="O1051" s="3"/>
    </row>
    <row r="1052" spans="1:15" ht="30">
      <c r="A1052" s="120" t="str">
        <f t="shared" si="155"/>
        <v>71050101015113</v>
      </c>
      <c r="B1052" s="114" t="s">
        <v>439</v>
      </c>
      <c r="C1052" s="115" t="s">
        <v>149</v>
      </c>
      <c r="D1052" s="116" t="s">
        <v>106</v>
      </c>
      <c r="E1052" s="117" t="s">
        <v>106</v>
      </c>
      <c r="F1052" s="118" t="s">
        <v>106</v>
      </c>
      <c r="G1052" s="119">
        <v>5113</v>
      </c>
      <c r="L1052" s="36" t="s">
        <v>174</v>
      </c>
      <c r="M1052" s="37">
        <v>5113</v>
      </c>
      <c r="N1052" s="3"/>
      <c r="O1052" s="3"/>
    </row>
    <row r="1053" spans="1:15">
      <c r="A1053" s="120" t="str">
        <f t="shared" si="155"/>
        <v>71050101020000</v>
      </c>
      <c r="B1053" s="114" t="s">
        <v>439</v>
      </c>
      <c r="C1053" s="115" t="s">
        <v>149</v>
      </c>
      <c r="D1053" s="116" t="s">
        <v>106</v>
      </c>
      <c r="E1053" s="117" t="s">
        <v>106</v>
      </c>
      <c r="F1053" s="118" t="s">
        <v>140</v>
      </c>
      <c r="G1053" s="119" t="s">
        <v>440</v>
      </c>
      <c r="L1053" s="36" t="s">
        <v>534</v>
      </c>
      <c r="N1053" s="3"/>
      <c r="O1053" s="3"/>
    </row>
    <row r="1054" spans="1:15">
      <c r="A1054" s="120" t="str">
        <f t="shared" si="155"/>
        <v>71050101024213</v>
      </c>
      <c r="B1054" s="114" t="s">
        <v>439</v>
      </c>
      <c r="C1054" s="115" t="s">
        <v>149</v>
      </c>
      <c r="D1054" s="116" t="s">
        <v>106</v>
      </c>
      <c r="E1054" s="117" t="s">
        <v>106</v>
      </c>
      <c r="F1054" s="118" t="s">
        <v>140</v>
      </c>
      <c r="G1054" s="119">
        <v>4213</v>
      </c>
      <c r="L1054" s="36" t="s">
        <v>115</v>
      </c>
      <c r="M1054" s="37">
        <v>4213</v>
      </c>
      <c r="N1054" s="3"/>
      <c r="O1054" s="3"/>
    </row>
    <row r="1055" spans="1:15">
      <c r="A1055" s="120" t="str">
        <f t="shared" si="155"/>
        <v>71050300000000</v>
      </c>
      <c r="B1055" s="114" t="s">
        <v>439</v>
      </c>
      <c r="C1055" s="115" t="s">
        <v>149</v>
      </c>
      <c r="D1055" s="116" t="s">
        <v>442</v>
      </c>
      <c r="E1055" s="117" t="s">
        <v>441</v>
      </c>
      <c r="F1055" s="118" t="s">
        <v>441</v>
      </c>
      <c r="G1055" s="119" t="s">
        <v>440</v>
      </c>
      <c r="L1055" s="36" t="s">
        <v>535</v>
      </c>
      <c r="N1055" s="3"/>
      <c r="O1055" s="3"/>
    </row>
    <row r="1056" spans="1:15">
      <c r="A1056" s="120" t="str">
        <f t="shared" si="155"/>
        <v>71050300000001</v>
      </c>
      <c r="B1056" s="114" t="s">
        <v>439</v>
      </c>
      <c r="C1056" s="115" t="s">
        <v>149</v>
      </c>
      <c r="D1056" s="116" t="s">
        <v>442</v>
      </c>
      <c r="E1056" s="117" t="s">
        <v>441</v>
      </c>
      <c r="F1056" s="118" t="s">
        <v>441</v>
      </c>
      <c r="G1056" s="119" t="s">
        <v>96</v>
      </c>
      <c r="L1056" s="36" t="e">
        <v>#N/A</v>
      </c>
      <c r="N1056" s="3"/>
      <c r="O1056" s="3"/>
    </row>
    <row r="1057" spans="1:15">
      <c r="A1057" s="120" t="str">
        <f t="shared" ref="A1057:A1120" si="156">CONCATENATE(B1057,C1057,D1057,E1057,F1057,G1057)</f>
        <v>71050301000000</v>
      </c>
      <c r="B1057" s="114" t="s">
        <v>439</v>
      </c>
      <c r="C1057" s="115" t="s">
        <v>149</v>
      </c>
      <c r="D1057" s="116" t="s">
        <v>442</v>
      </c>
      <c r="E1057" s="117" t="s">
        <v>106</v>
      </c>
      <c r="F1057" s="118" t="s">
        <v>441</v>
      </c>
      <c r="G1057" s="119" t="s">
        <v>440</v>
      </c>
      <c r="L1057" s="36" t="s">
        <v>536</v>
      </c>
      <c r="N1057" s="3"/>
      <c r="O1057" s="3"/>
    </row>
    <row r="1058" spans="1:15">
      <c r="A1058" s="120" t="str">
        <f t="shared" si="156"/>
        <v>71050301000001</v>
      </c>
      <c r="B1058" s="114" t="s">
        <v>439</v>
      </c>
      <c r="C1058" s="115" t="s">
        <v>149</v>
      </c>
      <c r="D1058" s="116" t="s">
        <v>442</v>
      </c>
      <c r="E1058" s="117" t="s">
        <v>106</v>
      </c>
      <c r="F1058" s="118" t="s">
        <v>441</v>
      </c>
      <c r="G1058" s="119" t="s">
        <v>96</v>
      </c>
      <c r="L1058" s="36" t="e">
        <v>#N/A</v>
      </c>
      <c r="N1058" s="3"/>
      <c r="O1058" s="3"/>
    </row>
    <row r="1059" spans="1:15">
      <c r="A1059" s="120" t="str">
        <f t="shared" si="156"/>
        <v>71050301010000</v>
      </c>
      <c r="B1059" s="114" t="s">
        <v>439</v>
      </c>
      <c r="C1059" s="115" t="s">
        <v>149</v>
      </c>
      <c r="D1059" s="116" t="s">
        <v>442</v>
      </c>
      <c r="E1059" s="117" t="s">
        <v>106</v>
      </c>
      <c r="F1059" s="118" t="s">
        <v>106</v>
      </c>
      <c r="G1059" s="119" t="s">
        <v>440</v>
      </c>
      <c r="L1059" s="36" t="s">
        <v>537</v>
      </c>
      <c r="N1059" s="3"/>
      <c r="O1059" s="3"/>
    </row>
    <row r="1060" spans="1:15">
      <c r="A1060" s="120" t="str">
        <f t="shared" si="156"/>
        <v>71050301014213</v>
      </c>
      <c r="B1060" s="114" t="s">
        <v>439</v>
      </c>
      <c r="C1060" s="115" t="s">
        <v>149</v>
      </c>
      <c r="D1060" s="116" t="s">
        <v>442</v>
      </c>
      <c r="E1060" s="117" t="s">
        <v>106</v>
      </c>
      <c r="F1060" s="118" t="s">
        <v>106</v>
      </c>
      <c r="G1060" s="119">
        <v>4213</v>
      </c>
      <c r="L1060" s="36" t="s">
        <v>115</v>
      </c>
      <c r="M1060" s="37">
        <v>4213</v>
      </c>
      <c r="N1060" s="3"/>
      <c r="O1060" s="3"/>
    </row>
    <row r="1061" spans="1:15">
      <c r="A1061" s="120" t="str">
        <f t="shared" si="156"/>
        <v>71050601014269</v>
      </c>
      <c r="B1061" s="114" t="s">
        <v>439</v>
      </c>
      <c r="C1061" s="115" t="s">
        <v>149</v>
      </c>
      <c r="D1061" s="116" t="s">
        <v>157</v>
      </c>
      <c r="E1061" s="117" t="s">
        <v>106</v>
      </c>
      <c r="F1061" s="118" t="s">
        <v>106</v>
      </c>
      <c r="G1061" s="119">
        <v>4269</v>
      </c>
      <c r="L1061" s="36" t="s">
        <v>240</v>
      </c>
      <c r="M1061" s="37">
        <v>4269</v>
      </c>
      <c r="N1061" s="3"/>
      <c r="O1061" s="3"/>
    </row>
    <row r="1062" spans="1:15" ht="45">
      <c r="A1062" s="120" t="str">
        <f t="shared" si="156"/>
        <v>71050601014638</v>
      </c>
      <c r="B1062" s="114" t="s">
        <v>439</v>
      </c>
      <c r="C1062" s="115" t="s">
        <v>149</v>
      </c>
      <c r="D1062" s="116" t="s">
        <v>157</v>
      </c>
      <c r="E1062" s="117" t="s">
        <v>106</v>
      </c>
      <c r="F1062" s="118" t="s">
        <v>106</v>
      </c>
      <c r="G1062" s="119">
        <v>4638</v>
      </c>
      <c r="L1062" s="36" t="s">
        <v>241</v>
      </c>
      <c r="M1062" s="37">
        <v>4638</v>
      </c>
      <c r="N1062" s="3"/>
      <c r="O1062" s="3"/>
    </row>
    <row r="1063" spans="1:15" ht="30">
      <c r="A1063" s="120" t="str">
        <f t="shared" si="156"/>
        <v>71050601014819</v>
      </c>
      <c r="B1063" s="114" t="s">
        <v>439</v>
      </c>
      <c r="C1063" s="115" t="s">
        <v>149</v>
      </c>
      <c r="D1063" s="116" t="s">
        <v>157</v>
      </c>
      <c r="E1063" s="117" t="s">
        <v>106</v>
      </c>
      <c r="F1063" s="118" t="s">
        <v>106</v>
      </c>
      <c r="G1063" s="119">
        <v>4819</v>
      </c>
      <c r="L1063" s="36" t="s">
        <v>219</v>
      </c>
      <c r="M1063" s="37">
        <v>4819</v>
      </c>
      <c r="N1063" s="3"/>
      <c r="O1063" s="3"/>
    </row>
    <row r="1064" spans="1:15" ht="30">
      <c r="A1064" s="120" t="str">
        <f t="shared" si="156"/>
        <v>71050601015113</v>
      </c>
      <c r="B1064" s="114" t="s">
        <v>439</v>
      </c>
      <c r="C1064" s="115" t="s">
        <v>149</v>
      </c>
      <c r="D1064" s="116" t="s">
        <v>157</v>
      </c>
      <c r="E1064" s="117" t="s">
        <v>106</v>
      </c>
      <c r="F1064" s="118" t="s">
        <v>106</v>
      </c>
      <c r="G1064" s="119">
        <v>5113</v>
      </c>
      <c r="L1064" s="36" t="s">
        <v>174</v>
      </c>
      <c r="M1064" s="37">
        <v>5113</v>
      </c>
      <c r="N1064" s="3"/>
      <c r="O1064" s="3"/>
    </row>
    <row r="1065" spans="1:15">
      <c r="A1065" s="120" t="str">
        <f t="shared" si="156"/>
        <v>71050601040000</v>
      </c>
      <c r="B1065" s="114" t="s">
        <v>439</v>
      </c>
      <c r="C1065" s="115" t="s">
        <v>149</v>
      </c>
      <c r="D1065" s="116" t="s">
        <v>157</v>
      </c>
      <c r="E1065" s="117" t="s">
        <v>106</v>
      </c>
      <c r="F1065" s="118" t="s">
        <v>155</v>
      </c>
      <c r="G1065" s="119" t="s">
        <v>440</v>
      </c>
      <c r="L1065" s="36" t="s">
        <v>538</v>
      </c>
      <c r="N1065" s="3"/>
      <c r="O1065" s="3"/>
    </row>
    <row r="1066" spans="1:15">
      <c r="A1066" s="120" t="str">
        <f t="shared" si="156"/>
        <v>71050601044269</v>
      </c>
      <c r="B1066" s="114" t="s">
        <v>439</v>
      </c>
      <c r="C1066" s="115" t="s">
        <v>149</v>
      </c>
      <c r="D1066" s="116" t="s">
        <v>157</v>
      </c>
      <c r="E1066" s="117" t="s">
        <v>106</v>
      </c>
      <c r="F1066" s="118" t="s">
        <v>155</v>
      </c>
      <c r="G1066" s="119">
        <v>4269</v>
      </c>
      <c r="L1066" s="36" t="s">
        <v>240</v>
      </c>
      <c r="M1066" s="37">
        <v>4269</v>
      </c>
      <c r="N1066" s="3"/>
      <c r="O1066" s="3"/>
    </row>
    <row r="1067" spans="1:15" ht="30">
      <c r="A1067" s="120" t="str">
        <f t="shared" si="156"/>
        <v>71050601044819</v>
      </c>
      <c r="B1067" s="114" t="s">
        <v>439</v>
      </c>
      <c r="C1067" s="115" t="s">
        <v>149</v>
      </c>
      <c r="D1067" s="116" t="s">
        <v>157</v>
      </c>
      <c r="E1067" s="117" t="s">
        <v>106</v>
      </c>
      <c r="F1067" s="118" t="s">
        <v>155</v>
      </c>
      <c r="G1067" s="119">
        <v>4819</v>
      </c>
      <c r="L1067" s="36" t="s">
        <v>219</v>
      </c>
      <c r="M1067" s="37">
        <v>4819</v>
      </c>
      <c r="N1067" s="3"/>
      <c r="O1067" s="3"/>
    </row>
    <row r="1068" spans="1:15">
      <c r="A1068" s="120" t="str">
        <f t="shared" si="156"/>
        <v>71050601045221</v>
      </c>
      <c r="B1068" s="114" t="s">
        <v>439</v>
      </c>
      <c r="C1068" s="115" t="s">
        <v>149</v>
      </c>
      <c r="D1068" s="116" t="s">
        <v>157</v>
      </c>
      <c r="E1068" s="117" t="s">
        <v>106</v>
      </c>
      <c r="F1068" s="118" t="s">
        <v>155</v>
      </c>
      <c r="G1068" s="119">
        <v>5221</v>
      </c>
      <c r="L1068" s="36" t="s">
        <v>428</v>
      </c>
      <c r="M1068" s="37">
        <v>5221</v>
      </c>
      <c r="N1068" s="3"/>
      <c r="O1068" s="3"/>
    </row>
    <row r="1069" spans="1:15">
      <c r="A1069" s="120" t="str">
        <f t="shared" si="156"/>
        <v>71050601050000</v>
      </c>
      <c r="B1069" s="114" t="s">
        <v>439</v>
      </c>
      <c r="C1069" s="115" t="s">
        <v>149</v>
      </c>
      <c r="D1069" s="116" t="s">
        <v>157</v>
      </c>
      <c r="E1069" s="117" t="s">
        <v>106</v>
      </c>
      <c r="F1069" s="118" t="s">
        <v>149</v>
      </c>
      <c r="G1069" s="119" t="s">
        <v>440</v>
      </c>
      <c r="L1069" s="36" t="s">
        <v>539</v>
      </c>
      <c r="N1069" s="3"/>
      <c r="O1069" s="3"/>
    </row>
    <row r="1070" spans="1:15">
      <c r="A1070" s="120" t="str">
        <f t="shared" si="156"/>
        <v>71050601054861</v>
      </c>
      <c r="B1070" s="114" t="s">
        <v>439</v>
      </c>
      <c r="C1070" s="115" t="s">
        <v>149</v>
      </c>
      <c r="D1070" s="116" t="s">
        <v>157</v>
      </c>
      <c r="E1070" s="117" t="s">
        <v>106</v>
      </c>
      <c r="F1070" s="118" t="s">
        <v>149</v>
      </c>
      <c r="G1070" s="119">
        <v>4861</v>
      </c>
      <c r="L1070" s="36" t="s">
        <v>134</v>
      </c>
      <c r="M1070" s="37">
        <v>4861</v>
      </c>
      <c r="N1070" s="3"/>
      <c r="O1070" s="3"/>
    </row>
    <row r="1071" spans="1:15">
      <c r="A1071" s="120" t="str">
        <f t="shared" si="156"/>
        <v>71060101025111</v>
      </c>
      <c r="B1071" s="114" t="s">
        <v>439</v>
      </c>
      <c r="C1071" s="115" t="s">
        <v>157</v>
      </c>
      <c r="D1071" s="116" t="s">
        <v>106</v>
      </c>
      <c r="E1071" s="117" t="s">
        <v>106</v>
      </c>
      <c r="F1071" s="118" t="s">
        <v>140</v>
      </c>
      <c r="G1071" s="119">
        <v>5111</v>
      </c>
      <c r="L1071" s="36" t="s">
        <v>421</v>
      </c>
      <c r="M1071" s="37">
        <v>5111</v>
      </c>
      <c r="N1071" s="3"/>
      <c r="O1071" s="3"/>
    </row>
    <row r="1072" spans="1:15">
      <c r="A1072" s="120" t="str">
        <f t="shared" si="156"/>
        <v>71060101025112</v>
      </c>
      <c r="B1072" s="114" t="s">
        <v>439</v>
      </c>
      <c r="C1072" s="115" t="s">
        <v>157</v>
      </c>
      <c r="D1072" s="116" t="s">
        <v>106</v>
      </c>
      <c r="E1072" s="117" t="s">
        <v>106</v>
      </c>
      <c r="F1072" s="118" t="s">
        <v>140</v>
      </c>
      <c r="G1072" s="119">
        <v>5112</v>
      </c>
      <c r="L1072" s="36" t="s">
        <v>173</v>
      </c>
      <c r="M1072" s="37">
        <v>5112</v>
      </c>
      <c r="N1072" s="3"/>
      <c r="O1072" s="3"/>
    </row>
    <row r="1073" spans="1:15">
      <c r="A1073" s="120" t="str">
        <f t="shared" si="156"/>
        <v>71060300000000</v>
      </c>
      <c r="B1073" s="114" t="s">
        <v>439</v>
      </c>
      <c r="C1073" s="115" t="s">
        <v>157</v>
      </c>
      <c r="D1073" s="116" t="s">
        <v>442</v>
      </c>
      <c r="E1073" s="117" t="s">
        <v>441</v>
      </c>
      <c r="F1073" s="118" t="s">
        <v>441</v>
      </c>
      <c r="G1073" s="119" t="s">
        <v>440</v>
      </c>
      <c r="L1073" s="36" t="s">
        <v>540</v>
      </c>
      <c r="N1073" s="3"/>
      <c r="O1073" s="3"/>
    </row>
    <row r="1074" spans="1:15">
      <c r="A1074" s="120" t="str">
        <f t="shared" si="156"/>
        <v>71060300000001</v>
      </c>
      <c r="B1074" s="114" t="s">
        <v>439</v>
      </c>
      <c r="C1074" s="115" t="s">
        <v>157</v>
      </c>
      <c r="D1074" s="116" t="s">
        <v>442</v>
      </c>
      <c r="E1074" s="117" t="s">
        <v>441</v>
      </c>
      <c r="F1074" s="118" t="s">
        <v>441</v>
      </c>
      <c r="G1074" s="119" t="s">
        <v>96</v>
      </c>
      <c r="L1074" s="36" t="e">
        <v>#N/A</v>
      </c>
      <c r="N1074" s="3"/>
      <c r="O1074" s="3"/>
    </row>
    <row r="1075" spans="1:15">
      <c r="A1075" s="120" t="str">
        <f t="shared" si="156"/>
        <v>71060301000000</v>
      </c>
      <c r="B1075" s="114" t="s">
        <v>439</v>
      </c>
      <c r="C1075" s="115" t="s">
        <v>157</v>
      </c>
      <c r="D1075" s="116" t="s">
        <v>442</v>
      </c>
      <c r="E1075" s="117" t="s">
        <v>106</v>
      </c>
      <c r="F1075" s="118" t="s">
        <v>441</v>
      </c>
      <c r="G1075" s="119" t="s">
        <v>440</v>
      </c>
      <c r="L1075" s="36" t="s">
        <v>541</v>
      </c>
      <c r="N1075" s="3"/>
      <c r="O1075" s="3"/>
    </row>
    <row r="1076" spans="1:15">
      <c r="A1076" s="120" t="str">
        <f t="shared" si="156"/>
        <v>71060301000001</v>
      </c>
      <c r="B1076" s="114" t="s">
        <v>439</v>
      </c>
      <c r="C1076" s="115" t="s">
        <v>157</v>
      </c>
      <c r="D1076" s="116" t="s">
        <v>442</v>
      </c>
      <c r="E1076" s="117" t="s">
        <v>106</v>
      </c>
      <c r="F1076" s="118" t="s">
        <v>441</v>
      </c>
      <c r="G1076" s="119" t="s">
        <v>96</v>
      </c>
      <c r="L1076" s="36" t="e">
        <v>#N/A</v>
      </c>
      <c r="N1076" s="3"/>
      <c r="O1076" s="3"/>
    </row>
    <row r="1077" spans="1:15">
      <c r="A1077" s="120" t="str">
        <f t="shared" si="156"/>
        <v>71060301010000</v>
      </c>
      <c r="B1077" s="114" t="s">
        <v>439</v>
      </c>
      <c r="C1077" s="115" t="s">
        <v>157</v>
      </c>
      <c r="D1077" s="116" t="s">
        <v>442</v>
      </c>
      <c r="E1077" s="117" t="s">
        <v>106</v>
      </c>
      <c r="F1077" s="118" t="s">
        <v>106</v>
      </c>
      <c r="G1077" s="119" t="s">
        <v>440</v>
      </c>
      <c r="L1077" s="36" t="s">
        <v>542</v>
      </c>
      <c r="N1077" s="3"/>
      <c r="O1077" s="3"/>
    </row>
    <row r="1078" spans="1:15">
      <c r="A1078" s="120" t="str">
        <f t="shared" si="156"/>
        <v>71060301014861</v>
      </c>
      <c r="B1078" s="114" t="s">
        <v>439</v>
      </c>
      <c r="C1078" s="115" t="s">
        <v>157</v>
      </c>
      <c r="D1078" s="116" t="s">
        <v>442</v>
      </c>
      <c r="E1078" s="117" t="s">
        <v>106</v>
      </c>
      <c r="F1078" s="118" t="s">
        <v>106</v>
      </c>
      <c r="G1078" s="119">
        <v>4861</v>
      </c>
      <c r="L1078" s="36" t="s">
        <v>134</v>
      </c>
      <c r="M1078" s="37">
        <v>4861</v>
      </c>
      <c r="N1078" s="3"/>
      <c r="O1078" s="3"/>
    </row>
    <row r="1079" spans="1:15">
      <c r="A1079" s="120" t="str">
        <f t="shared" si="156"/>
        <v>71060301020000</v>
      </c>
      <c r="B1079" s="114" t="s">
        <v>439</v>
      </c>
      <c r="C1079" s="115" t="s">
        <v>157</v>
      </c>
      <c r="D1079" s="116" t="s">
        <v>442</v>
      </c>
      <c r="E1079" s="117" t="s">
        <v>106</v>
      </c>
      <c r="F1079" s="118" t="s">
        <v>140</v>
      </c>
      <c r="G1079" s="119" t="s">
        <v>440</v>
      </c>
      <c r="L1079" s="36" t="s">
        <v>543</v>
      </c>
      <c r="N1079" s="3"/>
      <c r="O1079" s="3"/>
    </row>
    <row r="1080" spans="1:15">
      <c r="A1080" s="120" t="str">
        <f t="shared" si="156"/>
        <v>71060301024861</v>
      </c>
      <c r="B1080" s="114" t="s">
        <v>439</v>
      </c>
      <c r="C1080" s="115" t="s">
        <v>157</v>
      </c>
      <c r="D1080" s="116" t="s">
        <v>442</v>
      </c>
      <c r="E1080" s="117" t="s">
        <v>106</v>
      </c>
      <c r="F1080" s="118" t="s">
        <v>140</v>
      </c>
      <c r="G1080" s="119">
        <v>4861</v>
      </c>
      <c r="L1080" s="36" t="s">
        <v>134</v>
      </c>
      <c r="M1080" s="37">
        <v>4861</v>
      </c>
      <c r="N1080" s="3"/>
      <c r="O1080" s="3"/>
    </row>
    <row r="1081" spans="1:15">
      <c r="A1081" s="120" t="str">
        <f t="shared" si="156"/>
        <v>71060301030000</v>
      </c>
      <c r="B1081" s="114" t="s">
        <v>439</v>
      </c>
      <c r="C1081" s="115" t="s">
        <v>157</v>
      </c>
      <c r="D1081" s="116" t="s">
        <v>442</v>
      </c>
      <c r="E1081" s="117" t="s">
        <v>106</v>
      </c>
      <c r="F1081" s="118" t="s">
        <v>442</v>
      </c>
      <c r="G1081" s="119" t="s">
        <v>440</v>
      </c>
      <c r="L1081" s="36" t="s">
        <v>544</v>
      </c>
      <c r="N1081" s="3"/>
      <c r="O1081" s="3"/>
    </row>
    <row r="1082" spans="1:15">
      <c r="A1082" s="120" t="str">
        <f t="shared" si="156"/>
        <v>71060301034861</v>
      </c>
      <c r="B1082" s="114" t="s">
        <v>439</v>
      </c>
      <c r="C1082" s="115" t="s">
        <v>157</v>
      </c>
      <c r="D1082" s="116" t="s">
        <v>442</v>
      </c>
      <c r="E1082" s="117" t="s">
        <v>106</v>
      </c>
      <c r="F1082" s="118" t="s">
        <v>442</v>
      </c>
      <c r="G1082" s="119">
        <v>4861</v>
      </c>
      <c r="L1082" s="36" t="s">
        <v>134</v>
      </c>
      <c r="M1082" s="37">
        <v>4861</v>
      </c>
      <c r="N1082" s="3"/>
      <c r="O1082" s="3"/>
    </row>
    <row r="1083" spans="1:15">
      <c r="A1083" s="120" t="str">
        <f t="shared" si="156"/>
        <v>71060301040000</v>
      </c>
      <c r="B1083" s="114" t="s">
        <v>439</v>
      </c>
      <c r="C1083" s="115" t="s">
        <v>157</v>
      </c>
      <c r="D1083" s="116" t="s">
        <v>442</v>
      </c>
      <c r="E1083" s="117" t="s">
        <v>106</v>
      </c>
      <c r="F1083" s="118" t="s">
        <v>155</v>
      </c>
      <c r="G1083" s="119" t="s">
        <v>440</v>
      </c>
      <c r="L1083" s="36" t="s">
        <v>545</v>
      </c>
      <c r="N1083" s="3"/>
      <c r="O1083" s="3"/>
    </row>
    <row r="1084" spans="1:15">
      <c r="A1084" s="120" t="str">
        <f t="shared" si="156"/>
        <v>71060301044861</v>
      </c>
      <c r="B1084" s="114" t="s">
        <v>439</v>
      </c>
      <c r="C1084" s="115" t="s">
        <v>157</v>
      </c>
      <c r="D1084" s="116" t="s">
        <v>442</v>
      </c>
      <c r="E1084" s="117" t="s">
        <v>106</v>
      </c>
      <c r="F1084" s="118" t="s">
        <v>155</v>
      </c>
      <c r="G1084" s="119">
        <v>4861</v>
      </c>
      <c r="L1084" s="36" t="s">
        <v>134</v>
      </c>
      <c r="M1084" s="37">
        <v>4861</v>
      </c>
      <c r="N1084" s="3"/>
      <c r="O1084" s="3"/>
    </row>
    <row r="1085" spans="1:15">
      <c r="A1085" s="120" t="str">
        <f t="shared" si="156"/>
        <v>71060301050000</v>
      </c>
      <c r="B1085" s="114" t="s">
        <v>439</v>
      </c>
      <c r="C1085" s="115" t="s">
        <v>157</v>
      </c>
      <c r="D1085" s="116" t="s">
        <v>442</v>
      </c>
      <c r="E1085" s="117" t="s">
        <v>106</v>
      </c>
      <c r="F1085" s="118" t="s">
        <v>149</v>
      </c>
      <c r="G1085" s="119" t="s">
        <v>440</v>
      </c>
      <c r="L1085" s="36" t="s">
        <v>546</v>
      </c>
      <c r="N1085" s="3"/>
      <c r="O1085" s="3"/>
    </row>
    <row r="1086" spans="1:15">
      <c r="A1086" s="120" t="str">
        <f t="shared" si="156"/>
        <v>71060301054861</v>
      </c>
      <c r="B1086" s="114" t="s">
        <v>439</v>
      </c>
      <c r="C1086" s="115" t="s">
        <v>157</v>
      </c>
      <c r="D1086" s="116" t="s">
        <v>442</v>
      </c>
      <c r="E1086" s="117" t="s">
        <v>106</v>
      </c>
      <c r="F1086" s="118" t="s">
        <v>149</v>
      </c>
      <c r="G1086" s="119">
        <v>4861</v>
      </c>
      <c r="L1086" s="36" t="s">
        <v>134</v>
      </c>
      <c r="M1086" s="37">
        <v>4861</v>
      </c>
      <c r="N1086" s="3"/>
      <c r="O1086" s="3"/>
    </row>
    <row r="1087" spans="1:15">
      <c r="A1087" s="120" t="str">
        <f t="shared" si="156"/>
        <v>71060401010000</v>
      </c>
      <c r="B1087" s="114" t="s">
        <v>439</v>
      </c>
      <c r="C1087" s="115" t="s">
        <v>157</v>
      </c>
      <c r="D1087" s="116" t="s">
        <v>155</v>
      </c>
      <c r="E1087" s="117" t="s">
        <v>106</v>
      </c>
      <c r="F1087" s="118" t="s">
        <v>106</v>
      </c>
      <c r="G1087" s="119" t="s">
        <v>440</v>
      </c>
      <c r="L1087" s="36" t="s">
        <v>547</v>
      </c>
      <c r="N1087" s="3"/>
      <c r="O1087" s="3"/>
    </row>
    <row r="1088" spans="1:15" ht="30">
      <c r="A1088" s="120" t="str">
        <f t="shared" si="156"/>
        <v>71060401015113</v>
      </c>
      <c r="B1088" s="114" t="s">
        <v>439</v>
      </c>
      <c r="C1088" s="115" t="s">
        <v>157</v>
      </c>
      <c r="D1088" s="116" t="s">
        <v>155</v>
      </c>
      <c r="E1088" s="117" t="s">
        <v>106</v>
      </c>
      <c r="F1088" s="118" t="s">
        <v>106</v>
      </c>
      <c r="G1088" s="119">
        <v>5113</v>
      </c>
      <c r="L1088" s="36" t="s">
        <v>174</v>
      </c>
      <c r="M1088" s="37">
        <v>5113</v>
      </c>
      <c r="N1088" s="3"/>
      <c r="O1088" s="3"/>
    </row>
    <row r="1089" spans="1:15">
      <c r="A1089" s="120" t="str">
        <f t="shared" si="156"/>
        <v>71060401015129</v>
      </c>
      <c r="B1089" s="114" t="s">
        <v>439</v>
      </c>
      <c r="C1089" s="115" t="s">
        <v>157</v>
      </c>
      <c r="D1089" s="116" t="s">
        <v>155</v>
      </c>
      <c r="E1089" s="117" t="s">
        <v>106</v>
      </c>
      <c r="F1089" s="118" t="s">
        <v>106</v>
      </c>
      <c r="G1089" s="119">
        <v>5129</v>
      </c>
      <c r="L1089" s="36" t="s">
        <v>424</v>
      </c>
      <c r="M1089" s="37">
        <v>5129</v>
      </c>
      <c r="N1089" s="3"/>
      <c r="O1089" s="3"/>
    </row>
    <row r="1090" spans="1:15">
      <c r="A1090" s="120" t="str">
        <f t="shared" si="156"/>
        <v>71060401020000</v>
      </c>
      <c r="B1090" s="114" t="s">
        <v>439</v>
      </c>
      <c r="C1090" s="115" t="s">
        <v>157</v>
      </c>
      <c r="D1090" s="116" t="s">
        <v>155</v>
      </c>
      <c r="E1090" s="117" t="s">
        <v>106</v>
      </c>
      <c r="F1090" s="118" t="s">
        <v>140</v>
      </c>
      <c r="G1090" s="119" t="s">
        <v>440</v>
      </c>
      <c r="L1090" s="36" t="s">
        <v>548</v>
      </c>
      <c r="N1090" s="3"/>
      <c r="O1090" s="3"/>
    </row>
    <row r="1091" spans="1:15" ht="30">
      <c r="A1091" s="120" t="str">
        <f t="shared" si="156"/>
        <v>71060401024511</v>
      </c>
      <c r="B1091" s="114" t="s">
        <v>439</v>
      </c>
      <c r="C1091" s="115" t="s">
        <v>157</v>
      </c>
      <c r="D1091" s="116" t="s">
        <v>155</v>
      </c>
      <c r="E1091" s="117" t="s">
        <v>106</v>
      </c>
      <c r="F1091" s="118" t="s">
        <v>140</v>
      </c>
      <c r="G1091" s="119">
        <v>4511</v>
      </c>
      <c r="L1091" s="36" t="s">
        <v>217</v>
      </c>
      <c r="M1091" s="37">
        <v>4511</v>
      </c>
      <c r="N1091" s="3"/>
      <c r="O1091" s="3"/>
    </row>
    <row r="1092" spans="1:15">
      <c r="A1092" s="120" t="str">
        <f t="shared" si="156"/>
        <v>71060401024861</v>
      </c>
      <c r="B1092" s="114" t="s">
        <v>439</v>
      </c>
      <c r="C1092" s="115" t="s">
        <v>157</v>
      </c>
      <c r="D1092" s="116" t="s">
        <v>155</v>
      </c>
      <c r="E1092" s="117" t="s">
        <v>106</v>
      </c>
      <c r="F1092" s="118" t="s">
        <v>140</v>
      </c>
      <c r="G1092" s="119">
        <v>4861</v>
      </c>
      <c r="L1092" s="36" t="s">
        <v>134</v>
      </c>
      <c r="M1092" s="37">
        <v>4861</v>
      </c>
      <c r="N1092" s="3"/>
      <c r="O1092" s="3"/>
    </row>
    <row r="1093" spans="1:15">
      <c r="A1093" s="120" t="str">
        <f t="shared" si="156"/>
        <v>71060401040000</v>
      </c>
      <c r="B1093" s="114" t="s">
        <v>439</v>
      </c>
      <c r="C1093" s="115" t="s">
        <v>157</v>
      </c>
      <c r="D1093" s="116" t="s">
        <v>155</v>
      </c>
      <c r="E1093" s="117" t="s">
        <v>106</v>
      </c>
      <c r="F1093" s="118" t="s">
        <v>155</v>
      </c>
      <c r="G1093" s="119" t="s">
        <v>440</v>
      </c>
      <c r="L1093" s="36" t="s">
        <v>549</v>
      </c>
      <c r="N1093" s="3"/>
      <c r="O1093" s="3"/>
    </row>
    <row r="1094" spans="1:15" ht="30">
      <c r="A1094" s="120" t="str">
        <f t="shared" si="156"/>
        <v>71060401045113</v>
      </c>
      <c r="B1094" s="114" t="s">
        <v>439</v>
      </c>
      <c r="C1094" s="115" t="s">
        <v>157</v>
      </c>
      <c r="D1094" s="116" t="s">
        <v>155</v>
      </c>
      <c r="E1094" s="117" t="s">
        <v>106</v>
      </c>
      <c r="F1094" s="118" t="s">
        <v>155</v>
      </c>
      <c r="G1094" s="119">
        <v>5113</v>
      </c>
      <c r="L1094" s="36" t="s">
        <v>174</v>
      </c>
      <c r="M1094" s="37">
        <v>5113</v>
      </c>
      <c r="N1094" s="3"/>
      <c r="O1094" s="3"/>
    </row>
    <row r="1095" spans="1:15">
      <c r="A1095" s="120" t="str">
        <f t="shared" si="156"/>
        <v>71060500000000</v>
      </c>
      <c r="B1095" s="114" t="s">
        <v>439</v>
      </c>
      <c r="C1095" s="115" t="s">
        <v>157</v>
      </c>
      <c r="D1095" s="116" t="s">
        <v>149</v>
      </c>
      <c r="E1095" s="117" t="s">
        <v>441</v>
      </c>
      <c r="F1095" s="118" t="s">
        <v>441</v>
      </c>
      <c r="G1095" s="119" t="s">
        <v>440</v>
      </c>
      <c r="L1095" s="36" t="s">
        <v>550</v>
      </c>
      <c r="N1095" s="3"/>
      <c r="O1095" s="3"/>
    </row>
    <row r="1096" spans="1:15">
      <c r="A1096" s="120" t="str">
        <f t="shared" si="156"/>
        <v>71060500000001</v>
      </c>
      <c r="B1096" s="114" t="s">
        <v>439</v>
      </c>
      <c r="C1096" s="115" t="s">
        <v>157</v>
      </c>
      <c r="D1096" s="116" t="s">
        <v>149</v>
      </c>
      <c r="E1096" s="117" t="s">
        <v>441</v>
      </c>
      <c r="F1096" s="118" t="s">
        <v>441</v>
      </c>
      <c r="G1096" s="119" t="s">
        <v>96</v>
      </c>
      <c r="L1096" s="36" t="e">
        <v>#N/A</v>
      </c>
      <c r="N1096" s="3"/>
      <c r="O1096" s="3"/>
    </row>
    <row r="1097" spans="1:15">
      <c r="A1097" s="120" t="str">
        <f t="shared" si="156"/>
        <v>71060501000000</v>
      </c>
      <c r="B1097" s="114" t="s">
        <v>439</v>
      </c>
      <c r="C1097" s="115" t="s">
        <v>157</v>
      </c>
      <c r="D1097" s="116" t="s">
        <v>149</v>
      </c>
      <c r="E1097" s="117" t="s">
        <v>106</v>
      </c>
      <c r="F1097" s="118" t="s">
        <v>441</v>
      </c>
      <c r="G1097" s="119" t="s">
        <v>440</v>
      </c>
      <c r="L1097" s="36" t="s">
        <v>551</v>
      </c>
      <c r="N1097" s="3"/>
      <c r="O1097" s="3"/>
    </row>
    <row r="1098" spans="1:15">
      <c r="A1098" s="120" t="str">
        <f t="shared" si="156"/>
        <v>71060501000001</v>
      </c>
      <c r="B1098" s="114" t="s">
        <v>439</v>
      </c>
      <c r="C1098" s="115" t="s">
        <v>157</v>
      </c>
      <c r="D1098" s="116" t="s">
        <v>149</v>
      </c>
      <c r="E1098" s="117" t="s">
        <v>106</v>
      </c>
      <c r="F1098" s="118" t="s">
        <v>441</v>
      </c>
      <c r="G1098" s="119" t="s">
        <v>96</v>
      </c>
      <c r="L1098" s="36" t="e">
        <v>#N/A</v>
      </c>
      <c r="N1098" s="3"/>
      <c r="O1098" s="3"/>
    </row>
    <row r="1099" spans="1:15">
      <c r="A1099" s="120" t="str">
        <f t="shared" si="156"/>
        <v>71060501010000</v>
      </c>
      <c r="B1099" s="114" t="s">
        <v>439</v>
      </c>
      <c r="C1099" s="115" t="s">
        <v>157</v>
      </c>
      <c r="D1099" s="116" t="s">
        <v>149</v>
      </c>
      <c r="E1099" s="117" t="s">
        <v>106</v>
      </c>
      <c r="F1099" s="118" t="s">
        <v>106</v>
      </c>
      <c r="G1099" s="119" t="s">
        <v>440</v>
      </c>
      <c r="L1099" s="36" t="s">
        <v>552</v>
      </c>
      <c r="N1099" s="3"/>
      <c r="O1099" s="3"/>
    </row>
    <row r="1100" spans="1:15">
      <c r="A1100" s="120" t="str">
        <f t="shared" si="156"/>
        <v>71060501015134</v>
      </c>
      <c r="B1100" s="114" t="s">
        <v>439</v>
      </c>
      <c r="C1100" s="115" t="s">
        <v>157</v>
      </c>
      <c r="D1100" s="116" t="s">
        <v>149</v>
      </c>
      <c r="E1100" s="117" t="s">
        <v>106</v>
      </c>
      <c r="F1100" s="118" t="s">
        <v>106</v>
      </c>
      <c r="G1100" s="119">
        <v>5134</v>
      </c>
      <c r="L1100" s="36" t="s">
        <v>139</v>
      </c>
      <c r="M1100" s="37">
        <v>5134</v>
      </c>
      <c r="N1100" s="3"/>
      <c r="O1100" s="3"/>
    </row>
    <row r="1101" spans="1:15">
      <c r="A1101" s="120" t="str">
        <f t="shared" si="156"/>
        <v>71060601034269</v>
      </c>
      <c r="B1101" s="114" t="s">
        <v>439</v>
      </c>
      <c r="C1101" s="115" t="s">
        <v>157</v>
      </c>
      <c r="D1101" s="116" t="s">
        <v>157</v>
      </c>
      <c r="E1101" s="117" t="s">
        <v>106</v>
      </c>
      <c r="F1101" s="118" t="s">
        <v>442</v>
      </c>
      <c r="G1101" s="119">
        <v>4269</v>
      </c>
      <c r="L1101" s="36" t="s">
        <v>240</v>
      </c>
      <c r="M1101" s="37">
        <v>4269</v>
      </c>
      <c r="N1101" s="3"/>
      <c r="O1101" s="3"/>
    </row>
    <row r="1102" spans="1:15" ht="30">
      <c r="A1102" s="120" t="str">
        <f t="shared" si="156"/>
        <v>71060601034521</v>
      </c>
      <c r="B1102" s="114" t="s">
        <v>439</v>
      </c>
      <c r="C1102" s="115" t="s">
        <v>157</v>
      </c>
      <c r="D1102" s="116" t="s">
        <v>157</v>
      </c>
      <c r="E1102" s="117" t="s">
        <v>106</v>
      </c>
      <c r="F1102" s="118" t="s">
        <v>442</v>
      </c>
      <c r="G1102" s="119">
        <v>4521</v>
      </c>
      <c r="L1102" s="36" t="s">
        <v>267</v>
      </c>
      <c r="M1102" s="37">
        <v>4521</v>
      </c>
      <c r="N1102" s="3"/>
      <c r="O1102" s="3"/>
    </row>
    <row r="1103" spans="1:15" ht="30">
      <c r="A1103" s="120" t="str">
        <f t="shared" si="156"/>
        <v>71060601034819</v>
      </c>
      <c r="B1103" s="114" t="s">
        <v>439</v>
      </c>
      <c r="C1103" s="115" t="s">
        <v>157</v>
      </c>
      <c r="D1103" s="116" t="s">
        <v>157</v>
      </c>
      <c r="E1103" s="117" t="s">
        <v>106</v>
      </c>
      <c r="F1103" s="118" t="s">
        <v>442</v>
      </c>
      <c r="G1103" s="119">
        <v>4819</v>
      </c>
      <c r="L1103" s="36" t="s">
        <v>219</v>
      </c>
      <c r="M1103" s="37">
        <v>4819</v>
      </c>
      <c r="N1103" s="3"/>
      <c r="O1103" s="3"/>
    </row>
    <row r="1104" spans="1:15">
      <c r="A1104" s="120" t="str">
        <f t="shared" si="156"/>
        <v>71060601035112</v>
      </c>
      <c r="B1104" s="114" t="s">
        <v>439</v>
      </c>
      <c r="C1104" s="115" t="s">
        <v>157</v>
      </c>
      <c r="D1104" s="116" t="s">
        <v>157</v>
      </c>
      <c r="E1104" s="117" t="s">
        <v>106</v>
      </c>
      <c r="F1104" s="118" t="s">
        <v>442</v>
      </c>
      <c r="G1104" s="119">
        <v>5112</v>
      </c>
      <c r="L1104" s="36" t="s">
        <v>173</v>
      </c>
      <c r="M1104" s="37">
        <v>5112</v>
      </c>
      <c r="N1104" s="3"/>
      <c r="O1104" s="3"/>
    </row>
    <row r="1105" spans="1:15">
      <c r="A1105" s="120" t="str">
        <f t="shared" si="156"/>
        <v>71060601044269</v>
      </c>
      <c r="B1105" s="114" t="s">
        <v>439</v>
      </c>
      <c r="C1105" s="115" t="s">
        <v>157</v>
      </c>
      <c r="D1105" s="116" t="s">
        <v>157</v>
      </c>
      <c r="E1105" s="117" t="s">
        <v>106</v>
      </c>
      <c r="F1105" s="118" t="s">
        <v>155</v>
      </c>
      <c r="G1105" s="119">
        <v>4269</v>
      </c>
      <c r="L1105" s="36" t="s">
        <v>240</v>
      </c>
      <c r="M1105" s="37">
        <v>4269</v>
      </c>
      <c r="N1105" s="3"/>
      <c r="O1105" s="3"/>
    </row>
    <row r="1106" spans="1:15" ht="30">
      <c r="A1106" s="120" t="str">
        <f t="shared" si="156"/>
        <v>71060601044521</v>
      </c>
      <c r="B1106" s="114" t="s">
        <v>439</v>
      </c>
      <c r="C1106" s="115" t="s">
        <v>157</v>
      </c>
      <c r="D1106" s="116" t="s">
        <v>157</v>
      </c>
      <c r="E1106" s="117" t="s">
        <v>106</v>
      </c>
      <c r="F1106" s="118" t="s">
        <v>155</v>
      </c>
      <c r="G1106" s="119">
        <v>4521</v>
      </c>
      <c r="L1106" s="36" t="s">
        <v>267</v>
      </c>
      <c r="M1106" s="37">
        <v>4521</v>
      </c>
      <c r="N1106" s="3"/>
      <c r="O1106" s="3"/>
    </row>
    <row r="1107" spans="1:15">
      <c r="A1107" s="120" t="str">
        <f t="shared" si="156"/>
        <v>71060601050000</v>
      </c>
      <c r="B1107" s="114" t="s">
        <v>439</v>
      </c>
      <c r="C1107" s="115" t="s">
        <v>157</v>
      </c>
      <c r="D1107" s="116" t="s">
        <v>157</v>
      </c>
      <c r="E1107" s="117" t="s">
        <v>106</v>
      </c>
      <c r="F1107" s="118" t="s">
        <v>149</v>
      </c>
      <c r="G1107" s="119" t="s">
        <v>440</v>
      </c>
      <c r="L1107" s="36" t="s">
        <v>553</v>
      </c>
      <c r="N1107" s="3"/>
      <c r="O1107" s="3"/>
    </row>
    <row r="1108" spans="1:15">
      <c r="A1108" s="120" t="str">
        <f t="shared" si="156"/>
        <v>71060601054861</v>
      </c>
      <c r="B1108" s="114" t="s">
        <v>439</v>
      </c>
      <c r="C1108" s="115" t="s">
        <v>157</v>
      </c>
      <c r="D1108" s="116" t="s">
        <v>157</v>
      </c>
      <c r="E1108" s="117" t="s">
        <v>106</v>
      </c>
      <c r="F1108" s="118" t="s">
        <v>149</v>
      </c>
      <c r="G1108" s="119">
        <v>4861</v>
      </c>
      <c r="L1108" s="36" t="s">
        <v>134</v>
      </c>
      <c r="M1108" s="37">
        <v>4861</v>
      </c>
      <c r="N1108" s="3"/>
      <c r="O1108" s="3"/>
    </row>
    <row r="1109" spans="1:15">
      <c r="A1109" s="120" t="str">
        <f t="shared" si="156"/>
        <v>71060601060000</v>
      </c>
      <c r="B1109" s="114" t="s">
        <v>439</v>
      </c>
      <c r="C1109" s="115" t="s">
        <v>157</v>
      </c>
      <c r="D1109" s="116" t="s">
        <v>157</v>
      </c>
      <c r="E1109" s="117" t="s">
        <v>106</v>
      </c>
      <c r="F1109" s="118" t="s">
        <v>157</v>
      </c>
      <c r="G1109" s="119" t="s">
        <v>440</v>
      </c>
      <c r="L1109" s="36" t="s">
        <v>554</v>
      </c>
      <c r="N1109" s="3"/>
      <c r="O1109" s="3"/>
    </row>
    <row r="1110" spans="1:15" ht="45">
      <c r="A1110" s="120" t="str">
        <f t="shared" si="156"/>
        <v>71060601064638</v>
      </c>
      <c r="B1110" s="114" t="s">
        <v>439</v>
      </c>
      <c r="C1110" s="115" t="s">
        <v>157</v>
      </c>
      <c r="D1110" s="116" t="s">
        <v>157</v>
      </c>
      <c r="E1110" s="117" t="s">
        <v>106</v>
      </c>
      <c r="F1110" s="118" t="s">
        <v>157</v>
      </c>
      <c r="G1110" s="119">
        <v>4638</v>
      </c>
      <c r="L1110" s="36" t="s">
        <v>241</v>
      </c>
      <c r="M1110" s="37">
        <v>4638</v>
      </c>
      <c r="N1110" s="3"/>
      <c r="O1110" s="3"/>
    </row>
    <row r="1111" spans="1:15">
      <c r="A1111" s="120" t="str">
        <f t="shared" si="156"/>
        <v>71060601070000</v>
      </c>
      <c r="B1111" s="114" t="s">
        <v>439</v>
      </c>
      <c r="C1111" s="115" t="s">
        <v>157</v>
      </c>
      <c r="D1111" s="116" t="s">
        <v>157</v>
      </c>
      <c r="E1111" s="117" t="s">
        <v>106</v>
      </c>
      <c r="F1111" s="118" t="s">
        <v>183</v>
      </c>
      <c r="G1111" s="119" t="s">
        <v>440</v>
      </c>
      <c r="L1111" s="36" t="s">
        <v>555</v>
      </c>
      <c r="N1111" s="3"/>
      <c r="O1111" s="3"/>
    </row>
    <row r="1112" spans="1:15" ht="30">
      <c r="A1112" s="120" t="str">
        <f t="shared" si="156"/>
        <v>71060601074251</v>
      </c>
      <c r="B1112" s="114" t="s">
        <v>439</v>
      </c>
      <c r="C1112" s="115" t="s">
        <v>157</v>
      </c>
      <c r="D1112" s="116" t="s">
        <v>157</v>
      </c>
      <c r="E1112" s="117" t="s">
        <v>106</v>
      </c>
      <c r="F1112" s="118" t="s">
        <v>183</v>
      </c>
      <c r="G1112" s="119">
        <v>4251</v>
      </c>
      <c r="L1112" s="36" t="s">
        <v>142</v>
      </c>
      <c r="M1112" s="37">
        <v>4251</v>
      </c>
      <c r="N1112" s="3"/>
      <c r="O1112" s="3"/>
    </row>
    <row r="1113" spans="1:15">
      <c r="A1113" s="120" t="str">
        <f t="shared" si="156"/>
        <v>71060601090000</v>
      </c>
      <c r="B1113" s="114" t="s">
        <v>439</v>
      </c>
      <c r="C1113" s="115" t="s">
        <v>157</v>
      </c>
      <c r="D1113" s="116" t="s">
        <v>157</v>
      </c>
      <c r="E1113" s="117" t="s">
        <v>106</v>
      </c>
      <c r="F1113" s="118" t="s">
        <v>187</v>
      </c>
      <c r="G1113" s="119" t="s">
        <v>440</v>
      </c>
      <c r="L1113" s="36" t="s">
        <v>556</v>
      </c>
      <c r="N1113" s="3"/>
      <c r="O1113" s="3"/>
    </row>
    <row r="1114" spans="1:15" ht="30">
      <c r="A1114" s="120" t="str">
        <f t="shared" si="156"/>
        <v>71060601094251</v>
      </c>
      <c r="B1114" s="114" t="s">
        <v>439</v>
      </c>
      <c r="C1114" s="115" t="s">
        <v>157</v>
      </c>
      <c r="D1114" s="116" t="s">
        <v>157</v>
      </c>
      <c r="E1114" s="117" t="s">
        <v>106</v>
      </c>
      <c r="F1114" s="118" t="s">
        <v>187</v>
      </c>
      <c r="G1114" s="119">
        <v>4251</v>
      </c>
      <c r="L1114" s="36" t="s">
        <v>142</v>
      </c>
      <c r="M1114" s="37">
        <v>4251</v>
      </c>
      <c r="N1114" s="3"/>
      <c r="O1114" s="3"/>
    </row>
    <row r="1115" spans="1:15" ht="30">
      <c r="A1115" s="120" t="str">
        <f t="shared" si="156"/>
        <v>71060601095113</v>
      </c>
      <c r="B1115" s="114" t="s">
        <v>439</v>
      </c>
      <c r="C1115" s="115" t="s">
        <v>157</v>
      </c>
      <c r="D1115" s="116" t="s">
        <v>157</v>
      </c>
      <c r="E1115" s="117" t="s">
        <v>106</v>
      </c>
      <c r="F1115" s="118" t="s">
        <v>187</v>
      </c>
      <c r="G1115" s="119">
        <v>5113</v>
      </c>
      <c r="L1115" s="36" t="s">
        <v>174</v>
      </c>
      <c r="M1115" s="37">
        <v>5113</v>
      </c>
      <c r="N1115" s="3"/>
      <c r="O1115" s="3"/>
    </row>
    <row r="1116" spans="1:15">
      <c r="A1116" s="120" t="str">
        <f t="shared" si="156"/>
        <v>71070000000000</v>
      </c>
      <c r="B1116" s="114" t="s">
        <v>439</v>
      </c>
      <c r="C1116" s="115" t="s">
        <v>183</v>
      </c>
      <c r="D1116" s="116" t="s">
        <v>441</v>
      </c>
      <c r="E1116" s="117" t="s">
        <v>441</v>
      </c>
      <c r="F1116" s="118" t="s">
        <v>441</v>
      </c>
      <c r="G1116" s="119" t="s">
        <v>440</v>
      </c>
      <c r="L1116" s="36" t="s">
        <v>557</v>
      </c>
      <c r="N1116" s="3"/>
      <c r="O1116" s="3"/>
    </row>
    <row r="1117" spans="1:15">
      <c r="A1117" s="120" t="str">
        <f t="shared" si="156"/>
        <v>71070000000001</v>
      </c>
      <c r="B1117" s="114" t="s">
        <v>439</v>
      </c>
      <c r="C1117" s="115" t="s">
        <v>183</v>
      </c>
      <c r="D1117" s="116" t="s">
        <v>441</v>
      </c>
      <c r="E1117" s="117" t="s">
        <v>441</v>
      </c>
      <c r="F1117" s="118" t="s">
        <v>441</v>
      </c>
      <c r="G1117" s="119" t="s">
        <v>96</v>
      </c>
      <c r="L1117" s="36" t="e">
        <v>#N/A</v>
      </c>
      <c r="N1117" s="3"/>
      <c r="O1117" s="3"/>
    </row>
    <row r="1118" spans="1:15">
      <c r="A1118" s="120" t="str">
        <f t="shared" si="156"/>
        <v>71070100000000</v>
      </c>
      <c r="B1118" s="114" t="s">
        <v>439</v>
      </c>
      <c r="C1118" s="115" t="s">
        <v>183</v>
      </c>
      <c r="D1118" s="116" t="s">
        <v>106</v>
      </c>
      <c r="E1118" s="117" t="s">
        <v>441</v>
      </c>
      <c r="F1118" s="118" t="s">
        <v>441</v>
      </c>
      <c r="G1118" s="119" t="s">
        <v>440</v>
      </c>
      <c r="L1118" s="36" t="s">
        <v>558</v>
      </c>
      <c r="N1118" s="3"/>
      <c r="O1118" s="3"/>
    </row>
    <row r="1119" spans="1:15">
      <c r="A1119" s="120" t="str">
        <f t="shared" si="156"/>
        <v>71070100000001</v>
      </c>
      <c r="B1119" s="114" t="s">
        <v>439</v>
      </c>
      <c r="C1119" s="115" t="s">
        <v>183</v>
      </c>
      <c r="D1119" s="116" t="s">
        <v>106</v>
      </c>
      <c r="E1119" s="117" t="s">
        <v>441</v>
      </c>
      <c r="F1119" s="118" t="s">
        <v>441</v>
      </c>
      <c r="G1119" s="119" t="s">
        <v>96</v>
      </c>
      <c r="L1119" s="36" t="e">
        <v>#N/A</v>
      </c>
      <c r="N1119" s="3"/>
      <c r="O1119" s="3"/>
    </row>
    <row r="1120" spans="1:15">
      <c r="A1120" s="120" t="str">
        <f t="shared" si="156"/>
        <v>71070101000000</v>
      </c>
      <c r="B1120" s="114" t="s">
        <v>439</v>
      </c>
      <c r="C1120" s="115" t="s">
        <v>183</v>
      </c>
      <c r="D1120" s="116" t="s">
        <v>106</v>
      </c>
      <c r="E1120" s="117" t="s">
        <v>106</v>
      </c>
      <c r="F1120" s="118" t="s">
        <v>441</v>
      </c>
      <c r="G1120" s="119" t="s">
        <v>440</v>
      </c>
      <c r="L1120" s="36" t="s">
        <v>559</v>
      </c>
      <c r="N1120" s="3"/>
      <c r="O1120" s="3"/>
    </row>
    <row r="1121" spans="1:15">
      <c r="A1121" s="120" t="str">
        <f t="shared" ref="A1121:A1184" si="157">CONCATENATE(B1121,C1121,D1121,E1121,F1121,G1121)</f>
        <v>71070101000001</v>
      </c>
      <c r="B1121" s="114" t="s">
        <v>439</v>
      </c>
      <c r="C1121" s="115" t="s">
        <v>183</v>
      </c>
      <c r="D1121" s="116" t="s">
        <v>106</v>
      </c>
      <c r="E1121" s="117" t="s">
        <v>106</v>
      </c>
      <c r="F1121" s="118" t="s">
        <v>441</v>
      </c>
      <c r="G1121" s="119" t="s">
        <v>96</v>
      </c>
      <c r="L1121" s="36" t="e">
        <v>#N/A</v>
      </c>
      <c r="N1121" s="3"/>
      <c r="O1121" s="3"/>
    </row>
    <row r="1122" spans="1:15">
      <c r="A1122" s="120" t="str">
        <f t="shared" si="157"/>
        <v>71070101010000</v>
      </c>
      <c r="B1122" s="114" t="s">
        <v>439</v>
      </c>
      <c r="C1122" s="115" t="s">
        <v>183</v>
      </c>
      <c r="D1122" s="116" t="s">
        <v>106</v>
      </c>
      <c r="E1122" s="117" t="s">
        <v>106</v>
      </c>
      <c r="F1122" s="118" t="s">
        <v>106</v>
      </c>
      <c r="G1122" s="119" t="s">
        <v>440</v>
      </c>
      <c r="L1122" s="36" t="s">
        <v>560</v>
      </c>
      <c r="N1122" s="3"/>
      <c r="O1122" s="3"/>
    </row>
    <row r="1123" spans="1:15">
      <c r="A1123" s="120" t="str">
        <f t="shared" si="157"/>
        <v>71070101015129</v>
      </c>
      <c r="B1123" s="114" t="s">
        <v>439</v>
      </c>
      <c r="C1123" s="115" t="s">
        <v>183</v>
      </c>
      <c r="D1123" s="116" t="s">
        <v>106</v>
      </c>
      <c r="E1123" s="117" t="s">
        <v>106</v>
      </c>
      <c r="F1123" s="118" t="s">
        <v>106</v>
      </c>
      <c r="G1123" s="119">
        <v>5129</v>
      </c>
      <c r="L1123" s="36" t="s">
        <v>424</v>
      </c>
      <c r="M1123" s="37">
        <v>5129</v>
      </c>
      <c r="N1123" s="3"/>
      <c r="O1123" s="3"/>
    </row>
    <row r="1124" spans="1:15">
      <c r="A1124" s="120" t="str">
        <f t="shared" si="157"/>
        <v>71070600000000</v>
      </c>
      <c r="B1124" s="114" t="s">
        <v>439</v>
      </c>
      <c r="C1124" s="115" t="s">
        <v>183</v>
      </c>
      <c r="D1124" s="116" t="s">
        <v>157</v>
      </c>
      <c r="E1124" s="117" t="s">
        <v>441</v>
      </c>
      <c r="F1124" s="118" t="s">
        <v>441</v>
      </c>
      <c r="G1124" s="119" t="s">
        <v>440</v>
      </c>
      <c r="L1124" s="36" t="s">
        <v>561</v>
      </c>
      <c r="N1124" s="3"/>
      <c r="O1124" s="3"/>
    </row>
    <row r="1125" spans="1:15">
      <c r="A1125" s="120" t="str">
        <f t="shared" si="157"/>
        <v>71070600000001</v>
      </c>
      <c r="B1125" s="114" t="s">
        <v>439</v>
      </c>
      <c r="C1125" s="115" t="s">
        <v>183</v>
      </c>
      <c r="D1125" s="116" t="s">
        <v>157</v>
      </c>
      <c r="E1125" s="117" t="s">
        <v>441</v>
      </c>
      <c r="F1125" s="118" t="s">
        <v>441</v>
      </c>
      <c r="G1125" s="119" t="s">
        <v>96</v>
      </c>
      <c r="L1125" s="36" t="e">
        <v>#N/A</v>
      </c>
      <c r="N1125" s="3"/>
      <c r="O1125" s="3"/>
    </row>
    <row r="1126" spans="1:15">
      <c r="A1126" s="120" t="str">
        <f t="shared" si="157"/>
        <v>71070601000000</v>
      </c>
      <c r="B1126" s="114" t="s">
        <v>439</v>
      </c>
      <c r="C1126" s="115" t="s">
        <v>183</v>
      </c>
      <c r="D1126" s="116" t="s">
        <v>157</v>
      </c>
      <c r="E1126" s="117" t="s">
        <v>106</v>
      </c>
      <c r="F1126" s="118" t="s">
        <v>441</v>
      </c>
      <c r="G1126" s="119" t="s">
        <v>440</v>
      </c>
      <c r="L1126" s="36" t="s">
        <v>562</v>
      </c>
      <c r="N1126" s="3"/>
      <c r="O1126" s="3"/>
    </row>
    <row r="1127" spans="1:15">
      <c r="A1127" s="120" t="str">
        <f t="shared" si="157"/>
        <v>71070601000001</v>
      </c>
      <c r="B1127" s="114" t="s">
        <v>439</v>
      </c>
      <c r="C1127" s="115" t="s">
        <v>183</v>
      </c>
      <c r="D1127" s="116" t="s">
        <v>157</v>
      </c>
      <c r="E1127" s="117" t="s">
        <v>106</v>
      </c>
      <c r="F1127" s="118" t="s">
        <v>441</v>
      </c>
      <c r="G1127" s="119" t="s">
        <v>96</v>
      </c>
      <c r="L1127" s="36" t="e">
        <v>#N/A</v>
      </c>
      <c r="N1127" s="3"/>
      <c r="O1127" s="3"/>
    </row>
    <row r="1128" spans="1:15">
      <c r="A1128" s="120" t="str">
        <f t="shared" si="157"/>
        <v>71070601010000</v>
      </c>
      <c r="B1128" s="114" t="s">
        <v>439</v>
      </c>
      <c r="C1128" s="115" t="s">
        <v>183</v>
      </c>
      <c r="D1128" s="116" t="s">
        <v>157</v>
      </c>
      <c r="E1128" s="117" t="s">
        <v>106</v>
      </c>
      <c r="F1128" s="118" t="s">
        <v>106</v>
      </c>
      <c r="G1128" s="119" t="s">
        <v>440</v>
      </c>
      <c r="L1128" s="36" t="s">
        <v>563</v>
      </c>
      <c r="N1128" s="3"/>
      <c r="O1128" s="3"/>
    </row>
    <row r="1129" spans="1:15">
      <c r="A1129" s="120" t="str">
        <f t="shared" si="157"/>
        <v>71070601014639</v>
      </c>
      <c r="B1129" s="114" t="s">
        <v>439</v>
      </c>
      <c r="C1129" s="115" t="s">
        <v>183</v>
      </c>
      <c r="D1129" s="116" t="s">
        <v>157</v>
      </c>
      <c r="E1129" s="117" t="s">
        <v>106</v>
      </c>
      <c r="F1129" s="118" t="s">
        <v>106</v>
      </c>
      <c r="G1129" s="119">
        <v>4639</v>
      </c>
      <c r="L1129" s="36" t="s">
        <v>167</v>
      </c>
      <c r="M1129" s="37">
        <v>4639</v>
      </c>
      <c r="N1129" s="3"/>
      <c r="O1129" s="3"/>
    </row>
    <row r="1130" spans="1:15" ht="30">
      <c r="A1130" s="120" t="str">
        <f t="shared" si="157"/>
        <v>71070601015113</v>
      </c>
      <c r="B1130" s="114" t="s">
        <v>439</v>
      </c>
      <c r="C1130" s="115" t="s">
        <v>183</v>
      </c>
      <c r="D1130" s="116" t="s">
        <v>157</v>
      </c>
      <c r="E1130" s="117" t="s">
        <v>106</v>
      </c>
      <c r="F1130" s="118" t="s">
        <v>106</v>
      </c>
      <c r="G1130" s="119">
        <v>5113</v>
      </c>
      <c r="L1130" s="36" t="s">
        <v>174</v>
      </c>
      <c r="M1130" s="37">
        <v>5113</v>
      </c>
      <c r="N1130" s="3"/>
      <c r="O1130" s="3"/>
    </row>
    <row r="1131" spans="1:15">
      <c r="A1131" s="120" t="str">
        <f t="shared" si="157"/>
        <v>71070601020000</v>
      </c>
      <c r="B1131" s="114" t="s">
        <v>439</v>
      </c>
      <c r="C1131" s="115" t="s">
        <v>183</v>
      </c>
      <c r="D1131" s="116" t="s">
        <v>157</v>
      </c>
      <c r="E1131" s="117" t="s">
        <v>106</v>
      </c>
      <c r="F1131" s="118" t="s">
        <v>140</v>
      </c>
      <c r="G1131" s="119" t="s">
        <v>440</v>
      </c>
      <c r="L1131" s="36" t="s">
        <v>564</v>
      </c>
      <c r="N1131" s="3"/>
      <c r="O1131" s="3"/>
    </row>
    <row r="1132" spans="1:15">
      <c r="A1132" s="120" t="str">
        <f t="shared" si="157"/>
        <v>71070601024241</v>
      </c>
      <c r="B1132" s="114" t="s">
        <v>439</v>
      </c>
      <c r="C1132" s="115" t="s">
        <v>183</v>
      </c>
      <c r="D1132" s="116" t="s">
        <v>157</v>
      </c>
      <c r="E1132" s="117" t="s">
        <v>106</v>
      </c>
      <c r="F1132" s="118" t="s">
        <v>140</v>
      </c>
      <c r="G1132" s="119">
        <v>4241</v>
      </c>
      <c r="L1132" s="36" t="s">
        <v>396</v>
      </c>
      <c r="M1132" s="37">
        <v>4241</v>
      </c>
      <c r="N1132" s="3"/>
      <c r="O1132" s="3"/>
    </row>
    <row r="1133" spans="1:15">
      <c r="A1133" s="120" t="str">
        <f t="shared" si="157"/>
        <v>71070601030000</v>
      </c>
      <c r="B1133" s="114" t="s">
        <v>439</v>
      </c>
      <c r="C1133" s="115" t="s">
        <v>183</v>
      </c>
      <c r="D1133" s="116" t="s">
        <v>157</v>
      </c>
      <c r="E1133" s="117" t="s">
        <v>106</v>
      </c>
      <c r="F1133" s="118" t="s">
        <v>442</v>
      </c>
      <c r="G1133" s="119" t="s">
        <v>440</v>
      </c>
      <c r="L1133" s="36" t="s">
        <v>565</v>
      </c>
      <c r="N1133" s="3"/>
      <c r="O1133" s="3"/>
    </row>
    <row r="1134" spans="1:15">
      <c r="A1134" s="120" t="str">
        <f t="shared" si="157"/>
        <v>71070601034639</v>
      </c>
      <c r="B1134" s="114" t="s">
        <v>439</v>
      </c>
      <c r="C1134" s="115" t="s">
        <v>183</v>
      </c>
      <c r="D1134" s="116" t="s">
        <v>157</v>
      </c>
      <c r="E1134" s="117" t="s">
        <v>106</v>
      </c>
      <c r="F1134" s="118" t="s">
        <v>442</v>
      </c>
      <c r="G1134" s="119">
        <v>4639</v>
      </c>
      <c r="L1134" s="36" t="s">
        <v>167</v>
      </c>
      <c r="M1134" s="37">
        <v>4639</v>
      </c>
      <c r="N1134" s="3"/>
      <c r="O1134" s="3"/>
    </row>
    <row r="1135" spans="1:15">
      <c r="A1135" s="120" t="str">
        <f t="shared" si="157"/>
        <v>71080101014639</v>
      </c>
      <c r="B1135" s="114" t="s">
        <v>439</v>
      </c>
      <c r="C1135" s="115" t="s">
        <v>185</v>
      </c>
      <c r="D1135" s="116" t="s">
        <v>106</v>
      </c>
      <c r="E1135" s="117" t="s">
        <v>106</v>
      </c>
      <c r="F1135" s="118" t="s">
        <v>106</v>
      </c>
      <c r="G1135" s="119">
        <v>4639</v>
      </c>
      <c r="L1135" s="36" t="s">
        <v>167</v>
      </c>
      <c r="M1135" s="37">
        <v>4639</v>
      </c>
      <c r="N1135" s="3"/>
      <c r="O1135" s="3"/>
    </row>
    <row r="1136" spans="1:15">
      <c r="A1136" s="120" t="str">
        <f t="shared" si="157"/>
        <v>71080101020000</v>
      </c>
      <c r="B1136" s="114" t="s">
        <v>439</v>
      </c>
      <c r="C1136" s="115" t="s">
        <v>185</v>
      </c>
      <c r="D1136" s="116" t="s">
        <v>106</v>
      </c>
      <c r="E1136" s="117" t="s">
        <v>106</v>
      </c>
      <c r="F1136" s="118" t="s">
        <v>140</v>
      </c>
      <c r="G1136" s="119" t="s">
        <v>440</v>
      </c>
      <c r="L1136" s="36" t="s">
        <v>566</v>
      </c>
      <c r="N1136" s="3"/>
      <c r="O1136" s="3"/>
    </row>
    <row r="1137" spans="1:15" ht="30">
      <c r="A1137" s="120" t="str">
        <f t="shared" si="157"/>
        <v>71080101024251</v>
      </c>
      <c r="B1137" s="114" t="s">
        <v>439</v>
      </c>
      <c r="C1137" s="115" t="s">
        <v>185</v>
      </c>
      <c r="D1137" s="116" t="s">
        <v>106</v>
      </c>
      <c r="E1137" s="117" t="s">
        <v>106</v>
      </c>
      <c r="F1137" s="118" t="s">
        <v>140</v>
      </c>
      <c r="G1137" s="119">
        <v>4251</v>
      </c>
      <c r="L1137" s="36" t="s">
        <v>142</v>
      </c>
      <c r="M1137" s="37">
        <v>4251</v>
      </c>
      <c r="N1137" s="3"/>
      <c r="O1137" s="3"/>
    </row>
    <row r="1138" spans="1:15">
      <c r="A1138" s="120" t="str">
        <f t="shared" si="157"/>
        <v>71080101024639</v>
      </c>
      <c r="B1138" s="114" t="s">
        <v>439</v>
      </c>
      <c r="C1138" s="115" t="s">
        <v>185</v>
      </c>
      <c r="D1138" s="116" t="s">
        <v>106</v>
      </c>
      <c r="E1138" s="117" t="s">
        <v>106</v>
      </c>
      <c r="F1138" s="118" t="s">
        <v>140</v>
      </c>
      <c r="G1138" s="119">
        <v>4639</v>
      </c>
      <c r="L1138" s="36" t="s">
        <v>167</v>
      </c>
      <c r="M1138" s="37">
        <v>4639</v>
      </c>
      <c r="N1138" s="3"/>
      <c r="O1138" s="3"/>
    </row>
    <row r="1139" spans="1:15" ht="30">
      <c r="A1139" s="120" t="str">
        <f t="shared" si="157"/>
        <v>71080101024819</v>
      </c>
      <c r="B1139" s="114" t="s">
        <v>439</v>
      </c>
      <c r="C1139" s="115" t="s">
        <v>185</v>
      </c>
      <c r="D1139" s="116" t="s">
        <v>106</v>
      </c>
      <c r="E1139" s="117" t="s">
        <v>106</v>
      </c>
      <c r="F1139" s="118" t="s">
        <v>140</v>
      </c>
      <c r="G1139" s="119">
        <v>4819</v>
      </c>
      <c r="L1139" s="36" t="s">
        <v>219</v>
      </c>
      <c r="M1139" s="37">
        <v>4819</v>
      </c>
      <c r="N1139" s="3"/>
      <c r="O1139" s="3"/>
    </row>
    <row r="1140" spans="1:15">
      <c r="A1140" s="120" t="str">
        <f t="shared" si="157"/>
        <v>71080101025112</v>
      </c>
      <c r="B1140" s="114" t="s">
        <v>439</v>
      </c>
      <c r="C1140" s="115" t="s">
        <v>185</v>
      </c>
      <c r="D1140" s="116" t="s">
        <v>106</v>
      </c>
      <c r="E1140" s="117" t="s">
        <v>106</v>
      </c>
      <c r="F1140" s="118" t="s">
        <v>140</v>
      </c>
      <c r="G1140" s="119">
        <v>5112</v>
      </c>
      <c r="L1140" s="36" t="s">
        <v>173</v>
      </c>
      <c r="M1140" s="37">
        <v>5112</v>
      </c>
      <c r="N1140" s="3"/>
      <c r="O1140" s="3"/>
    </row>
    <row r="1141" spans="1:15" ht="30">
      <c r="A1141" s="120" t="str">
        <f t="shared" si="157"/>
        <v>71080101025113</v>
      </c>
      <c r="B1141" s="114" t="s">
        <v>439</v>
      </c>
      <c r="C1141" s="115" t="s">
        <v>185</v>
      </c>
      <c r="D1141" s="116" t="s">
        <v>106</v>
      </c>
      <c r="E1141" s="117" t="s">
        <v>106</v>
      </c>
      <c r="F1141" s="118" t="s">
        <v>140</v>
      </c>
      <c r="G1141" s="119">
        <v>5113</v>
      </c>
      <c r="L1141" s="36" t="s">
        <v>174</v>
      </c>
      <c r="M1141" s="37">
        <v>5113</v>
      </c>
      <c r="N1141" s="3"/>
      <c r="O1141" s="3"/>
    </row>
    <row r="1142" spans="1:15">
      <c r="A1142" s="120" t="str">
        <f t="shared" si="157"/>
        <v>71080101030000</v>
      </c>
      <c r="B1142" s="114" t="s">
        <v>439</v>
      </c>
      <c r="C1142" s="115" t="s">
        <v>185</v>
      </c>
      <c r="D1142" s="116" t="s">
        <v>106</v>
      </c>
      <c r="E1142" s="117" t="s">
        <v>106</v>
      </c>
      <c r="F1142" s="118" t="s">
        <v>442</v>
      </c>
      <c r="G1142" s="119" t="s">
        <v>440</v>
      </c>
      <c r="L1142" s="36" t="s">
        <v>567</v>
      </c>
      <c r="N1142" s="3"/>
      <c r="O1142" s="3"/>
    </row>
    <row r="1143" spans="1:15">
      <c r="A1143" s="120" t="str">
        <f t="shared" si="157"/>
        <v>71080101034239</v>
      </c>
      <c r="B1143" s="114" t="s">
        <v>439</v>
      </c>
      <c r="C1143" s="115" t="s">
        <v>185</v>
      </c>
      <c r="D1143" s="116" t="s">
        <v>106</v>
      </c>
      <c r="E1143" s="117" t="s">
        <v>106</v>
      </c>
      <c r="F1143" s="118" t="s">
        <v>442</v>
      </c>
      <c r="G1143" s="119">
        <v>4239</v>
      </c>
      <c r="L1143" s="36" t="s">
        <v>125</v>
      </c>
      <c r="M1143" s="37">
        <v>4239</v>
      </c>
      <c r="N1143" s="3"/>
      <c r="O1143" s="3"/>
    </row>
    <row r="1144" spans="1:15">
      <c r="A1144" s="120" t="str">
        <f t="shared" si="157"/>
        <v>71080201020000</v>
      </c>
      <c r="B1144" s="114" t="s">
        <v>439</v>
      </c>
      <c r="C1144" s="115" t="s">
        <v>185</v>
      </c>
      <c r="D1144" s="116" t="s">
        <v>140</v>
      </c>
      <c r="E1144" s="117" t="s">
        <v>106</v>
      </c>
      <c r="F1144" s="118" t="s">
        <v>140</v>
      </c>
      <c r="G1144" s="119" t="s">
        <v>440</v>
      </c>
      <c r="L1144" s="36" t="s">
        <v>568</v>
      </c>
      <c r="N1144" s="3"/>
      <c r="O1144" s="3"/>
    </row>
    <row r="1145" spans="1:15" ht="30">
      <c r="A1145" s="120" t="str">
        <f t="shared" si="157"/>
        <v>71080201025113</v>
      </c>
      <c r="B1145" s="114" t="s">
        <v>439</v>
      </c>
      <c r="C1145" s="115" t="s">
        <v>185</v>
      </c>
      <c r="D1145" s="116" t="s">
        <v>140</v>
      </c>
      <c r="E1145" s="117" t="s">
        <v>106</v>
      </c>
      <c r="F1145" s="118" t="s">
        <v>140</v>
      </c>
      <c r="G1145" s="119">
        <v>5113</v>
      </c>
      <c r="L1145" s="36" t="s">
        <v>174</v>
      </c>
      <c r="M1145" s="37">
        <v>5113</v>
      </c>
      <c r="N1145" s="3"/>
      <c r="O1145" s="3"/>
    </row>
    <row r="1146" spans="1:15">
      <c r="A1146" s="120" t="str">
        <f t="shared" si="157"/>
        <v>71080202000000</v>
      </c>
      <c r="B1146" s="114" t="s">
        <v>439</v>
      </c>
      <c r="C1146" s="115" t="s">
        <v>185</v>
      </c>
      <c r="D1146" s="116" t="s">
        <v>140</v>
      </c>
      <c r="E1146" s="117" t="s">
        <v>140</v>
      </c>
      <c r="F1146" s="118" t="s">
        <v>441</v>
      </c>
      <c r="G1146" s="119" t="s">
        <v>440</v>
      </c>
      <c r="L1146" s="36" t="s">
        <v>569</v>
      </c>
      <c r="N1146" s="3"/>
      <c r="O1146" s="3"/>
    </row>
    <row r="1147" spans="1:15">
      <c r="A1147" s="120" t="str">
        <f t="shared" si="157"/>
        <v>71080202000001</v>
      </c>
      <c r="B1147" s="114" t="s">
        <v>439</v>
      </c>
      <c r="C1147" s="115" t="s">
        <v>185</v>
      </c>
      <c r="D1147" s="116" t="s">
        <v>140</v>
      </c>
      <c r="E1147" s="117" t="s">
        <v>140</v>
      </c>
      <c r="F1147" s="118" t="s">
        <v>441</v>
      </c>
      <c r="G1147" s="119" t="s">
        <v>96</v>
      </c>
      <c r="L1147" s="36" t="e">
        <v>#N/A</v>
      </c>
      <c r="N1147" s="3"/>
      <c r="O1147" s="3"/>
    </row>
    <row r="1148" spans="1:15">
      <c r="A1148" s="120" t="str">
        <f t="shared" si="157"/>
        <v>71080202010000</v>
      </c>
      <c r="B1148" s="114" t="s">
        <v>439</v>
      </c>
      <c r="C1148" s="115" t="s">
        <v>185</v>
      </c>
      <c r="D1148" s="116" t="s">
        <v>140</v>
      </c>
      <c r="E1148" s="117" t="s">
        <v>140</v>
      </c>
      <c r="F1148" s="118" t="s">
        <v>106</v>
      </c>
      <c r="G1148" s="119" t="s">
        <v>440</v>
      </c>
      <c r="L1148" s="36" t="s">
        <v>570</v>
      </c>
      <c r="N1148" s="3"/>
      <c r="O1148" s="3"/>
    </row>
    <row r="1149" spans="1:15" ht="30">
      <c r="A1149" s="120" t="str">
        <f t="shared" si="157"/>
        <v>71080202014511</v>
      </c>
      <c r="B1149" s="114" t="s">
        <v>439</v>
      </c>
      <c r="C1149" s="115" t="s">
        <v>185</v>
      </c>
      <c r="D1149" s="116" t="s">
        <v>140</v>
      </c>
      <c r="E1149" s="117" t="s">
        <v>140</v>
      </c>
      <c r="F1149" s="118" t="s">
        <v>106</v>
      </c>
      <c r="G1149" s="119">
        <v>4511</v>
      </c>
      <c r="L1149" s="36" t="s">
        <v>217</v>
      </c>
      <c r="M1149" s="37">
        <v>4511</v>
      </c>
      <c r="N1149" s="3"/>
      <c r="O1149" s="3"/>
    </row>
    <row r="1150" spans="1:15">
      <c r="A1150" s="120" t="str">
        <f t="shared" si="157"/>
        <v>71080202020000</v>
      </c>
      <c r="B1150" s="114" t="s">
        <v>439</v>
      </c>
      <c r="C1150" s="115" t="s">
        <v>185</v>
      </c>
      <c r="D1150" s="116" t="s">
        <v>140</v>
      </c>
      <c r="E1150" s="117" t="s">
        <v>140</v>
      </c>
      <c r="F1150" s="118" t="s">
        <v>140</v>
      </c>
      <c r="G1150" s="119" t="s">
        <v>440</v>
      </c>
      <c r="L1150" s="36" t="s">
        <v>571</v>
      </c>
      <c r="N1150" s="3"/>
      <c r="O1150" s="3"/>
    </row>
    <row r="1151" spans="1:15" ht="30">
      <c r="A1151" s="120" t="str">
        <f t="shared" si="157"/>
        <v>71080202025113</v>
      </c>
      <c r="B1151" s="114" t="s">
        <v>439</v>
      </c>
      <c r="C1151" s="115" t="s">
        <v>185</v>
      </c>
      <c r="D1151" s="116" t="s">
        <v>140</v>
      </c>
      <c r="E1151" s="117" t="s">
        <v>140</v>
      </c>
      <c r="F1151" s="118" t="s">
        <v>140</v>
      </c>
      <c r="G1151" s="119">
        <v>5113</v>
      </c>
      <c r="L1151" s="36" t="s">
        <v>174</v>
      </c>
      <c r="M1151" s="37">
        <v>5113</v>
      </c>
      <c r="N1151" s="3"/>
      <c r="O1151" s="3"/>
    </row>
    <row r="1152" spans="1:15">
      <c r="A1152" s="120" t="str">
        <f t="shared" si="157"/>
        <v>71080203020000</v>
      </c>
      <c r="B1152" s="114" t="s">
        <v>439</v>
      </c>
      <c r="C1152" s="115" t="s">
        <v>185</v>
      </c>
      <c r="D1152" s="116" t="s">
        <v>140</v>
      </c>
      <c r="E1152" s="117" t="s">
        <v>442</v>
      </c>
      <c r="F1152" s="118" t="s">
        <v>140</v>
      </c>
      <c r="G1152" s="119" t="s">
        <v>440</v>
      </c>
      <c r="L1152" s="36" t="s">
        <v>572</v>
      </c>
      <c r="N1152" s="3"/>
      <c r="O1152" s="3"/>
    </row>
    <row r="1153" spans="1:15" ht="30">
      <c r="A1153" s="120" t="str">
        <f t="shared" si="157"/>
        <v>71080203025113</v>
      </c>
      <c r="B1153" s="114" t="s">
        <v>439</v>
      </c>
      <c r="C1153" s="115" t="s">
        <v>185</v>
      </c>
      <c r="D1153" s="116" t="s">
        <v>140</v>
      </c>
      <c r="E1153" s="117" t="s">
        <v>442</v>
      </c>
      <c r="F1153" s="118" t="s">
        <v>140</v>
      </c>
      <c r="G1153" s="119">
        <v>5113</v>
      </c>
      <c r="L1153" s="36" t="s">
        <v>174</v>
      </c>
      <c r="M1153" s="37">
        <v>5113</v>
      </c>
      <c r="N1153" s="3"/>
      <c r="O1153" s="3"/>
    </row>
    <row r="1154" spans="1:15">
      <c r="A1154" s="120" t="str">
        <f t="shared" si="157"/>
        <v>71080203025129</v>
      </c>
      <c r="B1154" s="114" t="s">
        <v>439</v>
      </c>
      <c r="C1154" s="115" t="s">
        <v>185</v>
      </c>
      <c r="D1154" s="116" t="s">
        <v>140</v>
      </c>
      <c r="E1154" s="117" t="s">
        <v>442</v>
      </c>
      <c r="F1154" s="118" t="s">
        <v>140</v>
      </c>
      <c r="G1154" s="119">
        <v>5129</v>
      </c>
      <c r="L1154" s="36" t="s">
        <v>424</v>
      </c>
      <c r="M1154" s="37">
        <v>5129</v>
      </c>
      <c r="N1154" s="3"/>
      <c r="O1154" s="3"/>
    </row>
    <row r="1155" spans="1:15">
      <c r="A1155" s="120" t="str">
        <f t="shared" si="157"/>
        <v>71080204014216</v>
      </c>
      <c r="B1155" s="114" t="s">
        <v>439</v>
      </c>
      <c r="C1155" s="115" t="s">
        <v>185</v>
      </c>
      <c r="D1155" s="116" t="s">
        <v>140</v>
      </c>
      <c r="E1155" s="117" t="s">
        <v>155</v>
      </c>
      <c r="F1155" s="118" t="s">
        <v>106</v>
      </c>
      <c r="G1155" s="119">
        <v>4216</v>
      </c>
      <c r="L1155" s="36" t="s">
        <v>118</v>
      </c>
      <c r="M1155" s="37">
        <v>4216</v>
      </c>
      <c r="N1155" s="3"/>
      <c r="O1155" s="3"/>
    </row>
    <row r="1156" spans="1:15">
      <c r="A1156" s="120" t="str">
        <f t="shared" si="157"/>
        <v>71080204020000</v>
      </c>
      <c r="B1156" s="114" t="s">
        <v>439</v>
      </c>
      <c r="C1156" s="115" t="s">
        <v>185</v>
      </c>
      <c r="D1156" s="116" t="s">
        <v>140</v>
      </c>
      <c r="E1156" s="117" t="s">
        <v>155</v>
      </c>
      <c r="F1156" s="118" t="s">
        <v>140</v>
      </c>
      <c r="G1156" s="119" t="s">
        <v>440</v>
      </c>
      <c r="L1156" s="36" t="s">
        <v>573</v>
      </c>
      <c r="N1156" s="3"/>
      <c r="O1156" s="3"/>
    </row>
    <row r="1157" spans="1:15" ht="30">
      <c r="A1157" s="120" t="str">
        <f t="shared" si="157"/>
        <v>71080204024511</v>
      </c>
      <c r="B1157" s="114" t="s">
        <v>439</v>
      </c>
      <c r="C1157" s="115" t="s">
        <v>185</v>
      </c>
      <c r="D1157" s="116" t="s">
        <v>140</v>
      </c>
      <c r="E1157" s="117" t="s">
        <v>155</v>
      </c>
      <c r="F1157" s="118" t="s">
        <v>140</v>
      </c>
      <c r="G1157" s="119">
        <v>4511</v>
      </c>
      <c r="L1157" s="36" t="s">
        <v>217</v>
      </c>
      <c r="M1157" s="37">
        <v>4511</v>
      </c>
      <c r="N1157" s="3"/>
      <c r="O1157" s="3"/>
    </row>
    <row r="1158" spans="1:15">
      <c r="A1158" s="120" t="str">
        <f t="shared" si="157"/>
        <v>71080204030000</v>
      </c>
      <c r="B1158" s="114" t="s">
        <v>439</v>
      </c>
      <c r="C1158" s="115" t="s">
        <v>185</v>
      </c>
      <c r="D1158" s="116" t="s">
        <v>140</v>
      </c>
      <c r="E1158" s="117" t="s">
        <v>155</v>
      </c>
      <c r="F1158" s="118" t="s">
        <v>442</v>
      </c>
      <c r="G1158" s="119" t="s">
        <v>440</v>
      </c>
      <c r="L1158" s="36" t="s">
        <v>0</v>
      </c>
      <c r="N1158" s="3"/>
      <c r="O1158" s="3"/>
    </row>
    <row r="1159" spans="1:15" ht="30">
      <c r="A1159" s="120" t="str">
        <f t="shared" si="157"/>
        <v>71080204035113</v>
      </c>
      <c r="B1159" s="114" t="s">
        <v>439</v>
      </c>
      <c r="C1159" s="115" t="s">
        <v>185</v>
      </c>
      <c r="D1159" s="116" t="s">
        <v>140</v>
      </c>
      <c r="E1159" s="117" t="s">
        <v>155</v>
      </c>
      <c r="F1159" s="118" t="s">
        <v>442</v>
      </c>
      <c r="G1159" s="119">
        <v>5113</v>
      </c>
      <c r="L1159" s="36" t="s">
        <v>174</v>
      </c>
      <c r="M1159" s="37">
        <v>5113</v>
      </c>
      <c r="N1159" s="3"/>
      <c r="O1159" s="3"/>
    </row>
    <row r="1160" spans="1:15">
      <c r="A1160" s="120" t="str">
        <f t="shared" si="157"/>
        <v>71080205000000</v>
      </c>
      <c r="B1160" s="114" t="s">
        <v>439</v>
      </c>
      <c r="C1160" s="115" t="s">
        <v>185</v>
      </c>
      <c r="D1160" s="116" t="s">
        <v>140</v>
      </c>
      <c r="E1160" s="117" t="s">
        <v>149</v>
      </c>
      <c r="F1160" s="118" t="s">
        <v>441</v>
      </c>
      <c r="G1160" s="119" t="s">
        <v>440</v>
      </c>
      <c r="L1160" s="36" t="s">
        <v>1</v>
      </c>
      <c r="N1160" s="3"/>
      <c r="O1160" s="3"/>
    </row>
    <row r="1161" spans="1:15">
      <c r="A1161" s="120" t="str">
        <f t="shared" si="157"/>
        <v>71080205000001</v>
      </c>
      <c r="B1161" s="114" t="s">
        <v>439</v>
      </c>
      <c r="C1161" s="115" t="s">
        <v>185</v>
      </c>
      <c r="D1161" s="116" t="s">
        <v>140</v>
      </c>
      <c r="E1161" s="117" t="s">
        <v>149</v>
      </c>
      <c r="F1161" s="118" t="s">
        <v>441</v>
      </c>
      <c r="G1161" s="119" t="s">
        <v>96</v>
      </c>
      <c r="L1161" s="36" t="e">
        <v>#N/A</v>
      </c>
      <c r="N1161" s="3"/>
      <c r="O1161" s="3"/>
    </row>
    <row r="1162" spans="1:15">
      <c r="A1162" s="120" t="str">
        <f t="shared" si="157"/>
        <v>71080205010000</v>
      </c>
      <c r="B1162" s="114" t="s">
        <v>439</v>
      </c>
      <c r="C1162" s="115" t="s">
        <v>185</v>
      </c>
      <c r="D1162" s="116" t="s">
        <v>140</v>
      </c>
      <c r="E1162" s="117" t="s">
        <v>149</v>
      </c>
      <c r="F1162" s="118" t="s">
        <v>106</v>
      </c>
      <c r="G1162" s="119" t="s">
        <v>440</v>
      </c>
      <c r="L1162" s="36" t="s">
        <v>2</v>
      </c>
      <c r="N1162" s="3"/>
      <c r="O1162" s="3"/>
    </row>
    <row r="1163" spans="1:15" ht="30">
      <c r="A1163" s="120" t="str">
        <f t="shared" si="157"/>
        <v>71080205014511</v>
      </c>
      <c r="B1163" s="114" t="s">
        <v>439</v>
      </c>
      <c r="C1163" s="115" t="s">
        <v>185</v>
      </c>
      <c r="D1163" s="116" t="s">
        <v>140</v>
      </c>
      <c r="E1163" s="117" t="s">
        <v>149</v>
      </c>
      <c r="F1163" s="118" t="s">
        <v>106</v>
      </c>
      <c r="G1163" s="119">
        <v>4511</v>
      </c>
      <c r="L1163" s="36" t="s">
        <v>217</v>
      </c>
      <c r="M1163" s="37">
        <v>4511</v>
      </c>
      <c r="N1163" s="3"/>
      <c r="O1163" s="3"/>
    </row>
    <row r="1164" spans="1:15">
      <c r="A1164" s="120" t="str">
        <f t="shared" si="157"/>
        <v>71080205020000</v>
      </c>
      <c r="B1164" s="114" t="s">
        <v>439</v>
      </c>
      <c r="C1164" s="115" t="s">
        <v>185</v>
      </c>
      <c r="D1164" s="116" t="s">
        <v>140</v>
      </c>
      <c r="E1164" s="117" t="s">
        <v>149</v>
      </c>
      <c r="F1164" s="118" t="s">
        <v>140</v>
      </c>
      <c r="G1164" s="119" t="s">
        <v>440</v>
      </c>
      <c r="L1164" s="36" t="s">
        <v>3</v>
      </c>
      <c r="N1164" s="3"/>
      <c r="O1164" s="3"/>
    </row>
    <row r="1165" spans="1:15" ht="30">
      <c r="A1165" s="120" t="str">
        <f t="shared" si="157"/>
        <v>71080205024511</v>
      </c>
      <c r="B1165" s="114" t="s">
        <v>439</v>
      </c>
      <c r="C1165" s="115" t="s">
        <v>185</v>
      </c>
      <c r="D1165" s="116" t="s">
        <v>140</v>
      </c>
      <c r="E1165" s="117" t="s">
        <v>149</v>
      </c>
      <c r="F1165" s="118" t="s">
        <v>140</v>
      </c>
      <c r="G1165" s="119">
        <v>4511</v>
      </c>
      <c r="L1165" s="36" t="s">
        <v>217</v>
      </c>
      <c r="M1165" s="37">
        <v>4511</v>
      </c>
      <c r="N1165" s="3"/>
      <c r="O1165" s="3"/>
    </row>
    <row r="1166" spans="1:15">
      <c r="A1166" s="120" t="str">
        <f t="shared" si="157"/>
        <v>71080207000000</v>
      </c>
      <c r="B1166" s="114" t="s">
        <v>439</v>
      </c>
      <c r="C1166" s="115" t="s">
        <v>185</v>
      </c>
      <c r="D1166" s="116" t="s">
        <v>140</v>
      </c>
      <c r="E1166" s="117" t="s">
        <v>183</v>
      </c>
      <c r="F1166" s="118" t="s">
        <v>441</v>
      </c>
      <c r="G1166" s="119" t="s">
        <v>440</v>
      </c>
      <c r="L1166" s="36" t="s">
        <v>4</v>
      </c>
      <c r="N1166" s="3"/>
      <c r="O1166" s="3"/>
    </row>
    <row r="1167" spans="1:15">
      <c r="A1167" s="120" t="str">
        <f t="shared" si="157"/>
        <v>71080207000001</v>
      </c>
      <c r="B1167" s="114" t="s">
        <v>439</v>
      </c>
      <c r="C1167" s="115" t="s">
        <v>185</v>
      </c>
      <c r="D1167" s="116" t="s">
        <v>140</v>
      </c>
      <c r="E1167" s="117" t="s">
        <v>183</v>
      </c>
      <c r="F1167" s="118" t="s">
        <v>441</v>
      </c>
      <c r="G1167" s="119" t="s">
        <v>96</v>
      </c>
      <c r="L1167" s="36" t="e">
        <v>#N/A</v>
      </c>
      <c r="N1167" s="3"/>
      <c r="O1167" s="3"/>
    </row>
    <row r="1168" spans="1:15">
      <c r="A1168" s="120" t="str">
        <f t="shared" si="157"/>
        <v>71080207010000</v>
      </c>
      <c r="B1168" s="114" t="s">
        <v>439</v>
      </c>
      <c r="C1168" s="115" t="s">
        <v>185</v>
      </c>
      <c r="D1168" s="116" t="s">
        <v>140</v>
      </c>
      <c r="E1168" s="117" t="s">
        <v>183</v>
      </c>
      <c r="F1168" s="118" t="s">
        <v>106</v>
      </c>
      <c r="G1168" s="119" t="s">
        <v>440</v>
      </c>
      <c r="L1168" s="36" t="s">
        <v>5</v>
      </c>
      <c r="N1168" s="3"/>
      <c r="O1168" s="3"/>
    </row>
    <row r="1169" spans="1:15">
      <c r="A1169" s="120" t="str">
        <f t="shared" si="157"/>
        <v>71080207014239</v>
      </c>
      <c r="B1169" s="114" t="s">
        <v>439</v>
      </c>
      <c r="C1169" s="115" t="s">
        <v>185</v>
      </c>
      <c r="D1169" s="116" t="s">
        <v>140</v>
      </c>
      <c r="E1169" s="117" t="s">
        <v>183</v>
      </c>
      <c r="F1169" s="118" t="s">
        <v>106</v>
      </c>
      <c r="G1169" s="119">
        <v>4239</v>
      </c>
      <c r="L1169" s="36" t="s">
        <v>125</v>
      </c>
      <c r="M1169" s="37">
        <v>4239</v>
      </c>
      <c r="N1169" s="3"/>
      <c r="O1169" s="3"/>
    </row>
    <row r="1170" spans="1:15" ht="30">
      <c r="A1170" s="120" t="str">
        <f t="shared" si="157"/>
        <v>71080207014251</v>
      </c>
      <c r="B1170" s="114" t="s">
        <v>439</v>
      </c>
      <c r="C1170" s="115" t="s">
        <v>185</v>
      </c>
      <c r="D1170" s="116" t="s">
        <v>140</v>
      </c>
      <c r="E1170" s="117" t="s">
        <v>183</v>
      </c>
      <c r="F1170" s="118" t="s">
        <v>106</v>
      </c>
      <c r="G1170" s="119">
        <v>4251</v>
      </c>
      <c r="L1170" s="36" t="s">
        <v>142</v>
      </c>
      <c r="M1170" s="37">
        <v>4251</v>
      </c>
      <c r="N1170" s="3"/>
      <c r="O1170" s="3"/>
    </row>
    <row r="1171" spans="1:15">
      <c r="A1171" s="120" t="str">
        <f t="shared" si="157"/>
        <v>71080300000000</v>
      </c>
      <c r="B1171" s="114" t="s">
        <v>439</v>
      </c>
      <c r="C1171" s="115" t="s">
        <v>185</v>
      </c>
      <c r="D1171" s="116" t="s">
        <v>442</v>
      </c>
      <c r="E1171" s="117" t="s">
        <v>441</v>
      </c>
      <c r="F1171" s="118" t="s">
        <v>441</v>
      </c>
      <c r="G1171" s="119" t="s">
        <v>440</v>
      </c>
      <c r="L1171" s="36" t="s">
        <v>6</v>
      </c>
      <c r="N1171" s="3"/>
      <c r="O1171" s="3"/>
    </row>
    <row r="1172" spans="1:15">
      <c r="A1172" s="120" t="str">
        <f t="shared" si="157"/>
        <v>71080300000001</v>
      </c>
      <c r="B1172" s="114" t="s">
        <v>439</v>
      </c>
      <c r="C1172" s="115" t="s">
        <v>185</v>
      </c>
      <c r="D1172" s="116" t="s">
        <v>442</v>
      </c>
      <c r="E1172" s="117" t="s">
        <v>441</v>
      </c>
      <c r="F1172" s="118" t="s">
        <v>441</v>
      </c>
      <c r="G1172" s="119" t="s">
        <v>96</v>
      </c>
      <c r="L1172" s="36" t="e">
        <v>#N/A</v>
      </c>
      <c r="N1172" s="3"/>
      <c r="O1172" s="3"/>
    </row>
    <row r="1173" spans="1:15">
      <c r="A1173" s="120" t="str">
        <f t="shared" si="157"/>
        <v>71080301000000</v>
      </c>
      <c r="B1173" s="114" t="s">
        <v>439</v>
      </c>
      <c r="C1173" s="115" t="s">
        <v>185</v>
      </c>
      <c r="D1173" s="116" t="s">
        <v>442</v>
      </c>
      <c r="E1173" s="117" t="s">
        <v>106</v>
      </c>
      <c r="F1173" s="118" t="s">
        <v>441</v>
      </c>
      <c r="G1173" s="119" t="s">
        <v>440</v>
      </c>
      <c r="L1173" s="36" t="s">
        <v>7</v>
      </c>
      <c r="N1173" s="3"/>
      <c r="O1173" s="3"/>
    </row>
    <row r="1174" spans="1:15">
      <c r="A1174" s="120" t="str">
        <f t="shared" si="157"/>
        <v>71080301000001</v>
      </c>
      <c r="B1174" s="114" t="s">
        <v>439</v>
      </c>
      <c r="C1174" s="115" t="s">
        <v>185</v>
      </c>
      <c r="D1174" s="116" t="s">
        <v>442</v>
      </c>
      <c r="E1174" s="117" t="s">
        <v>106</v>
      </c>
      <c r="F1174" s="118" t="s">
        <v>441</v>
      </c>
      <c r="G1174" s="119" t="s">
        <v>96</v>
      </c>
      <c r="L1174" s="36" t="e">
        <v>#N/A</v>
      </c>
      <c r="N1174" s="3"/>
      <c r="O1174" s="3"/>
    </row>
    <row r="1175" spans="1:15">
      <c r="A1175" s="120" t="str">
        <f t="shared" si="157"/>
        <v>71080301010000</v>
      </c>
      <c r="B1175" s="114" t="s">
        <v>439</v>
      </c>
      <c r="C1175" s="115" t="s">
        <v>185</v>
      </c>
      <c r="D1175" s="116" t="s">
        <v>442</v>
      </c>
      <c r="E1175" s="117" t="s">
        <v>106</v>
      </c>
      <c r="F1175" s="118" t="s">
        <v>106</v>
      </c>
      <c r="G1175" s="119" t="s">
        <v>440</v>
      </c>
      <c r="L1175" s="36" t="s">
        <v>8</v>
      </c>
      <c r="N1175" s="3"/>
      <c r="O1175" s="3"/>
    </row>
    <row r="1176" spans="1:15">
      <c r="A1176" s="120" t="str">
        <f t="shared" si="157"/>
        <v>71080301014241</v>
      </c>
      <c r="B1176" s="114" t="s">
        <v>439</v>
      </c>
      <c r="C1176" s="115" t="s">
        <v>185</v>
      </c>
      <c r="D1176" s="116" t="s">
        <v>442</v>
      </c>
      <c r="E1176" s="117" t="s">
        <v>106</v>
      </c>
      <c r="F1176" s="118" t="s">
        <v>106</v>
      </c>
      <c r="G1176" s="119">
        <v>4241</v>
      </c>
      <c r="L1176" s="36" t="s">
        <v>396</v>
      </c>
      <c r="M1176" s="37">
        <v>4241</v>
      </c>
      <c r="N1176" s="3"/>
      <c r="O1176" s="3"/>
    </row>
    <row r="1177" spans="1:15">
      <c r="A1177" s="120" t="str">
        <f t="shared" si="157"/>
        <v>71080400000000</v>
      </c>
      <c r="B1177" s="114" t="s">
        <v>439</v>
      </c>
      <c r="C1177" s="115" t="s">
        <v>185</v>
      </c>
      <c r="D1177" s="116" t="s">
        <v>155</v>
      </c>
      <c r="E1177" s="117" t="s">
        <v>441</v>
      </c>
      <c r="F1177" s="118" t="s">
        <v>441</v>
      </c>
      <c r="G1177" s="119" t="s">
        <v>440</v>
      </c>
      <c r="L1177" s="36" t="s">
        <v>9</v>
      </c>
      <c r="N1177" s="3"/>
      <c r="O1177" s="3"/>
    </row>
    <row r="1178" spans="1:15">
      <c r="A1178" s="120" t="str">
        <f t="shared" si="157"/>
        <v>71080400000001</v>
      </c>
      <c r="B1178" s="114" t="s">
        <v>439</v>
      </c>
      <c r="C1178" s="115" t="s">
        <v>185</v>
      </c>
      <c r="D1178" s="116" t="s">
        <v>155</v>
      </c>
      <c r="E1178" s="117" t="s">
        <v>441</v>
      </c>
      <c r="F1178" s="118" t="s">
        <v>441</v>
      </c>
      <c r="G1178" s="119" t="s">
        <v>96</v>
      </c>
      <c r="L1178" s="36" t="e">
        <v>#N/A</v>
      </c>
      <c r="N1178" s="3"/>
      <c r="O1178" s="3"/>
    </row>
    <row r="1179" spans="1:15">
      <c r="A1179" s="120" t="str">
        <f t="shared" si="157"/>
        <v>71080403000000</v>
      </c>
      <c r="B1179" s="114" t="s">
        <v>439</v>
      </c>
      <c r="C1179" s="115" t="s">
        <v>185</v>
      </c>
      <c r="D1179" s="116" t="s">
        <v>155</v>
      </c>
      <c r="E1179" s="117" t="s">
        <v>442</v>
      </c>
      <c r="F1179" s="118" t="s">
        <v>441</v>
      </c>
      <c r="G1179" s="119" t="s">
        <v>440</v>
      </c>
      <c r="L1179" s="36" t="s">
        <v>10</v>
      </c>
      <c r="N1179" s="3"/>
      <c r="O1179" s="3"/>
    </row>
    <row r="1180" spans="1:15">
      <c r="A1180" s="120" t="str">
        <f t="shared" si="157"/>
        <v>71080403000001</v>
      </c>
      <c r="B1180" s="114" t="s">
        <v>439</v>
      </c>
      <c r="C1180" s="115" t="s">
        <v>185</v>
      </c>
      <c r="D1180" s="116" t="s">
        <v>155</v>
      </c>
      <c r="E1180" s="117" t="s">
        <v>442</v>
      </c>
      <c r="F1180" s="118" t="s">
        <v>441</v>
      </c>
      <c r="G1180" s="119" t="s">
        <v>96</v>
      </c>
      <c r="L1180" s="36" t="e">
        <v>#N/A</v>
      </c>
      <c r="N1180" s="3"/>
      <c r="O1180" s="3"/>
    </row>
    <row r="1181" spans="1:15">
      <c r="A1181" s="120" t="str">
        <f t="shared" si="157"/>
        <v>71080403010000</v>
      </c>
      <c r="B1181" s="114" t="s">
        <v>439</v>
      </c>
      <c r="C1181" s="115" t="s">
        <v>185</v>
      </c>
      <c r="D1181" s="116" t="s">
        <v>155</v>
      </c>
      <c r="E1181" s="117" t="s">
        <v>442</v>
      </c>
      <c r="F1181" s="118" t="s">
        <v>106</v>
      </c>
      <c r="G1181" s="119" t="s">
        <v>440</v>
      </c>
      <c r="L1181" s="36" t="s">
        <v>11</v>
      </c>
      <c r="N1181" s="3"/>
      <c r="O1181" s="3"/>
    </row>
    <row r="1182" spans="1:15" ht="30">
      <c r="A1182" s="120" t="str">
        <f t="shared" si="157"/>
        <v>71080403014819</v>
      </c>
      <c r="B1182" s="114" t="s">
        <v>439</v>
      </c>
      <c r="C1182" s="115" t="s">
        <v>185</v>
      </c>
      <c r="D1182" s="116" t="s">
        <v>155</v>
      </c>
      <c r="E1182" s="117" t="s">
        <v>442</v>
      </c>
      <c r="F1182" s="118" t="s">
        <v>106</v>
      </c>
      <c r="G1182" s="119">
        <v>4819</v>
      </c>
      <c r="L1182" s="36" t="s">
        <v>219</v>
      </c>
      <c r="M1182" s="37">
        <v>4819</v>
      </c>
      <c r="N1182" s="3"/>
      <c r="O1182" s="3"/>
    </row>
    <row r="1183" spans="1:15">
      <c r="A1183" s="120" t="str">
        <f t="shared" si="157"/>
        <v>71090101014239</v>
      </c>
      <c r="B1183" s="114" t="s">
        <v>439</v>
      </c>
      <c r="C1183" s="115" t="s">
        <v>187</v>
      </c>
      <c r="D1183" s="116" t="s">
        <v>106</v>
      </c>
      <c r="E1183" s="117" t="s">
        <v>106</v>
      </c>
      <c r="F1183" s="118" t="s">
        <v>106</v>
      </c>
      <c r="G1183" s="119">
        <v>4239</v>
      </c>
      <c r="L1183" s="36" t="s">
        <v>125</v>
      </c>
      <c r="M1183" s="37">
        <v>4239</v>
      </c>
      <c r="N1183" s="3"/>
      <c r="O1183" s="3"/>
    </row>
    <row r="1184" spans="1:15">
      <c r="A1184" s="120" t="str">
        <f t="shared" si="157"/>
        <v>71090101020000</v>
      </c>
      <c r="B1184" s="114" t="s">
        <v>439</v>
      </c>
      <c r="C1184" s="115" t="s">
        <v>187</v>
      </c>
      <c r="D1184" s="116" t="s">
        <v>106</v>
      </c>
      <c r="E1184" s="117" t="s">
        <v>106</v>
      </c>
      <c r="F1184" s="118" t="s">
        <v>140</v>
      </c>
      <c r="G1184" s="119" t="s">
        <v>440</v>
      </c>
      <c r="L1184" s="36" t="s">
        <v>12</v>
      </c>
      <c r="N1184" s="3"/>
      <c r="O1184" s="3"/>
    </row>
    <row r="1185" spans="1:15">
      <c r="A1185" s="120" t="str">
        <f t="shared" ref="A1185:A1248" si="158">CONCATENATE(B1185,C1185,D1185,E1185,F1185,G1185)</f>
        <v>71090101025129</v>
      </c>
      <c r="B1185" s="114" t="s">
        <v>439</v>
      </c>
      <c r="C1185" s="115" t="s">
        <v>187</v>
      </c>
      <c r="D1185" s="116" t="s">
        <v>106</v>
      </c>
      <c r="E1185" s="117" t="s">
        <v>106</v>
      </c>
      <c r="F1185" s="118" t="s">
        <v>140</v>
      </c>
      <c r="G1185" s="119">
        <v>5129</v>
      </c>
      <c r="L1185" s="36" t="s">
        <v>424</v>
      </c>
      <c r="M1185" s="37">
        <v>5129</v>
      </c>
      <c r="N1185" s="3"/>
      <c r="O1185" s="3"/>
    </row>
    <row r="1186" spans="1:15">
      <c r="A1186" s="120" t="str">
        <f t="shared" si="158"/>
        <v>71090101030000</v>
      </c>
      <c r="B1186" s="114" t="s">
        <v>439</v>
      </c>
      <c r="C1186" s="115" t="s">
        <v>187</v>
      </c>
      <c r="D1186" s="116" t="s">
        <v>106</v>
      </c>
      <c r="E1186" s="117" t="s">
        <v>106</v>
      </c>
      <c r="F1186" s="118" t="s">
        <v>442</v>
      </c>
      <c r="G1186" s="119" t="s">
        <v>440</v>
      </c>
      <c r="L1186" s="36" t="s">
        <v>13</v>
      </c>
      <c r="N1186" s="3"/>
      <c r="O1186" s="3"/>
    </row>
    <row r="1187" spans="1:15">
      <c r="A1187" s="120" t="str">
        <f t="shared" si="158"/>
        <v>71090101034239</v>
      </c>
      <c r="B1187" s="114" t="s">
        <v>439</v>
      </c>
      <c r="C1187" s="115" t="s">
        <v>187</v>
      </c>
      <c r="D1187" s="116" t="s">
        <v>106</v>
      </c>
      <c r="E1187" s="117" t="s">
        <v>106</v>
      </c>
      <c r="F1187" s="118" t="s">
        <v>442</v>
      </c>
      <c r="G1187" s="119">
        <v>4239</v>
      </c>
      <c r="L1187" s="36" t="s">
        <v>125</v>
      </c>
      <c r="M1187" s="37">
        <v>4239</v>
      </c>
      <c r="N1187" s="3"/>
      <c r="O1187" s="3"/>
    </row>
    <row r="1188" spans="1:15">
      <c r="A1188" s="120" t="str">
        <f t="shared" si="158"/>
        <v>71090102000000</v>
      </c>
      <c r="B1188" s="114" t="s">
        <v>439</v>
      </c>
      <c r="C1188" s="115" t="s">
        <v>187</v>
      </c>
      <c r="D1188" s="116" t="s">
        <v>106</v>
      </c>
      <c r="E1188" s="117" t="s">
        <v>140</v>
      </c>
      <c r="F1188" s="118" t="s">
        <v>441</v>
      </c>
      <c r="G1188" s="119" t="s">
        <v>440</v>
      </c>
      <c r="L1188" s="36" t="s">
        <v>14</v>
      </c>
      <c r="N1188" s="3"/>
      <c r="O1188" s="3"/>
    </row>
    <row r="1189" spans="1:15">
      <c r="A1189" s="120" t="str">
        <f t="shared" si="158"/>
        <v>71090102000001</v>
      </c>
      <c r="B1189" s="114" t="s">
        <v>439</v>
      </c>
      <c r="C1189" s="115" t="s">
        <v>187</v>
      </c>
      <c r="D1189" s="116" t="s">
        <v>106</v>
      </c>
      <c r="E1189" s="117" t="s">
        <v>140</v>
      </c>
      <c r="F1189" s="118" t="s">
        <v>441</v>
      </c>
      <c r="G1189" s="119" t="s">
        <v>96</v>
      </c>
      <c r="L1189" s="36" t="e">
        <v>#N/A</v>
      </c>
      <c r="N1189" s="3"/>
      <c r="O1189" s="3"/>
    </row>
    <row r="1190" spans="1:15">
      <c r="A1190" s="120" t="str">
        <f t="shared" si="158"/>
        <v>71090102010000</v>
      </c>
      <c r="B1190" s="114" t="s">
        <v>439</v>
      </c>
      <c r="C1190" s="115" t="s">
        <v>187</v>
      </c>
      <c r="D1190" s="116" t="s">
        <v>106</v>
      </c>
      <c r="E1190" s="117" t="s">
        <v>140</v>
      </c>
      <c r="F1190" s="118" t="s">
        <v>106</v>
      </c>
      <c r="G1190" s="119" t="s">
        <v>440</v>
      </c>
      <c r="L1190" s="36" t="s">
        <v>15</v>
      </c>
      <c r="N1190" s="3"/>
      <c r="O1190" s="3"/>
    </row>
    <row r="1191" spans="1:15">
      <c r="A1191" s="120" t="str">
        <f t="shared" si="158"/>
        <v>71090102014239</v>
      </c>
      <c r="B1191" s="114" t="s">
        <v>439</v>
      </c>
      <c r="C1191" s="115" t="s">
        <v>187</v>
      </c>
      <c r="D1191" s="116" t="s">
        <v>106</v>
      </c>
      <c r="E1191" s="117" t="s">
        <v>140</v>
      </c>
      <c r="F1191" s="118" t="s">
        <v>106</v>
      </c>
      <c r="G1191" s="119">
        <v>4239</v>
      </c>
      <c r="L1191" s="36" t="s">
        <v>125</v>
      </c>
      <c r="M1191" s="37">
        <v>4239</v>
      </c>
      <c r="N1191" s="3"/>
      <c r="O1191" s="3"/>
    </row>
    <row r="1192" spans="1:15">
      <c r="A1192" s="120" t="str">
        <f t="shared" si="158"/>
        <v>71090102020000</v>
      </c>
      <c r="B1192" s="114" t="s">
        <v>439</v>
      </c>
      <c r="C1192" s="115" t="s">
        <v>187</v>
      </c>
      <c r="D1192" s="116" t="s">
        <v>106</v>
      </c>
      <c r="E1192" s="117" t="s">
        <v>140</v>
      </c>
      <c r="F1192" s="118" t="s">
        <v>140</v>
      </c>
      <c r="G1192" s="119" t="s">
        <v>440</v>
      </c>
      <c r="L1192" s="36" t="s">
        <v>16</v>
      </c>
      <c r="N1192" s="3"/>
      <c r="O1192" s="3"/>
    </row>
    <row r="1193" spans="1:15">
      <c r="A1193" s="120" t="str">
        <f t="shared" si="158"/>
        <v>71090102024239</v>
      </c>
      <c r="B1193" s="114" t="s">
        <v>439</v>
      </c>
      <c r="C1193" s="115" t="s">
        <v>187</v>
      </c>
      <c r="D1193" s="116" t="s">
        <v>106</v>
      </c>
      <c r="E1193" s="117" t="s">
        <v>140</v>
      </c>
      <c r="F1193" s="118" t="s">
        <v>140</v>
      </c>
      <c r="G1193" s="119">
        <v>4239</v>
      </c>
      <c r="L1193" s="36" t="s">
        <v>125</v>
      </c>
      <c r="M1193" s="37">
        <v>4239</v>
      </c>
      <c r="N1193" s="3"/>
      <c r="O1193" s="3"/>
    </row>
    <row r="1194" spans="1:15">
      <c r="A1194" s="120" t="str">
        <f t="shared" si="158"/>
        <v>71090102030000</v>
      </c>
      <c r="B1194" s="114" t="s">
        <v>439</v>
      </c>
      <c r="C1194" s="115" t="s">
        <v>187</v>
      </c>
      <c r="D1194" s="116" t="s">
        <v>106</v>
      </c>
      <c r="E1194" s="117" t="s">
        <v>140</v>
      </c>
      <c r="F1194" s="118" t="s">
        <v>442</v>
      </c>
      <c r="G1194" s="119" t="s">
        <v>440</v>
      </c>
      <c r="L1194" s="36" t="s">
        <v>17</v>
      </c>
      <c r="N1194" s="3"/>
      <c r="O1194" s="3"/>
    </row>
    <row r="1195" spans="1:15">
      <c r="A1195" s="120" t="str">
        <f t="shared" si="158"/>
        <v>71090102034239</v>
      </c>
      <c r="B1195" s="114" t="s">
        <v>439</v>
      </c>
      <c r="C1195" s="115" t="s">
        <v>187</v>
      </c>
      <c r="D1195" s="116" t="s">
        <v>106</v>
      </c>
      <c r="E1195" s="117" t="s">
        <v>140</v>
      </c>
      <c r="F1195" s="118" t="s">
        <v>442</v>
      </c>
      <c r="G1195" s="119">
        <v>4239</v>
      </c>
      <c r="L1195" s="36" t="s">
        <v>125</v>
      </c>
      <c r="M1195" s="37">
        <v>4239</v>
      </c>
      <c r="N1195" s="3"/>
      <c r="O1195" s="3"/>
    </row>
    <row r="1196" spans="1:15">
      <c r="A1196" s="120" t="str">
        <f t="shared" si="158"/>
        <v>71090200000000</v>
      </c>
      <c r="B1196" s="114" t="s">
        <v>439</v>
      </c>
      <c r="C1196" s="115" t="s">
        <v>187</v>
      </c>
      <c r="D1196" s="116" t="s">
        <v>140</v>
      </c>
      <c r="E1196" s="117" t="s">
        <v>441</v>
      </c>
      <c r="F1196" s="118" t="s">
        <v>441</v>
      </c>
      <c r="G1196" s="119" t="s">
        <v>440</v>
      </c>
      <c r="L1196" s="36" t="s">
        <v>18</v>
      </c>
      <c r="N1196" s="3"/>
      <c r="O1196" s="3"/>
    </row>
    <row r="1197" spans="1:15">
      <c r="A1197" s="120" t="str">
        <f t="shared" si="158"/>
        <v>71090200000001</v>
      </c>
      <c r="B1197" s="114" t="s">
        <v>439</v>
      </c>
      <c r="C1197" s="115" t="s">
        <v>187</v>
      </c>
      <c r="D1197" s="116" t="s">
        <v>140</v>
      </c>
      <c r="E1197" s="117" t="s">
        <v>441</v>
      </c>
      <c r="F1197" s="118" t="s">
        <v>441</v>
      </c>
      <c r="G1197" s="119" t="s">
        <v>96</v>
      </c>
      <c r="L1197" s="36" t="e">
        <v>#N/A</v>
      </c>
      <c r="N1197" s="3"/>
      <c r="O1197" s="3"/>
    </row>
    <row r="1198" spans="1:15">
      <c r="A1198" s="120" t="str">
        <f t="shared" si="158"/>
        <v>71090201000000</v>
      </c>
      <c r="B1198" s="114" t="s">
        <v>439</v>
      </c>
      <c r="C1198" s="115" t="s">
        <v>187</v>
      </c>
      <c r="D1198" s="116" t="s">
        <v>140</v>
      </c>
      <c r="E1198" s="117" t="s">
        <v>106</v>
      </c>
      <c r="F1198" s="118" t="s">
        <v>441</v>
      </c>
      <c r="G1198" s="119" t="s">
        <v>440</v>
      </c>
      <c r="L1198" s="36" t="s">
        <v>19</v>
      </c>
      <c r="N1198" s="3"/>
      <c r="O1198" s="3"/>
    </row>
    <row r="1199" spans="1:15">
      <c r="A1199" s="120" t="str">
        <f t="shared" si="158"/>
        <v>71090201000001</v>
      </c>
      <c r="B1199" s="114" t="s">
        <v>439</v>
      </c>
      <c r="C1199" s="115" t="s">
        <v>187</v>
      </c>
      <c r="D1199" s="116" t="s">
        <v>140</v>
      </c>
      <c r="E1199" s="117" t="s">
        <v>106</v>
      </c>
      <c r="F1199" s="118" t="s">
        <v>441</v>
      </c>
      <c r="G1199" s="119" t="s">
        <v>96</v>
      </c>
      <c r="L1199" s="36" t="e">
        <v>#N/A</v>
      </c>
      <c r="N1199" s="3"/>
      <c r="O1199" s="3"/>
    </row>
    <row r="1200" spans="1:15">
      <c r="A1200" s="120" t="str">
        <f t="shared" si="158"/>
        <v>71090201010000</v>
      </c>
      <c r="B1200" s="114" t="s">
        <v>439</v>
      </c>
      <c r="C1200" s="115" t="s">
        <v>187</v>
      </c>
      <c r="D1200" s="116" t="s">
        <v>140</v>
      </c>
      <c r="E1200" s="117" t="s">
        <v>106</v>
      </c>
      <c r="F1200" s="118" t="s">
        <v>106</v>
      </c>
      <c r="G1200" s="119" t="s">
        <v>440</v>
      </c>
      <c r="L1200" s="36" t="s">
        <v>20</v>
      </c>
      <c r="N1200" s="3"/>
      <c r="O1200" s="3"/>
    </row>
    <row r="1201" spans="1:15">
      <c r="A1201" s="120" t="str">
        <f t="shared" si="158"/>
        <v>71090201014239</v>
      </c>
      <c r="B1201" s="114" t="s">
        <v>439</v>
      </c>
      <c r="C1201" s="115" t="s">
        <v>187</v>
      </c>
      <c r="D1201" s="116" t="s">
        <v>140</v>
      </c>
      <c r="E1201" s="117" t="s">
        <v>106</v>
      </c>
      <c r="F1201" s="118" t="s">
        <v>106</v>
      </c>
      <c r="G1201" s="119">
        <v>4239</v>
      </c>
      <c r="L1201" s="36" t="s">
        <v>125</v>
      </c>
      <c r="M1201" s="37">
        <v>4239</v>
      </c>
      <c r="N1201" s="3"/>
      <c r="O1201" s="3"/>
    </row>
    <row r="1202" spans="1:15">
      <c r="A1202" s="120" t="str">
        <f t="shared" si="158"/>
        <v>71090201020000</v>
      </c>
      <c r="B1202" s="114" t="s">
        <v>439</v>
      </c>
      <c r="C1202" s="115" t="s">
        <v>187</v>
      </c>
      <c r="D1202" s="116" t="s">
        <v>140</v>
      </c>
      <c r="E1202" s="117" t="s">
        <v>106</v>
      </c>
      <c r="F1202" s="118" t="s">
        <v>140</v>
      </c>
      <c r="G1202" s="119" t="s">
        <v>440</v>
      </c>
      <c r="L1202" s="36" t="s">
        <v>21</v>
      </c>
      <c r="N1202" s="3"/>
      <c r="O1202" s="3"/>
    </row>
    <row r="1203" spans="1:15">
      <c r="A1203" s="120" t="str">
        <f t="shared" si="158"/>
        <v>71090201024239</v>
      </c>
      <c r="B1203" s="114" t="s">
        <v>439</v>
      </c>
      <c r="C1203" s="115" t="s">
        <v>187</v>
      </c>
      <c r="D1203" s="116" t="s">
        <v>140</v>
      </c>
      <c r="E1203" s="117" t="s">
        <v>106</v>
      </c>
      <c r="F1203" s="118" t="s">
        <v>140</v>
      </c>
      <c r="G1203" s="119">
        <v>4239</v>
      </c>
      <c r="L1203" s="36" t="s">
        <v>125</v>
      </c>
      <c r="M1203" s="37">
        <v>4239</v>
      </c>
      <c r="N1203" s="3"/>
      <c r="O1203" s="3"/>
    </row>
    <row r="1204" spans="1:15">
      <c r="A1204" s="120" t="str">
        <f t="shared" si="158"/>
        <v>71090201030000</v>
      </c>
      <c r="B1204" s="114" t="s">
        <v>439</v>
      </c>
      <c r="C1204" s="115" t="s">
        <v>187</v>
      </c>
      <c r="D1204" s="116" t="s">
        <v>140</v>
      </c>
      <c r="E1204" s="117" t="s">
        <v>106</v>
      </c>
      <c r="F1204" s="118" t="s">
        <v>442</v>
      </c>
      <c r="G1204" s="119" t="s">
        <v>440</v>
      </c>
      <c r="L1204" s="36" t="s">
        <v>22</v>
      </c>
      <c r="N1204" s="3"/>
      <c r="O1204" s="3"/>
    </row>
    <row r="1205" spans="1:15">
      <c r="A1205" s="120" t="str">
        <f t="shared" si="158"/>
        <v>71090201034239</v>
      </c>
      <c r="B1205" s="114" t="s">
        <v>439</v>
      </c>
      <c r="C1205" s="115" t="s">
        <v>187</v>
      </c>
      <c r="D1205" s="116" t="s">
        <v>140</v>
      </c>
      <c r="E1205" s="117" t="s">
        <v>106</v>
      </c>
      <c r="F1205" s="118" t="s">
        <v>442</v>
      </c>
      <c r="G1205" s="119">
        <v>4239</v>
      </c>
      <c r="L1205" s="36" t="s">
        <v>125</v>
      </c>
      <c r="M1205" s="37">
        <v>4239</v>
      </c>
      <c r="N1205" s="3"/>
      <c r="O1205" s="3"/>
    </row>
    <row r="1206" spans="1:15">
      <c r="A1206" s="120" t="str">
        <f t="shared" si="158"/>
        <v>71090201040000</v>
      </c>
      <c r="B1206" s="114" t="s">
        <v>439</v>
      </c>
      <c r="C1206" s="115" t="s">
        <v>187</v>
      </c>
      <c r="D1206" s="116" t="s">
        <v>140</v>
      </c>
      <c r="E1206" s="117" t="s">
        <v>106</v>
      </c>
      <c r="F1206" s="118" t="s">
        <v>155</v>
      </c>
      <c r="G1206" s="119" t="s">
        <v>440</v>
      </c>
      <c r="L1206" s="36" t="s">
        <v>23</v>
      </c>
      <c r="N1206" s="3"/>
      <c r="O1206" s="3"/>
    </row>
    <row r="1207" spans="1:15">
      <c r="A1207" s="120" t="str">
        <f t="shared" si="158"/>
        <v>71090201044239</v>
      </c>
      <c r="B1207" s="114" t="s">
        <v>439</v>
      </c>
      <c r="C1207" s="115" t="s">
        <v>187</v>
      </c>
      <c r="D1207" s="116" t="s">
        <v>140</v>
      </c>
      <c r="E1207" s="117" t="s">
        <v>106</v>
      </c>
      <c r="F1207" s="118" t="s">
        <v>155</v>
      </c>
      <c r="G1207" s="119">
        <v>4239</v>
      </c>
      <c r="L1207" s="36" t="s">
        <v>125</v>
      </c>
      <c r="M1207" s="37">
        <v>4239</v>
      </c>
      <c r="N1207" s="3"/>
      <c r="O1207" s="3"/>
    </row>
    <row r="1208" spans="1:15">
      <c r="A1208" s="120" t="str">
        <f t="shared" si="158"/>
        <v>71090202000000</v>
      </c>
      <c r="B1208" s="114" t="s">
        <v>439</v>
      </c>
      <c r="C1208" s="115" t="s">
        <v>187</v>
      </c>
      <c r="D1208" s="116" t="s">
        <v>140</v>
      </c>
      <c r="E1208" s="117" t="s">
        <v>140</v>
      </c>
      <c r="F1208" s="118" t="s">
        <v>441</v>
      </c>
      <c r="G1208" s="119" t="s">
        <v>440</v>
      </c>
      <c r="L1208" s="36" t="s">
        <v>24</v>
      </c>
      <c r="N1208" s="3"/>
      <c r="O1208" s="3"/>
    </row>
    <row r="1209" spans="1:15">
      <c r="A1209" s="120" t="str">
        <f t="shared" si="158"/>
        <v>71090202000001</v>
      </c>
      <c r="B1209" s="114" t="s">
        <v>439</v>
      </c>
      <c r="C1209" s="115" t="s">
        <v>187</v>
      </c>
      <c r="D1209" s="116" t="s">
        <v>140</v>
      </c>
      <c r="E1209" s="117" t="s">
        <v>140</v>
      </c>
      <c r="F1209" s="118" t="s">
        <v>441</v>
      </c>
      <c r="G1209" s="119" t="s">
        <v>96</v>
      </c>
      <c r="L1209" s="36" t="e">
        <v>#N/A</v>
      </c>
      <c r="N1209" s="3"/>
      <c r="O1209" s="3"/>
    </row>
    <row r="1210" spans="1:15">
      <c r="A1210" s="120" t="str">
        <f t="shared" si="158"/>
        <v>71090202010000</v>
      </c>
      <c r="B1210" s="114" t="s">
        <v>439</v>
      </c>
      <c r="C1210" s="115" t="s">
        <v>187</v>
      </c>
      <c r="D1210" s="116" t="s">
        <v>140</v>
      </c>
      <c r="E1210" s="117" t="s">
        <v>140</v>
      </c>
      <c r="F1210" s="118" t="s">
        <v>106</v>
      </c>
      <c r="G1210" s="119" t="s">
        <v>440</v>
      </c>
      <c r="L1210" s="36" t="s">
        <v>25</v>
      </c>
      <c r="N1210" s="3"/>
      <c r="O1210" s="3"/>
    </row>
    <row r="1211" spans="1:15">
      <c r="A1211" s="120" t="str">
        <f t="shared" si="158"/>
        <v>71090202014239</v>
      </c>
      <c r="B1211" s="114" t="s">
        <v>439</v>
      </c>
      <c r="C1211" s="115" t="s">
        <v>187</v>
      </c>
      <c r="D1211" s="116" t="s">
        <v>140</v>
      </c>
      <c r="E1211" s="117" t="s">
        <v>140</v>
      </c>
      <c r="F1211" s="118" t="s">
        <v>106</v>
      </c>
      <c r="G1211" s="119">
        <v>4239</v>
      </c>
      <c r="L1211" s="36" t="s">
        <v>125</v>
      </c>
      <c r="M1211" s="37">
        <v>4239</v>
      </c>
      <c r="N1211" s="3"/>
      <c r="O1211" s="3"/>
    </row>
    <row r="1212" spans="1:15">
      <c r="A1212" s="120" t="str">
        <f t="shared" si="158"/>
        <v>71090202020000</v>
      </c>
      <c r="B1212" s="114" t="s">
        <v>439</v>
      </c>
      <c r="C1212" s="115" t="s">
        <v>187</v>
      </c>
      <c r="D1212" s="116" t="s">
        <v>140</v>
      </c>
      <c r="E1212" s="117" t="s">
        <v>140</v>
      </c>
      <c r="F1212" s="118" t="s">
        <v>140</v>
      </c>
      <c r="G1212" s="119" t="s">
        <v>440</v>
      </c>
      <c r="L1212" s="36" t="s">
        <v>26</v>
      </c>
      <c r="N1212" s="3"/>
      <c r="O1212" s="3"/>
    </row>
    <row r="1213" spans="1:15">
      <c r="A1213" s="120" t="str">
        <f t="shared" si="158"/>
        <v>71090202024239</v>
      </c>
      <c r="B1213" s="114" t="s">
        <v>439</v>
      </c>
      <c r="C1213" s="115" t="s">
        <v>187</v>
      </c>
      <c r="D1213" s="116" t="s">
        <v>140</v>
      </c>
      <c r="E1213" s="117" t="s">
        <v>140</v>
      </c>
      <c r="F1213" s="118" t="s">
        <v>140</v>
      </c>
      <c r="G1213" s="119">
        <v>4239</v>
      </c>
      <c r="L1213" s="36" t="s">
        <v>125</v>
      </c>
      <c r="M1213" s="37">
        <v>4239</v>
      </c>
      <c r="N1213" s="3"/>
      <c r="O1213" s="3"/>
    </row>
    <row r="1214" spans="1:15">
      <c r="A1214" s="120" t="str">
        <f t="shared" si="158"/>
        <v>71090202030000</v>
      </c>
      <c r="B1214" s="114" t="s">
        <v>439</v>
      </c>
      <c r="C1214" s="115" t="s">
        <v>187</v>
      </c>
      <c r="D1214" s="116" t="s">
        <v>140</v>
      </c>
      <c r="E1214" s="117" t="s">
        <v>140</v>
      </c>
      <c r="F1214" s="118" t="s">
        <v>442</v>
      </c>
      <c r="G1214" s="119" t="s">
        <v>440</v>
      </c>
      <c r="L1214" s="36" t="s">
        <v>27</v>
      </c>
      <c r="N1214" s="3"/>
      <c r="O1214" s="3"/>
    </row>
    <row r="1215" spans="1:15">
      <c r="A1215" s="120" t="str">
        <f t="shared" si="158"/>
        <v>71090202034239</v>
      </c>
      <c r="B1215" s="114" t="s">
        <v>439</v>
      </c>
      <c r="C1215" s="115" t="s">
        <v>187</v>
      </c>
      <c r="D1215" s="116" t="s">
        <v>140</v>
      </c>
      <c r="E1215" s="117" t="s">
        <v>140</v>
      </c>
      <c r="F1215" s="118" t="s">
        <v>442</v>
      </c>
      <c r="G1215" s="119">
        <v>4239</v>
      </c>
      <c r="L1215" s="36" t="s">
        <v>125</v>
      </c>
      <c r="M1215" s="37">
        <v>4239</v>
      </c>
      <c r="N1215" s="3"/>
      <c r="O1215" s="3"/>
    </row>
    <row r="1216" spans="1:15">
      <c r="A1216" s="120" t="str">
        <f t="shared" si="158"/>
        <v>71090202040000</v>
      </c>
      <c r="B1216" s="114" t="s">
        <v>439</v>
      </c>
      <c r="C1216" s="115" t="s">
        <v>187</v>
      </c>
      <c r="D1216" s="116" t="s">
        <v>140</v>
      </c>
      <c r="E1216" s="117" t="s">
        <v>140</v>
      </c>
      <c r="F1216" s="118" t="s">
        <v>155</v>
      </c>
      <c r="G1216" s="119" t="s">
        <v>440</v>
      </c>
      <c r="L1216" s="36" t="s">
        <v>28</v>
      </c>
      <c r="N1216" s="3"/>
      <c r="O1216" s="3"/>
    </row>
    <row r="1217" spans="1:15">
      <c r="A1217" s="120" t="str">
        <f t="shared" si="158"/>
        <v>71090202044239</v>
      </c>
      <c r="B1217" s="114" t="s">
        <v>439</v>
      </c>
      <c r="C1217" s="115" t="s">
        <v>187</v>
      </c>
      <c r="D1217" s="116" t="s">
        <v>140</v>
      </c>
      <c r="E1217" s="117" t="s">
        <v>140</v>
      </c>
      <c r="F1217" s="118" t="s">
        <v>155</v>
      </c>
      <c r="G1217" s="119">
        <v>4239</v>
      </c>
      <c r="L1217" s="36" t="s">
        <v>125</v>
      </c>
      <c r="M1217" s="37">
        <v>4239</v>
      </c>
      <c r="N1217" s="3"/>
      <c r="O1217" s="3"/>
    </row>
    <row r="1218" spans="1:15">
      <c r="A1218" s="120" t="str">
        <f t="shared" si="158"/>
        <v>71090501014239</v>
      </c>
      <c r="B1218" s="114" t="s">
        <v>439</v>
      </c>
      <c r="C1218" s="115" t="s">
        <v>187</v>
      </c>
      <c r="D1218" s="116" t="s">
        <v>149</v>
      </c>
      <c r="E1218" s="117" t="s">
        <v>106</v>
      </c>
      <c r="F1218" s="118" t="s">
        <v>106</v>
      </c>
      <c r="G1218" s="119">
        <v>4239</v>
      </c>
      <c r="L1218" s="36" t="s">
        <v>125</v>
      </c>
      <c r="M1218" s="37">
        <v>4239</v>
      </c>
      <c r="N1218" s="3"/>
      <c r="O1218" s="3"/>
    </row>
    <row r="1219" spans="1:15">
      <c r="A1219" s="120" t="str">
        <f t="shared" si="158"/>
        <v>71090501015122</v>
      </c>
      <c r="B1219" s="114" t="s">
        <v>439</v>
      </c>
      <c r="C1219" s="115" t="s">
        <v>187</v>
      </c>
      <c r="D1219" s="116" t="s">
        <v>149</v>
      </c>
      <c r="E1219" s="117" t="s">
        <v>106</v>
      </c>
      <c r="F1219" s="118" t="s">
        <v>106</v>
      </c>
      <c r="G1219" s="119">
        <v>5122</v>
      </c>
      <c r="L1219" s="36" t="s">
        <v>332</v>
      </c>
      <c r="M1219" s="37">
        <v>5122</v>
      </c>
      <c r="N1219" s="3"/>
      <c r="O1219" s="3"/>
    </row>
    <row r="1220" spans="1:15">
      <c r="A1220" s="120" t="str">
        <f t="shared" si="158"/>
        <v>71090501020000</v>
      </c>
      <c r="B1220" s="114" t="s">
        <v>439</v>
      </c>
      <c r="C1220" s="115" t="s">
        <v>187</v>
      </c>
      <c r="D1220" s="116" t="s">
        <v>149</v>
      </c>
      <c r="E1220" s="117" t="s">
        <v>106</v>
      </c>
      <c r="F1220" s="118" t="s">
        <v>140</v>
      </c>
      <c r="G1220" s="119" t="s">
        <v>440</v>
      </c>
      <c r="L1220" s="36" t="s">
        <v>29</v>
      </c>
      <c r="N1220" s="3"/>
      <c r="O1220" s="3"/>
    </row>
    <row r="1221" spans="1:15" ht="30">
      <c r="A1221" s="120" t="str">
        <f t="shared" si="158"/>
        <v>71090501025113</v>
      </c>
      <c r="B1221" s="114" t="s">
        <v>439</v>
      </c>
      <c r="C1221" s="115" t="s">
        <v>187</v>
      </c>
      <c r="D1221" s="116" t="s">
        <v>149</v>
      </c>
      <c r="E1221" s="117" t="s">
        <v>106</v>
      </c>
      <c r="F1221" s="118" t="s">
        <v>140</v>
      </c>
      <c r="G1221" s="119">
        <v>5113</v>
      </c>
      <c r="L1221" s="36" t="s">
        <v>174</v>
      </c>
      <c r="M1221" s="37">
        <v>5113</v>
      </c>
      <c r="N1221" s="3"/>
      <c r="O1221" s="3"/>
    </row>
    <row r="1222" spans="1:15">
      <c r="A1222" s="120" t="str">
        <f t="shared" si="158"/>
        <v>71090501030000</v>
      </c>
      <c r="B1222" s="114" t="s">
        <v>439</v>
      </c>
      <c r="C1222" s="115" t="s">
        <v>187</v>
      </c>
      <c r="D1222" s="116" t="s">
        <v>149</v>
      </c>
      <c r="E1222" s="117" t="s">
        <v>106</v>
      </c>
      <c r="F1222" s="118" t="s">
        <v>442</v>
      </c>
      <c r="G1222" s="119" t="s">
        <v>440</v>
      </c>
      <c r="L1222" s="36" t="s">
        <v>30</v>
      </c>
      <c r="N1222" s="3"/>
      <c r="O1222" s="3"/>
    </row>
    <row r="1223" spans="1:15">
      <c r="A1223" s="120" t="str">
        <f t="shared" si="158"/>
        <v>71090501034239</v>
      </c>
      <c r="B1223" s="114" t="s">
        <v>439</v>
      </c>
      <c r="C1223" s="115" t="s">
        <v>187</v>
      </c>
      <c r="D1223" s="116" t="s">
        <v>149</v>
      </c>
      <c r="E1223" s="117" t="s">
        <v>106</v>
      </c>
      <c r="F1223" s="118" t="s">
        <v>442</v>
      </c>
      <c r="G1223" s="119">
        <v>4239</v>
      </c>
      <c r="L1223" s="36" t="s">
        <v>125</v>
      </c>
      <c r="M1223" s="37">
        <v>4239</v>
      </c>
      <c r="N1223" s="3"/>
      <c r="O1223" s="3"/>
    </row>
    <row r="1224" spans="1:15">
      <c r="A1224" s="120" t="str">
        <f t="shared" si="158"/>
        <v>71090501040000</v>
      </c>
      <c r="B1224" s="114" t="s">
        <v>439</v>
      </c>
      <c r="C1224" s="115" t="s">
        <v>187</v>
      </c>
      <c r="D1224" s="116" t="s">
        <v>149</v>
      </c>
      <c r="E1224" s="117" t="s">
        <v>106</v>
      </c>
      <c r="F1224" s="118" t="s">
        <v>155</v>
      </c>
      <c r="G1224" s="119" t="s">
        <v>440</v>
      </c>
      <c r="L1224" s="36" t="s">
        <v>31</v>
      </c>
      <c r="N1224" s="3"/>
      <c r="O1224" s="3"/>
    </row>
    <row r="1225" spans="1:15">
      <c r="A1225" s="120" t="str">
        <f t="shared" si="158"/>
        <v>71090501044239</v>
      </c>
      <c r="B1225" s="114" t="s">
        <v>439</v>
      </c>
      <c r="C1225" s="115" t="s">
        <v>187</v>
      </c>
      <c r="D1225" s="116" t="s">
        <v>149</v>
      </c>
      <c r="E1225" s="117" t="s">
        <v>106</v>
      </c>
      <c r="F1225" s="118" t="s">
        <v>155</v>
      </c>
      <c r="G1225" s="119">
        <v>4239</v>
      </c>
      <c r="L1225" s="36" t="s">
        <v>125</v>
      </c>
      <c r="M1225" s="37">
        <v>4239</v>
      </c>
      <c r="N1225" s="3"/>
      <c r="O1225" s="3"/>
    </row>
    <row r="1226" spans="1:15">
      <c r="A1226" s="120" t="str">
        <f t="shared" si="158"/>
        <v>71090501050000</v>
      </c>
      <c r="B1226" s="114" t="s">
        <v>439</v>
      </c>
      <c r="C1226" s="115" t="s">
        <v>187</v>
      </c>
      <c r="D1226" s="116" t="s">
        <v>149</v>
      </c>
      <c r="E1226" s="117" t="s">
        <v>106</v>
      </c>
      <c r="F1226" s="118" t="s">
        <v>149</v>
      </c>
      <c r="G1226" s="119" t="s">
        <v>440</v>
      </c>
      <c r="L1226" s="36" t="s">
        <v>32</v>
      </c>
      <c r="N1226" s="3"/>
      <c r="O1226" s="3"/>
    </row>
    <row r="1227" spans="1:15" ht="30">
      <c r="A1227" s="120" t="str">
        <f t="shared" si="158"/>
        <v>71090501054819</v>
      </c>
      <c r="B1227" s="114" t="s">
        <v>439</v>
      </c>
      <c r="C1227" s="115" t="s">
        <v>187</v>
      </c>
      <c r="D1227" s="116" t="s">
        <v>149</v>
      </c>
      <c r="E1227" s="117" t="s">
        <v>106</v>
      </c>
      <c r="F1227" s="118" t="s">
        <v>149</v>
      </c>
      <c r="G1227" s="119">
        <v>4819</v>
      </c>
      <c r="L1227" s="36" t="s">
        <v>219</v>
      </c>
      <c r="M1227" s="37">
        <v>4819</v>
      </c>
      <c r="N1227" s="3"/>
      <c r="O1227" s="3"/>
    </row>
    <row r="1228" spans="1:15">
      <c r="A1228" s="120" t="str">
        <f t="shared" si="158"/>
        <v>71090501055129</v>
      </c>
      <c r="B1228" s="114" t="s">
        <v>439</v>
      </c>
      <c r="C1228" s="115" t="s">
        <v>187</v>
      </c>
      <c r="D1228" s="116" t="s">
        <v>149</v>
      </c>
      <c r="E1228" s="117" t="s">
        <v>106</v>
      </c>
      <c r="F1228" s="118" t="s">
        <v>149</v>
      </c>
      <c r="G1228" s="119">
        <v>5129</v>
      </c>
      <c r="L1228" s="36" t="s">
        <v>424</v>
      </c>
      <c r="M1228" s="37">
        <v>5129</v>
      </c>
      <c r="N1228" s="3"/>
      <c r="O1228" s="3"/>
    </row>
    <row r="1229" spans="1:15" ht="30">
      <c r="A1229" s="120" t="str">
        <f t="shared" si="158"/>
        <v>71090601015113</v>
      </c>
      <c r="B1229" s="114" t="s">
        <v>439</v>
      </c>
      <c r="C1229" s="115" t="s">
        <v>187</v>
      </c>
      <c r="D1229" s="116" t="s">
        <v>157</v>
      </c>
      <c r="E1229" s="117" t="s">
        <v>106</v>
      </c>
      <c r="F1229" s="118" t="s">
        <v>106</v>
      </c>
      <c r="G1229" s="119">
        <v>5113</v>
      </c>
      <c r="L1229" s="36" t="s">
        <v>174</v>
      </c>
      <c r="M1229" s="37">
        <v>5113</v>
      </c>
      <c r="N1229" s="3"/>
      <c r="O1229" s="3"/>
    </row>
    <row r="1230" spans="1:15">
      <c r="A1230" s="120" t="str">
        <f t="shared" si="158"/>
        <v>71090601020000</v>
      </c>
      <c r="B1230" s="114" t="s">
        <v>439</v>
      </c>
      <c r="C1230" s="115" t="s">
        <v>187</v>
      </c>
      <c r="D1230" s="116" t="s">
        <v>157</v>
      </c>
      <c r="E1230" s="117" t="s">
        <v>106</v>
      </c>
      <c r="F1230" s="118" t="s">
        <v>140</v>
      </c>
      <c r="G1230" s="119" t="s">
        <v>440</v>
      </c>
      <c r="L1230" s="36" t="s">
        <v>33</v>
      </c>
      <c r="N1230" s="3"/>
      <c r="O1230" s="3"/>
    </row>
    <row r="1231" spans="1:15">
      <c r="A1231" s="120" t="str">
        <f t="shared" si="158"/>
        <v>71090601024639</v>
      </c>
      <c r="B1231" s="114" t="s">
        <v>439</v>
      </c>
      <c r="C1231" s="115" t="s">
        <v>187</v>
      </c>
      <c r="D1231" s="116" t="s">
        <v>157</v>
      </c>
      <c r="E1231" s="117" t="s">
        <v>106</v>
      </c>
      <c r="F1231" s="118" t="s">
        <v>140</v>
      </c>
      <c r="G1231" s="119">
        <v>4639</v>
      </c>
      <c r="L1231" s="36" t="s">
        <v>167</v>
      </c>
      <c r="M1231" s="37">
        <v>4639</v>
      </c>
      <c r="N1231" s="3"/>
      <c r="O1231" s="3"/>
    </row>
    <row r="1232" spans="1:15">
      <c r="A1232" s="120" t="str">
        <f t="shared" si="158"/>
        <v>71090601030000</v>
      </c>
      <c r="B1232" s="114" t="s">
        <v>439</v>
      </c>
      <c r="C1232" s="115" t="s">
        <v>187</v>
      </c>
      <c r="D1232" s="116" t="s">
        <v>157</v>
      </c>
      <c r="E1232" s="117" t="s">
        <v>106</v>
      </c>
      <c r="F1232" s="118" t="s">
        <v>442</v>
      </c>
      <c r="G1232" s="119" t="s">
        <v>440</v>
      </c>
      <c r="L1232" s="36" t="s">
        <v>34</v>
      </c>
      <c r="N1232" s="3"/>
      <c r="O1232" s="3"/>
    </row>
    <row r="1233" spans="1:15">
      <c r="A1233" s="120" t="str">
        <f t="shared" si="158"/>
        <v>71090601034639</v>
      </c>
      <c r="B1233" s="114" t="s">
        <v>439</v>
      </c>
      <c r="C1233" s="115" t="s">
        <v>187</v>
      </c>
      <c r="D1233" s="116" t="s">
        <v>157</v>
      </c>
      <c r="E1233" s="117" t="s">
        <v>106</v>
      </c>
      <c r="F1233" s="118" t="s">
        <v>442</v>
      </c>
      <c r="G1233" s="119">
        <v>4639</v>
      </c>
      <c r="L1233" s="36" t="s">
        <v>167</v>
      </c>
      <c r="M1233" s="37">
        <v>4639</v>
      </c>
      <c r="N1233" s="3"/>
      <c r="O1233" s="3"/>
    </row>
    <row r="1234" spans="1:15">
      <c r="A1234" s="120" t="str">
        <f t="shared" si="158"/>
        <v>71090601040000</v>
      </c>
      <c r="B1234" s="114" t="s">
        <v>439</v>
      </c>
      <c r="C1234" s="115" t="s">
        <v>187</v>
      </c>
      <c r="D1234" s="116" t="s">
        <v>157</v>
      </c>
      <c r="E1234" s="117" t="s">
        <v>106</v>
      </c>
      <c r="F1234" s="118" t="s">
        <v>155</v>
      </c>
      <c r="G1234" s="119" t="s">
        <v>440</v>
      </c>
      <c r="L1234" s="36" t="s">
        <v>35</v>
      </c>
      <c r="N1234" s="3"/>
      <c r="O1234" s="3"/>
    </row>
    <row r="1235" spans="1:15" ht="30">
      <c r="A1235" s="120" t="str">
        <f t="shared" si="158"/>
        <v>71090601045113</v>
      </c>
      <c r="B1235" s="114" t="s">
        <v>439</v>
      </c>
      <c r="C1235" s="115" t="s">
        <v>187</v>
      </c>
      <c r="D1235" s="116" t="s">
        <v>157</v>
      </c>
      <c r="E1235" s="117" t="s">
        <v>106</v>
      </c>
      <c r="F1235" s="118" t="s">
        <v>155</v>
      </c>
      <c r="G1235" s="119">
        <v>5113</v>
      </c>
      <c r="L1235" s="36" t="s">
        <v>174</v>
      </c>
      <c r="M1235" s="37">
        <v>5113</v>
      </c>
      <c r="N1235" s="3"/>
      <c r="O1235" s="3"/>
    </row>
    <row r="1236" spans="1:15">
      <c r="A1236" s="120" t="str">
        <f t="shared" si="158"/>
        <v>71090601050000</v>
      </c>
      <c r="B1236" s="114" t="s">
        <v>439</v>
      </c>
      <c r="C1236" s="115" t="s">
        <v>187</v>
      </c>
      <c r="D1236" s="116" t="s">
        <v>157</v>
      </c>
      <c r="E1236" s="117" t="s">
        <v>106</v>
      </c>
      <c r="F1236" s="118" t="s">
        <v>149</v>
      </c>
      <c r="G1236" s="119" t="s">
        <v>440</v>
      </c>
      <c r="L1236" s="36" t="s">
        <v>36</v>
      </c>
      <c r="N1236" s="3"/>
      <c r="O1236" s="3"/>
    </row>
    <row r="1237" spans="1:15">
      <c r="A1237" s="120" t="str">
        <f t="shared" si="158"/>
        <v>71090601054239</v>
      </c>
      <c r="B1237" s="114" t="s">
        <v>439</v>
      </c>
      <c r="C1237" s="115" t="s">
        <v>187</v>
      </c>
      <c r="D1237" s="116" t="s">
        <v>157</v>
      </c>
      <c r="E1237" s="117" t="s">
        <v>106</v>
      </c>
      <c r="F1237" s="118" t="s">
        <v>149</v>
      </c>
      <c r="G1237" s="119">
        <v>4239</v>
      </c>
      <c r="L1237" s="36" t="s">
        <v>125</v>
      </c>
      <c r="M1237" s="37">
        <v>4239</v>
      </c>
      <c r="N1237" s="3"/>
      <c r="O1237" s="3"/>
    </row>
    <row r="1238" spans="1:15">
      <c r="A1238" s="120" t="str">
        <f t="shared" si="158"/>
        <v>71100701014239</v>
      </c>
      <c r="B1238" s="114" t="s">
        <v>439</v>
      </c>
      <c r="C1238" s="115" t="s">
        <v>189</v>
      </c>
      <c r="D1238" s="116" t="s">
        <v>183</v>
      </c>
      <c r="E1238" s="117" t="s">
        <v>106</v>
      </c>
      <c r="F1238" s="118" t="s">
        <v>106</v>
      </c>
      <c r="G1238" s="119">
        <v>4239</v>
      </c>
      <c r="L1238" s="36" t="s">
        <v>125</v>
      </c>
      <c r="M1238" s="37">
        <v>4239</v>
      </c>
      <c r="N1238" s="3"/>
      <c r="O1238" s="3"/>
    </row>
    <row r="1239" spans="1:15">
      <c r="A1239" s="120" t="str">
        <f t="shared" si="158"/>
        <v>71100701014639</v>
      </c>
      <c r="B1239" s="114" t="s">
        <v>439</v>
      </c>
      <c r="C1239" s="115" t="s">
        <v>189</v>
      </c>
      <c r="D1239" s="116" t="s">
        <v>183</v>
      </c>
      <c r="E1239" s="117" t="s">
        <v>106</v>
      </c>
      <c r="F1239" s="118" t="s">
        <v>106</v>
      </c>
      <c r="G1239" s="119">
        <v>4639</v>
      </c>
      <c r="L1239" s="36" t="s">
        <v>167</v>
      </c>
      <c r="M1239" s="37">
        <v>4639</v>
      </c>
      <c r="N1239" s="3"/>
      <c r="O1239" s="3"/>
    </row>
    <row r="1240" spans="1:15">
      <c r="A1240" s="120" t="str">
        <f t="shared" si="158"/>
        <v>71100701034216</v>
      </c>
      <c r="B1240" s="114" t="s">
        <v>439</v>
      </c>
      <c r="C1240" s="115" t="s">
        <v>189</v>
      </c>
      <c r="D1240" s="116" t="s">
        <v>183</v>
      </c>
      <c r="E1240" s="117" t="s">
        <v>106</v>
      </c>
      <c r="F1240" s="118" t="s">
        <v>442</v>
      </c>
      <c r="G1240" s="119">
        <v>4216</v>
      </c>
      <c r="L1240" s="36" t="s">
        <v>118</v>
      </c>
      <c r="M1240" s="37">
        <v>4216</v>
      </c>
      <c r="N1240" s="3"/>
      <c r="O1240" s="3"/>
    </row>
    <row r="1241" spans="1:15">
      <c r="A1241" s="120" t="str">
        <f t="shared" si="158"/>
        <v>71100701034239</v>
      </c>
      <c r="B1241" s="114" t="s">
        <v>439</v>
      </c>
      <c r="C1241" s="115" t="s">
        <v>189</v>
      </c>
      <c r="D1241" s="116" t="s">
        <v>183</v>
      </c>
      <c r="E1241" s="117" t="s">
        <v>106</v>
      </c>
      <c r="F1241" s="118" t="s">
        <v>442</v>
      </c>
      <c r="G1241" s="119">
        <v>4239</v>
      </c>
      <c r="L1241" s="36" t="s">
        <v>125</v>
      </c>
      <c r="M1241" s="37">
        <v>4239</v>
      </c>
      <c r="N1241" s="3"/>
      <c r="O1241" s="3"/>
    </row>
    <row r="1242" spans="1:15" ht="30">
      <c r="A1242" s="120" t="str">
        <f t="shared" si="158"/>
        <v>71100701034819</v>
      </c>
      <c r="B1242" s="114" t="s">
        <v>439</v>
      </c>
      <c r="C1242" s="115" t="s">
        <v>189</v>
      </c>
      <c r="D1242" s="116" t="s">
        <v>183</v>
      </c>
      <c r="E1242" s="117" t="s">
        <v>106</v>
      </c>
      <c r="F1242" s="118" t="s">
        <v>442</v>
      </c>
      <c r="G1242" s="119">
        <v>4819</v>
      </c>
      <c r="L1242" s="36" t="s">
        <v>219</v>
      </c>
      <c r="M1242" s="37">
        <v>4819</v>
      </c>
      <c r="N1242" s="3"/>
      <c r="O1242" s="3"/>
    </row>
    <row r="1243" spans="1:15">
      <c r="A1243" s="120" t="str">
        <f t="shared" si="158"/>
        <v>71100701044239</v>
      </c>
      <c r="B1243" s="114" t="s">
        <v>439</v>
      </c>
      <c r="C1243" s="115" t="s">
        <v>189</v>
      </c>
      <c r="D1243" s="116" t="s">
        <v>183</v>
      </c>
      <c r="E1243" s="117" t="s">
        <v>106</v>
      </c>
      <c r="F1243" s="118" t="s">
        <v>155</v>
      </c>
      <c r="G1243" s="119">
        <v>4239</v>
      </c>
      <c r="L1243" s="36" t="s">
        <v>125</v>
      </c>
      <c r="M1243" s="37">
        <v>4239</v>
      </c>
      <c r="N1243" s="3"/>
      <c r="O1243" s="3"/>
    </row>
    <row r="1244" spans="1:15">
      <c r="A1244" s="120" t="str">
        <f t="shared" si="158"/>
        <v>71100701044269</v>
      </c>
      <c r="B1244" s="114" t="s">
        <v>439</v>
      </c>
      <c r="C1244" s="115" t="s">
        <v>189</v>
      </c>
      <c r="D1244" s="116" t="s">
        <v>183</v>
      </c>
      <c r="E1244" s="117" t="s">
        <v>106</v>
      </c>
      <c r="F1244" s="118" t="s">
        <v>155</v>
      </c>
      <c r="G1244" s="119">
        <v>4269</v>
      </c>
      <c r="L1244" s="36" t="s">
        <v>240</v>
      </c>
      <c r="M1244" s="37">
        <v>4269</v>
      </c>
      <c r="N1244" s="3"/>
      <c r="O1244" s="3"/>
    </row>
    <row r="1245" spans="1:15" ht="30">
      <c r="A1245" s="120" t="str">
        <f t="shared" si="158"/>
        <v>71100701044521</v>
      </c>
      <c r="B1245" s="114" t="s">
        <v>439</v>
      </c>
      <c r="C1245" s="115" t="s">
        <v>189</v>
      </c>
      <c r="D1245" s="116" t="s">
        <v>183</v>
      </c>
      <c r="E1245" s="117" t="s">
        <v>106</v>
      </c>
      <c r="F1245" s="118" t="s">
        <v>155</v>
      </c>
      <c r="G1245" s="119">
        <v>4521</v>
      </c>
      <c r="L1245" s="36" t="s">
        <v>267</v>
      </c>
      <c r="M1245" s="37">
        <v>4521</v>
      </c>
      <c r="N1245" s="3"/>
      <c r="O1245" s="3"/>
    </row>
    <row r="1246" spans="1:15">
      <c r="A1246" s="120" t="str">
        <f t="shared" si="158"/>
        <v>71100701044639</v>
      </c>
      <c r="B1246" s="114" t="s">
        <v>439</v>
      </c>
      <c r="C1246" s="115" t="s">
        <v>189</v>
      </c>
      <c r="D1246" s="116" t="s">
        <v>183</v>
      </c>
      <c r="E1246" s="117" t="s">
        <v>106</v>
      </c>
      <c r="F1246" s="118" t="s">
        <v>155</v>
      </c>
      <c r="G1246" s="119">
        <v>4639</v>
      </c>
      <c r="L1246" s="36" t="s">
        <v>167</v>
      </c>
      <c r="M1246" s="37">
        <v>4639</v>
      </c>
      <c r="N1246" s="3"/>
      <c r="O1246" s="3"/>
    </row>
    <row r="1247" spans="1:15">
      <c r="A1247" s="120" t="str">
        <f t="shared" si="158"/>
        <v>71100701050000</v>
      </c>
      <c r="B1247" s="114" t="s">
        <v>439</v>
      </c>
      <c r="C1247" s="115" t="s">
        <v>189</v>
      </c>
      <c r="D1247" s="116" t="s">
        <v>183</v>
      </c>
      <c r="E1247" s="117" t="s">
        <v>106</v>
      </c>
      <c r="F1247" s="118" t="s">
        <v>149</v>
      </c>
      <c r="G1247" s="119" t="s">
        <v>440</v>
      </c>
      <c r="L1247" s="36" t="s">
        <v>37</v>
      </c>
      <c r="N1247" s="3"/>
      <c r="O1247" s="3"/>
    </row>
    <row r="1248" spans="1:15" ht="30">
      <c r="A1248" s="120" t="str">
        <f t="shared" si="158"/>
        <v>71100701054819</v>
      </c>
      <c r="B1248" s="114" t="s">
        <v>439</v>
      </c>
      <c r="C1248" s="115" t="s">
        <v>189</v>
      </c>
      <c r="D1248" s="116" t="s">
        <v>183</v>
      </c>
      <c r="E1248" s="117" t="s">
        <v>106</v>
      </c>
      <c r="F1248" s="118" t="s">
        <v>149</v>
      </c>
      <c r="G1248" s="119">
        <v>4819</v>
      </c>
      <c r="L1248" s="36" t="s">
        <v>219</v>
      </c>
      <c r="M1248" s="37">
        <v>4819</v>
      </c>
      <c r="N1248" s="3"/>
      <c r="O1248" s="3"/>
    </row>
    <row r="1249" spans="1:15">
      <c r="A1249" s="120" t="str">
        <f t="shared" ref="A1249:A1264" si="159">CONCATENATE(B1249,C1249,D1249,E1249,F1249,G1249)</f>
        <v>71100901014216</v>
      </c>
      <c r="B1249" s="114" t="s">
        <v>439</v>
      </c>
      <c r="C1249" s="115" t="s">
        <v>189</v>
      </c>
      <c r="D1249" s="116" t="s">
        <v>187</v>
      </c>
      <c r="E1249" s="117" t="s">
        <v>106</v>
      </c>
      <c r="F1249" s="118" t="s">
        <v>106</v>
      </c>
      <c r="G1249" s="119">
        <v>4216</v>
      </c>
      <c r="L1249" s="36" t="s">
        <v>118</v>
      </c>
      <c r="M1249" s="37">
        <v>4216</v>
      </c>
      <c r="N1249" s="3"/>
      <c r="O1249" s="3"/>
    </row>
    <row r="1250" spans="1:15" ht="30">
      <c r="A1250" s="120" t="str">
        <f t="shared" si="159"/>
        <v>71100901014252</v>
      </c>
      <c r="B1250" s="114" t="s">
        <v>439</v>
      </c>
      <c r="C1250" s="115" t="s">
        <v>189</v>
      </c>
      <c r="D1250" s="116" t="s">
        <v>187</v>
      </c>
      <c r="E1250" s="117" t="s">
        <v>106</v>
      </c>
      <c r="F1250" s="118" t="s">
        <v>106</v>
      </c>
      <c r="G1250" s="119">
        <v>4252</v>
      </c>
      <c r="L1250" s="36" t="s">
        <v>127</v>
      </c>
      <c r="M1250" s="37">
        <v>4252</v>
      </c>
      <c r="N1250" s="3"/>
      <c r="O1250" s="3"/>
    </row>
    <row r="1251" spans="1:15">
      <c r="A1251" s="120" t="str">
        <f t="shared" si="159"/>
        <v>71100901014264</v>
      </c>
      <c r="B1251" s="114" t="s">
        <v>439</v>
      </c>
      <c r="C1251" s="115" t="s">
        <v>189</v>
      </c>
      <c r="D1251" s="116" t="s">
        <v>187</v>
      </c>
      <c r="E1251" s="117" t="s">
        <v>106</v>
      </c>
      <c r="F1251" s="118" t="s">
        <v>106</v>
      </c>
      <c r="G1251" s="119">
        <v>4264</v>
      </c>
      <c r="L1251" s="36" t="s">
        <v>129</v>
      </c>
      <c r="M1251" s="37">
        <v>4264</v>
      </c>
      <c r="N1251" s="3"/>
      <c r="O1251" s="3"/>
    </row>
    <row r="1252" spans="1:15">
      <c r="A1252" s="120" t="str">
        <f t="shared" si="159"/>
        <v>71100901014267</v>
      </c>
      <c r="B1252" s="114" t="s">
        <v>439</v>
      </c>
      <c r="C1252" s="115" t="s">
        <v>189</v>
      </c>
      <c r="D1252" s="116" t="s">
        <v>187</v>
      </c>
      <c r="E1252" s="117" t="s">
        <v>106</v>
      </c>
      <c r="F1252" s="118" t="s">
        <v>106</v>
      </c>
      <c r="G1252" s="119">
        <v>4267</v>
      </c>
      <c r="L1252" s="36" t="s">
        <v>130</v>
      </c>
      <c r="M1252" s="37">
        <v>4267</v>
      </c>
      <c r="N1252" s="3"/>
      <c r="O1252" s="3"/>
    </row>
    <row r="1253" spans="1:15">
      <c r="A1253" s="120" t="str">
        <f t="shared" si="159"/>
        <v>71100901014861</v>
      </c>
      <c r="B1253" s="114" t="s">
        <v>439</v>
      </c>
      <c r="C1253" s="115" t="s">
        <v>189</v>
      </c>
      <c r="D1253" s="116" t="s">
        <v>187</v>
      </c>
      <c r="E1253" s="117" t="s">
        <v>106</v>
      </c>
      <c r="F1253" s="118" t="s">
        <v>106</v>
      </c>
      <c r="G1253" s="119">
        <v>4861</v>
      </c>
      <c r="L1253" s="36" t="s">
        <v>134</v>
      </c>
      <c r="M1253" s="37">
        <v>4861</v>
      </c>
      <c r="N1253" s="3"/>
      <c r="O1253" s="3"/>
    </row>
    <row r="1254" spans="1:15">
      <c r="A1254" s="120" t="str">
        <f t="shared" si="159"/>
        <v>71100901015122</v>
      </c>
      <c r="B1254" s="114" t="s">
        <v>439</v>
      </c>
      <c r="C1254" s="115" t="s">
        <v>189</v>
      </c>
      <c r="D1254" s="116" t="s">
        <v>187</v>
      </c>
      <c r="E1254" s="117" t="s">
        <v>106</v>
      </c>
      <c r="F1254" s="118" t="s">
        <v>106</v>
      </c>
      <c r="G1254" s="119">
        <v>5122</v>
      </c>
      <c r="L1254" s="36" t="s">
        <v>332</v>
      </c>
      <c r="M1254" s="37">
        <v>5122</v>
      </c>
      <c r="N1254" s="3"/>
      <c r="O1254" s="3"/>
    </row>
    <row r="1255" spans="1:15">
      <c r="A1255" s="120" t="str">
        <f t="shared" si="159"/>
        <v>71100902010000</v>
      </c>
      <c r="B1255" s="114" t="s">
        <v>439</v>
      </c>
      <c r="C1255" s="115" t="s">
        <v>189</v>
      </c>
      <c r="D1255" s="116" t="s">
        <v>187</v>
      </c>
      <c r="E1255" s="117" t="s">
        <v>140</v>
      </c>
      <c r="F1255" s="118" t="s">
        <v>106</v>
      </c>
      <c r="G1255" s="119" t="s">
        <v>440</v>
      </c>
      <c r="L1255" s="36" t="s">
        <v>38</v>
      </c>
      <c r="N1255" s="3"/>
      <c r="O1255" s="3"/>
    </row>
    <row r="1256" spans="1:15">
      <c r="A1256" s="120" t="str">
        <f t="shared" si="159"/>
        <v>71100902014729</v>
      </c>
      <c r="B1256" s="114" t="s">
        <v>439</v>
      </c>
      <c r="C1256" s="115" t="s">
        <v>189</v>
      </c>
      <c r="D1256" s="116" t="s">
        <v>187</v>
      </c>
      <c r="E1256" s="117" t="s">
        <v>140</v>
      </c>
      <c r="F1256" s="118" t="s">
        <v>106</v>
      </c>
      <c r="G1256" s="119">
        <v>4729</v>
      </c>
      <c r="L1256" s="36" t="s">
        <v>348</v>
      </c>
      <c r="M1256" s="37">
        <v>4729</v>
      </c>
      <c r="N1256" s="3"/>
      <c r="O1256" s="3"/>
    </row>
    <row r="1257" spans="1:15">
      <c r="A1257" s="120" t="str">
        <f t="shared" si="159"/>
        <v>71110000000000</v>
      </c>
      <c r="B1257" s="114" t="s">
        <v>439</v>
      </c>
      <c r="C1257" s="115" t="s">
        <v>104</v>
      </c>
      <c r="D1257" s="116" t="s">
        <v>441</v>
      </c>
      <c r="E1257" s="117" t="s">
        <v>441</v>
      </c>
      <c r="F1257" s="118" t="s">
        <v>441</v>
      </c>
      <c r="G1257" s="119" t="s">
        <v>440</v>
      </c>
      <c r="L1257" s="36" t="s">
        <v>39</v>
      </c>
      <c r="N1257" s="3"/>
      <c r="O1257" s="3"/>
    </row>
    <row r="1258" spans="1:15">
      <c r="A1258" s="120" t="str">
        <f t="shared" si="159"/>
        <v>71110000000001</v>
      </c>
      <c r="B1258" s="114" t="s">
        <v>439</v>
      </c>
      <c r="C1258" s="115" t="s">
        <v>104</v>
      </c>
      <c r="D1258" s="116" t="s">
        <v>441</v>
      </c>
      <c r="E1258" s="117" t="s">
        <v>441</v>
      </c>
      <c r="F1258" s="118" t="s">
        <v>441</v>
      </c>
      <c r="G1258" s="119" t="s">
        <v>96</v>
      </c>
      <c r="L1258" s="36" t="e">
        <v>#N/A</v>
      </c>
      <c r="N1258" s="3"/>
      <c r="O1258" s="3"/>
    </row>
    <row r="1259" spans="1:15">
      <c r="A1259" s="120" t="str">
        <f t="shared" si="159"/>
        <v>71110100000000</v>
      </c>
      <c r="B1259" s="114" t="s">
        <v>439</v>
      </c>
      <c r="C1259" s="115" t="s">
        <v>104</v>
      </c>
      <c r="D1259" s="116" t="s">
        <v>106</v>
      </c>
      <c r="E1259" s="117" t="s">
        <v>441</v>
      </c>
      <c r="F1259" s="118" t="s">
        <v>441</v>
      </c>
      <c r="G1259" s="119" t="s">
        <v>440</v>
      </c>
      <c r="L1259" s="36" t="s">
        <v>40</v>
      </c>
      <c r="N1259" s="3"/>
      <c r="O1259" s="3"/>
    </row>
    <row r="1260" spans="1:15">
      <c r="A1260" s="120" t="str">
        <f t="shared" si="159"/>
        <v>71110100000001</v>
      </c>
      <c r="B1260" s="114" t="s">
        <v>439</v>
      </c>
      <c r="C1260" s="115" t="s">
        <v>104</v>
      </c>
      <c r="D1260" s="116" t="s">
        <v>106</v>
      </c>
      <c r="E1260" s="117" t="s">
        <v>441</v>
      </c>
      <c r="F1260" s="118" t="s">
        <v>441</v>
      </c>
      <c r="G1260" s="119" t="s">
        <v>96</v>
      </c>
      <c r="L1260" s="36" t="e">
        <v>#N/A</v>
      </c>
      <c r="N1260" s="3"/>
      <c r="O1260" s="3"/>
    </row>
    <row r="1261" spans="1:15">
      <c r="A1261" s="120" t="str">
        <f t="shared" si="159"/>
        <v>71110102000000</v>
      </c>
      <c r="B1261" s="114" t="s">
        <v>439</v>
      </c>
      <c r="C1261" s="115" t="s">
        <v>104</v>
      </c>
      <c r="D1261" s="116" t="s">
        <v>106</v>
      </c>
      <c r="E1261" s="117" t="s">
        <v>140</v>
      </c>
      <c r="F1261" s="118" t="s">
        <v>441</v>
      </c>
      <c r="G1261" s="119" t="s">
        <v>440</v>
      </c>
      <c r="L1261" s="36" t="s">
        <v>41</v>
      </c>
      <c r="N1261" s="3"/>
      <c r="O1261" s="3"/>
    </row>
    <row r="1262" spans="1:15">
      <c r="A1262" s="120" t="str">
        <f t="shared" si="159"/>
        <v>71110102000001</v>
      </c>
      <c r="B1262" s="114" t="s">
        <v>439</v>
      </c>
      <c r="C1262" s="115" t="s">
        <v>104</v>
      </c>
      <c r="D1262" s="116" t="s">
        <v>106</v>
      </c>
      <c r="E1262" s="117" t="s">
        <v>140</v>
      </c>
      <c r="F1262" s="118" t="s">
        <v>441</v>
      </c>
      <c r="G1262" s="119" t="s">
        <v>96</v>
      </c>
      <c r="L1262" s="36" t="e">
        <v>#N/A</v>
      </c>
      <c r="N1262" s="3"/>
      <c r="O1262" s="3"/>
    </row>
    <row r="1263" spans="1:15">
      <c r="A1263" s="120" t="str">
        <f t="shared" si="159"/>
        <v>71110102004891</v>
      </c>
      <c r="B1263" s="114" t="s">
        <v>439</v>
      </c>
      <c r="C1263" s="115" t="s">
        <v>104</v>
      </c>
      <c r="D1263" s="116" t="s">
        <v>106</v>
      </c>
      <c r="E1263" s="117" t="s">
        <v>140</v>
      </c>
      <c r="F1263" s="118" t="s">
        <v>441</v>
      </c>
      <c r="G1263" s="119">
        <v>4891</v>
      </c>
      <c r="L1263" s="36" t="s">
        <v>416</v>
      </c>
      <c r="M1263" s="37">
        <v>4891</v>
      </c>
      <c r="N1263" s="3"/>
      <c r="O1263" s="3"/>
    </row>
    <row r="1264" spans="1:15">
      <c r="A1264" s="120" t="str">
        <f t="shared" si="159"/>
        <v>7111010200x</v>
      </c>
      <c r="B1264" s="114" t="s">
        <v>439</v>
      </c>
      <c r="C1264" s="115" t="s">
        <v>104</v>
      </c>
      <c r="D1264" s="116" t="s">
        <v>106</v>
      </c>
      <c r="E1264" s="117" t="s">
        <v>140</v>
      </c>
      <c r="F1264" s="118" t="s">
        <v>441</v>
      </c>
      <c r="G1264" s="119" t="s">
        <v>361</v>
      </c>
      <c r="L1264" s="36" t="e">
        <v>#NAME?</v>
      </c>
      <c r="M1264" s="37" t="s">
        <v>361</v>
      </c>
      <c r="N1264" s="3"/>
      <c r="O1264" s="3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5" priority="2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85546875" style="37" customWidth="1"/>
    <col min="15" max="15" width="14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595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6" customHeight="1">
      <c r="A7" s="120" t="s">
        <v>490</v>
      </c>
      <c r="H7" s="668" t="s">
        <v>924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31.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>O219+P219</f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/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7" customHeight="1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5.25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>
        <v>0</v>
      </c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30.75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>
        <v>0</v>
      </c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34.5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>
        <v>0</v>
      </c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34.5" customHeight="1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>
        <v>0</v>
      </c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3.5" customHeight="1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7" customHeight="1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>
        <v>0</v>
      </c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4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6">
    <tabColor theme="4" tint="0.39997558519241921"/>
  </sheetPr>
  <dimension ref="A1:IA1264"/>
  <sheetViews>
    <sheetView view="pageBreakPreview" topLeftCell="H1" zoomScaleSheetLayoutView="10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140625" style="37" customWidth="1"/>
    <col min="15" max="15" width="13.5703125" style="37" customWidth="1"/>
    <col min="16" max="16" width="13.5703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596</v>
      </c>
      <c r="O5" s="688"/>
      <c r="P5" s="688"/>
    </row>
    <row r="6" spans="1:22" ht="19.5" customHeight="1">
      <c r="A6" s="234" t="s">
        <v>745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2" ht="36.75" customHeight="1">
      <c r="A7" s="120" t="s">
        <v>490</v>
      </c>
      <c r="H7" s="668" t="s">
        <v>925</v>
      </c>
      <c r="I7" s="668"/>
      <c r="J7" s="668"/>
      <c r="K7" s="668"/>
      <c r="L7" s="668"/>
      <c r="M7" s="668"/>
      <c r="N7" s="668"/>
      <c r="O7" s="668"/>
      <c r="P7" s="668"/>
    </row>
    <row r="8" spans="1:22" ht="11.25" customHeight="1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>
        <v>0</v>
      </c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>
        <v>0</v>
      </c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0.75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>
        <v>0</v>
      </c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 ht="18" customHeight="1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 ht="19.5" customHeight="1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/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7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>
        <v>0</v>
      </c>
      <c r="Q704" s="159"/>
      <c r="R704" s="159"/>
      <c r="S704" s="333"/>
      <c r="T704" s="159"/>
      <c r="U704" s="159"/>
      <c r="V704" s="159"/>
    </row>
    <row r="705" spans="1:22" ht="19.5" customHeight="1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 ht="19.5" customHeight="1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7" customHeight="1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>
        <v>0</v>
      </c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51" customHeight="1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8.5" customHeight="1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>
        <v>0</v>
      </c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 ht="0.75" customHeight="1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3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1" firstPageNumber="24" orientation="portrait" blackAndWhite="1" useFirstPageNumber="1" r:id="rId1"/>
  <headerFooter alignWithMargins="0"/>
  <colBreaks count="1" manualBreakCount="1">
    <brk id="16" min="3" max="50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7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8554687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2.7109375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597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668" t="s">
        <v>926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 ht="20.25" customHeigh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 ht="20.25" customHeight="1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32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 ht="19.5" customHeigh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 ht="19.5" customHeight="1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8.5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7.25" customHeight="1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>
        <v>0</v>
      </c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33" customHeight="1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20.25" customHeight="1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360"/>
      <c r="P456" s="292"/>
      <c r="Q456" s="159"/>
      <c r="R456" s="159"/>
      <c r="S456" s="333"/>
      <c r="T456" s="159"/>
      <c r="U456" s="159"/>
      <c r="V456" s="159"/>
    </row>
    <row r="457" spans="1:22" ht="19.5" customHeight="1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30.75" customHeight="1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 ht="21.75" customHeigh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32.25" customHeight="1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2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8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3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854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668" t="s">
        <v>927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1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/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31.5" customHeight="1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1" priority="4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9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3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792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3.75" customHeight="1">
      <c r="A7" s="120" t="s">
        <v>490</v>
      </c>
      <c r="H7" s="668" t="s">
        <v>928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31.5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9.25" customHeight="1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>
        <v>0</v>
      </c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8.5" customHeight="1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>
        <v>0</v>
      </c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4" spans="1:2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M764" s="3"/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8" spans="12:12" s="3" customFormat="1">
      <c r="L778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3" spans="12:12" s="3" customFormat="1">
      <c r="L793" s="36"/>
    </row>
    <row r="795" spans="12:12" s="3" customFormat="1">
      <c r="L795" s="36"/>
    </row>
    <row r="797" spans="12:12" s="3" customFormat="1">
      <c r="L797" s="36"/>
    </row>
    <row r="798" spans="12:12" s="3" customFormat="1">
      <c r="L798" s="36"/>
    </row>
    <row r="800" spans="12:12" s="3" customFormat="1">
      <c r="L800" s="36"/>
    </row>
    <row r="801" spans="12:12" s="3" customFormat="1">
      <c r="L801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7" spans="12:12" s="3" customFormat="1">
      <c r="L817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3" spans="12:12" s="3" customFormat="1">
      <c r="L833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6" spans="12:12" s="3" customFormat="1">
      <c r="L846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1" spans="12:12" s="3" customFormat="1">
      <c r="L881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1" spans="12:12" s="3" customFormat="1">
      <c r="L891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1" spans="12:12" s="3" customFormat="1">
      <c r="L901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1" spans="12:12" s="3" customFormat="1">
      <c r="L911" s="36"/>
    </row>
    <row r="912" spans="12:12" s="3" customFormat="1">
      <c r="L912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6" spans="12:12" s="3" customFormat="1">
      <c r="L926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49" spans="12:12" s="3" customFormat="1">
      <c r="L949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6" spans="12:12" s="3" customFormat="1">
      <c r="L956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7" spans="12:12" s="3" customFormat="1">
      <c r="L967" s="36"/>
    </row>
    <row r="969" spans="12:12" s="3" customFormat="1">
      <c r="L969" s="36"/>
    </row>
    <row r="970" spans="12:12" s="3" customFormat="1">
      <c r="L970" s="36"/>
    </row>
    <row r="972" spans="12:12" s="3" customFormat="1">
      <c r="L972" s="36"/>
    </row>
    <row r="973" spans="12:12" s="3" customFormat="1">
      <c r="L973" s="36"/>
    </row>
    <row r="974" spans="12:12" s="3" customFormat="1">
      <c r="L974" s="36"/>
    </row>
    <row r="976" spans="12:12" s="3" customFormat="1">
      <c r="L976" s="36"/>
    </row>
    <row r="977" spans="12:12" s="3" customFormat="1">
      <c r="L977" s="36"/>
    </row>
    <row r="978" spans="12:12" s="3" customFormat="1">
      <c r="L978" s="36"/>
    </row>
    <row r="980" spans="12:12" s="3" customFormat="1">
      <c r="L980" s="36"/>
    </row>
    <row r="981" spans="12:12" s="3" customFormat="1">
      <c r="L981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8" spans="12:12" s="3" customFormat="1">
      <c r="L988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7" spans="12:12" s="3" customFormat="1">
      <c r="L997" s="36"/>
    </row>
    <row r="998" spans="12:12" s="3" customFormat="1">
      <c r="L998" s="36"/>
    </row>
    <row r="1000" spans="12:12" s="3" customFormat="1">
      <c r="L1000" s="36"/>
    </row>
    <row r="1002" spans="12:12" s="3" customFormat="1">
      <c r="L1002" s="36"/>
    </row>
    <row r="1003" spans="12:12" s="3" customFormat="1">
      <c r="L1003" s="36"/>
    </row>
    <row r="1004" spans="12:12" s="3" customFormat="1">
      <c r="L1004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5" spans="12:12" s="3" customFormat="1">
      <c r="L1025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2" spans="12:12" s="3" customFormat="1">
      <c r="L1032" s="36"/>
    </row>
    <row r="1034" spans="12:12" s="3" customFormat="1">
      <c r="L1034" s="36"/>
    </row>
    <row r="1035" spans="12:12" s="3" customFormat="1">
      <c r="L1035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2" spans="12:12" s="3" customFormat="1">
      <c r="L1042" s="36"/>
    </row>
    <row r="1043" spans="12:12" s="3" customFormat="1">
      <c r="L1043" s="36"/>
    </row>
    <row r="1045" spans="12:12" s="3" customFormat="1">
      <c r="L1045" s="36"/>
    </row>
    <row r="1046" spans="12:12" s="3" customFormat="1">
      <c r="L1046" s="36"/>
    </row>
    <row r="1048" spans="12:12" s="3" customFormat="1">
      <c r="L1048" s="36"/>
    </row>
    <row r="1049" spans="12:12" s="3" customFormat="1">
      <c r="L1049" s="36"/>
    </row>
    <row r="1050" spans="12:12" s="3" customFormat="1">
      <c r="L1050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59" spans="12:12" s="3" customFormat="1">
      <c r="L1059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4" spans="12:12" s="3" customFormat="1">
      <c r="L1064" s="36"/>
    </row>
    <row r="1065" spans="12:12" s="3" customFormat="1">
      <c r="L1065" s="36"/>
    </row>
    <row r="1066" spans="12:12" s="3" customFormat="1">
      <c r="L1066" s="36"/>
    </row>
    <row r="1068" spans="12:12" s="3" customFormat="1">
      <c r="L1068" s="36"/>
    </row>
    <row r="1069" spans="12:12" s="3" customFormat="1">
      <c r="L1069" s="36"/>
    </row>
    <row r="1070" spans="12:12" s="3" customFormat="1">
      <c r="L1070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7" spans="12:12" s="3" customFormat="1">
      <c r="L1087" s="36"/>
    </row>
    <row r="1089" spans="12:12" s="3" customFormat="1">
      <c r="L1089" s="36"/>
    </row>
    <row r="1090" spans="12:12" s="3" customFormat="1">
      <c r="L1090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099" spans="12:12" s="3" customFormat="1">
      <c r="L1099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3" spans="12:12" s="3" customFormat="1">
      <c r="L1113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8" spans="12:12" s="3" customFormat="1">
      <c r="L1128" s="36"/>
    </row>
    <row r="1130" spans="12:12" s="3" customFormat="1">
      <c r="L1130" s="36"/>
    </row>
    <row r="1132" spans="12:12" s="3" customFormat="1">
      <c r="L1132" s="36"/>
    </row>
    <row r="1133" spans="12:12" s="3" customFormat="1">
      <c r="L1133" s="36"/>
    </row>
    <row r="1135" spans="12:12" s="3" customFormat="1">
      <c r="L1135" s="36"/>
    </row>
    <row r="1136" spans="12:12" s="3" customFormat="1">
      <c r="L1136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2" spans="12:12" s="3" customFormat="1">
      <c r="L1152" s="36"/>
    </row>
    <row r="1153" spans="12:12" s="3" customFormat="1">
      <c r="L1153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8" spans="12:12" s="3" customFormat="1">
      <c r="L1168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1" spans="12:12" s="3" customFormat="1">
      <c r="L1181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6" spans="12:12" s="3" customFormat="1">
      <c r="L1216" s="36"/>
    </row>
    <row r="1217" spans="12:12" s="3" customFormat="1">
      <c r="L1217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6" spans="12:12" s="3" customFormat="1">
      <c r="L1226" s="36"/>
    </row>
    <row r="1227" spans="12:12" s="3" customFormat="1">
      <c r="L1227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6" spans="12:12" s="3" customFormat="1">
      <c r="L1236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6" spans="12:12" s="3" customFormat="1">
      <c r="L1246" s="36"/>
    </row>
    <row r="1247" spans="12:12" s="3" customFormat="1">
      <c r="L1247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1" spans="12:12" s="3" customFormat="1">
      <c r="L1261" s="36"/>
    </row>
    <row r="1262" spans="12:12" s="3" customFormat="1">
      <c r="L1262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0" priority="6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41</vt:i4>
      </vt:variant>
    </vt:vector>
  </HeadingPairs>
  <TitlesOfParts>
    <vt:vector size="64" baseType="lpstr">
      <vt:lpstr>CP</vt:lpstr>
      <vt:lpstr>havelvac 3</vt:lpstr>
      <vt:lpstr>Hashvt</vt:lpstr>
      <vt:lpstr>havelvac 6 varchakan</vt:lpstr>
      <vt:lpstr>havelvac 1</vt:lpstr>
      <vt:lpstr>havelvac 2</vt:lpstr>
      <vt:lpstr>havelvac3</vt:lpstr>
      <vt:lpstr>havelvac4</vt:lpstr>
      <vt:lpstr>havelvac5</vt:lpstr>
      <vt:lpstr>havelvac 6</vt:lpstr>
      <vt:lpstr>havelvac 7.1</vt:lpstr>
      <vt:lpstr>havelvac 7.2</vt:lpstr>
      <vt:lpstr>havelvac 7.3</vt:lpstr>
      <vt:lpstr>havelvac 7.4</vt:lpstr>
      <vt:lpstr>havelvac 7.5</vt:lpstr>
      <vt:lpstr>havelvac 7.6</vt:lpstr>
      <vt:lpstr>havelvac 7.7</vt:lpstr>
      <vt:lpstr>havelvac 7.8</vt:lpstr>
      <vt:lpstr>havelvac 7.9</vt:lpstr>
      <vt:lpstr>havelvac 7.10</vt:lpstr>
      <vt:lpstr>havelvac 7.11</vt:lpstr>
      <vt:lpstr>havelvac 7.12</vt:lpstr>
      <vt:lpstr>havelvac 7.13</vt:lpstr>
      <vt:lpstr>Hashvt!Print_Area</vt:lpstr>
      <vt:lpstr>'havelvac 1'!Print_Area</vt:lpstr>
      <vt:lpstr>'havelvac 2'!Print_Area</vt:lpstr>
      <vt:lpstr>'havelvac 3'!Print_Area</vt:lpstr>
      <vt:lpstr>'havelvac 6'!Print_Area</vt:lpstr>
      <vt:lpstr>'havelvac 6 varchakan'!Print_Area</vt:lpstr>
      <vt:lpstr>'havelvac 7.1'!Print_Area</vt:lpstr>
      <vt:lpstr>'havelvac 7.10'!Print_Area</vt:lpstr>
      <vt:lpstr>'havelvac 7.11'!Print_Area</vt:lpstr>
      <vt:lpstr>'havelvac 7.12'!Print_Area</vt:lpstr>
      <vt:lpstr>'havelvac 7.13'!Print_Area</vt:lpstr>
      <vt:lpstr>'havelvac 7.2'!Print_Area</vt:lpstr>
      <vt:lpstr>'havelvac 7.3'!Print_Area</vt:lpstr>
      <vt:lpstr>'havelvac 7.4'!Print_Area</vt:lpstr>
      <vt:lpstr>'havelvac 7.5'!Print_Area</vt:lpstr>
      <vt:lpstr>'havelvac 7.6'!Print_Area</vt:lpstr>
      <vt:lpstr>'havelvac 7.7'!Print_Area</vt:lpstr>
      <vt:lpstr>'havelvac 7.8'!Print_Area</vt:lpstr>
      <vt:lpstr>'havelvac 7.9'!Print_Area</vt:lpstr>
      <vt:lpstr>havelvac3!Print_Area</vt:lpstr>
      <vt:lpstr>havelvac4!Print_Area</vt:lpstr>
      <vt:lpstr>havelvac5!Print_Area</vt:lpstr>
      <vt:lpstr>'havelvac 1'!Print_Titles</vt:lpstr>
      <vt:lpstr>'havelvac 2'!Print_Titles</vt:lpstr>
      <vt:lpstr>'havelvac 3'!Print_Titles</vt:lpstr>
      <vt:lpstr>'havelvac 6'!Print_Titles</vt:lpstr>
      <vt:lpstr>'havelvac 6 varchakan'!Print_Titles</vt:lpstr>
      <vt:lpstr>'havelvac 7.1'!Print_Titles</vt:lpstr>
      <vt:lpstr>'havelvac 7.10'!Print_Titles</vt:lpstr>
      <vt:lpstr>'havelvac 7.11'!Print_Titles</vt:lpstr>
      <vt:lpstr>'havelvac 7.12'!Print_Titles</vt:lpstr>
      <vt:lpstr>'havelvac 7.13'!Print_Titles</vt:lpstr>
      <vt:lpstr>'havelvac 7.2'!Print_Titles</vt:lpstr>
      <vt:lpstr>'havelvac 7.3'!Print_Titles</vt:lpstr>
      <vt:lpstr>'havelvac 7.4'!Print_Titles</vt:lpstr>
      <vt:lpstr>'havelvac 7.5'!Print_Titles</vt:lpstr>
      <vt:lpstr>'havelvac 7.6'!Print_Titles</vt:lpstr>
      <vt:lpstr>'havelvac 7.7'!Print_Titles</vt:lpstr>
      <vt:lpstr>'havelvac 7.8'!Print_Titles</vt:lpstr>
      <vt:lpstr>'havelvac 7.9'!Print_Titles</vt:lpstr>
      <vt:lpstr>havelvac3!Print_Titles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</dc:creator>
  <cp:lastModifiedBy>Tigran Ghandiljyan</cp:lastModifiedBy>
  <cp:lastPrinted>2025-06-24T11:09:03Z</cp:lastPrinted>
  <dcterms:created xsi:type="dcterms:W3CDTF">2016-09-08T08:35:47Z</dcterms:created>
  <dcterms:modified xsi:type="dcterms:W3CDTF">2025-06-30T05:54:58Z</dcterms:modified>
</cp:coreProperties>
</file>