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3\"/>
    </mc:Choice>
  </mc:AlternateContent>
  <xr:revisionPtr revIDLastSave="0" documentId="8_{6C9FC472-AEEA-4311-A95A-3C7215F40320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Лист1" sheetId="7" state="hidden" r:id="rId1"/>
    <sheet name="Лист2" sheetId="8" state="hidden" r:id="rId2"/>
    <sheet name="հատված 2" sheetId="10" r:id="rId3"/>
    <sheet name="հատված 3" sheetId="12" r:id="rId4"/>
    <sheet name="հատված 4-5" sheetId="13" r:id="rId5"/>
    <sheet name="հատված 6" sheetId="14" r:id="rId6"/>
  </sheets>
  <calcPr calcId="191029"/>
</workbook>
</file>

<file path=xl/calcChain.xml><?xml version="1.0" encoding="utf-8"?>
<calcChain xmlns="http://schemas.openxmlformats.org/spreadsheetml/2006/main">
  <c r="F231" i="14" l="1"/>
  <c r="H346" i="14" l="1"/>
  <c r="H345" i="14" s="1"/>
  <c r="H344" i="14" s="1"/>
  <c r="F350" i="14"/>
  <c r="H178" i="14"/>
  <c r="H75" i="14"/>
  <c r="F91" i="14"/>
  <c r="F84" i="13" l="1"/>
  <c r="G81" i="13"/>
  <c r="G76" i="13" s="1"/>
  <c r="F78" i="13"/>
  <c r="F81" i="13" s="1"/>
  <c r="H85" i="13" l="1"/>
  <c r="F190" i="12"/>
  <c r="E27" i="12"/>
  <c r="G258" i="10"/>
  <c r="F115" i="10"/>
  <c r="H82" i="13" l="1"/>
  <c r="F85" i="13"/>
  <c r="F402" i="14"/>
  <c r="E266" i="14"/>
  <c r="G315" i="14"/>
  <c r="G268" i="14"/>
  <c r="H76" i="13" l="1"/>
  <c r="H65" i="13" s="1"/>
  <c r="F82" i="13"/>
  <c r="F76" i="13" s="1"/>
  <c r="E67" i="12"/>
  <c r="H35" i="13" l="1"/>
  <c r="H33" i="13" s="1"/>
  <c r="F65" i="13"/>
  <c r="F35" i="13" s="1"/>
  <c r="F33" i="13" s="1"/>
  <c r="F265" i="14"/>
  <c r="G390" i="14"/>
  <c r="H390" i="14"/>
  <c r="H207" i="14"/>
  <c r="F209" i="14" l="1"/>
  <c r="F29" i="14" l="1"/>
  <c r="G274" i="10" l="1"/>
  <c r="G364" i="14" l="1"/>
  <c r="G363" i="14" s="1"/>
  <c r="G231" i="10"/>
  <c r="H321" i="10"/>
  <c r="H319" i="10" s="1"/>
  <c r="G321" i="10"/>
  <c r="F321" i="10"/>
  <c r="F319" i="10" s="1"/>
  <c r="G319" i="10"/>
  <c r="F318" i="10"/>
  <c r="F317" i="10"/>
  <c r="F315" i="10" s="1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H302" i="10"/>
  <c r="G302" i="10"/>
  <c r="F302" i="10"/>
  <c r="F301" i="10"/>
  <c r="F299" i="10" s="1"/>
  <c r="H299" i="10"/>
  <c r="G299" i="10"/>
  <c r="F298" i="10"/>
  <c r="F296" i="10" s="1"/>
  <c r="H296" i="10"/>
  <c r="G296" i="10"/>
  <c r="F295" i="10"/>
  <c r="H293" i="10"/>
  <c r="G293" i="10"/>
  <c r="F293" i="10"/>
  <c r="F292" i="10"/>
  <c r="F291" i="10"/>
  <c r="F289" i="10" s="1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F228" i="10" s="1"/>
  <c r="H228" i="10"/>
  <c r="G228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H174" i="10"/>
  <c r="G174" i="10"/>
  <c r="F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4" i="10"/>
  <c r="F113" i="10"/>
  <c r="F112" i="10"/>
  <c r="H110" i="10"/>
  <c r="G110" i="10"/>
  <c r="G104" i="10" s="1"/>
  <c r="F104" i="10" s="1"/>
  <c r="F109" i="10"/>
  <c r="F108" i="10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H92" i="10"/>
  <c r="G92" i="10"/>
  <c r="F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F69" i="10" s="1"/>
  <c r="H69" i="10"/>
  <c r="G69" i="10"/>
  <c r="F68" i="10"/>
  <c r="F66" i="10" s="1"/>
  <c r="H66" i="10"/>
  <c r="G66" i="10"/>
  <c r="F65" i="10"/>
  <c r="F63" i="10" s="1"/>
  <c r="H63" i="10"/>
  <c r="G63" i="10"/>
  <c r="F62" i="10"/>
  <c r="H60" i="10"/>
  <c r="G60" i="10"/>
  <c r="G58" i="10" s="1"/>
  <c r="F60" i="10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H26" i="10"/>
  <c r="G26" i="10"/>
  <c r="D237" i="12"/>
  <c r="D236" i="12"/>
  <c r="D235" i="12"/>
  <c r="D234" i="12"/>
  <c r="F232" i="12"/>
  <c r="D231" i="12"/>
  <c r="D229" i="12" s="1"/>
  <c r="F229" i="12"/>
  <c r="D228" i="12"/>
  <c r="D227" i="12"/>
  <c r="D226" i="12"/>
  <c r="F224" i="12"/>
  <c r="F221" i="12" s="1"/>
  <c r="D223" i="12"/>
  <c r="D220" i="12"/>
  <c r="D216" i="12" s="1"/>
  <c r="D219" i="12"/>
  <c r="D218" i="12"/>
  <c r="F216" i="12"/>
  <c r="D213" i="12"/>
  <c r="D211" i="12" s="1"/>
  <c r="F211" i="12"/>
  <c r="D210" i="12"/>
  <c r="D209" i="12"/>
  <c r="D208" i="12"/>
  <c r="D205" i="12" s="1"/>
  <c r="D207" i="12"/>
  <c r="F205" i="12"/>
  <c r="D204" i="12"/>
  <c r="D202" i="12" s="1"/>
  <c r="F202" i="12"/>
  <c r="D201" i="12"/>
  <c r="D200" i="12"/>
  <c r="A200" i="12"/>
  <c r="D199" i="12"/>
  <c r="D198" i="12"/>
  <c r="F196" i="12"/>
  <c r="D195" i="12"/>
  <c r="D194" i="12"/>
  <c r="D193" i="12"/>
  <c r="D192" i="12"/>
  <c r="D189" i="12"/>
  <c r="D188" i="12"/>
  <c r="D187" i="12"/>
  <c r="F185" i="12"/>
  <c r="D184" i="12"/>
  <c r="D183" i="12"/>
  <c r="D182" i="12"/>
  <c r="F180" i="12"/>
  <c r="D175" i="12"/>
  <c r="F172" i="12"/>
  <c r="E172" i="12"/>
  <c r="D172" i="12"/>
  <c r="D171" i="12"/>
  <c r="D169" i="12" s="1"/>
  <c r="E169" i="12"/>
  <c r="D168" i="12"/>
  <c r="D166" i="12" s="1"/>
  <c r="E166" i="12"/>
  <c r="D165" i="12"/>
  <c r="D164" i="12"/>
  <c r="D162" i="12" s="1"/>
  <c r="E162" i="12"/>
  <c r="D161" i="12"/>
  <c r="D159" i="12" s="1"/>
  <c r="E159" i="12"/>
  <c r="D158" i="12"/>
  <c r="D157" i="12"/>
  <c r="D156" i="12"/>
  <c r="D155" i="12"/>
  <c r="E153" i="12"/>
  <c r="D152" i="12"/>
  <c r="D151" i="12"/>
  <c r="E149" i="12"/>
  <c r="F147" i="12"/>
  <c r="F23" i="12" s="1"/>
  <c r="D146" i="12"/>
  <c r="D144" i="12" s="1"/>
  <c r="E144" i="12"/>
  <c r="D143" i="12"/>
  <c r="D142" i="12"/>
  <c r="D141" i="12"/>
  <c r="D140" i="12"/>
  <c r="E138" i="12"/>
  <c r="D137" i="12"/>
  <c r="D136" i="12"/>
  <c r="E134" i="12"/>
  <c r="D131" i="12"/>
  <c r="D130" i="12"/>
  <c r="D129" i="12"/>
  <c r="D128" i="12"/>
  <c r="D127" i="12"/>
  <c r="D124" i="12" s="1"/>
  <c r="D126" i="12"/>
  <c r="E124" i="12"/>
  <c r="E123" i="12"/>
  <c r="D123" i="12" s="1"/>
  <c r="D120" i="12" s="1"/>
  <c r="D122" i="12"/>
  <c r="D121" i="12"/>
  <c r="D119" i="12"/>
  <c r="D118" i="12"/>
  <c r="D115" i="12"/>
  <c r="D114" i="12"/>
  <c r="D112" i="12" s="1"/>
  <c r="E112" i="12"/>
  <c r="D111" i="12"/>
  <c r="D110" i="12"/>
  <c r="E108" i="12"/>
  <c r="D105" i="12"/>
  <c r="D104" i="12"/>
  <c r="E102" i="12"/>
  <c r="D101" i="12"/>
  <c r="D100" i="12"/>
  <c r="D98" i="12" s="1"/>
  <c r="E98" i="12"/>
  <c r="D95" i="12"/>
  <c r="D94" i="12"/>
  <c r="D93" i="12"/>
  <c r="E91" i="12"/>
  <c r="D90" i="12"/>
  <c r="D89" i="12"/>
  <c r="E87" i="12"/>
  <c r="D86" i="12"/>
  <c r="D85" i="12"/>
  <c r="E83" i="12"/>
  <c r="E81" i="12" s="1"/>
  <c r="D80" i="12"/>
  <c r="D79" i="12"/>
  <c r="D78" i="12"/>
  <c r="D77" i="12"/>
  <c r="D76" i="12"/>
  <c r="D75" i="12"/>
  <c r="D74" i="12"/>
  <c r="D73" i="12"/>
  <c r="E71" i="12"/>
  <c r="D70" i="12"/>
  <c r="D69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E35" i="12"/>
  <c r="D34" i="12"/>
  <c r="D32" i="12" s="1"/>
  <c r="E32" i="12"/>
  <c r="D31" i="12"/>
  <c r="D30" i="12"/>
  <c r="D29" i="12"/>
  <c r="E25" i="12"/>
  <c r="H401" i="14"/>
  <c r="H400" i="14" s="1"/>
  <c r="H399" i="14" s="1"/>
  <c r="F398" i="14"/>
  <c r="F397" i="14"/>
  <c r="H396" i="14"/>
  <c r="G396" i="14"/>
  <c r="F395" i="14"/>
  <c r="F394" i="14" s="1"/>
  <c r="H394" i="14"/>
  <c r="G394" i="14"/>
  <c r="F393" i="14"/>
  <c r="F392" i="14"/>
  <c r="G389" i="14"/>
  <c r="H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 s="1"/>
  <c r="H379" i="14"/>
  <c r="G379" i="14"/>
  <c r="F378" i="14"/>
  <c r="F377" i="14"/>
  <c r="F376" i="14" s="1"/>
  <c r="H376" i="14"/>
  <c r="G376" i="14"/>
  <c r="F374" i="14"/>
  <c r="F373" i="14" s="1"/>
  <c r="H373" i="14"/>
  <c r="G373" i="14"/>
  <c r="F372" i="14"/>
  <c r="F371" i="14" s="1"/>
  <c r="H371" i="14"/>
  <c r="G371" i="14"/>
  <c r="F370" i="14"/>
  <c r="F369" i="14" s="1"/>
  <c r="H369" i="14"/>
  <c r="G369" i="14"/>
  <c r="F368" i="14"/>
  <c r="F367" i="14"/>
  <c r="F366" i="14"/>
  <c r="H364" i="14"/>
  <c r="H363" i="14"/>
  <c r="F362" i="14"/>
  <c r="F361" i="14"/>
  <c r="H360" i="14"/>
  <c r="G360" i="14"/>
  <c r="F359" i="14"/>
  <c r="F358" i="14"/>
  <c r="H357" i="14"/>
  <c r="G357" i="14"/>
  <c r="F356" i="14"/>
  <c r="F355" i="14"/>
  <c r="G353" i="14"/>
  <c r="F353" i="14" s="1"/>
  <c r="F352" i="14"/>
  <c r="F351" i="14"/>
  <c r="F349" i="14"/>
  <c r="F348" i="14"/>
  <c r="G346" i="14"/>
  <c r="G345" i="14" s="1"/>
  <c r="F343" i="14"/>
  <c r="F342" i="14" s="1"/>
  <c r="H342" i="14"/>
  <c r="G342" i="14"/>
  <c r="F341" i="14"/>
  <c r="F340" i="14" s="1"/>
  <c r="H340" i="14"/>
  <c r="G340" i="14"/>
  <c r="F339" i="14"/>
  <c r="F338" i="14"/>
  <c r="F337" i="14"/>
  <c r="H336" i="14"/>
  <c r="G336" i="14"/>
  <c r="F335" i="14"/>
  <c r="F334" i="14"/>
  <c r="F333" i="14"/>
  <c r="H332" i="14"/>
  <c r="G332" i="14"/>
  <c r="F331" i="14"/>
  <c r="F330" i="14"/>
  <c r="F329" i="14"/>
  <c r="F328" i="14"/>
  <c r="F327" i="14"/>
  <c r="H325" i="14"/>
  <c r="G325" i="14"/>
  <c r="F325" i="14" s="1"/>
  <c r="F323" i="14"/>
  <c r="G320" i="14"/>
  <c r="F320" i="14" s="1"/>
  <c r="F319" i="14"/>
  <c r="F318" i="14"/>
  <c r="F315" i="14" s="1"/>
  <c r="H315" i="14"/>
  <c r="H314" i="14" s="1"/>
  <c r="G312" i="14"/>
  <c r="G311" i="14" s="1"/>
  <c r="H311" i="14"/>
  <c r="F309" i="14"/>
  <c r="F308" i="14"/>
  <c r="H306" i="14"/>
  <c r="G306" i="14"/>
  <c r="F305" i="14"/>
  <c r="F303" i="14" s="1"/>
  <c r="H303" i="14"/>
  <c r="G303" i="14"/>
  <c r="F302" i="14"/>
  <c r="F300" i="14" s="1"/>
  <c r="H300" i="14"/>
  <c r="G300" i="14"/>
  <c r="F299" i="14"/>
  <c r="F298" i="14"/>
  <c r="F297" i="14"/>
  <c r="F296" i="14"/>
  <c r="H294" i="14"/>
  <c r="G294" i="14"/>
  <c r="F293" i="14"/>
  <c r="F292" i="14"/>
  <c r="F291" i="14"/>
  <c r="F290" i="14"/>
  <c r="H288" i="14"/>
  <c r="G288" i="14"/>
  <c r="F287" i="14"/>
  <c r="F286" i="14"/>
  <c r="F285" i="14"/>
  <c r="H283" i="14"/>
  <c r="G283" i="14"/>
  <c r="F280" i="14"/>
  <c r="F279" i="14"/>
  <c r="H277" i="14"/>
  <c r="H275" i="14" s="1"/>
  <c r="G277" i="14"/>
  <c r="G275" i="14" s="1"/>
  <c r="F274" i="14"/>
  <c r="F272" i="14" s="1"/>
  <c r="H272" i="14"/>
  <c r="G272" i="14"/>
  <c r="F271" i="14"/>
  <c r="F268" i="14" s="1"/>
  <c r="F267" i="14" s="1"/>
  <c r="H268" i="14"/>
  <c r="H267" i="14" s="1"/>
  <c r="G267" i="14"/>
  <c r="F266" i="14"/>
  <c r="F264" i="14"/>
  <c r="F263" i="14"/>
  <c r="H261" i="14"/>
  <c r="H259" i="14" s="1"/>
  <c r="G261" i="14"/>
  <c r="G259" i="14" s="1"/>
  <c r="F258" i="14"/>
  <c r="F256" i="14" s="1"/>
  <c r="H256" i="14"/>
  <c r="G256" i="14"/>
  <c r="F255" i="14"/>
  <c r="F253" i="14" s="1"/>
  <c r="H253" i="14"/>
  <c r="G253" i="14"/>
  <c r="F250" i="14"/>
  <c r="F248" i="14" s="1"/>
  <c r="H248" i="14"/>
  <c r="G248" i="14"/>
  <c r="F247" i="14"/>
  <c r="F245" i="14" s="1"/>
  <c r="H245" i="14"/>
  <c r="G245" i="14"/>
  <c r="F244" i="14"/>
  <c r="F242" i="14" s="1"/>
  <c r="H242" i="14"/>
  <c r="G242" i="14"/>
  <c r="F241" i="14"/>
  <c r="F239" i="14" s="1"/>
  <c r="H239" i="14"/>
  <c r="G239" i="14"/>
  <c r="F238" i="14"/>
  <c r="F236" i="14" s="1"/>
  <c r="H236" i="14"/>
  <c r="G236" i="14"/>
  <c r="F235" i="14"/>
  <c r="F234" i="14"/>
  <c r="F233" i="14"/>
  <c r="F232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H215" i="14"/>
  <c r="H213" i="14" s="1"/>
  <c r="G215" i="14"/>
  <c r="F210" i="14"/>
  <c r="F207" i="14" s="1"/>
  <c r="F205" i="14" s="1"/>
  <c r="H205" i="14"/>
  <c r="G207" i="14"/>
  <c r="G205" i="14" s="1"/>
  <c r="F204" i="14"/>
  <c r="F203" i="14"/>
  <c r="F202" i="14"/>
  <c r="F201" i="14"/>
  <c r="F200" i="14"/>
  <c r="F199" i="14"/>
  <c r="F198" i="14"/>
  <c r="H196" i="14"/>
  <c r="G196" i="14"/>
  <c r="F195" i="14"/>
  <c r="F194" i="14"/>
  <c r="F193" i="14"/>
  <c r="F192" i="14"/>
  <c r="H190" i="14"/>
  <c r="G190" i="14"/>
  <c r="F189" i="14"/>
  <c r="F187" i="14" s="1"/>
  <c r="H187" i="14"/>
  <c r="G187" i="14"/>
  <c r="F186" i="14"/>
  <c r="F185" i="14"/>
  <c r="F184" i="14"/>
  <c r="F183" i="14"/>
  <c r="F182" i="14"/>
  <c r="F181" i="14"/>
  <c r="F180" i="14"/>
  <c r="G178" i="14"/>
  <c r="G176" i="14" s="1"/>
  <c r="H176" i="14"/>
  <c r="F175" i="14"/>
  <c r="F174" i="14"/>
  <c r="F173" i="14"/>
  <c r="H171" i="14"/>
  <c r="G171" i="14"/>
  <c r="F170" i="14"/>
  <c r="F169" i="14"/>
  <c r="F168" i="14"/>
  <c r="F167" i="14"/>
  <c r="F166" i="14"/>
  <c r="F165" i="14"/>
  <c r="H163" i="14"/>
  <c r="G163" i="14"/>
  <c r="F162" i="14"/>
  <c r="H160" i="14"/>
  <c r="H154" i="14" s="1"/>
  <c r="G160" i="14"/>
  <c r="G154" i="14" s="1"/>
  <c r="F159" i="14"/>
  <c r="F158" i="14"/>
  <c r="F157" i="14"/>
  <c r="F153" i="14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8" i="14"/>
  <c r="F126" i="14" s="1"/>
  <c r="H126" i="14"/>
  <c r="G126" i="14"/>
  <c r="F125" i="14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G104" i="14"/>
  <c r="F101" i="14"/>
  <c r="F100" i="14"/>
  <c r="H98" i="14"/>
  <c r="H96" i="14" s="1"/>
  <c r="G98" i="14"/>
  <c r="G96" i="14" s="1"/>
  <c r="F95" i="14"/>
  <c r="F93" i="14" s="1"/>
  <c r="H93" i="14"/>
  <c r="G93" i="14"/>
  <c r="F92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3" i="14"/>
  <c r="G75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D224" i="12" l="1"/>
  <c r="F26" i="10"/>
  <c r="F31" i="10"/>
  <c r="F77" i="10"/>
  <c r="F222" i="10"/>
  <c r="H226" i="10"/>
  <c r="F240" i="10"/>
  <c r="H256" i="10"/>
  <c r="F214" i="12"/>
  <c r="D214" i="12" s="1"/>
  <c r="D83" i="12"/>
  <c r="D91" i="12"/>
  <c r="D153" i="12"/>
  <c r="D196" i="12"/>
  <c r="F116" i="10"/>
  <c r="F258" i="10"/>
  <c r="F270" i="10"/>
  <c r="D180" i="12"/>
  <c r="F54" i="10"/>
  <c r="F52" i="10" s="1"/>
  <c r="F124" i="10"/>
  <c r="G256" i="10"/>
  <c r="E38" i="12"/>
  <c r="D87" i="12"/>
  <c r="H58" i="10"/>
  <c r="F106" i="10"/>
  <c r="F274" i="10"/>
  <c r="F163" i="14"/>
  <c r="H211" i="14"/>
  <c r="F277" i="14"/>
  <c r="F275" i="14" s="1"/>
  <c r="F283" i="14"/>
  <c r="H102" i="14"/>
  <c r="G119" i="14"/>
  <c r="G344" i="14"/>
  <c r="F396" i="14"/>
  <c r="F46" i="14"/>
  <c r="F63" i="14"/>
  <c r="F50" i="14" s="1"/>
  <c r="F121" i="14"/>
  <c r="H119" i="14"/>
  <c r="F357" i="14"/>
  <c r="F360" i="14"/>
  <c r="F364" i="14"/>
  <c r="F363" i="14" s="1"/>
  <c r="F98" i="14"/>
  <c r="F96" i="14" s="1"/>
  <c r="F150" i="14"/>
  <c r="H148" i="14"/>
  <c r="F190" i="14"/>
  <c r="F196" i="14"/>
  <c r="H281" i="14"/>
  <c r="F294" i="14"/>
  <c r="F306" i="14"/>
  <c r="F332" i="14"/>
  <c r="H375" i="14"/>
  <c r="E96" i="12"/>
  <c r="D190" i="12"/>
  <c r="D178" i="12" s="1"/>
  <c r="D176" i="12" s="1"/>
  <c r="D185" i="12"/>
  <c r="E132" i="12"/>
  <c r="D67" i="12"/>
  <c r="G157" i="10"/>
  <c r="F336" i="14"/>
  <c r="G375" i="14"/>
  <c r="H157" i="10"/>
  <c r="F245" i="10"/>
  <c r="F390" i="14"/>
  <c r="F389" i="14" s="1"/>
  <c r="D134" i="12"/>
  <c r="F35" i="10"/>
  <c r="H197" i="10"/>
  <c r="H251" i="14"/>
  <c r="D71" i="12"/>
  <c r="F210" i="10"/>
  <c r="D102" i="12"/>
  <c r="F199" i="10"/>
  <c r="G75" i="10"/>
  <c r="F129" i="14"/>
  <c r="F262" i="10"/>
  <c r="F256" i="10" s="1"/>
  <c r="F58" i="10"/>
  <c r="F178" i="14"/>
  <c r="F176" i="14" s="1"/>
  <c r="D108" i="12"/>
  <c r="H24" i="10"/>
  <c r="D138" i="12"/>
  <c r="D132" i="12" s="1"/>
  <c r="H287" i="10"/>
  <c r="F160" i="14"/>
  <c r="F154" i="14" s="1"/>
  <c r="F312" i="14"/>
  <c r="F311" i="14" s="1"/>
  <c r="D232" i="12"/>
  <c r="F145" i="10"/>
  <c r="F204" i="10"/>
  <c r="F266" i="10"/>
  <c r="G102" i="14"/>
  <c r="G281" i="14"/>
  <c r="F110" i="10"/>
  <c r="F171" i="14"/>
  <c r="F288" i="14"/>
  <c r="D221" i="12"/>
  <c r="H177" i="10"/>
  <c r="F261" i="14"/>
  <c r="F259" i="14" s="1"/>
  <c r="F251" i="14" s="1"/>
  <c r="G251" i="14"/>
  <c r="H16" i="14"/>
  <c r="G73" i="14"/>
  <c r="G16" i="14" s="1"/>
  <c r="F215" i="14"/>
  <c r="F213" i="14" s="1"/>
  <c r="F211" i="14" s="1"/>
  <c r="F75" i="14"/>
  <c r="F73" i="14" s="1"/>
  <c r="G314" i="14"/>
  <c r="F314" i="14" s="1"/>
  <c r="F346" i="14"/>
  <c r="F345" i="14" s="1"/>
  <c r="F75" i="10"/>
  <c r="D96" i="12"/>
  <c r="F102" i="14"/>
  <c r="G148" i="14"/>
  <c r="H310" i="14"/>
  <c r="D81" i="12"/>
  <c r="F375" i="14"/>
  <c r="E120" i="12"/>
  <c r="E116" i="12" s="1"/>
  <c r="E106" i="12" s="1"/>
  <c r="G213" i="14"/>
  <c r="G211" i="14" s="1"/>
  <c r="E147" i="12"/>
  <c r="F157" i="10"/>
  <c r="D149" i="12"/>
  <c r="F178" i="12"/>
  <c r="F176" i="12" s="1"/>
  <c r="F21" i="12" s="1"/>
  <c r="F287" i="10"/>
  <c r="F19" i="14"/>
  <c r="F18" i="14" s="1"/>
  <c r="G24" i="10"/>
  <c r="G287" i="10"/>
  <c r="F231" i="10"/>
  <c r="G226" i="10"/>
  <c r="D116" i="12"/>
  <c r="D106" i="12" s="1"/>
  <c r="D54" i="12"/>
  <c r="D49" i="12"/>
  <c r="D40" i="12"/>
  <c r="D27" i="12"/>
  <c r="D25" i="12" s="1"/>
  <c r="G177" i="10"/>
  <c r="F177" i="10"/>
  <c r="F24" i="10"/>
  <c r="F281" i="14" l="1"/>
  <c r="F119" i="14"/>
  <c r="F226" i="10"/>
  <c r="D147" i="12"/>
  <c r="E23" i="12"/>
  <c r="E21" i="12" s="1"/>
  <c r="F344" i="14"/>
  <c r="H15" i="14"/>
  <c r="F148" i="14"/>
  <c r="H23" i="10"/>
  <c r="G310" i="14"/>
  <c r="F310" i="14" s="1"/>
  <c r="F197" i="10"/>
  <c r="F23" i="10" s="1"/>
  <c r="F16" i="14"/>
  <c r="G23" i="10"/>
  <c r="D38" i="12"/>
  <c r="D23" i="12" l="1"/>
  <c r="D21" i="12" s="1"/>
  <c r="G402" i="14"/>
  <c r="F401" i="14" l="1"/>
  <c r="F400" i="14" s="1"/>
  <c r="F399" i="14" s="1"/>
  <c r="F15" i="14" s="1"/>
  <c r="G401" i="14"/>
  <c r="G400" i="14" s="1"/>
  <c r="G399" i="14" s="1"/>
  <c r="G15" i="14" s="1"/>
</calcChain>
</file>

<file path=xl/sharedStrings.xml><?xml version="1.0" encoding="utf-8"?>
<sst xmlns="http://schemas.openxmlformats.org/spreadsheetml/2006/main" count="2752" uniqueCount="684">
  <si>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</si>
  <si>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</si>
  <si>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</si>
  <si>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</si>
  <si>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</si>
  <si>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</si>
  <si>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</si>
  <si>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</si>
  <si>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</si>
  <si>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</si>
  <si>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</si>
  <si>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</si>
  <si>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</si>
  <si>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</si>
  <si>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</si>
  <si>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</si>
  <si>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</si>
  <si>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</si>
  <si>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</si>
  <si>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</si>
  <si>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</si>
  <si>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</si>
  <si>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</si>
  <si>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</si>
  <si>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</si>
  <si>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</si>
  <si>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</si>
  <si>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</si>
  <si>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</si>
  <si>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</si>
  <si>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</si>
  <si>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</si>
  <si>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</si>
  <si>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</si>
  <si>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</si>
  <si>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</si>
  <si>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</si>
  <si>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</si>
  <si>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</si>
  <si>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</si>
  <si>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</si>
  <si>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</si>
  <si>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</si>
  <si>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</si>
  <si>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</si>
  <si>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</si>
  <si>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</si>
  <si>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</si>
  <si>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</si>
  <si>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</si>
  <si>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</si>
  <si>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</si>
  <si>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</si>
  <si>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</si>
  <si>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</si>
  <si>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</si>
  <si>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</si>
  <si>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</si>
  <si>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</si>
  <si>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</si>
  <si>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</si>
  <si>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</si>
  <si>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</si>
  <si>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</si>
  <si>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</si>
  <si>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</si>
  <si>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</si>
  <si>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</si>
  <si>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</si>
  <si>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</si>
  <si>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</si>
  <si>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</si>
  <si>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</si>
  <si>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</si>
  <si>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</si>
  <si>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</si>
  <si>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</si>
  <si>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</si>
  <si>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</si>
  <si>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</si>
  <si>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</si>
  <si>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</si>
  <si>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</si>
  <si>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</si>
  <si>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</si>
  <si>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</si>
  <si>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</si>
  <si>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</si>
  <si>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</si>
  <si>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</si>
  <si>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</si>
  <si>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</si>
  <si>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</si>
  <si>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</si>
  <si>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</si>
  <si>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</si>
  <si>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</si>
  <si>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</si>
  <si>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</si>
  <si>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</si>
  <si>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</si>
  <si>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</si>
  <si>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</si>
  <si>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</si>
  <si>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</si>
  <si>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</si>
  <si>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</si>
  <si>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</si>
  <si>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</si>
  <si>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</si>
  <si>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</si>
  <si>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</si>
  <si>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</si>
  <si>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</si>
  <si>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</si>
  <si>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</si>
  <si>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</si>
  <si>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</si>
  <si>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</si>
  <si>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</si>
  <si>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</si>
  <si>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</si>
  <si>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</si>
  <si>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</si>
  <si>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</si>
  <si>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</si>
  <si>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</si>
  <si>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</si>
  <si>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</si>
  <si>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</si>
  <si>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</si>
  <si>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</si>
  <si>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</si>
  <si>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</si>
  <si>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</si>
  <si>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</si>
  <si>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</si>
  <si>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</si>
  <si>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</si>
  <si>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</si>
  <si>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</si>
  <si>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</si>
  <si>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</si>
  <si>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</si>
  <si>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</si>
  <si>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</si>
  <si>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</si>
  <si>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</si>
  <si>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</si>
  <si>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</si>
  <si>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</si>
  <si>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</si>
  <si>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</si>
  <si>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</si>
  <si>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</si>
  <si>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</si>
  <si>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</si>
  <si>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</si>
  <si>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</si>
  <si>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</si>
  <si>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</si>
  <si>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</si>
  <si>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</si>
  <si>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</si>
  <si>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</si>
  <si>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</si>
  <si>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</si>
  <si>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</si>
  <si>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</si>
  <si>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</si>
  <si>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</si>
  <si>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</si>
  <si>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</si>
  <si>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</si>
  <si>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</si>
  <si>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</si>
  <si>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</si>
  <si>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</si>
  <si>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</si>
  <si>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</si>
  <si>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</si>
  <si>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</si>
  <si>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</si>
  <si>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</si>
  <si>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</si>
  <si>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</si>
  <si>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</si>
  <si>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</si>
  <si>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</si>
  <si>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</si>
  <si>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</si>
  <si>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</si>
  <si>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</si>
  <si>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</si>
  <si>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</si>
  <si>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</si>
  <si>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</si>
  <si>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</si>
  <si>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</si>
  <si>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</si>
  <si>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</si>
  <si>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</si>
  <si>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</si>
  <si>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</si>
  <si>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</si>
  <si>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</si>
  <si>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</si>
  <si>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</si>
  <si>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</si>
  <si>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</si>
  <si>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</si>
  <si>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</si>
  <si>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</si>
  <si>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</si>
  <si>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</si>
  <si>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</si>
  <si>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</si>
  <si>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</si>
  <si>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</si>
  <si>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</si>
  <si>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</si>
  <si>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</si>
  <si>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</si>
  <si>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</si>
  <si>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</si>
  <si>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</si>
  <si>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</si>
  <si>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</si>
  <si>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</si>
  <si>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</si>
  <si>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</si>
  <si>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</si>
  <si>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</si>
  <si>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</si>
  <si>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</si>
  <si>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</si>
  <si>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</si>
  <si>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</si>
  <si>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</si>
  <si>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</si>
  <si>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</si>
  <si>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</si>
  <si>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</si>
  <si>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</si>
  <si>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</si>
  <si>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</si>
  <si>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</si>
  <si>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</si>
  <si>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</si>
  <si>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</si>
  <si>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</si>
  <si>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</si>
  <si>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</si>
  <si>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</si>
  <si>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</si>
  <si>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</si>
  <si>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</si>
  <si>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</si>
  <si>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</si>
  <si>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</si>
  <si>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</si>
  <si>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</si>
  <si>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</si>
  <si>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</si>
  <si>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</si>
  <si>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</si>
  <si>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</si>
  <si>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</si>
  <si>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</si>
  <si>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</si>
  <si>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</si>
  <si>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</si>
  <si>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</si>
  <si>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</si>
  <si>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</si>
  <si>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</si>
  <si>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</si>
  <si>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</si>
  <si>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</si>
  <si>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</si>
  <si>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</si>
  <si>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</si>
  <si>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</si>
  <si>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</si>
  <si>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</si>
  <si>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</si>
  <si>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</si>
  <si>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</si>
  <si>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</si>
  <si>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</si>
  <si>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</si>
  <si>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</si>
  <si>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</si>
  <si>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</si>
  <si>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</si>
  <si>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</si>
  <si>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</si>
  <si>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</si>
  <si>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</si>
  <si>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</si>
  <si>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</si>
  <si>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</si>
  <si>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</si>
  <si>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</si>
  <si>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</si>
  <si>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</si>
  <si>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</si>
  <si>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</si>
  <si>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</si>
  <si>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</si>
  <si>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</si>
  <si>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</si>
  <si>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</si>
  <si>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</si>
  <si>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</si>
  <si>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</si>
  <si>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</si>
  <si>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</si>
  <si>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</si>
  <si>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</si>
  <si>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</si>
  <si>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</si>
  <si>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</si>
  <si>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</si>
  <si>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</si>
  <si>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</si>
  <si>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</si>
  <si>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</si>
  <si>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</si>
  <si>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</si>
  <si>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</si>
  <si>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</si>
  <si>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</si>
  <si>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</si>
  <si>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</si>
  <si>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</si>
  <si>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</si>
  <si>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</si>
  <si>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</si>
  <si>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</si>
  <si>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</si>
  <si>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</si>
  <si>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</si>
  <si>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</si>
  <si>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</si>
  <si>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</si>
  <si>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</si>
  <si>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</si>
  <si>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</si>
  <si>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</si>
  <si>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</si>
  <si>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</si>
  <si>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</si>
  <si>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</si>
  <si>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</si>
  <si>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</si>
  <si>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</si>
  <si>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</si>
  <si>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</si>
  <si>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</si>
  <si>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</si>
  <si>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</si>
  <si>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</si>
  <si>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</si>
  <si>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</si>
  <si>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</si>
  <si>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</si>
  <si>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</si>
  <si>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</si>
  <si>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</si>
  <si>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</si>
  <si>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</si>
  <si>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</si>
  <si>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</si>
  <si>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</si>
  <si>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</si>
  <si>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</si>
  <si>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</si>
  <si>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</si>
  <si>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</si>
  <si>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</si>
  <si>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</si>
  <si>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</si>
  <si>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</si>
  <si>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</si>
  <si>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</si>
  <si>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</si>
  <si>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</si>
  <si>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</si>
  <si>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</si>
  <si>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</si>
  <si>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</si>
  <si>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</si>
  <si>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</si>
  <si>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</si>
  <si>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</si>
  <si>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</si>
  <si>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</si>
  <si>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</si>
  <si>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</si>
  <si>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</si>
  <si>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</si>
  <si>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</si>
  <si>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</si>
  <si>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</si>
  <si>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</si>
  <si>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</si>
  <si>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</si>
  <si>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</si>
  <si>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</si>
  <si>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</si>
  <si>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</si>
  <si>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</si>
  <si>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</si>
  <si>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</si>
  <si>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</si>
  <si>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</si>
  <si>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</si>
  <si>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</si>
  <si>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</si>
  <si>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</si>
  <si>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</si>
  <si>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</si>
  <si>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</si>
  <si>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</si>
  <si>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</si>
  <si>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</si>
  <si>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</si>
  <si>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</si>
  <si>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</si>
  <si>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</si>
  <si>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</si>
  <si>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</si>
  <si>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</si>
  <si>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</si>
  <si>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</si>
  <si>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</si>
  <si>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</si>
  <si>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</si>
  <si>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</si>
  <si>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</si>
  <si>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</si>
  <si>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</si>
  <si>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</si>
  <si>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</si>
  <si>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</si>
  <si>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</si>
  <si>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</si>
  <si>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</si>
  <si>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</si>
  <si>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</si>
  <si>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</si>
  <si>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</si>
  <si>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</si>
  <si>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</si>
  <si>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</si>
  <si>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</si>
  <si>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</si>
  <si>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</si>
  <si>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</si>
  <si>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</si>
  <si>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</si>
  <si>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</si>
  <si>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</si>
  <si>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</si>
  <si>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</si>
  <si>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</si>
  <si>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</si>
  <si>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</si>
  <si>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</si>
  <si>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</si>
  <si>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</si>
  <si>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</si>
  <si>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</si>
  <si>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</si>
  <si>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</si>
  <si>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</si>
  <si>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</si>
  <si>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</si>
  <si>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</si>
  <si>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</si>
  <si>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</si>
  <si>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</si>
  <si>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</si>
  <si>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</si>
  <si>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</si>
  <si>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</si>
  <si>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</si>
  <si>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</si>
  <si>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</si>
  <si>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</si>
  <si>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</si>
  <si>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</si>
  <si>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</si>
  <si>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</si>
  <si>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</si>
  <si>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</si>
  <si>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</si>
  <si>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</si>
  <si>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</si>
  <si>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</si>
  <si>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</si>
  <si>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</si>
  <si>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</si>
  <si>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</si>
  <si>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</si>
  <si>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</si>
  <si>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</si>
  <si>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</si>
  <si>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</si>
  <si>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</si>
  <si>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</si>
  <si>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</si>
  <si>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</si>
  <si>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</si>
  <si>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</si>
  <si>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</si>
  <si>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</si>
  <si>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</si>
  <si>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</si>
  <si>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</si>
  <si>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</si>
  <si>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</si>
  <si>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</si>
  <si>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</si>
  <si>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</si>
  <si>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</si>
  <si>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</si>
  <si>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</si>
  <si>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</si>
  <si>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</si>
  <si>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</si>
  <si>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</si>
  <si>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</si>
  <si>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</si>
  <si>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</si>
  <si>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</si>
  <si>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</si>
  <si>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</si>
  <si>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</si>
  <si>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</si>
  <si>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</si>
  <si>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</si>
  <si>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</si>
  <si>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</si>
  <si>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</si>
  <si>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</si>
  <si>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</si>
  <si>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</si>
  <si>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</si>
  <si>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</si>
  <si>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</si>
  <si>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</si>
  <si>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</si>
  <si>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</si>
  <si>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</si>
  <si>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</si>
  <si>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</si>
  <si>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</si>
  <si>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</si>
  <si>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</si>
  <si>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</si>
  <si>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</si>
  <si>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</si>
  <si>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</si>
  <si>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</si>
  <si>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</si>
  <si>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</si>
  <si>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</si>
  <si>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</si>
  <si>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</si>
  <si>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</si>
  <si>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</si>
  <si>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</si>
  <si>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</si>
  <si>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ՀԱՎԵԼՎԱԾ  N 4</t>
  </si>
  <si>
    <t>ՉԱՐՏԱԴՐՎԱԾ ԱԿՏԻՎՆԵՐԻ ԻՐԱՑՈՒՄԻՑ ՄՈՒՏՔԵՐ`                       (տող6410+տող6420+տող6430+տող6440)</t>
  </si>
  <si>
    <t>9112</t>
  </si>
  <si>
    <t>6213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</si>
  <si>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</si>
  <si>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</si>
  <si>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                     </t>
  </si>
  <si>
    <t>(հազար դրամներով)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</si>
  <si>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</si>
  <si>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</si>
  <si>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</si>
  <si>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</si>
  <si>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</si>
  <si>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</si>
  <si>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</si>
  <si>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</si>
  <si>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</si>
  <si>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</si>
  <si>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t>վարչական մաս</t>
  </si>
  <si>
    <t>ֆոնդային մաս</t>
  </si>
  <si>
    <r>
      <t xml:space="preserve">                         ԸՆԴԱՄԵՆԸ`                                 </t>
    </r>
    <r>
      <rPr>
        <sz val="9"/>
        <rFont val="Arial LatArm"/>
        <family val="2"/>
      </rPr>
      <t>(տող 8100+տող 8200), (տող 8000 հակառակ նշանով)</t>
    </r>
  </si>
  <si>
    <r>
      <t xml:space="preserve">                Ա. ՆԵՐՔԻՆ ԱՂԲՅՈՒՐՆԵՐ                      </t>
    </r>
    <r>
      <rPr>
        <sz val="9"/>
        <rFont val="Arial LatArm"/>
        <family val="2"/>
      </rPr>
      <t xml:space="preserve"> (տող 8110+տող 8160), (տող 8010 - տող 8200) </t>
    </r>
  </si>
  <si>
    <r>
      <t xml:space="preserve">1. ՓՈԽԱՌՈՒ ՄԻՋՈՑՆԵՐ                           </t>
    </r>
    <r>
      <rPr>
        <i/>
        <sz val="9"/>
        <rFont val="Arial LatArm"/>
        <family val="2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</si>
  <si>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(տող 8112+ 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</si>
  <si>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</si>
  <si>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</si>
  <si>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</si>
  <si>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</si>
  <si>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</si>
  <si>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Arial LatArm"/>
        <family val="2"/>
      </rPr>
      <t>(տող 8121+տող8140)</t>
    </r>
    <r>
      <rPr>
        <b/>
        <sz val="9"/>
        <rFont val="Arial LatArm"/>
        <family val="2"/>
      </rPr>
      <t xml:space="preserve"> </t>
    </r>
  </si>
  <si>
    <r>
      <t xml:space="preserve">1.2.1. Վարկեր </t>
    </r>
    <r>
      <rPr>
        <sz val="9"/>
        <rFont val="Arial LatArm"/>
        <family val="2"/>
      </rPr>
      <t xml:space="preserve">(տող 8122+ տող 8130) </t>
    </r>
  </si>
  <si>
    <r>
      <t xml:space="preserve">  - վարկերի ստացում  </t>
    </r>
    <r>
      <rPr>
        <i/>
        <sz val="9"/>
        <rFont val="Arial LatArm"/>
        <family val="2"/>
      </rPr>
      <t>(տող 8123+ տող 8124)</t>
    </r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</si>
  <si>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</si>
  <si>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</si>
  <si>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Arial LatArm"/>
        <family val="2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</si>
  <si>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</si>
  <si>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</si>
  <si>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</si>
  <si>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Arial LatArm"/>
        <family val="2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</si>
  <si>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Arial LatArm"/>
        <family val="2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</si>
  <si>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</si>
  <si>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</si>
  <si>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Arial LatArm"/>
        <family val="2"/>
      </rPr>
      <t xml:space="preserve"> (տող 8151+ տող 8152) </t>
    </r>
  </si>
  <si>
    <t>ՀՀ այլ համայնքների բյուջեներին</t>
  </si>
  <si>
    <r>
      <t xml:space="preserve">2. ՖԻՆԱՆՍԱԿԱՆ ԱԿՏԻՎՆԵՐ              </t>
    </r>
    <r>
      <rPr>
        <i/>
        <sz val="9"/>
        <rFont val="Arial LatArm"/>
        <family val="2"/>
      </rPr>
      <t>(տող8161+տող8170+տող8190-տող8197+տող8198+տող8199)</t>
    </r>
  </si>
  <si>
    <r>
      <t>2.1. Բաժնետոմսեր և կապիտալում այլ մասնակցություն  (</t>
    </r>
    <r>
      <rPr>
        <sz val="9"/>
        <rFont val="Arial LatArm"/>
        <family val="2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</si>
  <si>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</si>
  <si>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</si>
  <si>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</si>
  <si>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</si>
  <si>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r>
      <t xml:space="preserve">2.2. Փոխատվություններ  </t>
    </r>
    <r>
      <rPr>
        <sz val="9"/>
        <rFont val="Arial LatArm"/>
        <family val="2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</si>
  <si>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</si>
  <si>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</si>
  <si>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</si>
  <si>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</si>
  <si>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                 </t>
    </r>
    <r>
      <rPr>
        <sz val="9"/>
        <rFont val="Arial LatArm"/>
        <family val="2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</si>
  <si>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</si>
  <si>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</si>
  <si>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</si>
  <si>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</si>
  <si>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</si>
  <si>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</si>
  <si>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</si>
  <si>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</si>
  <si>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Arial LatArm"/>
        <family val="2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</si>
  <si>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</si>
  <si>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</si>
  <si>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Arial LatArm"/>
        <family val="2"/>
      </rPr>
      <t>(տող 8210)</t>
    </r>
  </si>
  <si>
    <r>
      <t xml:space="preserve">1. ՓՈԽԱՌՈՒ ՄԻՋՈՑՆԵՐ                              </t>
    </r>
    <r>
      <rPr>
        <i/>
        <sz val="9"/>
        <rFont val="Arial LatArm"/>
        <family val="2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</si>
  <si>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 (տող 8212+ տող 8213)</t>
    </r>
  </si>
  <si>
    <t>9121</t>
  </si>
  <si>
    <t>6121</t>
  </si>
  <si>
    <r>
      <t xml:space="preserve">1.2. Վարկեր և փոխատվություններ (ստացում և մարում)                                                   </t>
    </r>
    <r>
      <rPr>
        <sz val="9"/>
        <rFont val="Arial LatArm"/>
        <family val="2"/>
      </rPr>
      <t>(տող 8221+տող 8240)</t>
    </r>
  </si>
  <si>
    <r>
      <t xml:space="preserve">1.2.1. Վարկեր  </t>
    </r>
    <r>
      <rPr>
        <sz val="9"/>
        <rFont val="Arial LatArm"/>
        <family val="2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</si>
  <si>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</si>
  <si>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</si>
  <si>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</si>
  <si>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</si>
  <si>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Arial LatArm"/>
        <family val="2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</si>
  <si>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</si>
  <si>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</si>
  <si>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</si>
  <si>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</si>
  <si>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</si>
  <si>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</si>
  <si>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ՀԱՎԵԼՎԱԾ  N  4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</si>
  <si>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</si>
  <si>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</si>
  <si>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</si>
  <si>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</si>
  <si>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</si>
  <si>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</si>
  <si>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</si>
  <si>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</si>
  <si>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 xml:space="preserve">ՀԱՎԵԼՎԱԾ 5 </t>
  </si>
  <si>
    <t>2025Թ. ՓԵՏՐՎԱՐԻ   14-Ի</t>
  </si>
  <si>
    <t>2025Թ. ՓԵՏՐՎԱՐԻ  14-Ի</t>
  </si>
  <si>
    <t>2025Թ.  ՓԵՏՐՎԱՐԻ    14 -Ի</t>
  </si>
  <si>
    <t>2025Թ.  ՓԵՏՐՎԱՐԻ    14-Ի</t>
  </si>
  <si>
    <t>602808.9</t>
  </si>
  <si>
    <t>Հատուկ նպատակային այլ նյութեր              4269</t>
  </si>
  <si>
    <t xml:space="preserve"> - Հող                                                  5411</t>
  </si>
  <si>
    <t xml:space="preserve"> Վարչական սարքավորումներ  5122</t>
  </si>
  <si>
    <t xml:space="preserve"> Այլ մեքենաներ և սարքավորումներ   5129</t>
  </si>
  <si>
    <t>2025Թ. ՓԵՏՐՎԱՐԻ   14 -Ի</t>
  </si>
  <si>
    <t xml:space="preserve">ԹԻՎ   003 -Ն   ՈՐՈՇՄԱՆ  </t>
  </si>
  <si>
    <t xml:space="preserve">ԹԻՎ     003-Ն   ՈՐՈՇՄԱՆ   </t>
  </si>
  <si>
    <t xml:space="preserve">ԹԻՎ    003 -Ն   ՈՐՈՇՄԱՆ    </t>
  </si>
  <si>
    <t xml:space="preserve">ԹԻՎ     003-Ն  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</si>
</sst>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32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sz val="10"/>
      <color indexed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b/>
      <sz val="9"/>
      <color indexed="8"/>
      <name val="Arial LatArm"/>
      <family val="2"/>
    </font>
    <font>
      <sz val="8"/>
      <color indexed="8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AM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50" applyNumberFormat="0" applyFont="0" applyFill="0" applyAlignment="0" applyProtection="0"/>
    <xf numFmtId="0" fontId="5" fillId="0" borderId="51" applyNumberFormat="0" applyFill="0" applyProtection="0">
      <alignment horizontal="center" vertical="center"/>
    </xf>
    <xf numFmtId="4" fontId="4" fillId="0" borderId="52" applyFill="0" applyProtection="0">
      <alignment horizontal="center" vertical="center"/>
    </xf>
    <xf numFmtId="0" fontId="6" fillId="0" borderId="50" applyNumberFormat="0" applyFill="0" applyProtection="0">
      <alignment horizontal="center"/>
    </xf>
    <xf numFmtId="0" fontId="5" fillId="0" borderId="51" applyNumberFormat="0" applyFill="0" applyProtection="0">
      <alignment horizontal="left" vertical="center" wrapText="1"/>
    </xf>
    <xf numFmtId="0" fontId="5" fillId="0" borderId="52" applyNumberFormat="0" applyFill="0" applyProtection="0">
      <alignment horizontal="left" vertical="center" wrapText="1"/>
    </xf>
    <xf numFmtId="4" fontId="4" fillId="0" borderId="52" applyFill="0" applyProtection="0">
      <alignment horizontal="right" vertical="center"/>
    </xf>
    <xf numFmtId="0" fontId="4" fillId="0" borderId="51" applyNumberFormat="0" applyFill="0" applyProtection="0">
      <alignment horizontal="right" vertical="center"/>
    </xf>
    <xf numFmtId="4" fontId="5" fillId="0" borderId="51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28" fillId="0" borderId="0"/>
    <xf numFmtId="0" fontId="9" fillId="0" borderId="0"/>
  </cellStyleXfs>
  <cellXfs count="254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50" xfId="1" applyFont="1" applyFill="1"/>
    <xf numFmtId="164" fontId="3" fillId="0" borderId="50" xfId="1" applyNumberFormat="1" applyFont="1" applyFill="1"/>
    <xf numFmtId="0" fontId="3" fillId="0" borderId="53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51" xfId="2" applyFill="1">
      <alignment horizontal="center" vertical="center"/>
    </xf>
    <xf numFmtId="0" fontId="5" fillId="0" borderId="51" xfId="5" applyFill="1">
      <alignment horizontal="left" vertical="center" wrapText="1"/>
    </xf>
    <xf numFmtId="164" fontId="5" fillId="0" borderId="51" xfId="9" applyNumberFormat="1" applyFill="1">
      <alignment horizontal="right" vertical="center"/>
    </xf>
    <xf numFmtId="164" fontId="5" fillId="0" borderId="54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50" xfId="1" applyFill="1"/>
    <xf numFmtId="0" fontId="1" fillId="0" borderId="53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55" xfId="8" applyFill="1" applyBorder="1" applyAlignment="1">
      <alignment horizontal="center" vertical="center"/>
    </xf>
    <xf numFmtId="164" fontId="5" fillId="0" borderId="51" xfId="2" applyNumberFormat="1" applyFill="1">
      <alignment horizontal="center" vertical="center"/>
    </xf>
    <xf numFmtId="165" fontId="1" fillId="0" borderId="50" xfId="1" applyNumberFormat="1" applyFill="1"/>
    <xf numFmtId="165" fontId="4" fillId="0" borderId="1" xfId="3" applyNumberFormat="1" applyFill="1" applyBorder="1">
      <alignment horizontal="center" vertical="center"/>
    </xf>
    <xf numFmtId="164" fontId="5" fillId="3" borderId="51" xfId="9" applyNumberFormat="1" applyFill="1">
      <alignment horizontal="right" vertical="center"/>
    </xf>
    <xf numFmtId="165" fontId="5" fillId="0" borderId="51" xfId="9" applyNumberFormat="1" applyFill="1">
      <alignment horizontal="right" vertical="center"/>
    </xf>
    <xf numFmtId="165" fontId="5" fillId="0" borderId="51" xfId="2" applyNumberFormat="1" applyFill="1">
      <alignment horizontal="center" vertical="center"/>
    </xf>
    <xf numFmtId="165" fontId="5" fillId="4" borderId="51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56" xfId="1" applyFont="1" applyFill="1" applyBorder="1"/>
    <xf numFmtId="164" fontId="5" fillId="0" borderId="51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51" xfId="5" applyFill="1" applyAlignment="1">
      <alignment horizontal="left" vertical="top" wrapText="1"/>
    </xf>
    <xf numFmtId="0" fontId="8" fillId="0" borderId="51" xfId="5" applyFont="1" applyFill="1" applyAlignment="1">
      <alignment horizontal="left" vertical="top" wrapText="1"/>
    </xf>
    <xf numFmtId="0" fontId="5" fillId="0" borderId="57" xfId="5" applyFill="1" applyBorder="1" applyAlignment="1">
      <alignment vertical="top" wrapText="1"/>
    </xf>
    <xf numFmtId="0" fontId="5" fillId="0" borderId="51" xfId="5" applyFill="1" applyAlignment="1">
      <alignment vertical="top" wrapText="1"/>
    </xf>
    <xf numFmtId="49" fontId="5" fillId="0" borderId="51" xfId="5" applyNumberFormat="1" applyFill="1" applyAlignment="1">
      <alignment horizontal="left" vertical="top" wrapText="1"/>
    </xf>
    <xf numFmtId="0" fontId="14" fillId="0" borderId="50" xfId="1" applyFont="1" applyFill="1"/>
    <xf numFmtId="0" fontId="15" fillId="0" borderId="60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50" xfId="1" applyFill="1" applyAlignment="1">
      <alignment horizontal="center"/>
    </xf>
    <xf numFmtId="0" fontId="5" fillId="0" borderId="54" xfId="5" applyFill="1" applyBorder="1" applyAlignment="1">
      <alignment horizontal="left" vertical="top" wrapText="1"/>
    </xf>
    <xf numFmtId="0" fontId="3" fillId="0" borderId="62" xfId="1" applyFont="1" applyFill="1" applyBorder="1"/>
    <xf numFmtId="0" fontId="3" fillId="0" borderId="63" xfId="1" applyFont="1" applyFill="1" applyBorder="1"/>
    <xf numFmtId="0" fontId="3" fillId="0" borderId="64" xfId="1" applyFont="1" applyFill="1" applyBorder="1"/>
    <xf numFmtId="0" fontId="3" fillId="0" borderId="65" xfId="1" applyFont="1" applyFill="1" applyBorder="1"/>
    <xf numFmtId="0" fontId="5" fillId="0" borderId="0" xfId="0" applyFont="1"/>
    <xf numFmtId="0" fontId="16" fillId="0" borderId="0" xfId="0" applyFont="1"/>
    <xf numFmtId="0" fontId="4" fillId="0" borderId="11" xfId="0" applyFont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4" fillId="0" borderId="13" xfId="0" applyFont="1" applyBorder="1"/>
    <xf numFmtId="0" fontId="16" fillId="0" borderId="11" xfId="0" applyFont="1" applyBorder="1" applyAlignment="1">
      <alignment horizontal="center" wrapText="1"/>
    </xf>
    <xf numFmtId="0" fontId="4" fillId="0" borderId="0" xfId="0" applyFont="1"/>
    <xf numFmtId="0" fontId="16" fillId="0" borderId="0" xfId="0" applyFont="1" applyAlignment="1">
      <alignment horizontal="center" wrapText="1"/>
    </xf>
    <xf numFmtId="49" fontId="5" fillId="0" borderId="0" xfId="0" applyNumberFormat="1" applyFont="1"/>
    <xf numFmtId="0" fontId="19" fillId="0" borderId="0" xfId="0" applyFont="1"/>
    <xf numFmtId="0" fontId="21" fillId="2" borderId="14" xfId="0" applyFont="1" applyFill="1" applyBorder="1" applyAlignment="1">
      <alignment horizontal="center" vertical="center" wrapText="1"/>
    </xf>
    <xf numFmtId="49" fontId="21" fillId="2" borderId="14" xfId="0" applyNumberFormat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 wrapText="1"/>
    </xf>
    <xf numFmtId="0" fontId="16" fillId="0" borderId="17" xfId="0" applyFont="1" applyBorder="1"/>
    <xf numFmtId="0" fontId="16" fillId="0" borderId="16" xfId="0" applyFont="1" applyBorder="1"/>
    <xf numFmtId="0" fontId="16" fillId="0" borderId="18" xfId="0" applyFont="1" applyBorder="1"/>
    <xf numFmtId="0" fontId="20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wrapText="1"/>
    </xf>
    <xf numFmtId="0" fontId="16" fillId="0" borderId="21" xfId="0" applyFont="1" applyBorder="1"/>
    <xf numFmtId="0" fontId="16" fillId="0" borderId="20" xfId="0" applyFont="1" applyBorder="1"/>
    <xf numFmtId="0" fontId="16" fillId="0" borderId="22" xfId="0" applyFont="1" applyBorder="1"/>
    <xf numFmtId="0" fontId="16" fillId="0" borderId="23" xfId="0" applyFont="1" applyBorder="1"/>
    <xf numFmtId="0" fontId="20" fillId="0" borderId="24" xfId="0" applyFont="1" applyBorder="1" applyAlignment="1">
      <alignment horizontal="center"/>
    </xf>
    <xf numFmtId="0" fontId="21" fillId="0" borderId="25" xfId="0" applyFont="1" applyBorder="1" applyAlignment="1">
      <alignment horizontal="center" wrapText="1"/>
    </xf>
    <xf numFmtId="0" fontId="5" fillId="0" borderId="26" xfId="0" applyFont="1" applyBorder="1"/>
    <xf numFmtId="0" fontId="5" fillId="0" borderId="27" xfId="0" applyFont="1" applyBorder="1"/>
    <xf numFmtId="0" fontId="8" fillId="0" borderId="25" xfId="0" applyFont="1" applyBorder="1" applyAlignment="1">
      <alignment horizontal="center"/>
    </xf>
    <xf numFmtId="0" fontId="5" fillId="0" borderId="25" xfId="0" applyFont="1" applyBorder="1"/>
    <xf numFmtId="0" fontId="5" fillId="0" borderId="5" xfId="0" applyFont="1" applyBorder="1"/>
    <xf numFmtId="0" fontId="20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wrapText="1"/>
    </xf>
    <xf numFmtId="0" fontId="5" fillId="0" borderId="2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20" xfId="0" applyFont="1" applyBorder="1" applyAlignment="1">
      <alignment horizontal="left" wrapText="1"/>
    </xf>
    <xf numFmtId="0" fontId="21" fillId="0" borderId="25" xfId="0" applyFont="1" applyBorder="1" applyAlignment="1">
      <alignment wrapText="1"/>
    </xf>
    <xf numFmtId="0" fontId="5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wrapText="1"/>
    </xf>
    <xf numFmtId="0" fontId="23" fillId="0" borderId="25" xfId="0" applyFont="1" applyBorder="1"/>
    <xf numFmtId="49" fontId="24" fillId="0" borderId="26" xfId="0" applyNumberFormat="1" applyFont="1" applyBorder="1" applyAlignment="1">
      <alignment horizontal="center" vertical="center" wrapText="1"/>
    </xf>
    <xf numFmtId="0" fontId="17" fillId="0" borderId="25" xfId="0" applyFont="1" applyBorder="1"/>
    <xf numFmtId="0" fontId="17" fillId="0" borderId="27" xfId="0" applyFont="1" applyBorder="1" applyAlignment="1">
      <alignment vertical="center" wrapText="1"/>
    </xf>
    <xf numFmtId="0" fontId="17" fillId="0" borderId="5" xfId="0" applyFont="1" applyBorder="1"/>
    <xf numFmtId="0" fontId="17" fillId="0" borderId="0" xfId="0" applyFont="1"/>
    <xf numFmtId="0" fontId="23" fillId="0" borderId="25" xfId="0" applyFont="1" applyBorder="1" applyAlignment="1">
      <alignment wrapText="1"/>
    </xf>
    <xf numFmtId="0" fontId="20" fillId="0" borderId="28" xfId="0" applyFont="1" applyBorder="1" applyAlignment="1">
      <alignment horizontal="center"/>
    </xf>
    <xf numFmtId="0" fontId="23" fillId="0" borderId="29" xfId="0" applyFont="1" applyBorder="1" applyAlignment="1">
      <alignment wrapText="1"/>
    </xf>
    <xf numFmtId="49" fontId="24" fillId="0" borderId="30" xfId="0" applyNumberFormat="1" applyFont="1" applyBorder="1" applyAlignment="1">
      <alignment horizontal="center" vertical="center" wrapText="1"/>
    </xf>
    <xf numFmtId="0" fontId="17" fillId="0" borderId="29" xfId="0" applyFont="1" applyBorder="1"/>
    <xf numFmtId="0" fontId="5" fillId="0" borderId="31" xfId="0" applyFont="1" applyBorder="1" applyAlignment="1">
      <alignment horizontal="center" vertical="center" wrapText="1"/>
    </xf>
    <xf numFmtId="0" fontId="17" fillId="0" borderId="9" xfId="0" applyFont="1" applyBorder="1"/>
    <xf numFmtId="49" fontId="25" fillId="0" borderId="26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wrapText="1"/>
    </xf>
    <xf numFmtId="49" fontId="25" fillId="0" borderId="17" xfId="0" applyNumberFormat="1" applyFont="1" applyBorder="1" applyAlignment="1">
      <alignment horizontal="center" vertical="center" wrapText="1"/>
    </xf>
    <xf numFmtId="0" fontId="17" fillId="0" borderId="16" xfId="0" applyFont="1" applyBorder="1"/>
    <xf numFmtId="0" fontId="17" fillId="0" borderId="18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49" fontId="25" fillId="0" borderId="30" xfId="0" applyNumberFormat="1" applyFont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0" fontId="22" fillId="0" borderId="16" xfId="0" applyFont="1" applyBorder="1" applyAlignment="1">
      <alignment wrapText="1"/>
    </xf>
    <xf numFmtId="49" fontId="26" fillId="0" borderId="17" xfId="0" applyNumberFormat="1" applyFont="1" applyBorder="1" applyAlignment="1">
      <alignment horizontal="center" vertical="center" wrapText="1"/>
    </xf>
    <xf numFmtId="0" fontId="17" fillId="0" borderId="8" xfId="0" applyFont="1" applyBorder="1"/>
    <xf numFmtId="49" fontId="26" fillId="0" borderId="2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3" fillId="0" borderId="34" xfId="0" applyFont="1" applyBorder="1" applyAlignment="1">
      <alignment wrapText="1"/>
    </xf>
    <xf numFmtId="49" fontId="26" fillId="0" borderId="35" xfId="0" applyNumberFormat="1" applyFont="1" applyBorder="1" applyAlignment="1">
      <alignment horizontal="center" vertical="center" wrapText="1"/>
    </xf>
    <xf numFmtId="0" fontId="17" fillId="0" borderId="34" xfId="0" applyFont="1" applyBorder="1"/>
    <xf numFmtId="0" fontId="17" fillId="0" borderId="36" xfId="0" applyFont="1" applyBorder="1" applyAlignment="1">
      <alignment vertical="center" wrapText="1"/>
    </xf>
    <xf numFmtId="0" fontId="17" fillId="0" borderId="37" xfId="0" applyFont="1" applyBorder="1"/>
    <xf numFmtId="0" fontId="20" fillId="0" borderId="38" xfId="0" applyFont="1" applyBorder="1" applyAlignment="1">
      <alignment horizontal="center"/>
    </xf>
    <xf numFmtId="0" fontId="22" fillId="0" borderId="12" xfId="0" applyFont="1" applyBorder="1" applyAlignment="1">
      <alignment wrapText="1"/>
    </xf>
    <xf numFmtId="49" fontId="26" fillId="0" borderId="39" xfId="0" applyNumberFormat="1" applyFont="1" applyBorder="1" applyAlignment="1">
      <alignment horizontal="center" vertical="center" wrapText="1"/>
    </xf>
    <xf numFmtId="0" fontId="17" fillId="0" borderId="40" xfId="0" applyFont="1" applyBorder="1" applyAlignment="1">
      <alignment vertical="center" wrapText="1"/>
    </xf>
    <xf numFmtId="0" fontId="20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17" fillId="0" borderId="42" xfId="0" applyFont="1" applyBorder="1"/>
    <xf numFmtId="0" fontId="17" fillId="0" borderId="43" xfId="0" applyFont="1" applyBorder="1" applyAlignment="1">
      <alignment vertical="center" wrapText="1"/>
    </xf>
    <xf numFmtId="0" fontId="17" fillId="0" borderId="44" xfId="0" applyFont="1" applyBorder="1"/>
    <xf numFmtId="0" fontId="21" fillId="0" borderId="12" xfId="0" applyFont="1" applyBorder="1" applyAlignment="1">
      <alignment wrapText="1"/>
    </xf>
    <xf numFmtId="0" fontId="16" fillId="0" borderId="12" xfId="0" applyFont="1" applyBorder="1"/>
    <xf numFmtId="0" fontId="16" fillId="0" borderId="40" xfId="0" applyFont="1" applyBorder="1" applyAlignment="1">
      <alignment vertical="center" wrapText="1"/>
    </xf>
    <xf numFmtId="0" fontId="16" fillId="0" borderId="45" xfId="0" applyFont="1" applyBorder="1"/>
    <xf numFmtId="0" fontId="8" fillId="0" borderId="20" xfId="0" applyFont="1" applyBorder="1" applyAlignment="1">
      <alignment wrapText="1"/>
    </xf>
    <xf numFmtId="49" fontId="26" fillId="0" borderId="21" xfId="0" applyNumberFormat="1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20" fillId="0" borderId="38" xfId="0" applyFont="1" applyBorder="1" applyAlignment="1">
      <alignment horizontal="center" vertical="center"/>
    </xf>
    <xf numFmtId="0" fontId="5" fillId="0" borderId="34" xfId="0" applyFont="1" applyBorder="1"/>
    <xf numFmtId="0" fontId="5" fillId="0" borderId="36" xfId="0" applyFont="1" applyBorder="1" applyAlignment="1">
      <alignment vertical="center" wrapText="1"/>
    </xf>
    <xf numFmtId="0" fontId="5" fillId="0" borderId="37" xfId="0" applyFont="1" applyBorder="1"/>
    <xf numFmtId="0" fontId="16" fillId="0" borderId="12" xfId="0" applyFont="1" applyBorder="1" applyAlignment="1">
      <alignment vertical="center" wrapText="1"/>
    </xf>
    <xf numFmtId="0" fontId="16" fillId="0" borderId="45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4" fillId="0" borderId="39" xfId="0" applyFont="1" applyBorder="1"/>
    <xf numFmtId="0" fontId="16" fillId="0" borderId="40" xfId="0" applyFont="1" applyBorder="1"/>
    <xf numFmtId="0" fontId="16" fillId="0" borderId="42" xfId="0" applyFont="1" applyBorder="1"/>
    <xf numFmtId="0" fontId="16" fillId="0" borderId="43" xfId="0" applyFont="1" applyBorder="1"/>
    <xf numFmtId="0" fontId="16" fillId="0" borderId="44" xfId="0" applyFont="1" applyBorder="1"/>
    <xf numFmtId="0" fontId="20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26" xfId="0" applyFont="1" applyBorder="1"/>
    <xf numFmtId="0" fontId="5" fillId="0" borderId="5" xfId="0" applyFont="1" applyBorder="1" applyAlignment="1">
      <alignment horizontal="center" vertical="center" wrapText="1"/>
    </xf>
    <xf numFmtId="0" fontId="8" fillId="0" borderId="42" xfId="0" applyFont="1" applyBorder="1" applyAlignment="1">
      <alignment wrapText="1"/>
    </xf>
    <xf numFmtId="0" fontId="4" fillId="0" borderId="26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21" fillId="0" borderId="42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1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0" fontId="22" fillId="0" borderId="25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/>
    </xf>
    <xf numFmtId="49" fontId="26" fillId="0" borderId="30" xfId="0" applyNumberFormat="1" applyFont="1" applyBorder="1" applyAlignment="1">
      <alignment horizontal="center" vertical="center" wrapText="1"/>
    </xf>
    <xf numFmtId="0" fontId="8" fillId="0" borderId="0" xfId="0" applyFont="1"/>
    <xf numFmtId="0" fontId="16" fillId="3" borderId="12" xfId="0" applyFont="1" applyFill="1" applyBorder="1" applyAlignment="1">
      <alignment horizontal="center" vertical="center" wrapText="1"/>
    </xf>
    <xf numFmtId="0" fontId="3" fillId="0" borderId="50" xfId="1" applyFont="1" applyFill="1" applyAlignment="1">
      <alignment horizontal="center"/>
    </xf>
    <xf numFmtId="0" fontId="29" fillId="0" borderId="50" xfId="1" applyFont="1" applyFill="1"/>
    <xf numFmtId="0" fontId="29" fillId="0" borderId="61" xfId="1" applyFont="1" applyFill="1" applyBorder="1"/>
    <xf numFmtId="0" fontId="29" fillId="0" borderId="56" xfId="1" applyFont="1" applyFill="1" applyBorder="1"/>
    <xf numFmtId="0" fontId="5" fillId="0" borderId="1" xfId="5" applyFill="1" applyBorder="1" applyAlignment="1">
      <alignment horizontal="left" vertical="top" wrapText="1"/>
    </xf>
    <xf numFmtId="0" fontId="5" fillId="0" borderId="57" xfId="5" applyFill="1" applyBorder="1" applyAlignment="1">
      <alignment horizontal="left" vertical="top" wrapText="1"/>
    </xf>
    <xf numFmtId="49" fontId="5" fillId="0" borderId="57" xfId="5" applyNumberFormat="1" applyFill="1" applyBorder="1" applyAlignment="1">
      <alignment horizontal="left" vertical="top" wrapText="1"/>
    </xf>
    <xf numFmtId="0" fontId="5" fillId="0" borderId="58" xfId="5" applyFill="1" applyBorder="1" applyAlignment="1">
      <alignment horizontal="left" vertical="top" wrapText="1"/>
    </xf>
    <xf numFmtId="0" fontId="5" fillId="0" borderId="59" xfId="5" applyFill="1" applyBorder="1" applyAlignment="1">
      <alignment horizontal="left" vertical="top" wrapText="1"/>
    </xf>
    <xf numFmtId="0" fontId="3" fillId="0" borderId="50" xfId="1" applyFont="1" applyFill="1" applyAlignment="1">
      <alignment horizontal="right"/>
    </xf>
    <xf numFmtId="0" fontId="3" fillId="0" borderId="53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55" xfId="8" applyFill="1" applyBorder="1">
      <alignment horizontal="right" vertical="center"/>
    </xf>
    <xf numFmtId="164" fontId="5" fillId="0" borderId="51" xfId="2" applyNumberFormat="1" applyFill="1" applyAlignment="1">
      <alignment horizontal="right" vertical="center"/>
    </xf>
    <xf numFmtId="164" fontId="5" fillId="0" borderId="51" xfId="9" applyNumberFormat="1" applyFill="1" applyAlignment="1">
      <alignment horizontal="right" vertical="top"/>
    </xf>
    <xf numFmtId="166" fontId="30" fillId="3" borderId="10" xfId="12" applyNumberFormat="1" applyFont="1" applyFill="1" applyBorder="1" applyAlignment="1">
      <alignment horizontal="right" vertical="center"/>
    </xf>
    <xf numFmtId="0" fontId="31" fillId="0" borderId="51" xfId="5" applyFont="1" applyFill="1" applyAlignment="1">
      <alignment vertical="top" wrapText="1"/>
    </xf>
    <xf numFmtId="0" fontId="31" fillId="0" borderId="51" xfId="5" applyFont="1" applyFill="1" applyAlignment="1">
      <alignment horizontal="left" vertical="top" wrapText="1"/>
    </xf>
    <xf numFmtId="0" fontId="31" fillId="0" borderId="50" xfId="1" applyFont="1" applyFill="1" applyAlignment="1">
      <alignment vertical="top"/>
    </xf>
    <xf numFmtId="166" fontId="16" fillId="0" borderId="16" xfId="0" applyNumberFormat="1" applyFont="1" applyBorder="1"/>
    <xf numFmtId="166" fontId="5" fillId="0" borderId="5" xfId="0" applyNumberFormat="1" applyFont="1" applyBorder="1"/>
    <xf numFmtId="166" fontId="5" fillId="0" borderId="25" xfId="0" applyNumberFormat="1" applyFont="1" applyBorder="1" applyAlignment="1">
      <alignment vertical="center" wrapText="1"/>
    </xf>
    <xf numFmtId="166" fontId="16" fillId="0" borderId="40" xfId="0" applyNumberFormat="1" applyFont="1" applyBorder="1"/>
    <xf numFmtId="49" fontId="16" fillId="0" borderId="16" xfId="0" applyNumberFormat="1" applyFont="1" applyBorder="1"/>
    <xf numFmtId="49" fontId="16" fillId="0" borderId="13" xfId="0" applyNumberFormat="1" applyFont="1" applyBorder="1"/>
    <xf numFmtId="0" fontId="16" fillId="0" borderId="11" xfId="0" applyFont="1" applyBorder="1"/>
    <xf numFmtId="0" fontId="5" fillId="0" borderId="76" xfId="2" applyFill="1" applyBorder="1">
      <alignment horizontal="center" vertical="center"/>
    </xf>
    <xf numFmtId="0" fontId="31" fillId="0" borderId="2" xfId="1" applyFont="1" applyFill="1" applyBorder="1" applyAlignment="1">
      <alignment vertical="top"/>
    </xf>
    <xf numFmtId="0" fontId="5" fillId="0" borderId="55" xfId="5" applyFill="1" applyBorder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6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" fontId="4" fillId="0" borderId="67" xfId="3" applyFill="1" applyBorder="1" applyAlignment="1">
      <alignment horizontal="center" vertical="center" wrapText="1"/>
    </xf>
    <xf numFmtId="4" fontId="4" fillId="0" borderId="68" xfId="3" applyFill="1" applyBorder="1" applyAlignment="1">
      <alignment horizontal="center" vertical="center" wrapText="1"/>
    </xf>
    <xf numFmtId="4" fontId="4" fillId="0" borderId="67" xfId="3" applyFill="1" applyBorder="1">
      <alignment horizontal="center" vertical="center"/>
    </xf>
    <xf numFmtId="4" fontId="4" fillId="0" borderId="68" xfId="3" applyFill="1" applyBorder="1">
      <alignment horizontal="center" vertical="center"/>
    </xf>
    <xf numFmtId="4" fontId="4" fillId="0" borderId="69" xfId="3" applyFill="1" applyBorder="1" applyAlignment="1">
      <alignment horizontal="center" vertical="center" wrapText="1"/>
    </xf>
    <xf numFmtId="4" fontId="4" fillId="0" borderId="70" xfId="3" applyFill="1" applyBorder="1" applyAlignment="1">
      <alignment horizontal="center" vertical="center" wrapText="1"/>
    </xf>
    <xf numFmtId="4" fontId="4" fillId="0" borderId="71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3" fillId="0" borderId="0" xfId="10" applyFont="1" applyFill="1" applyAlignment="1" applyProtection="1">
      <alignment horizontal="right" vertical="top" wrapText="1"/>
    </xf>
    <xf numFmtId="0" fontId="12" fillId="0" borderId="72" xfId="1" applyFont="1" applyFill="1" applyBorder="1" applyAlignment="1">
      <alignment horizontal="right"/>
    </xf>
    <xf numFmtId="0" fontId="12" fillId="0" borderId="73" xfId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1" fillId="2" borderId="48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6" fillId="2" borderId="48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3" fillId="0" borderId="50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60" xfId="1" applyFont="1" applyFill="1" applyBorder="1" applyAlignment="1">
      <alignment horizontal="right"/>
    </xf>
    <xf numFmtId="0" fontId="12" fillId="0" borderId="74" xfId="1" applyFont="1" applyFill="1" applyBorder="1" applyAlignment="1">
      <alignment horizontal="right"/>
    </xf>
    <xf numFmtId="0" fontId="12" fillId="0" borderId="75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2" customFormat="1" ht="30">
      <c r="A1" s="212" t="s">
        <v>552</v>
      </c>
      <c r="B1" s="213"/>
      <c r="C1" s="213"/>
      <c r="D1" s="214"/>
      <c r="E1" s="40" t="s">
        <v>550</v>
      </c>
      <c r="F1" s="212" t="s">
        <v>553</v>
      </c>
      <c r="G1" s="213"/>
      <c r="H1" s="213"/>
      <c r="I1" s="215"/>
      <c r="J1" s="33"/>
    </row>
    <row r="2" spans="1:10" ht="18.75" customHeight="1">
      <c r="A2" s="36" t="s">
        <v>549</v>
      </c>
      <c r="B2" s="30"/>
      <c r="C2" s="30"/>
      <c r="D2" s="31">
        <v>505672</v>
      </c>
      <c r="E2" s="37">
        <v>350694.2</v>
      </c>
      <c r="F2" s="34">
        <v>108454</v>
      </c>
      <c r="G2" s="30" t="s">
        <v>554</v>
      </c>
      <c r="H2" s="31">
        <v>5044</v>
      </c>
      <c r="I2" s="30" t="s">
        <v>555</v>
      </c>
      <c r="J2" s="35">
        <v>103410</v>
      </c>
    </row>
    <row r="3" spans="1:10" ht="18.75" customHeight="1">
      <c r="A3" s="36" t="s">
        <v>551</v>
      </c>
      <c r="B3" s="30"/>
      <c r="C3" s="30"/>
      <c r="D3" s="31">
        <v>151905.9</v>
      </c>
      <c r="E3" s="35">
        <v>135346</v>
      </c>
      <c r="F3" s="36"/>
      <c r="G3" s="30"/>
      <c r="H3" s="30"/>
      <c r="I3" s="30"/>
      <c r="J3" s="37"/>
    </row>
    <row r="4" spans="1:10" ht="18.75" customHeight="1">
      <c r="A4" s="36" t="s">
        <v>556</v>
      </c>
      <c r="B4" s="30"/>
      <c r="C4" s="30"/>
      <c r="D4" s="30">
        <v>76033.3</v>
      </c>
      <c r="E4" s="37">
        <v>71047.100000000006</v>
      </c>
      <c r="F4" s="36"/>
      <c r="G4" s="30"/>
      <c r="H4" s="30"/>
      <c r="I4" s="30"/>
      <c r="J4" s="37"/>
    </row>
    <row r="5" spans="1:10" ht="18.75" customHeight="1">
      <c r="A5" s="36" t="s">
        <v>557</v>
      </c>
      <c r="B5" s="30"/>
      <c r="C5" s="30"/>
      <c r="D5" s="30">
        <v>37182.6</v>
      </c>
      <c r="E5" s="37">
        <v>19874.400000000001</v>
      </c>
      <c r="F5" s="36"/>
      <c r="G5" s="30"/>
      <c r="H5" s="30"/>
      <c r="I5" s="30"/>
      <c r="J5" s="37"/>
    </row>
    <row r="6" spans="1:10" ht="18.75" customHeight="1">
      <c r="A6" s="36" t="s">
        <v>558</v>
      </c>
      <c r="B6" s="30"/>
      <c r="C6" s="30"/>
      <c r="D6" s="30">
        <v>53620.5</v>
      </c>
      <c r="E6" s="37">
        <v>7650.9</v>
      </c>
      <c r="F6" s="36"/>
      <c r="G6" s="30"/>
      <c r="H6" s="30"/>
      <c r="I6" s="30"/>
      <c r="J6" s="37"/>
    </row>
    <row r="7" spans="1:10" ht="18.75" customHeight="1" thickBot="1">
      <c r="A7" s="38" t="s">
        <v>559</v>
      </c>
      <c r="B7" s="39"/>
      <c r="C7" s="39"/>
      <c r="D7" s="39">
        <v>232961.6</v>
      </c>
      <c r="E7" s="41">
        <v>149160</v>
      </c>
      <c r="F7" s="42">
        <v>13236</v>
      </c>
      <c r="G7" s="39" t="s">
        <v>560</v>
      </c>
      <c r="H7" s="39">
        <v>1500</v>
      </c>
      <c r="I7" s="39" t="s">
        <v>561</v>
      </c>
      <c r="J7" s="41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02"/>
  <sheetViews>
    <sheetView topLeftCell="A5" workbookViewId="0">
      <selection activeCell="L17" sqref="L17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216" t="s">
        <v>568</v>
      </c>
      <c r="B1" s="216"/>
      <c r="C1" s="216"/>
      <c r="D1" s="216"/>
      <c r="E1" s="216"/>
      <c r="F1" s="216"/>
      <c r="G1" s="216"/>
      <c r="H1" s="216"/>
    </row>
    <row r="2" spans="1:42" s="2" customFormat="1" ht="18.75" hidden="1" customHeight="1">
      <c r="A2" s="216" t="s">
        <v>0</v>
      </c>
      <c r="B2" s="216"/>
      <c r="C2" s="216"/>
      <c r="D2" s="216"/>
      <c r="E2" s="216"/>
      <c r="F2" s="216"/>
      <c r="G2" s="216"/>
      <c r="H2" s="216"/>
    </row>
    <row r="3" spans="1:42" s="2" customFormat="1" ht="18" hidden="1" customHeight="1">
      <c r="A3" s="216" t="s">
        <v>3</v>
      </c>
      <c r="B3" s="216"/>
      <c r="C3" s="216"/>
      <c r="D3" s="216"/>
      <c r="E3" s="216"/>
      <c r="F3" s="216"/>
      <c r="G3" s="216"/>
      <c r="H3" s="216"/>
    </row>
    <row r="4" spans="1:42" s="2" customFormat="1" ht="22.5" hidden="1" customHeight="1">
      <c r="A4" s="216" t="s">
        <v>4</v>
      </c>
      <c r="B4" s="216"/>
      <c r="C4" s="216"/>
      <c r="D4" s="216"/>
      <c r="E4" s="216"/>
      <c r="F4" s="216"/>
      <c r="G4" s="216"/>
      <c r="H4" s="216"/>
    </row>
    <row r="5" spans="1:42" s="2" customFormat="1" ht="15" customHeight="1">
      <c r="A5" s="216" t="s">
        <v>567</v>
      </c>
      <c r="B5" s="216"/>
      <c r="C5" s="216"/>
      <c r="D5" s="216"/>
      <c r="E5" s="216"/>
      <c r="F5" s="216"/>
      <c r="G5" s="216"/>
      <c r="H5" s="21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216" t="s">
        <v>570</v>
      </c>
      <c r="B6" s="216"/>
      <c r="C6" s="216"/>
      <c r="D6" s="216"/>
      <c r="E6" s="216"/>
      <c r="F6" s="216"/>
      <c r="G6" s="216"/>
      <c r="H6" s="21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216" t="s">
        <v>0</v>
      </c>
      <c r="B7" s="216"/>
      <c r="C7" s="216"/>
      <c r="D7" s="216"/>
      <c r="E7" s="216"/>
      <c r="F7" s="216"/>
      <c r="G7" s="216"/>
      <c r="H7" s="2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216" t="s">
        <v>679</v>
      </c>
      <c r="B8" s="216"/>
      <c r="C8" s="216"/>
      <c r="D8" s="216"/>
      <c r="E8" s="216"/>
      <c r="F8" s="216"/>
      <c r="G8" s="216"/>
      <c r="H8" s="2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216" t="s">
        <v>680</v>
      </c>
      <c r="B9" s="216"/>
      <c r="C9" s="216"/>
      <c r="D9" s="216"/>
      <c r="E9" s="216"/>
      <c r="F9" s="216"/>
      <c r="G9" s="216"/>
      <c r="H9" s="21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218" t="s">
        <v>571</v>
      </c>
      <c r="B15" s="218"/>
      <c r="C15" s="218"/>
      <c r="D15" s="218"/>
      <c r="E15" s="218"/>
      <c r="F15" s="218"/>
      <c r="G15" s="218"/>
      <c r="H15" s="218"/>
    </row>
    <row r="16" spans="1:42" s="11" customFormat="1" ht="21" hidden="1" customHeight="1">
      <c r="A16" s="43"/>
      <c r="B16" s="43"/>
      <c r="C16" s="43"/>
      <c r="D16" s="43"/>
      <c r="E16" s="43"/>
      <c r="F16" s="43"/>
    </row>
    <row r="17" spans="1:8" s="11" customFormat="1" ht="31.5" customHeight="1">
      <c r="A17" s="217" t="s">
        <v>662</v>
      </c>
      <c r="B17" s="217"/>
      <c r="C17" s="217"/>
      <c r="D17" s="217"/>
      <c r="E17" s="217"/>
      <c r="F17" s="217"/>
      <c r="G17" s="217"/>
      <c r="H17" s="217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50" t="s">
        <v>1</v>
      </c>
    </row>
    <row r="21" spans="1:8" s="52" customFormat="1" ht="47.25" customHeight="1">
      <c r="A21" s="14" t="s">
        <v>572</v>
      </c>
      <c r="B21" s="15" t="s">
        <v>5</v>
      </c>
      <c r="C21" s="15" t="s">
        <v>6</v>
      </c>
      <c r="D21" s="15" t="s">
        <v>7</v>
      </c>
      <c r="E21" s="51" t="s">
        <v>573</v>
      </c>
      <c r="F21" s="51" t="s">
        <v>574</v>
      </c>
      <c r="G21" s="14" t="s">
        <v>8</v>
      </c>
      <c r="H21" s="14" t="s">
        <v>9</v>
      </c>
    </row>
    <row r="22" spans="1:8" s="52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3959051.8</v>
      </c>
      <c r="G23" s="9">
        <f>SUM(G24,G58,G75,G104,G157,G177,G197,G226,G256,G287,G319)</f>
        <v>3226242.9000000004</v>
      </c>
      <c r="H23" s="9">
        <f>SUM(H24,H58,H75,H104,H157,H177,H197,H226,H256,H287,H319)</f>
        <v>1232808.8999999999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888347.8</v>
      </c>
      <c r="G24" s="9">
        <f>SUM(G26,G31,G35,G40,G43,G46,G49,G52)</f>
        <v>576290</v>
      </c>
      <c r="H24" s="9">
        <f>SUM(H26,H31,H35,H40,H43,H46,H49,H52)</f>
        <v>312057.8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487630</v>
      </c>
      <c r="G26" s="9">
        <f>SUM(G28:G30)</f>
        <v>477630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487630</v>
      </c>
      <c r="G28" s="9">
        <v>477630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400717.8</v>
      </c>
      <c r="G46" s="9">
        <f>SUM(G48)</f>
        <v>98660</v>
      </c>
      <c r="H46" s="9">
        <f>SUM(H48)</f>
        <v>302057.8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400717.8</v>
      </c>
      <c r="G48" s="9">
        <v>98660</v>
      </c>
      <c r="H48" s="9">
        <v>302057.8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830505.5</v>
      </c>
      <c r="G104" s="9">
        <f>G110+G131</f>
        <v>131924.4</v>
      </c>
      <c r="H104" s="9">
        <f>H115+H131+H154</f>
        <v>698581.1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99924.4</v>
      </c>
      <c r="G110" s="9">
        <f>SUM(G112:G115)</f>
        <v>99924.4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99924.4</v>
      </c>
      <c r="G115" s="9">
        <v>99924.4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756581.1</v>
      </c>
      <c r="G131" s="9">
        <v>32000</v>
      </c>
      <c r="H131" s="20">
        <v>724581.1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-26000</v>
      </c>
      <c r="G154" s="9">
        <f>SUM(G156)</f>
        <v>0</v>
      </c>
      <c r="H154" s="9">
        <f>SUM(H156)</f>
        <v>-26000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-26000</v>
      </c>
      <c r="G156" s="9">
        <v>0</v>
      </c>
      <c r="H156" s="9">
        <v>-26000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399996</v>
      </c>
      <c r="G157" s="9">
        <f>SUM(G159,G162,G165,G168,G171,G174)</f>
        <v>399996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399996</v>
      </c>
      <c r="G159" s="9">
        <f>SUM(G161)</f>
        <v>399996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399996</v>
      </c>
      <c r="G161" s="9">
        <v>399996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275381</v>
      </c>
      <c r="G177" s="9">
        <f>SUM(G179,G182,G185,G188,G191,G194)</f>
        <v>155381</v>
      </c>
      <c r="H177" s="9">
        <f>SUM(H179,H182,H185,H188,H191,H194)</f>
        <v>120000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200000</v>
      </c>
      <c r="G185" s="9">
        <f>SUM(G187)</f>
        <v>80000</v>
      </c>
      <c r="H185" s="9">
        <f>SUM(H187)</f>
        <v>120000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200000</v>
      </c>
      <c r="G187" s="9">
        <v>80000</v>
      </c>
      <c r="H187" s="9">
        <v>120000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66066</v>
      </c>
      <c r="G188" s="9">
        <f>SUM(G190)</f>
        <v>66066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66066</v>
      </c>
      <c r="G190" s="9">
        <v>66066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9315</v>
      </c>
      <c r="G194" s="9">
        <f>SUM(G196)</f>
        <v>9315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9315</v>
      </c>
      <c r="G196" s="9">
        <v>9315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121703.09999999999</v>
      </c>
      <c r="G226" s="9">
        <f>G231</f>
        <v>121703.09999999999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121703.09999999999</v>
      </c>
      <c r="G231" s="9">
        <f>G233+G235+G236</f>
        <v>121703.09999999999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33477.1</v>
      </c>
      <c r="G233" s="9">
        <v>33477.1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38200.800000000003</v>
      </c>
      <c r="G235" s="9">
        <v>38200.800000000003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50025.2</v>
      </c>
      <c r="G236" s="9">
        <v>50025.2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1054901.6000000001</v>
      </c>
      <c r="G256" s="9">
        <f>SUM(G258,G262,G266,G270,G274,G278,G281,G284)</f>
        <v>952731.6</v>
      </c>
      <c r="H256" s="9">
        <f>SUM(H258,H262,H266,H270,H274,H278,H281,H284)</f>
        <v>102170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866926.6</v>
      </c>
      <c r="G258" s="9">
        <f>G260</f>
        <v>764756.6</v>
      </c>
      <c r="H258" s="9">
        <f>SUM(H260:H261)</f>
        <v>102170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866926.6</v>
      </c>
      <c r="G260" s="9">
        <v>764756.6</v>
      </c>
      <c r="H260" s="9">
        <v>102170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187975</v>
      </c>
      <c r="G274" s="9">
        <f>G276</f>
        <v>187975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187975</v>
      </c>
      <c r="G276" s="29">
        <v>187975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370216.8</v>
      </c>
      <c r="G319" s="9">
        <f>SUM(G321)</f>
        <v>870216.8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370216.8</v>
      </c>
      <c r="G321" s="9">
        <f>SUM(G323)</f>
        <v>870216.8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370216.8</v>
      </c>
      <c r="G323" s="9">
        <v>870216.8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37"/>
  <sheetViews>
    <sheetView topLeftCell="A122" workbookViewId="0">
      <selection activeCell="A9" sqref="A9:F9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216" t="s">
        <v>202</v>
      </c>
      <c r="B1" s="216"/>
      <c r="C1" s="216"/>
      <c r="D1" s="216"/>
      <c r="E1" s="216"/>
      <c r="F1" s="216"/>
    </row>
    <row r="2" spans="1:38" s="2" customFormat="1" ht="18.75" hidden="1" customHeight="1">
      <c r="A2" s="216" t="s">
        <v>0</v>
      </c>
      <c r="B2" s="216"/>
      <c r="C2" s="216"/>
      <c r="D2" s="216"/>
      <c r="E2" s="216"/>
      <c r="F2" s="216"/>
    </row>
    <row r="3" spans="1:38" s="2" customFormat="1" ht="18" hidden="1" customHeight="1">
      <c r="A3" s="216" t="s">
        <v>3</v>
      </c>
      <c r="B3" s="216"/>
      <c r="C3" s="216"/>
      <c r="D3" s="216"/>
      <c r="E3" s="216"/>
      <c r="F3" s="216"/>
    </row>
    <row r="4" spans="1:38" s="2" customFormat="1" ht="22.5" hidden="1" customHeight="1">
      <c r="A4" s="216" t="s">
        <v>4</v>
      </c>
      <c r="B4" s="216"/>
      <c r="C4" s="216"/>
      <c r="D4" s="216"/>
      <c r="E4" s="216"/>
      <c r="F4" s="216"/>
    </row>
    <row r="5" spans="1:38" s="2" customFormat="1" ht="12" customHeight="1">
      <c r="A5" s="216" t="s">
        <v>569</v>
      </c>
      <c r="B5" s="216"/>
      <c r="C5" s="216"/>
      <c r="D5" s="216"/>
      <c r="E5" s="216"/>
      <c r="F5" s="2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226" t="s">
        <v>546</v>
      </c>
      <c r="B6" s="226"/>
      <c r="C6" s="226"/>
      <c r="D6" s="226"/>
      <c r="E6" s="226"/>
      <c r="F6" s="22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226" t="s">
        <v>562</v>
      </c>
      <c r="B7" s="226"/>
      <c r="C7" s="226"/>
      <c r="D7" s="226"/>
      <c r="E7" s="226"/>
      <c r="F7" s="22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" customHeight="1">
      <c r="A8" s="227" t="s">
        <v>671</v>
      </c>
      <c r="B8" s="227"/>
      <c r="C8" s="227"/>
      <c r="D8" s="227"/>
      <c r="E8" s="227"/>
      <c r="F8" s="22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3.5" customHeight="1">
      <c r="A9" s="226" t="s">
        <v>680</v>
      </c>
      <c r="B9" s="226"/>
      <c r="C9" s="226"/>
      <c r="D9" s="226"/>
      <c r="E9" s="226"/>
      <c r="F9" s="22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7.25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218" t="s">
        <v>203</v>
      </c>
      <c r="B11" s="218"/>
      <c r="C11" s="218"/>
      <c r="D11" s="218"/>
      <c r="E11" s="218"/>
      <c r="F11" s="218"/>
    </row>
    <row r="12" spans="1:38" s="11" customFormat="1" ht="13.5" hidden="1" customHeight="1" thickBot="1">
      <c r="A12" s="43"/>
      <c r="B12" s="43"/>
      <c r="C12" s="43"/>
      <c r="D12" s="43"/>
      <c r="E12" s="43"/>
      <c r="F12" s="43"/>
    </row>
    <row r="13" spans="1:38" s="11" customFormat="1" ht="27" customHeight="1">
      <c r="A13" s="230" t="s">
        <v>663</v>
      </c>
      <c r="B13" s="230"/>
      <c r="C13" s="230"/>
      <c r="D13" s="230"/>
      <c r="E13" s="230"/>
      <c r="F13" s="230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228" t="s">
        <v>1</v>
      </c>
      <c r="F17" s="229"/>
    </row>
    <row r="18" spans="1:6" ht="27" customHeight="1">
      <c r="A18" s="219" t="s">
        <v>204</v>
      </c>
      <c r="B18" s="6" t="s">
        <v>205</v>
      </c>
      <c r="C18" s="221" t="s">
        <v>206</v>
      </c>
      <c r="D18" s="223" t="s">
        <v>207</v>
      </c>
      <c r="E18" s="224"/>
      <c r="F18" s="225"/>
    </row>
    <row r="19" spans="1:6" ht="21" customHeight="1">
      <c r="A19" s="220"/>
      <c r="B19" s="14" t="s">
        <v>208</v>
      </c>
      <c r="C19" s="222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4" t="s">
        <v>210</v>
      </c>
      <c r="C21" s="7"/>
      <c r="D21" s="9">
        <f>SUM(D23,D176,D214)</f>
        <v>3964051.8</v>
      </c>
      <c r="E21" s="9">
        <f>SUM(E23,E176,E214)</f>
        <v>3231242.9000000004</v>
      </c>
      <c r="F21" s="9">
        <f>SUM(F23,F176,F214)</f>
        <v>1232808.8999999999</v>
      </c>
    </row>
    <row r="22" spans="1:6" ht="39.950000000000003" hidden="1" customHeight="1">
      <c r="A22" s="7"/>
      <c r="B22" s="44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44" t="s">
        <v>212</v>
      </c>
      <c r="C23" s="7" t="s">
        <v>213</v>
      </c>
      <c r="D23" s="9">
        <f>SUM(D25,D38,D81,D96,D106,D132,D147)</f>
        <v>2731242.9</v>
      </c>
      <c r="E23" s="9">
        <f>SUM(E25,E38,E81,E96,E106,E132,E147)</f>
        <v>3231242.9000000004</v>
      </c>
      <c r="F23" s="9">
        <f>SUM(F25,F38,F81,F96,F106,F132,F147)</f>
        <v>0</v>
      </c>
    </row>
    <row r="24" spans="1:6" ht="39.950000000000003" hidden="1" customHeight="1">
      <c r="A24" s="7"/>
      <c r="B24" s="44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44" t="s">
        <v>214</v>
      </c>
      <c r="C25" s="7" t="s">
        <v>213</v>
      </c>
      <c r="D25" s="9">
        <f>SUM(D27,D32,D35)</f>
        <v>652227.5</v>
      </c>
      <c r="E25" s="9">
        <f>SUM(E27,E32,E35)</f>
        <v>652227.5</v>
      </c>
      <c r="F25" s="9" t="s">
        <v>2</v>
      </c>
    </row>
    <row r="26" spans="1:6" ht="39.950000000000003" hidden="1" customHeight="1">
      <c r="A26" s="7"/>
      <c r="B26" s="44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44" t="s">
        <v>215</v>
      </c>
      <c r="C27" s="7" t="s">
        <v>213</v>
      </c>
      <c r="D27" s="9">
        <f>SUM(D29:D31)</f>
        <v>652227.5</v>
      </c>
      <c r="E27" s="9">
        <f>SUM(E29:E31)</f>
        <v>652227.5</v>
      </c>
      <c r="F27" s="9" t="s">
        <v>2</v>
      </c>
    </row>
    <row r="28" spans="1:6" ht="39.950000000000003" hidden="1" customHeight="1" thickBot="1">
      <c r="A28" s="7"/>
      <c r="B28" s="44" t="s">
        <v>16</v>
      </c>
      <c r="C28" s="7"/>
      <c r="D28" s="17"/>
      <c r="E28" s="17"/>
      <c r="F28" s="17"/>
    </row>
    <row r="29" spans="1:6" ht="25.5">
      <c r="A29" s="7">
        <v>4111</v>
      </c>
      <c r="B29" s="44" t="s">
        <v>216</v>
      </c>
      <c r="C29" s="7" t="s">
        <v>217</v>
      </c>
      <c r="D29" s="9">
        <f>E29</f>
        <v>505111</v>
      </c>
      <c r="E29" s="9">
        <v>505111</v>
      </c>
      <c r="F29" s="9" t="s">
        <v>2</v>
      </c>
    </row>
    <row r="30" spans="1:6" ht="25.5">
      <c r="A30" s="7">
        <v>4112</v>
      </c>
      <c r="B30" s="44" t="s">
        <v>218</v>
      </c>
      <c r="C30" s="7" t="s">
        <v>219</v>
      </c>
      <c r="D30" s="9">
        <f>SUM(E30,F30)</f>
        <v>147116.5</v>
      </c>
      <c r="E30" s="9">
        <v>147116.5</v>
      </c>
      <c r="F30" s="9" t="s">
        <v>2</v>
      </c>
    </row>
    <row r="31" spans="1:6" ht="21" customHeight="1">
      <c r="A31" s="7">
        <v>4114</v>
      </c>
      <c r="B31" s="44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4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4" t="s">
        <v>16</v>
      </c>
      <c r="C33" s="7"/>
      <c r="D33" s="17"/>
      <c r="E33" s="17"/>
      <c r="F33" s="17"/>
    </row>
    <row r="34" spans="1:6">
      <c r="A34" s="7">
        <v>4121</v>
      </c>
      <c r="B34" s="44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4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4" t="s">
        <v>16</v>
      </c>
      <c r="C36" s="7"/>
      <c r="D36" s="17"/>
      <c r="E36" s="17"/>
      <c r="F36" s="17"/>
    </row>
    <row r="37" spans="1:6">
      <c r="A37" s="7">
        <v>4131</v>
      </c>
      <c r="B37" s="44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54" customHeight="1">
      <c r="A38" s="7">
        <v>4200</v>
      </c>
      <c r="B38" s="44" t="s">
        <v>228</v>
      </c>
      <c r="C38" s="7" t="s">
        <v>213</v>
      </c>
      <c r="D38" s="9">
        <f>SUM(D40,D49,D54,D64,D67,D71)</f>
        <v>452703.5</v>
      </c>
      <c r="E38" s="9">
        <f>SUM(E40,E49,E54,E64,E67,E71)</f>
        <v>452703.5</v>
      </c>
      <c r="F38" s="9" t="s">
        <v>2</v>
      </c>
    </row>
    <row r="39" spans="1:6" ht="39.950000000000003" hidden="1" customHeight="1">
      <c r="A39" s="7"/>
      <c r="B39" s="44" t="s">
        <v>211</v>
      </c>
      <c r="C39" s="7"/>
      <c r="D39" s="17"/>
      <c r="E39" s="17"/>
      <c r="F39" s="17"/>
    </row>
    <row r="40" spans="1:6" ht="39" customHeight="1">
      <c r="A40" s="7">
        <v>4210</v>
      </c>
      <c r="B40" s="44" t="s">
        <v>229</v>
      </c>
      <c r="C40" s="7" t="s">
        <v>213</v>
      </c>
      <c r="D40" s="9">
        <f>SUM(D42:D48)</f>
        <v>136636.20000000001</v>
      </c>
      <c r="E40" s="9">
        <f>SUM(E42:E48)</f>
        <v>136636.20000000001</v>
      </c>
      <c r="F40" s="9" t="s">
        <v>2</v>
      </c>
    </row>
    <row r="41" spans="1:6" ht="39.950000000000003" hidden="1" customHeight="1">
      <c r="A41" s="7"/>
      <c r="B41" s="44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4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4" t="s">
        <v>232</v>
      </c>
      <c r="C43" s="7" t="s">
        <v>233</v>
      </c>
      <c r="D43" s="9">
        <f t="shared" si="0"/>
        <v>119450</v>
      </c>
      <c r="E43" s="9">
        <v>119450</v>
      </c>
      <c r="F43" s="9" t="s">
        <v>2</v>
      </c>
    </row>
    <row r="44" spans="1:6">
      <c r="A44" s="7">
        <v>4213</v>
      </c>
      <c r="B44" s="44" t="s">
        <v>234</v>
      </c>
      <c r="C44" s="7" t="s">
        <v>235</v>
      </c>
      <c r="D44" s="9">
        <f t="shared" si="0"/>
        <v>9415</v>
      </c>
      <c r="E44" s="9">
        <v>9415</v>
      </c>
      <c r="F44" s="9" t="s">
        <v>2</v>
      </c>
    </row>
    <row r="45" spans="1:6">
      <c r="A45" s="7">
        <v>4214</v>
      </c>
      <c r="B45" s="44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44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44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4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4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4" t="s">
        <v>16</v>
      </c>
      <c r="C50" s="7"/>
      <c r="D50" s="17"/>
      <c r="E50" s="17"/>
      <c r="F50" s="17"/>
    </row>
    <row r="51" spans="1:6">
      <c r="A51" s="7">
        <v>4221</v>
      </c>
      <c r="B51" s="44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4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4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4" t="s">
        <v>251</v>
      </c>
      <c r="C54" s="7" t="s">
        <v>2</v>
      </c>
      <c r="D54" s="9">
        <f>SUM(D56:D63)</f>
        <v>127560</v>
      </c>
      <c r="E54" s="9">
        <f>SUM(E56:E63)</f>
        <v>127560</v>
      </c>
      <c r="F54" s="9" t="s">
        <v>2</v>
      </c>
    </row>
    <row r="55" spans="1:6" ht="39.950000000000003" hidden="1" customHeight="1">
      <c r="A55" s="7"/>
      <c r="B55" s="44" t="s">
        <v>16</v>
      </c>
      <c r="C55" s="7"/>
      <c r="D55" s="17"/>
      <c r="E55" s="17"/>
      <c r="F55" s="17"/>
    </row>
    <row r="56" spans="1:6">
      <c r="A56" s="7">
        <v>4231</v>
      </c>
      <c r="B56" s="44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4" t="s">
        <v>254</v>
      </c>
      <c r="C57" s="7" t="s">
        <v>255</v>
      </c>
      <c r="D57" s="9">
        <f t="shared" si="1"/>
        <v>10460</v>
      </c>
      <c r="E57" s="9">
        <v>10460</v>
      </c>
      <c r="F57" s="9" t="s">
        <v>2</v>
      </c>
    </row>
    <row r="58" spans="1:6" ht="25.5">
      <c r="A58" s="7">
        <v>4233</v>
      </c>
      <c r="B58" s="44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4" t="s">
        <v>258</v>
      </c>
      <c r="C59" s="7" t="s">
        <v>259</v>
      </c>
      <c r="D59" s="9">
        <f t="shared" si="1"/>
        <v>1000</v>
      </c>
      <c r="E59" s="9">
        <v>1000</v>
      </c>
      <c r="F59" s="9" t="s">
        <v>2</v>
      </c>
    </row>
    <row r="60" spans="1:6">
      <c r="A60" s="7">
        <v>4235</v>
      </c>
      <c r="B60" s="44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4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4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4" t="s">
        <v>266</v>
      </c>
      <c r="C63" s="7" t="s">
        <v>267</v>
      </c>
      <c r="D63" s="9">
        <f t="shared" si="1"/>
        <v>112100</v>
      </c>
      <c r="E63" s="9">
        <v>112100</v>
      </c>
      <c r="F63" s="9" t="s">
        <v>2</v>
      </c>
    </row>
    <row r="64" spans="1:6" ht="27.75" customHeight="1">
      <c r="A64" s="7">
        <v>4240</v>
      </c>
      <c r="B64" s="44" t="s">
        <v>268</v>
      </c>
      <c r="C64" s="7" t="s">
        <v>213</v>
      </c>
      <c r="D64" s="9">
        <f>SUM(D66)</f>
        <v>13337.3</v>
      </c>
      <c r="E64" s="9">
        <f>E66</f>
        <v>13337.3</v>
      </c>
      <c r="F64" s="9" t="s">
        <v>2</v>
      </c>
    </row>
    <row r="65" spans="1:6" ht="39.950000000000003" hidden="1" customHeight="1" thickBot="1">
      <c r="A65" s="7"/>
      <c r="B65" s="44" t="s">
        <v>16</v>
      </c>
      <c r="C65" s="7"/>
      <c r="D65" s="17"/>
      <c r="E65" s="17"/>
      <c r="F65" s="17"/>
    </row>
    <row r="66" spans="1:6">
      <c r="A66" s="7">
        <v>4241</v>
      </c>
      <c r="B66" s="44" t="s">
        <v>269</v>
      </c>
      <c r="C66" s="7" t="s">
        <v>270</v>
      </c>
      <c r="D66" s="9">
        <f>SUM(E66,F66)</f>
        <v>13337.3</v>
      </c>
      <c r="E66" s="9">
        <v>13337.3</v>
      </c>
      <c r="F66" s="9" t="s">
        <v>2</v>
      </c>
    </row>
    <row r="67" spans="1:6" ht="25.5">
      <c r="A67" s="7">
        <v>4250</v>
      </c>
      <c r="B67" s="44" t="s">
        <v>271</v>
      </c>
      <c r="C67" s="7" t="s">
        <v>213</v>
      </c>
      <c r="D67" s="9">
        <f>SUM(D69:D70)</f>
        <v>49300</v>
      </c>
      <c r="E67" s="9">
        <f>SUM(E69:E70)</f>
        <v>49300</v>
      </c>
      <c r="F67" s="9" t="s">
        <v>2</v>
      </c>
    </row>
    <row r="68" spans="1:6" ht="39.950000000000003" hidden="1" customHeight="1" thickBot="1">
      <c r="A68" s="7"/>
      <c r="B68" s="44" t="s">
        <v>16</v>
      </c>
      <c r="C68" s="7"/>
      <c r="D68" s="17"/>
      <c r="E68" s="17"/>
      <c r="F68" s="17"/>
    </row>
    <row r="69" spans="1:6" ht="25.5">
      <c r="A69" s="7">
        <v>4251</v>
      </c>
      <c r="B69" s="44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4" t="s">
        <v>274</v>
      </c>
      <c r="C70" s="7" t="s">
        <v>275</v>
      </c>
      <c r="D70" s="9">
        <f>SUM(E70,F70)</f>
        <v>17300</v>
      </c>
      <c r="E70" s="9">
        <v>17300</v>
      </c>
      <c r="F70" s="9" t="s">
        <v>2</v>
      </c>
    </row>
    <row r="71" spans="1:6" ht="39.950000000000003" customHeight="1">
      <c r="A71" s="7">
        <v>4260</v>
      </c>
      <c r="B71" s="44" t="s">
        <v>276</v>
      </c>
      <c r="C71" s="7" t="s">
        <v>213</v>
      </c>
      <c r="D71" s="9">
        <f>SUM(D73:D80)</f>
        <v>119570</v>
      </c>
      <c r="E71" s="9">
        <f>SUM(E73:E80)</f>
        <v>119570</v>
      </c>
      <c r="F71" s="9" t="s">
        <v>2</v>
      </c>
    </row>
    <row r="72" spans="1:6" ht="39.950000000000003" hidden="1" customHeight="1">
      <c r="A72" s="7"/>
      <c r="B72" s="44" t="s">
        <v>16</v>
      </c>
      <c r="C72" s="7"/>
      <c r="D72" s="17"/>
      <c r="E72" s="17"/>
      <c r="F72" s="17"/>
    </row>
    <row r="73" spans="1:6">
      <c r="A73" s="7">
        <v>4261</v>
      </c>
      <c r="B73" s="44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4" t="s">
        <v>279</v>
      </c>
      <c r="C74" s="7" t="s">
        <v>280</v>
      </c>
      <c r="D74" s="9">
        <f t="shared" si="2"/>
        <v>1200</v>
      </c>
      <c r="E74" s="9">
        <v>1200</v>
      </c>
      <c r="F74" s="9" t="s">
        <v>2</v>
      </c>
    </row>
    <row r="75" spans="1:6" ht="29.25" customHeight="1">
      <c r="A75" s="7">
        <v>4263</v>
      </c>
      <c r="B75" s="44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4" t="s">
        <v>283</v>
      </c>
      <c r="C76" s="7" t="s">
        <v>284</v>
      </c>
      <c r="D76" s="9">
        <f t="shared" si="2"/>
        <v>73850</v>
      </c>
      <c r="E76" s="9">
        <v>73850</v>
      </c>
      <c r="F76" s="9" t="s">
        <v>2</v>
      </c>
    </row>
    <row r="77" spans="1:6" ht="25.5">
      <c r="A77" s="7">
        <v>4265</v>
      </c>
      <c r="B77" s="44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4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4" t="s">
        <v>289</v>
      </c>
      <c r="C79" s="7" t="s">
        <v>290</v>
      </c>
      <c r="D79" s="9">
        <f t="shared" si="2"/>
        <v>5870</v>
      </c>
      <c r="E79" s="9">
        <v>5870</v>
      </c>
      <c r="F79" s="9" t="s">
        <v>2</v>
      </c>
    </row>
    <row r="80" spans="1:6" ht="15.75" customHeight="1">
      <c r="A80" s="7">
        <v>4268</v>
      </c>
      <c r="B80" s="44" t="s">
        <v>291</v>
      </c>
      <c r="C80" s="7" t="s">
        <v>292</v>
      </c>
      <c r="D80" s="9">
        <f t="shared" si="2"/>
        <v>34450</v>
      </c>
      <c r="E80" s="9">
        <v>34450</v>
      </c>
      <c r="F80" s="9" t="s">
        <v>2</v>
      </c>
    </row>
    <row r="81" spans="1:6" ht="0.75" customHeight="1">
      <c r="A81" s="7">
        <v>4300</v>
      </c>
      <c r="B81" s="44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4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4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4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4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4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4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4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4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4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4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4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4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4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4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4" t="s">
        <v>311</v>
      </c>
      <c r="C96" s="7" t="s">
        <v>213</v>
      </c>
      <c r="D96" s="9">
        <f>SUM(D98,D102)</f>
        <v>1209042.5</v>
      </c>
      <c r="E96" s="9">
        <f>SUM(E98,E102)</f>
        <v>1209042.5</v>
      </c>
      <c r="F96" s="9" t="s">
        <v>2</v>
      </c>
    </row>
    <row r="97" spans="1:6" ht="39.950000000000003" hidden="1" customHeight="1">
      <c r="A97" s="7"/>
      <c r="B97" s="44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4" t="s">
        <v>312</v>
      </c>
      <c r="C98" s="7" t="s">
        <v>213</v>
      </c>
      <c r="D98" s="9">
        <f>SUM(D100:D101)</f>
        <v>1209042.5</v>
      </c>
      <c r="E98" s="9">
        <f>SUM(E100:E101)</f>
        <v>1209042.5</v>
      </c>
      <c r="F98" s="9" t="s">
        <v>2</v>
      </c>
    </row>
    <row r="99" spans="1:6" ht="39.950000000000003" hidden="1" customHeight="1">
      <c r="A99" s="7"/>
      <c r="B99" s="44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44" t="s">
        <v>313</v>
      </c>
      <c r="C100" s="7" t="s">
        <v>314</v>
      </c>
      <c r="D100" s="9">
        <f>SUM(E100,F100)</f>
        <v>1209042.5</v>
      </c>
      <c r="E100" s="20">
        <v>1209042.5</v>
      </c>
      <c r="F100" s="9" t="s">
        <v>2</v>
      </c>
    </row>
    <row r="101" spans="1:6" ht="25.5">
      <c r="A101" s="7">
        <v>4412</v>
      </c>
      <c r="B101" s="44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4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4" t="s">
        <v>16</v>
      </c>
      <c r="C103" s="7"/>
      <c r="D103" s="17"/>
      <c r="E103" s="17"/>
      <c r="F103" s="17"/>
    </row>
    <row r="104" spans="1:6" ht="25.5" hidden="1">
      <c r="A104" s="7">
        <v>4421</v>
      </c>
      <c r="B104" s="44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>
      <c r="A105" s="7">
        <v>4422</v>
      </c>
      <c r="B105" s="44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4" t="s">
        <v>322</v>
      </c>
      <c r="C106" s="7"/>
      <c r="D106" s="9">
        <f>SUM(D108,D112,D116,D124)</f>
        <v>14992.6</v>
      </c>
      <c r="E106" s="9">
        <f>SUM(E108,E112,E116,E124)</f>
        <v>14992.6</v>
      </c>
      <c r="F106" s="9" t="s">
        <v>2</v>
      </c>
    </row>
    <row r="107" spans="1:6" ht="39.950000000000003" hidden="1" customHeight="1">
      <c r="A107" s="7"/>
      <c r="B107" s="44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4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4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4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4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4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4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4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4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4" t="s">
        <v>333</v>
      </c>
      <c r="C116" s="7" t="s">
        <v>213</v>
      </c>
      <c r="D116" s="9">
        <f>SUM(D118:D120)</f>
        <v>3992.6</v>
      </c>
      <c r="E116" s="9">
        <f>SUM(E118:E120)</f>
        <v>3992.6</v>
      </c>
      <c r="F116" s="9" t="s">
        <v>2</v>
      </c>
    </row>
    <row r="117" spans="1:6" ht="39.950000000000003" hidden="1" customHeight="1">
      <c r="A117" s="7"/>
      <c r="B117" s="44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4" t="s">
        <v>334</v>
      </c>
      <c r="C118" s="7" t="s">
        <v>335</v>
      </c>
      <c r="D118" s="9">
        <f>SUM(E118,F118)</f>
        <v>3992.6</v>
      </c>
      <c r="E118" s="9">
        <v>3992.6</v>
      </c>
      <c r="F118" s="9" t="s">
        <v>2</v>
      </c>
    </row>
    <row r="119" spans="1:6" ht="31.5" customHeight="1">
      <c r="A119" s="7">
        <v>4532</v>
      </c>
      <c r="B119" s="44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4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4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4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4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4" t="s">
        <v>343</v>
      </c>
      <c r="C124" s="7" t="s">
        <v>213</v>
      </c>
      <c r="D124" s="9">
        <f>SUM(D126:D128)</f>
        <v>11000</v>
      </c>
      <c r="E124" s="9">
        <f>SUM(E126:E128)</f>
        <v>11000</v>
      </c>
      <c r="F124" s="9" t="s">
        <v>2</v>
      </c>
    </row>
    <row r="125" spans="1:6" ht="16.5" customHeight="1">
      <c r="A125" s="7"/>
      <c r="B125" s="44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4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4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4" t="s">
        <v>348</v>
      </c>
      <c r="C128" s="7" t="s">
        <v>349</v>
      </c>
      <c r="D128" s="9">
        <f>E128</f>
        <v>11000</v>
      </c>
      <c r="E128" s="9">
        <v>11000</v>
      </c>
      <c r="F128" s="9" t="s">
        <v>2</v>
      </c>
    </row>
    <row r="129" spans="1:6" ht="21" customHeight="1">
      <c r="A129" s="7">
        <v>4544</v>
      </c>
      <c r="B129" s="44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4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2.75" customHeight="1">
      <c r="A131" s="7">
        <v>4546</v>
      </c>
      <c r="B131" s="44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4" t="s">
        <v>351</v>
      </c>
      <c r="C132" s="7" t="s">
        <v>213</v>
      </c>
      <c r="D132" s="9">
        <f>SUM(D134,D138,D144)</f>
        <v>18360</v>
      </c>
      <c r="E132" s="9">
        <f>SUM(E134,E138,E144)</f>
        <v>18360</v>
      </c>
      <c r="F132" s="9" t="s">
        <v>2</v>
      </c>
    </row>
    <row r="133" spans="1:6" ht="39.950000000000003" hidden="1" customHeight="1">
      <c r="A133" s="7"/>
      <c r="B133" s="44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4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4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4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4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4" t="s">
        <v>357</v>
      </c>
      <c r="C138" s="7" t="s">
        <v>213</v>
      </c>
      <c r="D138" s="9">
        <f>SUM(D140:D143)</f>
        <v>18360</v>
      </c>
      <c r="E138" s="9">
        <f>SUM(E140:E143)</f>
        <v>18360</v>
      </c>
      <c r="F138" s="9" t="s">
        <v>2</v>
      </c>
    </row>
    <row r="139" spans="1:6" ht="39.950000000000003" hidden="1" customHeight="1">
      <c r="A139" s="7"/>
      <c r="B139" s="44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4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4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4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4" t="s">
        <v>365</v>
      </c>
      <c r="C143" s="7" t="s">
        <v>366</v>
      </c>
      <c r="D143" s="9">
        <f>SUM(E143,F143)</f>
        <v>18360</v>
      </c>
      <c r="E143" s="9">
        <v>18360</v>
      </c>
      <c r="F143" s="9" t="s">
        <v>2</v>
      </c>
    </row>
    <row r="144" spans="1:6" ht="39.950000000000003" hidden="1" customHeight="1">
      <c r="A144" s="7">
        <v>4640</v>
      </c>
      <c r="B144" s="44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4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4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4" t="s">
        <v>370</v>
      </c>
      <c r="C147" s="7" t="s">
        <v>213</v>
      </c>
      <c r="D147" s="9">
        <f>SUM(D149,D153,D159,D162,D166,D169,D172)</f>
        <v>383916.79999999999</v>
      </c>
      <c r="E147" s="9">
        <f>SUM(E149,E153,E159,E162,E166,E169,E172)</f>
        <v>883916.80000000005</v>
      </c>
      <c r="F147" s="9">
        <f>SUM(F149,F153,F159,F162,F166,F169,F172)</f>
        <v>0</v>
      </c>
    </row>
    <row r="148" spans="1:6" ht="39.950000000000003" hidden="1" customHeight="1">
      <c r="A148" s="7"/>
      <c r="B148" s="44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4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44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4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4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44" t="s">
        <v>376</v>
      </c>
      <c r="C153" s="7" t="s">
        <v>213</v>
      </c>
      <c r="D153" s="9">
        <f>SUM(D155:D158)</f>
        <v>8700</v>
      </c>
      <c r="E153" s="9">
        <f>SUM(E155:E158)</f>
        <v>8700</v>
      </c>
      <c r="F153" s="9" t="s">
        <v>2</v>
      </c>
    </row>
    <row r="154" spans="1:6" ht="39.950000000000003" hidden="1" customHeight="1">
      <c r="A154" s="7"/>
      <c r="B154" s="44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4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4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44" t="s">
        <v>381</v>
      </c>
      <c r="C157" s="7" t="s">
        <v>382</v>
      </c>
      <c r="D157" s="9">
        <f>SUM(E157,F157)</f>
        <v>8700</v>
      </c>
      <c r="E157" s="9">
        <v>8700</v>
      </c>
      <c r="F157" s="9" t="s">
        <v>2</v>
      </c>
    </row>
    <row r="158" spans="1:6" ht="39.950000000000003" hidden="1" customHeight="1">
      <c r="A158" s="7">
        <v>4724</v>
      </c>
      <c r="B158" s="44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44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44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44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44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44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44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44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44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44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44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44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44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44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4" t="s">
        <v>399</v>
      </c>
      <c r="C172" s="7" t="s">
        <v>213</v>
      </c>
      <c r="D172" s="9">
        <f>SUM(D174)</f>
        <v>370216.8</v>
      </c>
      <c r="E172" s="9">
        <f>SUM(E174)</f>
        <v>870216.8</v>
      </c>
      <c r="F172" s="9">
        <f>SUM(F174)</f>
        <v>0</v>
      </c>
    </row>
    <row r="173" spans="1:6" ht="39.950000000000003" hidden="1" customHeight="1">
      <c r="A173" s="7"/>
      <c r="B173" s="44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4" t="s">
        <v>400</v>
      </c>
      <c r="C174" s="7" t="s">
        <v>401</v>
      </c>
      <c r="D174" s="9">
        <v>370216.8</v>
      </c>
      <c r="E174" s="9">
        <v>870216.8</v>
      </c>
      <c r="F174" s="9">
        <v>0</v>
      </c>
    </row>
    <row r="175" spans="1:6" ht="38.25">
      <c r="A175" s="7">
        <v>4772</v>
      </c>
      <c r="B175" s="44" t="s">
        <v>402</v>
      </c>
      <c r="C175" s="7" t="s">
        <v>213</v>
      </c>
      <c r="D175" s="9">
        <f>SUM(E175,F175)</f>
        <v>500000</v>
      </c>
      <c r="E175" s="10">
        <v>500000</v>
      </c>
      <c r="F175" s="9" t="s">
        <v>2</v>
      </c>
    </row>
    <row r="176" spans="1:6" ht="28.5" customHeight="1">
      <c r="A176" s="7">
        <v>5000</v>
      </c>
      <c r="B176" s="44" t="s">
        <v>403</v>
      </c>
      <c r="C176" s="7" t="s">
        <v>213</v>
      </c>
      <c r="D176" s="9">
        <f>SUM(D178,D196,D202,D205,D211)</f>
        <v>1258808.8999999999</v>
      </c>
      <c r="E176" s="9" t="s">
        <v>2</v>
      </c>
      <c r="F176" s="9">
        <f>SUM(F178,F196,F202,F205,F211)</f>
        <v>1258808.8999999999</v>
      </c>
    </row>
    <row r="177" spans="1:6" ht="39.950000000000003" hidden="1" customHeight="1">
      <c r="A177" s="7"/>
      <c r="B177" s="44" t="s">
        <v>211</v>
      </c>
      <c r="C177" s="7"/>
      <c r="D177" s="17"/>
      <c r="E177" s="17"/>
      <c r="F177" s="17"/>
    </row>
    <row r="178" spans="1:6" ht="25.5">
      <c r="A178" s="7">
        <v>5100</v>
      </c>
      <c r="B178" s="44" t="s">
        <v>404</v>
      </c>
      <c r="C178" s="7" t="s">
        <v>213</v>
      </c>
      <c r="D178" s="9">
        <f>SUM(D180,D185,D190)</f>
        <v>1253808.8999999999</v>
      </c>
      <c r="E178" s="9" t="s">
        <v>2</v>
      </c>
      <c r="F178" s="9">
        <f>SUM(F180,F185,F190)</f>
        <v>1253808.8999999999</v>
      </c>
    </row>
    <row r="179" spans="1:6" ht="39.950000000000003" hidden="1" customHeight="1">
      <c r="A179" s="7"/>
      <c r="B179" s="44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4" t="s">
        <v>405</v>
      </c>
      <c r="C180" s="7" t="s">
        <v>213</v>
      </c>
      <c r="D180" s="9">
        <f>SUM(D182:D184)</f>
        <v>1211638.8999999999</v>
      </c>
      <c r="E180" s="9" t="s">
        <v>2</v>
      </c>
      <c r="F180" s="9">
        <f>SUM(F182:F184)</f>
        <v>1211638.8999999999</v>
      </c>
    </row>
    <row r="181" spans="1:6" ht="39.950000000000003" hidden="1" customHeight="1">
      <c r="A181" s="7"/>
      <c r="B181" s="44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4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4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4" t="s">
        <v>410</v>
      </c>
      <c r="C184" s="7" t="s">
        <v>411</v>
      </c>
      <c r="D184" s="9">
        <f>SUM(E184,F184)</f>
        <v>1211638.8999999999</v>
      </c>
      <c r="E184" s="9" t="s">
        <v>2</v>
      </c>
      <c r="F184" s="9">
        <v>1211638.8999999999</v>
      </c>
    </row>
    <row r="185" spans="1:6" ht="30.75" customHeight="1">
      <c r="A185" s="7">
        <v>5120</v>
      </c>
      <c r="B185" s="44" t="s">
        <v>412</v>
      </c>
      <c r="C185" s="7" t="s">
        <v>213</v>
      </c>
      <c r="D185" s="9">
        <f>SUM(D187:D189)</f>
        <v>17170</v>
      </c>
      <c r="E185" s="9" t="s">
        <v>2</v>
      </c>
      <c r="F185" s="9">
        <f>SUM(F187:F189)</f>
        <v>17170</v>
      </c>
    </row>
    <row r="186" spans="1:6" ht="39.950000000000003" hidden="1" customHeight="1">
      <c r="A186" s="7"/>
      <c r="B186" s="44" t="s">
        <v>16</v>
      </c>
      <c r="C186" s="7"/>
      <c r="D186" s="17"/>
      <c r="E186" s="17"/>
      <c r="F186" s="17"/>
    </row>
    <row r="187" spans="1:6">
      <c r="A187" s="7">
        <v>5121</v>
      </c>
      <c r="B187" s="44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4" t="s">
        <v>415</v>
      </c>
      <c r="C188" s="7" t="s">
        <v>416</v>
      </c>
      <c r="D188" s="9">
        <f>SUM(E188,F188)</f>
        <v>12260</v>
      </c>
      <c r="E188" s="9" t="s">
        <v>2</v>
      </c>
      <c r="F188" s="9">
        <v>12260</v>
      </c>
    </row>
    <row r="189" spans="1:6">
      <c r="A189" s="7">
        <v>5123</v>
      </c>
      <c r="B189" s="44" t="s">
        <v>417</v>
      </c>
      <c r="C189" s="7" t="s">
        <v>418</v>
      </c>
      <c r="D189" s="9">
        <f>SUM(E189,F189)</f>
        <v>4910</v>
      </c>
      <c r="E189" s="9" t="s">
        <v>2</v>
      </c>
      <c r="F189" s="9">
        <v>4910</v>
      </c>
    </row>
    <row r="190" spans="1:6" ht="25.5">
      <c r="A190" s="7">
        <v>5130</v>
      </c>
      <c r="B190" s="44" t="s">
        <v>419</v>
      </c>
      <c r="C190" s="7" t="s">
        <v>213</v>
      </c>
      <c r="D190" s="9">
        <f>SUM(D192:D195)</f>
        <v>25000</v>
      </c>
      <c r="E190" s="9" t="s">
        <v>2</v>
      </c>
      <c r="F190" s="9">
        <f>F195</f>
        <v>25000</v>
      </c>
    </row>
    <row r="191" spans="1:6" ht="39.950000000000003" hidden="1" customHeight="1">
      <c r="A191" s="7"/>
      <c r="B191" s="44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4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4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4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4" t="s">
        <v>426</v>
      </c>
      <c r="C195" s="7" t="s">
        <v>427</v>
      </c>
      <c r="D195" s="9">
        <f>SUM(E195,F195)</f>
        <v>25000</v>
      </c>
      <c r="E195" s="9" t="s">
        <v>2</v>
      </c>
      <c r="F195" s="9">
        <v>25000</v>
      </c>
    </row>
    <row r="196" spans="1:6" ht="29.25" customHeight="1">
      <c r="A196" s="7">
        <v>5200</v>
      </c>
      <c r="B196" s="44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4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4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4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4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4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4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4" t="s">
        <v>211</v>
      </c>
      <c r="C203" s="7"/>
      <c r="D203" s="17"/>
      <c r="E203" s="17"/>
      <c r="F203" s="22"/>
    </row>
    <row r="204" spans="1:6" ht="17.25" customHeight="1">
      <c r="A204" s="7">
        <v>5311</v>
      </c>
      <c r="B204" s="44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4" t="s">
        <v>440</v>
      </c>
      <c r="C205" s="7" t="s">
        <v>213</v>
      </c>
      <c r="D205" s="9">
        <f>SUM(D207:D210)</f>
        <v>5000</v>
      </c>
      <c r="E205" s="9" t="s">
        <v>2</v>
      </c>
      <c r="F205" s="21">
        <f>SUM(F207:F210)</f>
        <v>5000</v>
      </c>
    </row>
    <row r="206" spans="1:6" ht="20.25" customHeight="1">
      <c r="A206" s="7"/>
      <c r="B206" s="44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4" t="s">
        <v>441</v>
      </c>
      <c r="C207" s="7" t="s">
        <v>442</v>
      </c>
      <c r="D207" s="9">
        <f>SUM(E207,F207)</f>
        <v>5000</v>
      </c>
      <c r="E207" s="9" t="s">
        <v>2</v>
      </c>
      <c r="F207" s="21">
        <v>5000</v>
      </c>
    </row>
    <row r="208" spans="1:6" ht="21" customHeight="1">
      <c r="A208" s="7">
        <v>5421</v>
      </c>
      <c r="B208" s="44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4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4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4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4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4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4" t="s">
        <v>451</v>
      </c>
      <c r="C214" s="7" t="s">
        <v>213</v>
      </c>
      <c r="D214" s="9">
        <f>F214</f>
        <v>-26000</v>
      </c>
      <c r="E214" s="9" t="s">
        <v>2</v>
      </c>
      <c r="F214" s="21">
        <f>F216+F221+F229+F232</f>
        <v>-26000</v>
      </c>
    </row>
    <row r="215" spans="1:6" ht="21.75" customHeight="1">
      <c r="A215" s="7"/>
      <c r="B215" s="44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4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4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4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4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4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4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4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4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4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4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4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4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4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44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4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4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4" t="s">
        <v>576</v>
      </c>
      <c r="C232" s="7" t="s">
        <v>213</v>
      </c>
      <c r="D232" s="9">
        <f>SUM(D234:D237)</f>
        <v>-26000</v>
      </c>
      <c r="E232" s="9" t="s">
        <v>2</v>
      </c>
      <c r="F232" s="21">
        <f>SUM(F234:F237)</f>
        <v>-26000</v>
      </c>
    </row>
    <row r="233" spans="1:6" ht="22.5" customHeight="1">
      <c r="A233" s="7"/>
      <c r="B233" s="44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4" t="s">
        <v>472</v>
      </c>
      <c r="C234" s="7" t="s">
        <v>473</v>
      </c>
      <c r="D234" s="9">
        <f>SUM(E234,F234)</f>
        <v>-26000</v>
      </c>
      <c r="E234" s="9" t="s">
        <v>2</v>
      </c>
      <c r="F234" s="23">
        <v>-26000</v>
      </c>
    </row>
    <row r="235" spans="1:6" ht="20.25" customHeight="1">
      <c r="A235" s="7">
        <v>6420</v>
      </c>
      <c r="B235" s="44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4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4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0"/>
  <sheetViews>
    <sheetView topLeftCell="C22" workbookViewId="0">
      <selection activeCell="C21" sqref="C21:H21"/>
    </sheetView>
  </sheetViews>
  <sheetFormatPr defaultRowHeight="15"/>
  <cols>
    <col min="1" max="2" width="9.140625" hidden="1" customWidth="1"/>
    <col min="3" max="3" width="6.42578125" customWidth="1"/>
    <col min="4" max="4" width="39.5703125" customWidth="1"/>
    <col min="5" max="5" width="12.85546875" customWidth="1"/>
    <col min="6" max="6" width="12.28515625" customWidth="1"/>
    <col min="7" max="7" width="14" customWidth="1"/>
    <col min="8" max="8" width="11.85546875" customWidth="1"/>
    <col min="9" max="9" width="15.5703125" customWidth="1"/>
    <col min="11" max="11" width="32.85546875" customWidth="1"/>
  </cols>
  <sheetData>
    <row r="1" spans="3:10" ht="17.25" customHeight="1">
      <c r="C1" s="216" t="s">
        <v>202</v>
      </c>
      <c r="D1" s="216"/>
      <c r="E1" s="216"/>
      <c r="F1" s="216"/>
      <c r="G1" s="216"/>
      <c r="H1" s="216"/>
    </row>
    <row r="2" spans="3:10">
      <c r="C2" s="226" t="s">
        <v>546</v>
      </c>
      <c r="D2" s="226"/>
      <c r="E2" s="226"/>
      <c r="F2" s="226"/>
      <c r="G2" s="226"/>
      <c r="H2" s="226"/>
    </row>
    <row r="3" spans="3:10">
      <c r="C3" s="226" t="s">
        <v>562</v>
      </c>
      <c r="D3" s="226"/>
      <c r="E3" s="226"/>
      <c r="F3" s="226"/>
      <c r="G3" s="226"/>
      <c r="H3" s="226"/>
    </row>
    <row r="4" spans="3:10">
      <c r="C4" s="226" t="s">
        <v>672</v>
      </c>
      <c r="D4" s="226"/>
      <c r="E4" s="226"/>
      <c r="F4" s="226"/>
      <c r="G4" s="226"/>
      <c r="H4" s="226"/>
    </row>
    <row r="5" spans="3:10">
      <c r="C5" s="226" t="s">
        <v>681</v>
      </c>
      <c r="D5" s="226"/>
      <c r="E5" s="226"/>
      <c r="F5" s="226"/>
      <c r="G5" s="226"/>
      <c r="H5" s="226"/>
    </row>
    <row r="6" spans="3:10" ht="18">
      <c r="C6" s="239" t="s">
        <v>579</v>
      </c>
      <c r="D6" s="239"/>
      <c r="E6" s="239"/>
      <c r="F6" s="239"/>
      <c r="G6" s="239"/>
      <c r="H6" s="58"/>
      <c r="I6" s="58"/>
      <c r="J6" s="58"/>
    </row>
    <row r="7" spans="3:10" ht="11.25" customHeight="1">
      <c r="C7" s="58"/>
      <c r="D7" s="58"/>
      <c r="E7" s="58"/>
      <c r="F7" s="58"/>
      <c r="G7" s="58"/>
      <c r="H7" s="58"/>
      <c r="I7" s="58"/>
      <c r="J7" s="58"/>
    </row>
    <row r="8" spans="3:10" ht="44.25" customHeight="1">
      <c r="C8" s="240" t="s">
        <v>580</v>
      </c>
      <c r="D8" s="240"/>
      <c r="E8" s="240"/>
      <c r="F8" s="240"/>
      <c r="G8" s="240"/>
      <c r="H8" s="58"/>
      <c r="I8" s="58"/>
      <c r="J8" s="58"/>
    </row>
    <row r="9" spans="3:10" ht="20.25" customHeight="1">
      <c r="C9" s="59" t="s">
        <v>581</v>
      </c>
      <c r="D9" s="59"/>
      <c r="E9" s="59"/>
      <c r="F9" s="59"/>
      <c r="G9" s="58"/>
      <c r="H9" s="58"/>
      <c r="I9" s="58"/>
      <c r="J9" s="58"/>
    </row>
    <row r="10" spans="3:10" ht="16.5" customHeight="1" thickBot="1">
      <c r="C10" s="58"/>
      <c r="D10" s="58"/>
      <c r="E10" s="58"/>
      <c r="F10" s="58"/>
      <c r="G10" s="60" t="s">
        <v>582</v>
      </c>
      <c r="H10" s="58"/>
      <c r="I10" s="58"/>
      <c r="J10" s="58"/>
    </row>
    <row r="11" spans="3:10" ht="15.75" thickBot="1">
      <c r="C11" s="241" t="s">
        <v>583</v>
      </c>
      <c r="D11" s="241"/>
      <c r="E11" s="243" t="s">
        <v>584</v>
      </c>
      <c r="F11" s="245" t="s">
        <v>14</v>
      </c>
      <c r="G11" s="246"/>
      <c r="H11" s="58"/>
      <c r="I11" s="58"/>
      <c r="J11" s="58"/>
    </row>
    <row r="12" spans="3:10" ht="26.25" thickBot="1">
      <c r="C12" s="242"/>
      <c r="D12" s="242"/>
      <c r="E12" s="244"/>
      <c r="F12" s="182" t="s">
        <v>585</v>
      </c>
      <c r="G12" s="182" t="s">
        <v>586</v>
      </c>
      <c r="H12" s="58"/>
      <c r="I12" s="58"/>
      <c r="J12" s="58"/>
    </row>
    <row r="13" spans="3:10" ht="22.5" customHeight="1" thickBot="1">
      <c r="C13" s="61">
        <v>1</v>
      </c>
      <c r="D13" s="61">
        <v>2</v>
      </c>
      <c r="E13" s="61">
        <v>3</v>
      </c>
      <c r="F13" s="61">
        <v>4</v>
      </c>
      <c r="G13" s="61">
        <v>5</v>
      </c>
      <c r="H13" s="58"/>
      <c r="I13" s="58"/>
      <c r="J13" s="58"/>
    </row>
    <row r="14" spans="3:10" ht="33.75" customHeight="1" thickBot="1">
      <c r="C14" s="62">
        <v>8000</v>
      </c>
      <c r="D14" s="63" t="s">
        <v>587</v>
      </c>
      <c r="E14" s="207" t="s">
        <v>674</v>
      </c>
      <c r="F14" s="208">
        <v>0</v>
      </c>
      <c r="G14" s="206" t="s">
        <v>674</v>
      </c>
      <c r="H14" s="58"/>
      <c r="I14" s="58"/>
      <c r="J14" s="58"/>
    </row>
    <row r="15" spans="3:10" ht="192" customHeight="1">
      <c r="C15" s="64"/>
      <c r="D15" s="65"/>
      <c r="E15" s="66"/>
      <c r="F15" s="58"/>
      <c r="G15" s="66"/>
      <c r="H15" s="58"/>
      <c r="I15" s="58"/>
      <c r="J15" s="58"/>
    </row>
    <row r="16" spans="3:10" ht="340.5" customHeight="1">
      <c r="C16" s="64"/>
      <c r="D16" s="65"/>
      <c r="E16" s="66"/>
      <c r="F16" s="58"/>
      <c r="G16" s="66"/>
      <c r="H16" s="58"/>
      <c r="I16" s="58"/>
      <c r="J16" s="58"/>
    </row>
    <row r="17" spans="3:10" ht="15.75" customHeight="1">
      <c r="C17" s="216" t="s">
        <v>660</v>
      </c>
      <c r="D17" s="216"/>
      <c r="E17" s="216"/>
      <c r="F17" s="216"/>
      <c r="G17" s="216"/>
      <c r="H17" s="216"/>
      <c r="I17" s="58"/>
      <c r="J17" s="58"/>
    </row>
    <row r="18" spans="3:10" ht="14.25" customHeight="1">
      <c r="C18" s="226" t="s">
        <v>546</v>
      </c>
      <c r="D18" s="226"/>
      <c r="E18" s="226"/>
      <c r="F18" s="226"/>
      <c r="G18" s="226"/>
      <c r="H18" s="226"/>
      <c r="I18" s="58"/>
      <c r="J18" s="58"/>
    </row>
    <row r="19" spans="3:10" ht="14.25" customHeight="1">
      <c r="C19" s="226" t="s">
        <v>562</v>
      </c>
      <c r="D19" s="226"/>
      <c r="E19" s="226"/>
      <c r="F19" s="226"/>
      <c r="G19" s="226"/>
      <c r="H19" s="226"/>
      <c r="I19" s="58"/>
      <c r="J19" s="58"/>
    </row>
    <row r="20" spans="3:10" ht="13.5" customHeight="1">
      <c r="C20" s="226" t="s">
        <v>673</v>
      </c>
      <c r="D20" s="226"/>
      <c r="E20" s="226"/>
      <c r="F20" s="226"/>
      <c r="G20" s="226"/>
      <c r="H20" s="226"/>
      <c r="I20" s="58"/>
      <c r="J20" s="58"/>
    </row>
    <row r="21" spans="3:10">
      <c r="C21" s="226" t="s">
        <v>682</v>
      </c>
      <c r="D21" s="226"/>
      <c r="E21" s="226"/>
      <c r="F21" s="226"/>
      <c r="G21" s="226"/>
      <c r="H21" s="226"/>
      <c r="I21" s="58"/>
      <c r="J21" s="58"/>
    </row>
    <row r="22" spans="3:10" ht="0.75" customHeight="1">
      <c r="C22" s="58"/>
      <c r="D22" s="58"/>
      <c r="E22" s="58"/>
      <c r="F22" s="58"/>
      <c r="G22" s="58"/>
      <c r="H22" s="58"/>
      <c r="I22" s="58"/>
      <c r="J22" s="58"/>
    </row>
    <row r="23" spans="3:10" hidden="1">
      <c r="C23" s="58"/>
      <c r="D23" s="58"/>
      <c r="E23" s="58"/>
      <c r="F23" s="58"/>
      <c r="G23" s="58"/>
      <c r="H23" s="58"/>
      <c r="I23" s="58"/>
      <c r="J23" s="58"/>
    </row>
    <row r="24" spans="3:10" hidden="1">
      <c r="C24" s="58"/>
      <c r="D24" s="58"/>
      <c r="E24" s="58"/>
      <c r="F24" s="58"/>
      <c r="G24" s="58"/>
      <c r="H24" s="58"/>
      <c r="I24" s="58"/>
      <c r="J24" s="58"/>
    </row>
    <row r="25" spans="3:10" ht="15" customHeight="1">
      <c r="C25" s="239" t="s">
        <v>588</v>
      </c>
      <c r="D25" s="239"/>
      <c r="E25" s="239"/>
      <c r="F25" s="239"/>
      <c r="G25" s="239"/>
      <c r="H25" s="239"/>
      <c r="I25" s="58"/>
      <c r="J25" s="58"/>
    </row>
    <row r="26" spans="3:10" ht="15.75">
      <c r="C26" s="58"/>
      <c r="D26" s="67"/>
      <c r="E26" s="58"/>
      <c r="F26" s="58"/>
      <c r="G26" s="58"/>
      <c r="H26" s="58"/>
      <c r="I26" s="58"/>
      <c r="J26" s="58"/>
    </row>
    <row r="27" spans="3:10" ht="42.75" customHeight="1">
      <c r="C27" s="240" t="s">
        <v>589</v>
      </c>
      <c r="D27" s="240"/>
      <c r="E27" s="240"/>
      <c r="F27" s="240"/>
      <c r="G27" s="240"/>
      <c r="H27" s="240"/>
      <c r="I27" s="58"/>
      <c r="J27" s="58"/>
    </row>
    <row r="28" spans="3:10" ht="6" customHeight="1">
      <c r="C28" s="59" t="s">
        <v>544</v>
      </c>
      <c r="D28" s="58"/>
      <c r="E28" s="58"/>
      <c r="F28" s="58"/>
      <c r="G28" s="58"/>
      <c r="H28" s="58"/>
      <c r="I28" s="58"/>
      <c r="J28" s="58"/>
    </row>
    <row r="29" spans="3:10" ht="15.75" thickBot="1">
      <c r="C29" s="58"/>
      <c r="D29" s="58"/>
      <c r="E29" s="58"/>
      <c r="F29" s="58"/>
      <c r="G29" s="60" t="s">
        <v>582</v>
      </c>
      <c r="H29" s="58"/>
      <c r="I29" s="58"/>
      <c r="J29" s="58"/>
    </row>
    <row r="30" spans="3:10" ht="20.25" customHeight="1" thickBot="1">
      <c r="C30" s="231" t="s">
        <v>583</v>
      </c>
      <c r="D30" s="233" t="s">
        <v>590</v>
      </c>
      <c r="E30" s="234"/>
      <c r="F30" s="235" t="s">
        <v>209</v>
      </c>
      <c r="G30" s="237" t="s">
        <v>14</v>
      </c>
      <c r="H30" s="238"/>
      <c r="I30" s="58"/>
      <c r="J30" s="58"/>
    </row>
    <row r="31" spans="3:10" ht="24.75" thickBot="1">
      <c r="C31" s="232"/>
      <c r="D31" s="68" t="s">
        <v>591</v>
      </c>
      <c r="E31" s="69" t="s">
        <v>592</v>
      </c>
      <c r="F31" s="236"/>
      <c r="G31" s="70" t="s">
        <v>593</v>
      </c>
      <c r="H31" s="70" t="s">
        <v>594</v>
      </c>
      <c r="I31" s="58"/>
      <c r="J31" s="58"/>
    </row>
    <row r="32" spans="3:10" ht="15.75" thickBot="1">
      <c r="C32" s="61">
        <v>1</v>
      </c>
      <c r="D32" s="61">
        <v>2</v>
      </c>
      <c r="E32" s="61">
        <v>3</v>
      </c>
      <c r="F32" s="61">
        <v>4</v>
      </c>
      <c r="G32" s="61">
        <v>5</v>
      </c>
      <c r="H32" s="61">
        <v>6</v>
      </c>
      <c r="I32" s="58"/>
      <c r="J32" s="58"/>
    </row>
    <row r="33" spans="3:10" ht="37.5" customHeight="1">
      <c r="C33" s="71">
        <v>8010</v>
      </c>
      <c r="D33" s="72" t="s">
        <v>595</v>
      </c>
      <c r="E33" s="73"/>
      <c r="F33" s="74">
        <f>F35</f>
        <v>602808.9</v>
      </c>
      <c r="G33" s="75">
        <v>0</v>
      </c>
      <c r="H33" s="74">
        <f>H35</f>
        <v>602808.9</v>
      </c>
      <c r="I33" s="59"/>
      <c r="J33" s="59"/>
    </row>
    <row r="34" spans="3:10" ht="15.75" thickBot="1">
      <c r="C34" s="76"/>
      <c r="D34" s="77" t="s">
        <v>14</v>
      </c>
      <c r="E34" s="78"/>
      <c r="F34" s="79"/>
      <c r="G34" s="80"/>
      <c r="H34" s="81"/>
      <c r="I34" s="59"/>
      <c r="J34" s="59"/>
    </row>
    <row r="35" spans="3:10" ht="39.75" customHeight="1">
      <c r="C35" s="82">
        <v>8100</v>
      </c>
      <c r="D35" s="83" t="s">
        <v>596</v>
      </c>
      <c r="E35" s="84"/>
      <c r="F35" s="74">
        <f>F37+F65+-F37-F90</f>
        <v>602808.9</v>
      </c>
      <c r="G35" s="85"/>
      <c r="H35" s="74">
        <f>H37+H65+-H37-H90</f>
        <v>602808.9</v>
      </c>
      <c r="I35" s="58"/>
      <c r="J35" s="58"/>
    </row>
    <row r="36" spans="3:10">
      <c r="C36" s="82"/>
      <c r="D36" s="86" t="s">
        <v>14</v>
      </c>
      <c r="E36" s="84"/>
      <c r="F36" s="87"/>
      <c r="G36" s="85"/>
      <c r="H36" s="88"/>
      <c r="I36" s="58"/>
      <c r="J36" s="58"/>
    </row>
    <row r="37" spans="3:10" ht="27" customHeight="1">
      <c r="C37" s="89">
        <v>8110</v>
      </c>
      <c r="D37" s="90" t="s">
        <v>597</v>
      </c>
      <c r="E37" s="84"/>
      <c r="F37" s="91"/>
      <c r="G37" s="85"/>
      <c r="H37" s="92"/>
      <c r="I37" s="58"/>
      <c r="J37" s="58"/>
    </row>
    <row r="38" spans="3:10" ht="9" customHeight="1">
      <c r="C38" s="89"/>
      <c r="D38" s="93" t="s">
        <v>14</v>
      </c>
      <c r="E38" s="84"/>
      <c r="F38" s="91"/>
      <c r="G38" s="85"/>
      <c r="H38" s="92"/>
      <c r="I38" s="58"/>
      <c r="J38" s="58"/>
    </row>
    <row r="39" spans="3:10" ht="42" customHeight="1">
      <c r="C39" s="89">
        <v>8111</v>
      </c>
      <c r="D39" s="94" t="s">
        <v>598</v>
      </c>
      <c r="E39" s="84"/>
      <c r="F39" s="87"/>
      <c r="G39" s="95" t="s">
        <v>599</v>
      </c>
      <c r="H39" s="88"/>
      <c r="I39" s="58"/>
      <c r="J39" s="58"/>
    </row>
    <row r="40" spans="3:10">
      <c r="C40" s="89"/>
      <c r="D40" s="96" t="s">
        <v>358</v>
      </c>
      <c r="E40" s="84"/>
      <c r="F40" s="87"/>
      <c r="G40" s="95"/>
      <c r="H40" s="88"/>
      <c r="I40" s="58"/>
      <c r="J40" s="58"/>
    </row>
    <row r="41" spans="3:10">
      <c r="C41" s="89">
        <v>8112</v>
      </c>
      <c r="D41" s="97" t="s">
        <v>600</v>
      </c>
      <c r="E41" s="98" t="s">
        <v>601</v>
      </c>
      <c r="F41" s="87"/>
      <c r="G41" s="95" t="s">
        <v>599</v>
      </c>
      <c r="H41" s="88"/>
      <c r="I41" s="58"/>
      <c r="J41" s="58"/>
    </row>
    <row r="42" spans="3:10">
      <c r="C42" s="89">
        <v>8113</v>
      </c>
      <c r="D42" s="97" t="s">
        <v>602</v>
      </c>
      <c r="E42" s="98" t="s">
        <v>603</v>
      </c>
      <c r="F42" s="87"/>
      <c r="G42" s="95" t="s">
        <v>599</v>
      </c>
      <c r="H42" s="88"/>
      <c r="I42" s="58"/>
      <c r="J42" s="58"/>
    </row>
    <row r="43" spans="3:10" ht="29.25" customHeight="1">
      <c r="C43" s="89">
        <v>8120</v>
      </c>
      <c r="D43" s="94" t="s">
        <v>604</v>
      </c>
      <c r="E43" s="98"/>
      <c r="F43" s="99"/>
      <c r="G43" s="100"/>
      <c r="H43" s="101"/>
      <c r="I43" s="102"/>
      <c r="J43" s="102"/>
    </row>
    <row r="44" spans="3:10">
      <c r="C44" s="89"/>
      <c r="D44" s="96" t="s">
        <v>14</v>
      </c>
      <c r="E44" s="98"/>
      <c r="F44" s="99"/>
      <c r="G44" s="100"/>
      <c r="H44" s="101"/>
      <c r="I44" s="102"/>
      <c r="J44" s="102"/>
    </row>
    <row r="45" spans="3:10" ht="17.25" customHeight="1">
      <c r="C45" s="89">
        <v>8121</v>
      </c>
      <c r="D45" s="94" t="s">
        <v>605</v>
      </c>
      <c r="E45" s="98"/>
      <c r="F45" s="99"/>
      <c r="G45" s="95" t="s">
        <v>599</v>
      </c>
      <c r="H45" s="101"/>
      <c r="I45" s="102"/>
      <c r="J45" s="102"/>
    </row>
    <row r="46" spans="3:10">
      <c r="C46" s="89"/>
      <c r="D46" s="96" t="s">
        <v>358</v>
      </c>
      <c r="E46" s="98"/>
      <c r="F46" s="99"/>
      <c r="G46" s="100"/>
      <c r="H46" s="101"/>
      <c r="I46" s="102"/>
      <c r="J46" s="102"/>
    </row>
    <row r="47" spans="3:10" ht="23.25" customHeight="1">
      <c r="C47" s="82">
        <v>8122</v>
      </c>
      <c r="D47" s="90" t="s">
        <v>606</v>
      </c>
      <c r="E47" s="98" t="s">
        <v>577</v>
      </c>
      <c r="F47" s="99"/>
      <c r="G47" s="95" t="s">
        <v>599</v>
      </c>
      <c r="H47" s="101"/>
      <c r="I47" s="102"/>
      <c r="J47" s="102"/>
    </row>
    <row r="48" spans="3:10" ht="15.75" customHeight="1">
      <c r="C48" s="82"/>
      <c r="D48" s="103" t="s">
        <v>358</v>
      </c>
      <c r="E48" s="98"/>
      <c r="F48" s="99"/>
      <c r="G48" s="100"/>
      <c r="H48" s="101"/>
      <c r="I48" s="102"/>
      <c r="J48" s="102"/>
    </row>
    <row r="49" spans="3:10">
      <c r="C49" s="82">
        <v>8123</v>
      </c>
      <c r="D49" s="103" t="s">
        <v>607</v>
      </c>
      <c r="E49" s="98"/>
      <c r="F49" s="99"/>
      <c r="G49" s="95" t="s">
        <v>599</v>
      </c>
      <c r="H49" s="101"/>
      <c r="I49" s="102"/>
      <c r="J49" s="102"/>
    </row>
    <row r="50" spans="3:10" ht="16.5" customHeight="1">
      <c r="C50" s="82">
        <v>8124</v>
      </c>
      <c r="D50" s="103" t="s">
        <v>608</v>
      </c>
      <c r="E50" s="98"/>
      <c r="F50" s="99"/>
      <c r="G50" s="95" t="s">
        <v>599</v>
      </c>
      <c r="H50" s="101"/>
      <c r="I50" s="102"/>
      <c r="J50" s="102"/>
    </row>
    <row r="51" spans="3:10" ht="23.25" customHeight="1">
      <c r="C51" s="82">
        <v>8130</v>
      </c>
      <c r="D51" s="90" t="s">
        <v>609</v>
      </c>
      <c r="E51" s="98" t="s">
        <v>610</v>
      </c>
      <c r="F51" s="99"/>
      <c r="G51" s="95" t="s">
        <v>599</v>
      </c>
      <c r="H51" s="101"/>
      <c r="I51" s="102"/>
      <c r="J51" s="102"/>
    </row>
    <row r="52" spans="3:10">
      <c r="C52" s="82"/>
      <c r="D52" s="103" t="s">
        <v>358</v>
      </c>
      <c r="E52" s="98"/>
      <c r="F52" s="99"/>
      <c r="G52" s="100"/>
      <c r="H52" s="101"/>
      <c r="I52" s="102"/>
      <c r="J52" s="102"/>
    </row>
    <row r="53" spans="3:10" ht="13.5" customHeight="1">
      <c r="C53" s="82">
        <v>8131</v>
      </c>
      <c r="D53" s="103" t="s">
        <v>611</v>
      </c>
      <c r="E53" s="98"/>
      <c r="F53" s="99"/>
      <c r="G53" s="95" t="s">
        <v>599</v>
      </c>
      <c r="H53" s="101"/>
      <c r="I53" s="102"/>
      <c r="J53" s="102"/>
    </row>
    <row r="54" spans="3:10" ht="18.75" customHeight="1" thickBot="1">
      <c r="C54" s="104">
        <v>8132</v>
      </c>
      <c r="D54" s="105" t="s">
        <v>612</v>
      </c>
      <c r="E54" s="106"/>
      <c r="F54" s="107"/>
      <c r="G54" s="108" t="s">
        <v>599</v>
      </c>
      <c r="H54" s="109"/>
      <c r="I54" s="102"/>
      <c r="J54" s="102"/>
    </row>
    <row r="55" spans="3:10" ht="29.25" customHeight="1">
      <c r="C55" s="82">
        <v>8140</v>
      </c>
      <c r="D55" s="90" t="s">
        <v>613</v>
      </c>
      <c r="E55" s="98"/>
      <c r="F55" s="99"/>
      <c r="G55" s="100"/>
      <c r="H55" s="101"/>
      <c r="I55" s="102"/>
      <c r="J55" s="102"/>
    </row>
    <row r="56" spans="3:10">
      <c r="C56" s="89"/>
      <c r="D56" s="96" t="s">
        <v>358</v>
      </c>
      <c r="E56" s="98"/>
      <c r="F56" s="99"/>
      <c r="G56" s="100"/>
      <c r="H56" s="101"/>
      <c r="I56" s="102"/>
      <c r="J56" s="102"/>
    </row>
    <row r="57" spans="3:10" ht="23.25" customHeight="1">
      <c r="C57" s="82">
        <v>8141</v>
      </c>
      <c r="D57" s="90" t="s">
        <v>614</v>
      </c>
      <c r="E57" s="98" t="s">
        <v>577</v>
      </c>
      <c r="F57" s="99"/>
      <c r="G57" s="100"/>
      <c r="H57" s="101"/>
      <c r="I57" s="102"/>
      <c r="J57" s="102"/>
    </row>
    <row r="58" spans="3:10" ht="15.75" thickBot="1">
      <c r="C58" s="82"/>
      <c r="D58" s="103" t="s">
        <v>358</v>
      </c>
      <c r="E58" s="110"/>
      <c r="F58" s="99"/>
      <c r="G58" s="100"/>
      <c r="H58" s="101"/>
      <c r="I58" s="102"/>
      <c r="J58" s="102"/>
    </row>
    <row r="59" spans="3:10" ht="22.5" customHeight="1">
      <c r="C59" s="71">
        <v>8142</v>
      </c>
      <c r="D59" s="111" t="s">
        <v>615</v>
      </c>
      <c r="E59" s="112"/>
      <c r="F59" s="113"/>
      <c r="G59" s="114"/>
      <c r="H59" s="115" t="s">
        <v>599</v>
      </c>
      <c r="I59" s="102"/>
      <c r="J59" s="102"/>
    </row>
    <row r="60" spans="3:10" ht="20.25" customHeight="1" thickBot="1">
      <c r="C60" s="104">
        <v>8143</v>
      </c>
      <c r="D60" s="105" t="s">
        <v>616</v>
      </c>
      <c r="E60" s="116"/>
      <c r="F60" s="107"/>
      <c r="G60" s="117"/>
      <c r="H60" s="109"/>
      <c r="I60" s="102"/>
      <c r="J60" s="102"/>
    </row>
    <row r="61" spans="3:10" ht="26.25" customHeight="1">
      <c r="C61" s="71">
        <v>8150</v>
      </c>
      <c r="D61" s="118" t="s">
        <v>617</v>
      </c>
      <c r="E61" s="119" t="s">
        <v>610</v>
      </c>
      <c r="F61" s="113"/>
      <c r="G61" s="114"/>
      <c r="H61" s="120"/>
      <c r="I61" s="102"/>
      <c r="J61" s="102"/>
    </row>
    <row r="62" spans="3:10">
      <c r="C62" s="82"/>
      <c r="D62" s="103" t="s">
        <v>358</v>
      </c>
      <c r="E62" s="121"/>
      <c r="F62" s="99"/>
      <c r="G62" s="100"/>
      <c r="H62" s="101"/>
      <c r="I62" s="102"/>
      <c r="J62" s="102"/>
    </row>
    <row r="63" spans="3:10" ht="12.75" customHeight="1">
      <c r="C63" s="82">
        <v>8151</v>
      </c>
      <c r="D63" s="103" t="s">
        <v>611</v>
      </c>
      <c r="E63" s="121"/>
      <c r="F63" s="99"/>
      <c r="G63" s="100"/>
      <c r="H63" s="122" t="s">
        <v>2</v>
      </c>
      <c r="I63" s="102"/>
      <c r="J63" s="102"/>
    </row>
    <row r="64" spans="3:10" ht="24" customHeight="1" thickBot="1">
      <c r="C64" s="123">
        <v>8152</v>
      </c>
      <c r="D64" s="124" t="s">
        <v>618</v>
      </c>
      <c r="E64" s="125"/>
      <c r="F64" s="126"/>
      <c r="G64" s="127"/>
      <c r="H64" s="128"/>
      <c r="I64" s="102"/>
      <c r="J64" s="102"/>
    </row>
    <row r="65" spans="3:10" ht="41.25" customHeight="1" thickBot="1">
      <c r="C65" s="129">
        <v>8160</v>
      </c>
      <c r="D65" s="130" t="s">
        <v>619</v>
      </c>
      <c r="E65" s="131"/>
      <c r="F65" s="74">
        <f>H65</f>
        <v>602808.9</v>
      </c>
      <c r="G65" s="132"/>
      <c r="H65" s="74">
        <f>H67+H72+H76+H87</f>
        <v>602808.9</v>
      </c>
      <c r="I65" s="102"/>
      <c r="J65" s="102"/>
    </row>
    <row r="66" spans="3:10" ht="15.75" thickBot="1">
      <c r="C66" s="133"/>
      <c r="D66" s="134" t="s">
        <v>14</v>
      </c>
      <c r="E66" s="135"/>
      <c r="F66" s="136"/>
      <c r="G66" s="137"/>
      <c r="H66" s="138"/>
      <c r="I66" s="102"/>
      <c r="J66" s="102"/>
    </row>
    <row r="67" spans="3:10" ht="29.25" customHeight="1" thickBot="1">
      <c r="C67" s="129">
        <v>8161</v>
      </c>
      <c r="D67" s="139" t="s">
        <v>620</v>
      </c>
      <c r="E67" s="131"/>
      <c r="F67" s="140"/>
      <c r="G67" s="141" t="s">
        <v>599</v>
      </c>
      <c r="H67" s="142"/>
      <c r="I67" s="59"/>
      <c r="J67" s="59"/>
    </row>
    <row r="68" spans="3:10">
      <c r="C68" s="76"/>
      <c r="D68" s="143" t="s">
        <v>358</v>
      </c>
      <c r="E68" s="144"/>
      <c r="F68" s="79"/>
      <c r="G68" s="145"/>
      <c r="H68" s="81"/>
      <c r="I68" s="59"/>
      <c r="J68" s="59"/>
    </row>
    <row r="69" spans="3:10" ht="35.25" customHeight="1" thickBot="1">
      <c r="C69" s="82">
        <v>8162</v>
      </c>
      <c r="D69" s="103" t="s">
        <v>621</v>
      </c>
      <c r="E69" s="121" t="s">
        <v>622</v>
      </c>
      <c r="F69" s="87"/>
      <c r="G69" s="146" t="s">
        <v>599</v>
      </c>
      <c r="H69" s="88"/>
      <c r="I69" s="58"/>
      <c r="J69" s="58"/>
    </row>
    <row r="70" spans="3:10" ht="63" customHeight="1" thickBot="1">
      <c r="C70" s="147">
        <v>8163</v>
      </c>
      <c r="D70" s="103" t="s">
        <v>623</v>
      </c>
      <c r="E70" s="121" t="s">
        <v>622</v>
      </c>
      <c r="F70" s="140"/>
      <c r="G70" s="141" t="s">
        <v>599</v>
      </c>
      <c r="H70" s="142"/>
      <c r="I70" s="59"/>
      <c r="J70" s="59"/>
    </row>
    <row r="71" spans="3:10" ht="26.25" customHeight="1" thickBot="1">
      <c r="C71" s="123">
        <v>8164</v>
      </c>
      <c r="D71" s="124" t="s">
        <v>624</v>
      </c>
      <c r="E71" s="125" t="s">
        <v>578</v>
      </c>
      <c r="F71" s="148"/>
      <c r="G71" s="149" t="s">
        <v>599</v>
      </c>
      <c r="H71" s="150"/>
      <c r="I71" s="58"/>
      <c r="J71" s="58"/>
    </row>
    <row r="72" spans="3:10" ht="28.5" customHeight="1" thickBot="1">
      <c r="C72" s="129">
        <v>8170</v>
      </c>
      <c r="D72" s="139" t="s">
        <v>625</v>
      </c>
      <c r="E72" s="131"/>
      <c r="F72" s="151"/>
      <c r="G72" s="141"/>
      <c r="H72" s="152"/>
      <c r="I72" s="59"/>
      <c r="J72" s="59"/>
    </row>
    <row r="73" spans="3:10">
      <c r="C73" s="76"/>
      <c r="D73" s="143" t="s">
        <v>358</v>
      </c>
      <c r="E73" s="144"/>
      <c r="F73" s="153"/>
      <c r="G73" s="145"/>
      <c r="H73" s="154"/>
      <c r="I73" s="59"/>
      <c r="J73" s="59"/>
    </row>
    <row r="74" spans="3:10" ht="27.75" customHeight="1">
      <c r="C74" s="82">
        <v>8171</v>
      </c>
      <c r="D74" s="103" t="s">
        <v>626</v>
      </c>
      <c r="E74" s="121" t="s">
        <v>627</v>
      </c>
      <c r="F74" s="87"/>
      <c r="G74" s="146"/>
      <c r="H74" s="88"/>
      <c r="I74" s="58"/>
      <c r="J74" s="58"/>
    </row>
    <row r="75" spans="3:10" ht="15.75" thickBot="1">
      <c r="C75" s="82">
        <v>8172</v>
      </c>
      <c r="D75" s="97" t="s">
        <v>628</v>
      </c>
      <c r="E75" s="121" t="s">
        <v>629</v>
      </c>
      <c r="F75" s="87"/>
      <c r="G75" s="146"/>
      <c r="H75" s="88"/>
      <c r="I75" s="58"/>
      <c r="J75" s="58"/>
    </row>
    <row r="76" spans="3:10" ht="59.25" customHeight="1" thickBot="1">
      <c r="C76" s="129">
        <v>8190</v>
      </c>
      <c r="D76" s="155" t="s">
        <v>630</v>
      </c>
      <c r="E76" s="156"/>
      <c r="F76" s="205">
        <f>F78+F82-F81</f>
        <v>602808.9</v>
      </c>
      <c r="G76" s="157">
        <f>G78-G81</f>
        <v>0</v>
      </c>
      <c r="H76" s="202">
        <f>H82</f>
        <v>602808.9</v>
      </c>
      <c r="I76" s="59"/>
      <c r="J76" s="59"/>
    </row>
    <row r="77" spans="3:10" ht="15.75" thickBot="1">
      <c r="C77" s="133"/>
      <c r="D77" s="96" t="s">
        <v>211</v>
      </c>
      <c r="E77" s="64"/>
      <c r="F77" s="158"/>
      <c r="G77" s="159"/>
      <c r="H77" s="160"/>
      <c r="I77" s="59"/>
      <c r="J77" s="59"/>
    </row>
    <row r="78" spans="3:10" ht="27.75" customHeight="1">
      <c r="C78" s="161">
        <v>8191</v>
      </c>
      <c r="D78" s="143" t="s">
        <v>631</v>
      </c>
      <c r="E78" s="162">
        <v>9320</v>
      </c>
      <c r="F78" s="74">
        <f>G78</f>
        <v>395500.9</v>
      </c>
      <c r="G78" s="74">
        <v>395500.9</v>
      </c>
      <c r="H78" s="163" t="s">
        <v>2</v>
      </c>
      <c r="I78" s="58"/>
      <c r="J78" s="58"/>
    </row>
    <row r="79" spans="3:10">
      <c r="C79" s="89"/>
      <c r="D79" s="96" t="s">
        <v>16</v>
      </c>
      <c r="E79" s="164"/>
      <c r="F79" s="87"/>
      <c r="G79" s="85"/>
      <c r="H79" s="88"/>
      <c r="I79" s="58"/>
      <c r="J79" s="58"/>
    </row>
    <row r="80" spans="3:10" ht="51.75" customHeight="1" thickBot="1">
      <c r="C80" s="89">
        <v>8192</v>
      </c>
      <c r="D80" s="103" t="s">
        <v>632</v>
      </c>
      <c r="E80" s="164"/>
      <c r="F80" s="87">
        <v>0</v>
      </c>
      <c r="G80" s="85"/>
      <c r="H80" s="165" t="s">
        <v>599</v>
      </c>
      <c r="I80" s="58"/>
      <c r="J80" s="58"/>
    </row>
    <row r="81" spans="3:10" ht="27.75" customHeight="1" thickBot="1">
      <c r="C81" s="89">
        <v>8193</v>
      </c>
      <c r="D81" s="103" t="s">
        <v>633</v>
      </c>
      <c r="E81" s="164"/>
      <c r="F81" s="74">
        <f>F78-F80</f>
        <v>395500.9</v>
      </c>
      <c r="G81" s="74">
        <f>G78-G80</f>
        <v>395500.9</v>
      </c>
      <c r="H81" s="165" t="s">
        <v>2</v>
      </c>
      <c r="I81" s="58"/>
      <c r="J81" s="58"/>
    </row>
    <row r="82" spans="3:10" ht="36.75" customHeight="1">
      <c r="C82" s="89">
        <v>8194</v>
      </c>
      <c r="D82" s="166" t="s">
        <v>634</v>
      </c>
      <c r="E82" s="167">
        <v>9330</v>
      </c>
      <c r="F82" s="202">
        <f>H82</f>
        <v>602808.9</v>
      </c>
      <c r="G82" s="95" t="s">
        <v>599</v>
      </c>
      <c r="H82" s="202">
        <f>H84+H85</f>
        <v>602808.9</v>
      </c>
      <c r="I82" s="58"/>
      <c r="J82" s="58"/>
    </row>
    <row r="83" spans="3:10">
      <c r="C83" s="89"/>
      <c r="D83" s="96" t="s">
        <v>16</v>
      </c>
      <c r="E83" s="167"/>
      <c r="F83" s="91"/>
      <c r="G83" s="95"/>
      <c r="H83" s="203"/>
      <c r="I83" s="58"/>
      <c r="J83" s="58"/>
    </row>
    <row r="84" spans="3:10" ht="42.75" customHeight="1" thickBot="1">
      <c r="C84" s="89">
        <v>8195</v>
      </c>
      <c r="D84" s="103" t="s">
        <v>635</v>
      </c>
      <c r="E84" s="167"/>
      <c r="F84" s="204">
        <f>H84</f>
        <v>207308</v>
      </c>
      <c r="G84" s="95" t="s">
        <v>599</v>
      </c>
      <c r="H84" s="203">
        <v>207308</v>
      </c>
      <c r="I84" s="58"/>
      <c r="J84" s="58"/>
    </row>
    <row r="85" spans="3:10" ht="36" customHeight="1">
      <c r="C85" s="168">
        <v>8196</v>
      </c>
      <c r="D85" s="103" t="s">
        <v>636</v>
      </c>
      <c r="E85" s="167"/>
      <c r="F85" s="74">
        <f>H85</f>
        <v>395500.9</v>
      </c>
      <c r="G85" s="95" t="s">
        <v>599</v>
      </c>
      <c r="H85" s="74">
        <f>G81</f>
        <v>395500.9</v>
      </c>
      <c r="I85" s="58"/>
      <c r="J85" s="58"/>
    </row>
    <row r="86" spans="3:10" ht="48" customHeight="1">
      <c r="C86" s="89">
        <v>8197</v>
      </c>
      <c r="D86" s="169" t="s">
        <v>637</v>
      </c>
      <c r="E86" s="170"/>
      <c r="F86" s="171" t="s">
        <v>599</v>
      </c>
      <c r="G86" s="172" t="s">
        <v>599</v>
      </c>
      <c r="H86" s="173" t="s">
        <v>599</v>
      </c>
      <c r="I86" s="58"/>
      <c r="J86" s="58"/>
    </row>
    <row r="87" spans="3:10" ht="60.75" customHeight="1">
      <c r="C87" s="89">
        <v>8198</v>
      </c>
      <c r="D87" s="174" t="s">
        <v>638</v>
      </c>
      <c r="E87" s="175"/>
      <c r="F87" s="171" t="s">
        <v>599</v>
      </c>
      <c r="G87" s="146"/>
      <c r="H87" s="88"/>
      <c r="I87" s="58"/>
      <c r="J87" s="58"/>
    </row>
    <row r="88" spans="3:10" ht="58.5" customHeight="1">
      <c r="C88" s="89">
        <v>8199</v>
      </c>
      <c r="D88" s="176" t="s">
        <v>639</v>
      </c>
      <c r="E88" s="175"/>
      <c r="F88" s="91"/>
      <c r="G88" s="146"/>
      <c r="H88" s="88"/>
      <c r="I88" s="58"/>
      <c r="J88" s="58"/>
    </row>
    <row r="89" spans="3:10" ht="57.75" customHeight="1">
      <c r="C89" s="89" t="s">
        <v>640</v>
      </c>
      <c r="D89" s="177" t="s">
        <v>641</v>
      </c>
      <c r="E89" s="175"/>
      <c r="F89" s="91"/>
      <c r="G89" s="172" t="s">
        <v>599</v>
      </c>
      <c r="H89" s="88"/>
      <c r="I89" s="58"/>
      <c r="J89" s="58"/>
    </row>
    <row r="90" spans="3:10" ht="39.75" customHeight="1">
      <c r="C90" s="89">
        <v>8200</v>
      </c>
      <c r="D90" s="83" t="s">
        <v>642</v>
      </c>
      <c r="E90" s="164"/>
      <c r="F90" s="87"/>
      <c r="G90" s="85"/>
      <c r="H90" s="88"/>
      <c r="I90" s="58"/>
      <c r="J90" s="58"/>
    </row>
    <row r="91" spans="3:10">
      <c r="C91" s="89"/>
      <c r="D91" s="86" t="s">
        <v>14</v>
      </c>
      <c r="E91" s="164"/>
      <c r="F91" s="87"/>
      <c r="G91" s="85"/>
      <c r="H91" s="88"/>
      <c r="I91" s="58"/>
      <c r="J91" s="58"/>
    </row>
    <row r="92" spans="3:10" ht="24">
      <c r="C92" s="89">
        <v>8210</v>
      </c>
      <c r="D92" s="178" t="s">
        <v>643</v>
      </c>
      <c r="E92" s="164"/>
      <c r="F92" s="87"/>
      <c r="G92" s="146"/>
      <c r="H92" s="88"/>
      <c r="I92" s="58"/>
      <c r="J92" s="58"/>
    </row>
    <row r="93" spans="3:10">
      <c r="C93" s="82"/>
      <c r="D93" s="103" t="s">
        <v>14</v>
      </c>
      <c r="E93" s="164"/>
      <c r="F93" s="87"/>
      <c r="G93" s="146"/>
      <c r="H93" s="88"/>
      <c r="I93" s="58"/>
      <c r="J93" s="58"/>
    </row>
    <row r="94" spans="3:10" ht="36.75">
      <c r="C94" s="89">
        <v>8211</v>
      </c>
      <c r="D94" s="94" t="s">
        <v>644</v>
      </c>
      <c r="E94" s="164"/>
      <c r="F94" s="87"/>
      <c r="G94" s="95" t="s">
        <v>599</v>
      </c>
      <c r="H94" s="88"/>
      <c r="I94" s="58"/>
      <c r="J94" s="58"/>
    </row>
    <row r="95" spans="3:10">
      <c r="C95" s="89"/>
      <c r="D95" s="96" t="s">
        <v>16</v>
      </c>
      <c r="E95" s="164"/>
      <c r="F95" s="87"/>
      <c r="G95" s="95"/>
      <c r="H95" s="88"/>
      <c r="I95" s="58"/>
      <c r="J95" s="58"/>
    </row>
    <row r="96" spans="3:10">
      <c r="C96" s="89">
        <v>8212</v>
      </c>
      <c r="D96" s="97" t="s">
        <v>600</v>
      </c>
      <c r="E96" s="121" t="s">
        <v>645</v>
      </c>
      <c r="F96" s="87"/>
      <c r="G96" s="95" t="s">
        <v>599</v>
      </c>
      <c r="H96" s="88"/>
      <c r="I96" s="58"/>
      <c r="J96" s="58"/>
    </row>
    <row r="97" spans="3:10">
      <c r="C97" s="89">
        <v>8213</v>
      </c>
      <c r="D97" s="97" t="s">
        <v>602</v>
      </c>
      <c r="E97" s="121" t="s">
        <v>646</v>
      </c>
      <c r="F97" s="87"/>
      <c r="G97" s="95" t="s">
        <v>599</v>
      </c>
      <c r="H97" s="88"/>
      <c r="I97" s="58"/>
      <c r="J97" s="58"/>
    </row>
    <row r="98" spans="3:10" ht="36.75">
      <c r="C98" s="89">
        <v>8220</v>
      </c>
      <c r="D98" s="94" t="s">
        <v>647</v>
      </c>
      <c r="E98" s="164"/>
      <c r="F98" s="87"/>
      <c r="G98" s="179"/>
      <c r="H98" s="88"/>
      <c r="I98" s="58"/>
      <c r="J98" s="58"/>
    </row>
    <row r="99" spans="3:10">
      <c r="C99" s="89"/>
      <c r="D99" s="96" t="s">
        <v>14</v>
      </c>
      <c r="E99" s="164"/>
      <c r="F99" s="87"/>
      <c r="G99" s="179"/>
      <c r="H99" s="88"/>
      <c r="I99" s="58"/>
      <c r="J99" s="58"/>
    </row>
    <row r="100" spans="3:10">
      <c r="C100" s="89">
        <v>8221</v>
      </c>
      <c r="D100" s="94" t="s">
        <v>648</v>
      </c>
      <c r="E100" s="164"/>
      <c r="F100" s="87"/>
      <c r="G100" s="95" t="s">
        <v>599</v>
      </c>
      <c r="H100" s="88"/>
      <c r="I100" s="58"/>
      <c r="J100" s="58"/>
    </row>
    <row r="101" spans="3:10">
      <c r="C101" s="89"/>
      <c r="D101" s="96" t="s">
        <v>358</v>
      </c>
      <c r="E101" s="164"/>
      <c r="F101" s="87"/>
      <c r="G101" s="95"/>
      <c r="H101" s="88"/>
      <c r="I101" s="58"/>
      <c r="J101" s="58"/>
    </row>
    <row r="102" spans="3:10">
      <c r="C102" s="82">
        <v>8222</v>
      </c>
      <c r="D102" s="103" t="s">
        <v>649</v>
      </c>
      <c r="E102" s="121" t="s">
        <v>650</v>
      </c>
      <c r="F102" s="87"/>
      <c r="G102" s="95" t="s">
        <v>599</v>
      </c>
      <c r="H102" s="88"/>
      <c r="I102" s="58"/>
      <c r="J102" s="58"/>
    </row>
    <row r="103" spans="3:10" ht="24.75">
      <c r="C103" s="82">
        <v>8230</v>
      </c>
      <c r="D103" s="103" t="s">
        <v>651</v>
      </c>
      <c r="E103" s="121" t="s">
        <v>652</v>
      </c>
      <c r="F103" s="87"/>
      <c r="G103" s="95" t="s">
        <v>599</v>
      </c>
      <c r="H103" s="88"/>
      <c r="I103" s="58"/>
      <c r="J103" s="58"/>
    </row>
    <row r="104" spans="3:10" ht="24.75">
      <c r="C104" s="82">
        <v>8240</v>
      </c>
      <c r="D104" s="94" t="s">
        <v>653</v>
      </c>
      <c r="E104" s="164"/>
      <c r="F104" s="87"/>
      <c r="G104" s="179"/>
      <c r="H104" s="88"/>
      <c r="I104" s="58"/>
      <c r="J104" s="58"/>
    </row>
    <row r="105" spans="3:10">
      <c r="C105" s="89"/>
      <c r="D105" s="96" t="s">
        <v>358</v>
      </c>
      <c r="E105" s="164"/>
      <c r="F105" s="87"/>
      <c r="G105" s="179"/>
      <c r="H105" s="88"/>
      <c r="I105" s="58"/>
      <c r="J105" s="58"/>
    </row>
    <row r="106" spans="3:10">
      <c r="C106" s="82">
        <v>8241</v>
      </c>
      <c r="D106" s="103" t="s">
        <v>654</v>
      </c>
      <c r="E106" s="121" t="s">
        <v>650</v>
      </c>
      <c r="F106" s="87"/>
      <c r="G106" s="85"/>
      <c r="H106" s="88"/>
      <c r="I106" s="58"/>
      <c r="J106" s="58"/>
    </row>
    <row r="107" spans="3:10" ht="25.5" thickBot="1">
      <c r="C107" s="104">
        <v>8250</v>
      </c>
      <c r="D107" s="105" t="s">
        <v>655</v>
      </c>
      <c r="E107" s="180" t="s">
        <v>652</v>
      </c>
      <c r="F107" s="107"/>
      <c r="G107" s="117"/>
      <c r="H107" s="109"/>
      <c r="I107" s="58"/>
      <c r="J107" s="58"/>
    </row>
    <row r="108" spans="3:10">
      <c r="C108" s="58"/>
      <c r="D108" s="181"/>
      <c r="E108" s="58"/>
      <c r="F108" s="58"/>
      <c r="G108" s="58"/>
      <c r="H108" s="58"/>
      <c r="I108" s="58"/>
      <c r="J108" s="58"/>
    </row>
    <row r="109" spans="3:10">
      <c r="C109" s="58"/>
      <c r="D109" s="181"/>
      <c r="E109" s="58"/>
      <c r="F109" s="58"/>
      <c r="G109" s="58"/>
      <c r="H109" s="58"/>
      <c r="I109" s="58"/>
      <c r="J109" s="58"/>
    </row>
    <row r="110" spans="3:10">
      <c r="C110" s="58"/>
      <c r="D110" s="181"/>
      <c r="E110" s="58"/>
      <c r="F110" s="58"/>
      <c r="G110" s="58"/>
      <c r="H110" s="58"/>
      <c r="I110" s="58"/>
      <c r="J110" s="58"/>
    </row>
  </sheetData>
  <mergeCells count="22">
    <mergeCell ref="C17:H17"/>
    <mergeCell ref="C1:H1"/>
    <mergeCell ref="C2:H2"/>
    <mergeCell ref="C3:H3"/>
    <mergeCell ref="C4:H4"/>
    <mergeCell ref="C5:H5"/>
    <mergeCell ref="C6:G6"/>
    <mergeCell ref="C8:G8"/>
    <mergeCell ref="C11:C12"/>
    <mergeCell ref="D11:D12"/>
    <mergeCell ref="E11:E12"/>
    <mergeCell ref="F11:G11"/>
    <mergeCell ref="C30:C31"/>
    <mergeCell ref="D30:E30"/>
    <mergeCell ref="F30:F31"/>
    <mergeCell ref="G30:H30"/>
    <mergeCell ref="C18:H18"/>
    <mergeCell ref="C19:H19"/>
    <mergeCell ref="C20:H20"/>
    <mergeCell ref="C21:H21"/>
    <mergeCell ref="C25:H25"/>
    <mergeCell ref="C27:H27"/>
  </mergeCells>
  <pageMargins left="0.11811023622047245" right="0" top="0.35433070866141736" bottom="0.15748031496062992" header="0" footer="0.1181102362204724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4"/>
  <sheetViews>
    <sheetView tabSelected="1" workbookViewId="0">
      <selection activeCell="A6" sqref="A6:H6"/>
    </sheetView>
  </sheetViews>
  <sheetFormatPr defaultRowHeight="15"/>
  <cols>
    <col min="1" max="1" width="5.140625" style="3" customWidth="1"/>
    <col min="2" max="3" width="2.140625" style="3" customWidth="1"/>
    <col min="4" max="4" width="2.85546875" style="3" bestFit="1" customWidth="1"/>
    <col min="5" max="5" width="50.5703125" style="3" customWidth="1"/>
    <col min="6" max="6" width="12.28515625" style="192" customWidth="1"/>
    <col min="7" max="8" width="11.42578125" style="192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248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customHeight="1">
      <c r="A1" s="216" t="s">
        <v>669</v>
      </c>
      <c r="B1" s="216"/>
      <c r="C1" s="216"/>
      <c r="D1" s="216"/>
      <c r="E1" s="216"/>
      <c r="F1" s="216"/>
      <c r="G1" s="216"/>
      <c r="H1" s="216"/>
      <c r="O1" s="247">
        <v>734.4</v>
      </c>
    </row>
    <row r="2" spans="1:42" s="24" customFormat="1" ht="1.5" hidden="1" customHeight="1">
      <c r="A2" s="25"/>
      <c r="B2" s="25"/>
      <c r="C2" s="25"/>
      <c r="D2" s="25"/>
      <c r="E2" s="25"/>
      <c r="F2" s="25"/>
      <c r="G2" s="249" t="s">
        <v>575</v>
      </c>
      <c r="H2" s="249"/>
      <c r="O2" s="247"/>
    </row>
    <row r="3" spans="1:42" s="2" customFormat="1" ht="17.25" customHeight="1">
      <c r="A3" s="216" t="s">
        <v>546</v>
      </c>
      <c r="B3" s="216"/>
      <c r="C3" s="216"/>
      <c r="D3" s="216"/>
      <c r="E3" s="216"/>
      <c r="F3" s="216"/>
      <c r="G3" s="216"/>
      <c r="H3" s="216"/>
      <c r="I3" s="1"/>
      <c r="J3" s="1"/>
      <c r="K3" s="1"/>
      <c r="L3" s="1"/>
      <c r="M3" s="1"/>
      <c r="N3" s="1"/>
      <c r="O3" s="24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216" t="s">
        <v>562</v>
      </c>
      <c r="B4" s="216"/>
      <c r="C4" s="216"/>
      <c r="D4" s="216"/>
      <c r="E4" s="216"/>
      <c r="F4" s="216"/>
      <c r="G4" s="216"/>
      <c r="H4" s="216"/>
      <c r="I4" s="1"/>
      <c r="J4" s="1"/>
      <c r="K4" s="1"/>
      <c r="L4" s="1"/>
      <c r="M4" s="1"/>
      <c r="N4" s="1"/>
      <c r="O4" s="24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8" customHeight="1">
      <c r="A5" s="216" t="s">
        <v>670</v>
      </c>
      <c r="B5" s="216"/>
      <c r="C5" s="216"/>
      <c r="D5" s="216"/>
      <c r="E5" s="216"/>
      <c r="F5" s="216"/>
      <c r="G5" s="216"/>
      <c r="H5" s="216"/>
      <c r="I5" s="1"/>
      <c r="J5" s="1"/>
      <c r="K5" s="1"/>
      <c r="L5" s="1"/>
      <c r="M5" s="1"/>
      <c r="N5" s="1"/>
      <c r="O5" s="24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3.5" customHeight="1">
      <c r="A6" s="216" t="s">
        <v>683</v>
      </c>
      <c r="B6" s="216"/>
      <c r="C6" s="216"/>
      <c r="D6" s="216"/>
      <c r="E6" s="216"/>
      <c r="F6" s="216"/>
      <c r="G6" s="216"/>
      <c r="H6" s="216"/>
      <c r="I6" s="1"/>
      <c r="J6" s="1"/>
      <c r="K6" s="1"/>
      <c r="L6" s="1"/>
      <c r="M6" s="1"/>
      <c r="N6" s="1"/>
      <c r="O6" s="247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0.75" customHeight="1">
      <c r="A7" s="25"/>
      <c r="B7" s="25"/>
      <c r="C7" s="25"/>
      <c r="D7" s="25"/>
      <c r="E7" s="25"/>
      <c r="F7" s="25"/>
      <c r="G7" s="25"/>
      <c r="H7" s="25"/>
      <c r="O7" s="247"/>
    </row>
    <row r="8" spans="1:42" s="11" customFormat="1" ht="14.25" customHeight="1">
      <c r="A8" s="250" t="s">
        <v>480</v>
      </c>
      <c r="B8" s="250"/>
      <c r="C8" s="250"/>
      <c r="D8" s="250"/>
      <c r="E8" s="250"/>
      <c r="F8" s="250"/>
      <c r="G8" s="250"/>
      <c r="H8" s="250"/>
      <c r="O8" s="247"/>
    </row>
    <row r="9" spans="1:42" s="11" customFormat="1" ht="27.75" customHeight="1">
      <c r="A9" s="217" t="s">
        <v>661</v>
      </c>
      <c r="B9" s="217"/>
      <c r="C9" s="217"/>
      <c r="D9" s="217"/>
      <c r="E9" s="217"/>
      <c r="F9" s="217"/>
      <c r="G9" s="217"/>
      <c r="H9" s="217"/>
      <c r="O9" s="247"/>
    </row>
    <row r="10" spans="1:42" ht="15" hidden="1" customHeight="1">
      <c r="O10" s="247"/>
    </row>
    <row r="11" spans="1:42" ht="15" hidden="1" customHeight="1">
      <c r="O11" s="247"/>
    </row>
    <row r="12" spans="1:42" ht="13.5" customHeight="1">
      <c r="A12" s="5"/>
      <c r="B12" s="5"/>
      <c r="C12" s="5"/>
      <c r="D12" s="5"/>
      <c r="E12" s="5"/>
      <c r="F12" s="193"/>
      <c r="G12" s="251" t="s">
        <v>1</v>
      </c>
      <c r="H12" s="252"/>
      <c r="I12" s="253"/>
      <c r="O12" s="247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194" t="s">
        <v>483</v>
      </c>
      <c r="G13" s="194" t="s">
        <v>8</v>
      </c>
      <c r="H13" s="194" t="s">
        <v>9</v>
      </c>
      <c r="I13" s="28"/>
      <c r="O13" s="247"/>
    </row>
    <row r="14" spans="1:42" s="183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95">
        <v>7</v>
      </c>
      <c r="G14" s="195">
        <v>8</v>
      </c>
      <c r="H14" s="195">
        <v>8</v>
      </c>
      <c r="O14" s="247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4" t="s">
        <v>10</v>
      </c>
      <c r="F15" s="9">
        <f>SUM(F16,F102,F119,F148,F211,F251,F281,F310,F344,F375,F399)</f>
        <v>3964051.781296758</v>
      </c>
      <c r="G15" s="9">
        <f>SUM(G16,G102,G119,G148,G211,G251,G281,G310,G344,G375,G399)</f>
        <v>3231242.8812967576</v>
      </c>
      <c r="H15" s="9">
        <f>SUM(H16,H102,H119,H148,H211,H251,H281,H310,H344,H375,H399)</f>
        <v>1232808.8999999999</v>
      </c>
      <c r="K15" s="4"/>
      <c r="M15" s="4"/>
      <c r="O15" s="247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4" t="s">
        <v>13</v>
      </c>
      <c r="F16" s="9">
        <f>SUM(F18,F46,F50,F67,F70,F73,F93,F96)</f>
        <v>888347.8</v>
      </c>
      <c r="G16" s="9">
        <f>SUM(G18,G46,G50,G67,G70,G73,G93,G96)</f>
        <v>576290</v>
      </c>
      <c r="H16" s="9">
        <f>SUM(H18,H46,H50,H67,H70,H73,H93,H96)</f>
        <v>312057.8</v>
      </c>
      <c r="O16" s="247"/>
    </row>
    <row r="17" spans="1:15">
      <c r="A17" s="7"/>
      <c r="B17" s="7"/>
      <c r="C17" s="7"/>
      <c r="D17" s="7"/>
      <c r="E17" s="44" t="s">
        <v>14</v>
      </c>
      <c r="F17" s="196"/>
      <c r="G17" s="196"/>
      <c r="H17" s="196"/>
      <c r="O17" s="247"/>
    </row>
    <row r="18" spans="1:15" s="184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4" t="s">
        <v>15</v>
      </c>
      <c r="F18" s="9">
        <f>SUM(F19)</f>
        <v>487630</v>
      </c>
      <c r="G18" s="9">
        <f>SUM(G19)</f>
        <v>477630</v>
      </c>
      <c r="H18" s="9">
        <f>SUM(H19)</f>
        <v>10000</v>
      </c>
      <c r="O18" s="247"/>
    </row>
    <row r="19" spans="1:15" s="184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4" t="s">
        <v>17</v>
      </c>
      <c r="F19" s="9">
        <f>SUM(F21:F43)</f>
        <v>487630</v>
      </c>
      <c r="G19" s="9">
        <f>SUM(G21:G43)</f>
        <v>477630</v>
      </c>
      <c r="H19" s="9">
        <f>SUM(H21:H43)</f>
        <v>10000</v>
      </c>
      <c r="O19" s="247"/>
    </row>
    <row r="20" spans="1:15" s="184" customFormat="1" ht="24">
      <c r="A20" s="7"/>
      <c r="B20" s="7"/>
      <c r="C20" s="7"/>
      <c r="D20" s="7"/>
      <c r="E20" s="45" t="s">
        <v>484</v>
      </c>
      <c r="F20" s="196"/>
      <c r="G20" s="196"/>
      <c r="H20" s="196"/>
      <c r="O20" s="247"/>
    </row>
    <row r="21" spans="1:15" s="184" customFormat="1" ht="24" customHeight="1">
      <c r="A21" s="7"/>
      <c r="B21" s="7"/>
      <c r="C21" s="7"/>
      <c r="D21" s="7"/>
      <c r="E21" s="44" t="s">
        <v>485</v>
      </c>
      <c r="F21" s="9">
        <f>SUM(G21:H21)</f>
        <v>300000</v>
      </c>
      <c r="G21" s="9">
        <v>300000</v>
      </c>
      <c r="H21" s="196">
        <v>0</v>
      </c>
      <c r="O21" s="247"/>
    </row>
    <row r="22" spans="1:15" s="184" customFormat="1" ht="27" customHeight="1">
      <c r="A22" s="7"/>
      <c r="B22" s="7"/>
      <c r="C22" s="7"/>
      <c r="D22" s="7"/>
      <c r="E22" s="44" t="s">
        <v>486</v>
      </c>
      <c r="F22" s="9">
        <f t="shared" ref="F22:F43" si="0">SUM(G22:H22)</f>
        <v>100000</v>
      </c>
      <c r="G22" s="9">
        <v>100000</v>
      </c>
      <c r="H22" s="196">
        <v>0</v>
      </c>
      <c r="O22" s="247"/>
    </row>
    <row r="23" spans="1:15" s="184" customFormat="1" ht="15" customHeight="1">
      <c r="A23" s="7"/>
      <c r="B23" s="7"/>
      <c r="C23" s="7"/>
      <c r="D23" s="7"/>
      <c r="E23" s="44" t="s">
        <v>487</v>
      </c>
      <c r="F23" s="9">
        <f t="shared" si="0"/>
        <v>10710</v>
      </c>
      <c r="G23" s="9">
        <v>10710</v>
      </c>
      <c r="H23" s="196">
        <v>0</v>
      </c>
      <c r="O23" s="247"/>
    </row>
    <row r="24" spans="1:15" s="184" customFormat="1" ht="15" customHeight="1">
      <c r="A24" s="7"/>
      <c r="B24" s="7"/>
      <c r="C24" s="7"/>
      <c r="D24" s="7"/>
      <c r="E24" s="44" t="s">
        <v>488</v>
      </c>
      <c r="F24" s="9">
        <f t="shared" si="0"/>
        <v>800</v>
      </c>
      <c r="G24" s="9">
        <v>800</v>
      </c>
      <c r="H24" s="196">
        <v>0</v>
      </c>
      <c r="O24" s="247"/>
    </row>
    <row r="25" spans="1:15" s="184" customFormat="1" ht="15" customHeight="1">
      <c r="A25" s="7"/>
      <c r="B25" s="7"/>
      <c r="C25" s="7"/>
      <c r="D25" s="7"/>
      <c r="E25" s="44" t="s">
        <v>489</v>
      </c>
      <c r="F25" s="9">
        <f t="shared" si="0"/>
        <v>4920</v>
      </c>
      <c r="G25" s="9">
        <v>4920</v>
      </c>
      <c r="H25" s="196">
        <v>0</v>
      </c>
      <c r="O25" s="247"/>
    </row>
    <row r="26" spans="1:15" s="184" customFormat="1" ht="15" customHeight="1">
      <c r="A26" s="7"/>
      <c r="B26" s="7"/>
      <c r="C26" s="7"/>
      <c r="D26" s="7"/>
      <c r="E26" s="44" t="s">
        <v>490</v>
      </c>
      <c r="F26" s="9">
        <f t="shared" si="0"/>
        <v>600</v>
      </c>
      <c r="G26" s="9">
        <v>600</v>
      </c>
      <c r="H26" s="196">
        <v>0</v>
      </c>
      <c r="O26" s="247"/>
    </row>
    <row r="27" spans="1:15" s="184" customFormat="1" ht="15" customHeight="1">
      <c r="A27" s="7"/>
      <c r="B27" s="7"/>
      <c r="C27" s="7"/>
      <c r="D27" s="7"/>
      <c r="E27" s="44" t="s">
        <v>491</v>
      </c>
      <c r="F27" s="9">
        <f t="shared" si="0"/>
        <v>500</v>
      </c>
      <c r="G27" s="9">
        <v>500</v>
      </c>
      <c r="H27" s="196">
        <v>0</v>
      </c>
      <c r="O27" s="247"/>
    </row>
    <row r="28" spans="1:15" s="184" customFormat="1" ht="15" customHeight="1">
      <c r="A28" s="7"/>
      <c r="B28" s="7"/>
      <c r="C28" s="7"/>
      <c r="D28" s="7"/>
      <c r="E28" s="44" t="s">
        <v>492</v>
      </c>
      <c r="F28" s="9">
        <f>SUM(G28:H28)</f>
        <v>5000</v>
      </c>
      <c r="G28" s="9">
        <v>5000</v>
      </c>
      <c r="H28" s="196">
        <v>0</v>
      </c>
      <c r="O28" s="247"/>
    </row>
    <row r="29" spans="1:15" s="184" customFormat="1" ht="15" customHeight="1">
      <c r="A29" s="7"/>
      <c r="B29" s="7"/>
      <c r="C29" s="7"/>
      <c r="D29" s="7"/>
      <c r="E29" s="44" t="s">
        <v>493</v>
      </c>
      <c r="F29" s="9">
        <f>G29</f>
        <v>9500</v>
      </c>
      <c r="G29" s="9">
        <v>9500</v>
      </c>
      <c r="H29" s="196">
        <v>0</v>
      </c>
      <c r="O29" s="247"/>
    </row>
    <row r="30" spans="1:15" s="184" customFormat="1" ht="15" customHeight="1">
      <c r="A30" s="7"/>
      <c r="B30" s="7"/>
      <c r="C30" s="7"/>
      <c r="D30" s="7"/>
      <c r="E30" s="44" t="s">
        <v>494</v>
      </c>
      <c r="F30" s="9">
        <f t="shared" si="0"/>
        <v>600</v>
      </c>
      <c r="G30" s="9">
        <v>600</v>
      </c>
      <c r="H30" s="196">
        <v>0</v>
      </c>
      <c r="O30" s="247"/>
    </row>
    <row r="31" spans="1:15" s="184" customFormat="1" ht="15" customHeight="1">
      <c r="A31" s="7"/>
      <c r="B31" s="7"/>
      <c r="C31" s="7"/>
      <c r="D31" s="7"/>
      <c r="E31" s="44" t="s">
        <v>495</v>
      </c>
      <c r="F31" s="9">
        <f t="shared" si="0"/>
        <v>4000</v>
      </c>
      <c r="G31" s="9">
        <v>4000</v>
      </c>
      <c r="H31" s="196">
        <v>0</v>
      </c>
      <c r="O31" s="247"/>
    </row>
    <row r="32" spans="1:15" s="184" customFormat="1" ht="15" customHeight="1">
      <c r="A32" s="7"/>
      <c r="B32" s="7"/>
      <c r="C32" s="7"/>
      <c r="D32" s="7"/>
      <c r="E32" s="46" t="s">
        <v>496</v>
      </c>
      <c r="F32" s="9">
        <f t="shared" si="0"/>
        <v>1500</v>
      </c>
      <c r="G32" s="9">
        <v>1500</v>
      </c>
      <c r="H32" s="196">
        <v>0</v>
      </c>
      <c r="O32" s="247"/>
    </row>
    <row r="33" spans="1:16" s="184" customFormat="1" ht="15" customHeight="1">
      <c r="A33" s="7"/>
      <c r="B33" s="7"/>
      <c r="C33" s="7"/>
      <c r="D33" s="7"/>
      <c r="E33" s="46" t="s">
        <v>497</v>
      </c>
      <c r="F33" s="9">
        <f t="shared" si="0"/>
        <v>1800</v>
      </c>
      <c r="G33" s="9">
        <v>1800</v>
      </c>
      <c r="H33" s="196">
        <v>0</v>
      </c>
      <c r="O33" s="247"/>
    </row>
    <row r="34" spans="1:16" s="184" customFormat="1" ht="27.75" customHeight="1">
      <c r="A34" s="7"/>
      <c r="B34" s="7"/>
      <c r="C34" s="7"/>
      <c r="D34" s="7"/>
      <c r="E34" s="46" t="s">
        <v>498</v>
      </c>
      <c r="F34" s="9">
        <f>SUM(G34:H34)</f>
        <v>9800</v>
      </c>
      <c r="G34" s="9">
        <v>9800</v>
      </c>
      <c r="H34" s="196">
        <v>0</v>
      </c>
      <c r="O34" s="247"/>
    </row>
    <row r="35" spans="1:16" s="184" customFormat="1" ht="15" customHeight="1">
      <c r="A35" s="7"/>
      <c r="B35" s="7"/>
      <c r="C35" s="7"/>
      <c r="D35" s="7"/>
      <c r="E35" s="46" t="s">
        <v>499</v>
      </c>
      <c r="F35" s="9">
        <f t="shared" si="0"/>
        <v>3700</v>
      </c>
      <c r="G35" s="9">
        <v>3700</v>
      </c>
      <c r="H35" s="196">
        <v>0</v>
      </c>
      <c r="O35" s="247"/>
    </row>
    <row r="36" spans="1:16" s="184" customFormat="1" ht="15" customHeight="1">
      <c r="A36" s="7"/>
      <c r="B36" s="7"/>
      <c r="C36" s="7"/>
      <c r="D36" s="7"/>
      <c r="E36" s="188" t="s">
        <v>500</v>
      </c>
      <c r="F36" s="9">
        <f>SUM(G36:H36)</f>
        <v>18000</v>
      </c>
      <c r="G36" s="9">
        <v>18000</v>
      </c>
      <c r="H36" s="196">
        <v>0</v>
      </c>
      <c r="N36" s="185"/>
      <c r="O36" s="247"/>
      <c r="P36" s="186"/>
    </row>
    <row r="37" spans="1:16" s="184" customFormat="1" ht="15" customHeight="1">
      <c r="A37" s="7"/>
      <c r="B37" s="7"/>
      <c r="C37" s="7"/>
      <c r="D37" s="7"/>
      <c r="E37" s="188" t="s">
        <v>501</v>
      </c>
      <c r="F37" s="9">
        <f t="shared" si="0"/>
        <v>0</v>
      </c>
      <c r="G37" s="9">
        <v>0</v>
      </c>
      <c r="H37" s="196">
        <v>0</v>
      </c>
      <c r="O37" s="247"/>
    </row>
    <row r="38" spans="1:16" s="184" customFormat="1" ht="15" customHeight="1">
      <c r="A38" s="7"/>
      <c r="B38" s="7"/>
      <c r="C38" s="7"/>
      <c r="D38" s="7"/>
      <c r="E38" s="188" t="s">
        <v>502</v>
      </c>
      <c r="F38" s="9">
        <f t="shared" si="0"/>
        <v>2500</v>
      </c>
      <c r="G38" s="9">
        <v>2500</v>
      </c>
      <c r="H38" s="196">
        <v>0</v>
      </c>
      <c r="O38" s="247"/>
    </row>
    <row r="39" spans="1:16" s="184" customFormat="1" ht="15" customHeight="1">
      <c r="A39" s="7"/>
      <c r="B39" s="7"/>
      <c r="C39" s="7"/>
      <c r="D39" s="7"/>
      <c r="E39" s="188" t="s">
        <v>515</v>
      </c>
      <c r="F39" s="9">
        <f>G39</f>
        <v>3500</v>
      </c>
      <c r="G39" s="9">
        <v>3500</v>
      </c>
      <c r="H39" s="196">
        <v>0</v>
      </c>
      <c r="O39" s="247"/>
    </row>
    <row r="40" spans="1:16" s="184" customFormat="1" ht="15" customHeight="1">
      <c r="A40" s="7"/>
      <c r="B40" s="7"/>
      <c r="C40" s="7"/>
      <c r="D40" s="7"/>
      <c r="E40" s="188" t="s">
        <v>503</v>
      </c>
      <c r="F40" s="9">
        <f t="shared" si="0"/>
        <v>200</v>
      </c>
      <c r="G40" s="9">
        <v>200</v>
      </c>
      <c r="H40" s="196">
        <v>0</v>
      </c>
      <c r="O40" s="247"/>
    </row>
    <row r="41" spans="1:16" s="184" customFormat="1" ht="25.5" customHeight="1">
      <c r="A41" s="7"/>
      <c r="B41" s="7"/>
      <c r="C41" s="7"/>
      <c r="D41" s="7"/>
      <c r="E41" s="188" t="s">
        <v>520</v>
      </c>
      <c r="F41" s="9">
        <f>H41</f>
        <v>0</v>
      </c>
      <c r="G41" s="9">
        <v>0</v>
      </c>
      <c r="H41" s="196">
        <v>0</v>
      </c>
      <c r="O41" s="247"/>
    </row>
    <row r="42" spans="1:16" s="184" customFormat="1" ht="15" customHeight="1">
      <c r="A42" s="7"/>
      <c r="B42" s="7"/>
      <c r="C42" s="7"/>
      <c r="D42" s="7"/>
      <c r="E42" s="189" t="s">
        <v>504</v>
      </c>
      <c r="F42" s="9">
        <f t="shared" si="0"/>
        <v>0</v>
      </c>
      <c r="G42" s="9">
        <v>0</v>
      </c>
      <c r="H42" s="196">
        <v>0</v>
      </c>
      <c r="O42" s="247"/>
    </row>
    <row r="43" spans="1:16" s="184" customFormat="1" ht="15" customHeight="1">
      <c r="A43" s="7"/>
      <c r="B43" s="7"/>
      <c r="C43" s="7"/>
      <c r="D43" s="7"/>
      <c r="E43" s="188" t="s">
        <v>505</v>
      </c>
      <c r="F43" s="9">
        <f t="shared" si="0"/>
        <v>10000</v>
      </c>
      <c r="G43" s="9">
        <v>0</v>
      </c>
      <c r="H43" s="9">
        <v>10000</v>
      </c>
      <c r="O43" s="247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4" t="s">
        <v>19</v>
      </c>
      <c r="F44" s="9">
        <f>SUM(G44,H44)</f>
        <v>0</v>
      </c>
      <c r="G44" s="9">
        <v>0</v>
      </c>
      <c r="H44" s="9">
        <v>0</v>
      </c>
      <c r="O44" s="247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4" t="s">
        <v>21</v>
      </c>
      <c r="F45" s="9">
        <f>SUM(G45,H45)</f>
        <v>0</v>
      </c>
      <c r="G45" s="9">
        <v>0</v>
      </c>
      <c r="H45" s="9">
        <v>0</v>
      </c>
      <c r="O45" s="247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4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247"/>
    </row>
    <row r="47" spans="1:16" ht="15.75" customHeight="1">
      <c r="A47" s="7"/>
      <c r="B47" s="7"/>
      <c r="C47" s="7"/>
      <c r="D47" s="7"/>
      <c r="E47" s="44" t="s">
        <v>16</v>
      </c>
      <c r="F47" s="196"/>
      <c r="G47" s="196"/>
      <c r="H47" s="196"/>
      <c r="O47" s="247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4" t="s">
        <v>23</v>
      </c>
      <c r="F48" s="9">
        <f>SUM(G48,H48)</f>
        <v>0</v>
      </c>
      <c r="G48" s="9">
        <v>0</v>
      </c>
      <c r="H48" s="9">
        <v>0</v>
      </c>
      <c r="O48" s="247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4" t="s">
        <v>24</v>
      </c>
      <c r="F49" s="9">
        <f>SUM(G49,H49)</f>
        <v>0</v>
      </c>
      <c r="G49" s="9">
        <v>0</v>
      </c>
      <c r="H49" s="9">
        <v>0</v>
      </c>
      <c r="O49" s="247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4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247"/>
    </row>
    <row r="51" spans="1:15" ht="20.25" customHeight="1">
      <c r="A51" s="7"/>
      <c r="B51" s="7"/>
      <c r="C51" s="7"/>
      <c r="D51" s="7"/>
      <c r="E51" s="44" t="s">
        <v>16</v>
      </c>
      <c r="F51" s="9">
        <f>SUM(F53,F64)</f>
        <v>0</v>
      </c>
      <c r="G51" s="196"/>
      <c r="H51" s="196"/>
      <c r="O51" s="247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4" t="s">
        <v>26</v>
      </c>
      <c r="F52" s="9">
        <v>0</v>
      </c>
      <c r="G52" s="9">
        <v>0</v>
      </c>
      <c r="H52" s="9">
        <f>SUM(H54:H60)</f>
        <v>0</v>
      </c>
      <c r="O52" s="247"/>
    </row>
    <row r="53" spans="1:15" ht="27" customHeight="1">
      <c r="A53" s="7"/>
      <c r="B53" s="7"/>
      <c r="C53" s="7"/>
      <c r="D53" s="7"/>
      <c r="E53" s="45" t="s">
        <v>484</v>
      </c>
      <c r="F53" s="196"/>
      <c r="G53" s="196"/>
      <c r="H53" s="196"/>
      <c r="O53" s="247"/>
    </row>
    <row r="54" spans="1:15" ht="2.25" hidden="1" customHeight="1">
      <c r="A54" s="7"/>
      <c r="B54" s="7"/>
      <c r="C54" s="7"/>
      <c r="D54" s="7"/>
      <c r="E54" s="47" t="s">
        <v>506</v>
      </c>
      <c r="F54" s="9">
        <f t="shared" ref="F54:F60" si="1">SUM(G54:H54)</f>
        <v>0</v>
      </c>
      <c r="G54" s="196">
        <v>0</v>
      </c>
      <c r="H54" s="196"/>
      <c r="O54" s="247"/>
    </row>
    <row r="55" spans="1:15" ht="12" hidden="1" customHeight="1">
      <c r="A55" s="7"/>
      <c r="B55" s="7"/>
      <c r="C55" s="7"/>
      <c r="D55" s="7"/>
      <c r="E55" s="47" t="s">
        <v>507</v>
      </c>
      <c r="F55" s="9">
        <f t="shared" si="1"/>
        <v>0</v>
      </c>
      <c r="G55" s="196"/>
      <c r="H55" s="196"/>
      <c r="O55" s="247"/>
    </row>
    <row r="56" spans="1:15" ht="18.75" hidden="1" customHeight="1">
      <c r="A56" s="7"/>
      <c r="B56" s="7"/>
      <c r="C56" s="7"/>
      <c r="D56" s="7"/>
      <c r="E56" s="47" t="s">
        <v>508</v>
      </c>
      <c r="F56" s="9">
        <f t="shared" si="1"/>
        <v>0</v>
      </c>
      <c r="G56" s="196"/>
      <c r="H56" s="196"/>
      <c r="O56" s="247"/>
    </row>
    <row r="57" spans="1:15" ht="16.5" hidden="1" customHeight="1">
      <c r="A57" s="7"/>
      <c r="B57" s="7"/>
      <c r="C57" s="7"/>
      <c r="D57" s="7"/>
      <c r="E57" s="47" t="s">
        <v>489</v>
      </c>
      <c r="F57" s="9">
        <f t="shared" si="1"/>
        <v>0</v>
      </c>
      <c r="G57" s="196"/>
      <c r="H57" s="196"/>
      <c r="O57" s="247"/>
    </row>
    <row r="58" spans="1:15" ht="13.5" hidden="1" customHeight="1">
      <c r="A58" s="7"/>
      <c r="B58" s="7"/>
      <c r="C58" s="7"/>
      <c r="D58" s="7"/>
      <c r="E58" s="46" t="s">
        <v>509</v>
      </c>
      <c r="F58" s="9">
        <f t="shared" si="1"/>
        <v>0</v>
      </c>
      <c r="G58" s="196"/>
      <c r="H58" s="196"/>
      <c r="O58" s="247"/>
    </row>
    <row r="59" spans="1:15" ht="12" hidden="1" customHeight="1">
      <c r="A59" s="7"/>
      <c r="B59" s="7"/>
      <c r="C59" s="7"/>
      <c r="D59" s="7"/>
      <c r="E59" s="46" t="s">
        <v>510</v>
      </c>
      <c r="F59" s="9">
        <f t="shared" si="1"/>
        <v>0</v>
      </c>
      <c r="G59" s="196"/>
      <c r="H59" s="196"/>
      <c r="O59" s="247"/>
    </row>
    <row r="60" spans="1:15" ht="20.25" hidden="1" customHeight="1">
      <c r="A60" s="7"/>
      <c r="B60" s="7"/>
      <c r="C60" s="7"/>
      <c r="D60" s="7"/>
      <c r="E60" s="46" t="s">
        <v>511</v>
      </c>
      <c r="F60" s="9">
        <f t="shared" si="1"/>
        <v>0</v>
      </c>
      <c r="G60" s="196"/>
      <c r="H60" s="196"/>
      <c r="O60" s="247"/>
    </row>
    <row r="61" spans="1:15" ht="15.75" customHeight="1">
      <c r="A61" s="7"/>
      <c r="B61" s="7"/>
      <c r="C61" s="7"/>
      <c r="D61" s="7"/>
      <c r="E61" s="46" t="s">
        <v>563</v>
      </c>
      <c r="F61" s="9">
        <v>0</v>
      </c>
      <c r="G61" s="196">
        <v>0</v>
      </c>
      <c r="H61" s="196"/>
      <c r="O61" s="247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4" t="s">
        <v>27</v>
      </c>
      <c r="F62" s="9">
        <f>SUM(G62,H62)</f>
        <v>0</v>
      </c>
      <c r="G62" s="9">
        <v>0</v>
      </c>
      <c r="H62" s="9">
        <v>0</v>
      </c>
      <c r="O62" s="247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4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247"/>
    </row>
    <row r="64" spans="1:15" ht="24">
      <c r="A64" s="7"/>
      <c r="B64" s="7"/>
      <c r="C64" s="7"/>
      <c r="D64" s="7"/>
      <c r="E64" s="45" t="s">
        <v>484</v>
      </c>
      <c r="F64" s="196"/>
      <c r="G64" s="196"/>
      <c r="H64" s="196"/>
      <c r="O64" s="247"/>
    </row>
    <row r="65" spans="1:15" ht="21" customHeight="1">
      <c r="A65" s="7"/>
      <c r="B65" s="7"/>
      <c r="C65" s="7"/>
      <c r="D65" s="7"/>
      <c r="E65" s="47" t="s">
        <v>506</v>
      </c>
      <c r="F65" s="9">
        <f>SUM(G65:H65)</f>
        <v>0</v>
      </c>
      <c r="G65" s="196">
        <v>0</v>
      </c>
      <c r="H65" s="196">
        <v>0</v>
      </c>
      <c r="O65" s="247"/>
    </row>
    <row r="66" spans="1:15" ht="15" customHeight="1">
      <c r="A66" s="7"/>
      <c r="B66" s="7"/>
      <c r="C66" s="7"/>
      <c r="D66" s="7"/>
      <c r="E66" s="47" t="s">
        <v>512</v>
      </c>
      <c r="F66" s="9">
        <f>SUM(G66:H66)</f>
        <v>0</v>
      </c>
      <c r="G66" s="196">
        <v>0</v>
      </c>
      <c r="H66" s="196">
        <v>0</v>
      </c>
      <c r="O66" s="247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4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247"/>
    </row>
    <row r="68" spans="1:15" ht="39.950000000000003" hidden="1" customHeight="1">
      <c r="A68" s="7"/>
      <c r="B68" s="7"/>
      <c r="C68" s="7"/>
      <c r="D68" s="7"/>
      <c r="E68" s="44" t="s">
        <v>16</v>
      </c>
      <c r="F68" s="196"/>
      <c r="G68" s="196"/>
      <c r="H68" s="196"/>
      <c r="O68" s="247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4" t="s">
        <v>31</v>
      </c>
      <c r="F69" s="9">
        <f>SUM(G69,H69)</f>
        <v>0</v>
      </c>
      <c r="G69" s="9">
        <v>0</v>
      </c>
      <c r="H69" s="9">
        <v>0</v>
      </c>
      <c r="O69" s="247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4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247"/>
    </row>
    <row r="71" spans="1:15" ht="39.950000000000003" hidden="1" customHeight="1">
      <c r="A71" s="7"/>
      <c r="B71" s="7"/>
      <c r="C71" s="7"/>
      <c r="D71" s="7"/>
      <c r="E71" s="44" t="s">
        <v>16</v>
      </c>
      <c r="F71" s="196"/>
      <c r="G71" s="196"/>
      <c r="H71" s="196"/>
      <c r="O71" s="247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4" t="s">
        <v>34</v>
      </c>
      <c r="F72" s="9">
        <f>SUM(G72,H72)</f>
        <v>0</v>
      </c>
      <c r="G72" s="9">
        <v>0</v>
      </c>
      <c r="H72" s="9">
        <v>0</v>
      </c>
      <c r="O72" s="247"/>
    </row>
    <row r="73" spans="1:15" s="184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4" t="s">
        <v>36</v>
      </c>
      <c r="F73" s="9">
        <f>SUM(F75)</f>
        <v>400717.8</v>
      </c>
      <c r="G73" s="9">
        <f>SUM(G75)</f>
        <v>98660</v>
      </c>
      <c r="H73" s="9">
        <f>SUM(H75)</f>
        <v>302057.8</v>
      </c>
      <c r="O73" s="247"/>
    </row>
    <row r="74" spans="1:15" s="184" customFormat="1" ht="39.950000000000003" hidden="1" customHeight="1">
      <c r="A74" s="7"/>
      <c r="B74" s="7"/>
      <c r="C74" s="7"/>
      <c r="D74" s="7"/>
      <c r="E74" s="44" t="s">
        <v>16</v>
      </c>
      <c r="F74" s="196"/>
      <c r="G74" s="196"/>
      <c r="H74" s="196"/>
      <c r="O74" s="247"/>
    </row>
    <row r="75" spans="1:15" s="184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4" t="s">
        <v>37</v>
      </c>
      <c r="F75" s="9">
        <f>SUM(F77:F92)</f>
        <v>400717.8</v>
      </c>
      <c r="G75" s="9">
        <f>SUM(G77:G92)</f>
        <v>98660</v>
      </c>
      <c r="H75" s="9">
        <f>SUM(H77:H92)</f>
        <v>302057.8</v>
      </c>
      <c r="O75" s="247"/>
    </row>
    <row r="76" spans="1:15" s="184" customFormat="1" ht="24">
      <c r="A76" s="7"/>
      <c r="B76" s="7"/>
      <c r="C76" s="7"/>
      <c r="D76" s="7"/>
      <c r="E76" s="45" t="s">
        <v>484</v>
      </c>
      <c r="F76" s="196"/>
      <c r="G76" s="196"/>
      <c r="H76" s="196"/>
      <c r="O76" s="247"/>
    </row>
    <row r="77" spans="1:15" s="184" customFormat="1">
      <c r="A77" s="7"/>
      <c r="B77" s="7"/>
      <c r="C77" s="7"/>
      <c r="D77" s="7"/>
      <c r="E77" s="47" t="s">
        <v>513</v>
      </c>
      <c r="F77" s="9">
        <f>SUM(G77:H77)</f>
        <v>25000</v>
      </c>
      <c r="G77" s="9">
        <v>25000</v>
      </c>
      <c r="H77" s="9">
        <v>0</v>
      </c>
      <c r="O77" s="247"/>
    </row>
    <row r="78" spans="1:15" s="184" customFormat="1" ht="15" customHeight="1">
      <c r="A78" s="7"/>
      <c r="B78" s="7"/>
      <c r="C78" s="7"/>
      <c r="D78" s="7"/>
      <c r="E78" s="47" t="s">
        <v>488</v>
      </c>
      <c r="F78" s="9">
        <f t="shared" ref="F78:F92" si="2">SUM(G78:H78)</f>
        <v>5500</v>
      </c>
      <c r="G78" s="9">
        <v>5500</v>
      </c>
      <c r="H78" s="9">
        <v>0</v>
      </c>
      <c r="O78" s="247"/>
    </row>
    <row r="79" spans="1:15" s="184" customFormat="1" ht="15" customHeight="1">
      <c r="A79" s="7"/>
      <c r="B79" s="7"/>
      <c r="C79" s="7"/>
      <c r="D79" s="7"/>
      <c r="E79" s="47" t="s">
        <v>489</v>
      </c>
      <c r="F79" s="9">
        <f t="shared" si="2"/>
        <v>400</v>
      </c>
      <c r="G79" s="9">
        <v>400</v>
      </c>
      <c r="H79" s="9">
        <v>0</v>
      </c>
      <c r="O79" s="247"/>
    </row>
    <row r="80" spans="1:15" s="184" customFormat="1" ht="15" customHeight="1">
      <c r="A80" s="7"/>
      <c r="B80" s="7"/>
      <c r="C80" s="7"/>
      <c r="D80" s="7"/>
      <c r="E80" s="47" t="s">
        <v>514</v>
      </c>
      <c r="F80" s="9">
        <f t="shared" si="2"/>
        <v>800</v>
      </c>
      <c r="G80" s="9">
        <v>800</v>
      </c>
      <c r="H80" s="9">
        <v>0</v>
      </c>
      <c r="O80" s="247"/>
    </row>
    <row r="81" spans="1:15" s="184" customFormat="1" ht="15" customHeight="1">
      <c r="A81" s="7"/>
      <c r="B81" s="7"/>
      <c r="C81" s="7"/>
      <c r="D81" s="7"/>
      <c r="E81" s="47" t="s">
        <v>494</v>
      </c>
      <c r="F81" s="9">
        <f>SUM(G81:H81)</f>
        <v>400</v>
      </c>
      <c r="G81" s="9">
        <v>400</v>
      </c>
      <c r="H81" s="9">
        <v>0</v>
      </c>
      <c r="O81" s="247"/>
    </row>
    <row r="82" spans="1:15" s="184" customFormat="1" ht="15" customHeight="1">
      <c r="A82" s="7"/>
      <c r="B82" s="7"/>
      <c r="C82" s="7"/>
      <c r="D82" s="7"/>
      <c r="E82" s="46" t="s">
        <v>541</v>
      </c>
      <c r="F82" s="9">
        <f>G82</f>
        <v>26000</v>
      </c>
      <c r="G82" s="9">
        <v>26000</v>
      </c>
      <c r="H82" s="9">
        <v>0</v>
      </c>
      <c r="O82" s="247"/>
    </row>
    <row r="83" spans="1:15" s="184" customFormat="1" ht="15" customHeight="1">
      <c r="A83" s="7"/>
      <c r="B83" s="7"/>
      <c r="C83" s="7"/>
      <c r="D83" s="7"/>
      <c r="E83" s="46" t="s">
        <v>497</v>
      </c>
      <c r="F83" s="9">
        <f t="shared" si="2"/>
        <v>8500</v>
      </c>
      <c r="G83" s="9">
        <v>8500</v>
      </c>
      <c r="H83" s="9">
        <v>0</v>
      </c>
      <c r="O83" s="247"/>
    </row>
    <row r="84" spans="1:15" s="184" customFormat="1" ht="15" customHeight="1">
      <c r="A84" s="7"/>
      <c r="B84" s="7"/>
      <c r="C84" s="7"/>
      <c r="D84" s="7"/>
      <c r="E84" s="46" t="s">
        <v>515</v>
      </c>
      <c r="F84" s="9">
        <f t="shared" si="2"/>
        <v>12400</v>
      </c>
      <c r="G84" s="9">
        <v>12400</v>
      </c>
      <c r="H84" s="9">
        <v>0</v>
      </c>
      <c r="O84" s="247"/>
    </row>
    <row r="85" spans="1:15" s="184" customFormat="1" ht="31.5" customHeight="1">
      <c r="A85" s="7"/>
      <c r="B85" s="7"/>
      <c r="C85" s="7"/>
      <c r="D85" s="7"/>
      <c r="E85" s="46" t="s">
        <v>564</v>
      </c>
      <c r="F85" s="9">
        <f t="shared" si="2"/>
        <v>1160</v>
      </c>
      <c r="G85" s="9">
        <v>1160</v>
      </c>
      <c r="H85" s="9">
        <v>0</v>
      </c>
      <c r="O85" s="247"/>
    </row>
    <row r="86" spans="1:15" s="184" customFormat="1" ht="18" customHeight="1">
      <c r="A86" s="7"/>
      <c r="B86" s="7"/>
      <c r="C86" s="7"/>
      <c r="D86" s="7"/>
      <c r="E86" s="46" t="s">
        <v>566</v>
      </c>
      <c r="F86" s="197">
        <f>G86</f>
        <v>11000</v>
      </c>
      <c r="G86" s="197">
        <v>11000</v>
      </c>
      <c r="H86" s="9">
        <v>0</v>
      </c>
      <c r="O86" s="247"/>
    </row>
    <row r="87" spans="1:15" s="184" customFormat="1" ht="27" customHeight="1">
      <c r="A87" s="7"/>
      <c r="B87" s="7"/>
      <c r="C87" s="7"/>
      <c r="D87" s="7"/>
      <c r="E87" s="46" t="s">
        <v>516</v>
      </c>
      <c r="F87" s="9">
        <f t="shared" si="2"/>
        <v>5000</v>
      </c>
      <c r="G87" s="9">
        <v>5000</v>
      </c>
      <c r="H87" s="9">
        <v>0</v>
      </c>
      <c r="O87" s="247"/>
    </row>
    <row r="88" spans="1:15" s="184" customFormat="1" ht="15" customHeight="1">
      <c r="A88" s="7"/>
      <c r="B88" s="7"/>
      <c r="C88" s="7"/>
      <c r="D88" s="7"/>
      <c r="E88" s="46" t="s">
        <v>503</v>
      </c>
      <c r="F88" s="9">
        <f t="shared" si="2"/>
        <v>2500</v>
      </c>
      <c r="G88" s="9">
        <v>2500</v>
      </c>
      <c r="H88" s="9">
        <v>0</v>
      </c>
      <c r="O88" s="247"/>
    </row>
    <row r="89" spans="1:15" s="184" customFormat="1" ht="15" customHeight="1">
      <c r="A89" s="7"/>
      <c r="B89" s="7"/>
      <c r="C89" s="7"/>
      <c r="D89" s="7"/>
      <c r="E89" s="47" t="s">
        <v>517</v>
      </c>
      <c r="F89" s="9">
        <f>SUM(G89:H89)</f>
        <v>0</v>
      </c>
      <c r="G89" s="9">
        <v>0</v>
      </c>
      <c r="H89" s="9">
        <v>0</v>
      </c>
      <c r="I89" s="184" t="s">
        <v>518</v>
      </c>
      <c r="J89" s="184" t="s">
        <v>519</v>
      </c>
      <c r="O89" s="247"/>
    </row>
    <row r="90" spans="1:15" s="184" customFormat="1" ht="25.5" customHeight="1">
      <c r="A90" s="7"/>
      <c r="B90" s="7"/>
      <c r="C90" s="7"/>
      <c r="D90" s="7"/>
      <c r="E90" s="47" t="s">
        <v>520</v>
      </c>
      <c r="F90" s="9">
        <f>SUM(G90:H90)</f>
        <v>272057.8</v>
      </c>
      <c r="G90" s="9">
        <v>0</v>
      </c>
      <c r="H90" s="9">
        <v>272057.8</v>
      </c>
      <c r="I90" s="184" t="s">
        <v>521</v>
      </c>
      <c r="O90" s="247"/>
    </row>
    <row r="91" spans="1:15" s="184" customFormat="1" ht="15" customHeight="1">
      <c r="A91" s="7"/>
      <c r="B91" s="7"/>
      <c r="C91" s="7"/>
      <c r="D91" s="7"/>
      <c r="E91" s="46" t="s">
        <v>522</v>
      </c>
      <c r="F91" s="9">
        <f t="shared" ref="F91" si="3">SUM(G91:H91)</f>
        <v>25000</v>
      </c>
      <c r="G91" s="9">
        <v>0</v>
      </c>
      <c r="H91" s="9">
        <v>25000</v>
      </c>
      <c r="O91" s="247"/>
    </row>
    <row r="92" spans="1:15" s="184" customFormat="1" ht="15" customHeight="1">
      <c r="A92" s="7"/>
      <c r="B92" s="7"/>
      <c r="C92" s="7"/>
      <c r="D92" s="7"/>
      <c r="E92" s="46" t="s">
        <v>676</v>
      </c>
      <c r="F92" s="9">
        <f t="shared" si="2"/>
        <v>5000</v>
      </c>
      <c r="G92" s="9">
        <v>0</v>
      </c>
      <c r="H92" s="9">
        <v>5000</v>
      </c>
      <c r="O92" s="247"/>
    </row>
    <row r="93" spans="1:15" ht="15" hidden="1" customHeight="1">
      <c r="A93" s="7">
        <v>2170</v>
      </c>
      <c r="B93" s="7" t="s">
        <v>11</v>
      </c>
      <c r="C93" s="7" t="s">
        <v>38</v>
      </c>
      <c r="D93" s="7" t="s">
        <v>12</v>
      </c>
      <c r="E93" s="44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247"/>
    </row>
    <row r="94" spans="1:15" ht="39.950000000000003" hidden="1" customHeight="1">
      <c r="A94" s="7"/>
      <c r="B94" s="7"/>
      <c r="C94" s="7"/>
      <c r="D94" s="7"/>
      <c r="E94" s="44" t="s">
        <v>16</v>
      </c>
      <c r="F94" s="196"/>
      <c r="G94" s="196"/>
      <c r="H94" s="196"/>
      <c r="O94" s="247"/>
    </row>
    <row r="95" spans="1:15" ht="15" hidden="1" customHeight="1">
      <c r="A95" s="7">
        <v>2171</v>
      </c>
      <c r="B95" s="7" t="s">
        <v>11</v>
      </c>
      <c r="C95" s="7" t="s">
        <v>38</v>
      </c>
      <c r="D95" s="7" t="s">
        <v>11</v>
      </c>
      <c r="E95" s="44" t="s">
        <v>39</v>
      </c>
      <c r="F95" s="9">
        <f>SUM(G95,H95)</f>
        <v>0</v>
      </c>
      <c r="G95" s="9">
        <v>0</v>
      </c>
      <c r="H95" s="9">
        <v>0</v>
      </c>
      <c r="O95" s="247"/>
    </row>
    <row r="96" spans="1:15" ht="25.5" hidden="1" customHeight="1">
      <c r="A96" s="7">
        <v>2180</v>
      </c>
      <c r="B96" s="7" t="s">
        <v>11</v>
      </c>
      <c r="C96" s="7" t="s">
        <v>40</v>
      </c>
      <c r="D96" s="7" t="s">
        <v>12</v>
      </c>
      <c r="E96" s="44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247"/>
    </row>
    <row r="97" spans="1:15" ht="39.950000000000003" hidden="1" customHeight="1">
      <c r="A97" s="7"/>
      <c r="B97" s="7"/>
      <c r="C97" s="7"/>
      <c r="D97" s="7"/>
      <c r="E97" s="44" t="s">
        <v>16</v>
      </c>
      <c r="F97" s="196"/>
      <c r="G97" s="196"/>
      <c r="H97" s="196"/>
      <c r="O97" s="247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4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247"/>
    </row>
    <row r="99" spans="1:15" ht="15" hidden="1" customHeight="1">
      <c r="A99" s="7"/>
      <c r="B99" s="7"/>
      <c r="C99" s="7"/>
      <c r="D99" s="7"/>
      <c r="E99" s="44" t="s">
        <v>16</v>
      </c>
      <c r="F99" s="196"/>
      <c r="G99" s="196"/>
      <c r="H99" s="196"/>
      <c r="O99" s="247"/>
    </row>
    <row r="100" spans="1:15" ht="15" hidden="1" customHeight="1">
      <c r="A100" s="7">
        <v>2182</v>
      </c>
      <c r="B100" s="7" t="s">
        <v>11</v>
      </c>
      <c r="C100" s="7" t="s">
        <v>40</v>
      </c>
      <c r="D100" s="7" t="s">
        <v>11</v>
      </c>
      <c r="E100" s="44" t="s">
        <v>42</v>
      </c>
      <c r="F100" s="9">
        <f>SUM(G100,H100)</f>
        <v>0</v>
      </c>
      <c r="G100" s="9">
        <v>0</v>
      </c>
      <c r="H100" s="9">
        <v>0</v>
      </c>
      <c r="O100" s="247"/>
    </row>
    <row r="101" spans="1:15" ht="15" hidden="1" customHeight="1">
      <c r="A101" s="7">
        <v>2183</v>
      </c>
      <c r="B101" s="7" t="s">
        <v>11</v>
      </c>
      <c r="C101" s="7" t="s">
        <v>40</v>
      </c>
      <c r="D101" s="7" t="s">
        <v>11</v>
      </c>
      <c r="E101" s="44" t="s">
        <v>43</v>
      </c>
      <c r="F101" s="9">
        <f>SUM(G101,H101)</f>
        <v>0</v>
      </c>
      <c r="G101" s="9">
        <v>0</v>
      </c>
      <c r="H101" s="9">
        <v>0</v>
      </c>
      <c r="O101" s="247"/>
    </row>
    <row r="102" spans="1:15" ht="15" hidden="1" customHeight="1">
      <c r="A102" s="7">
        <v>2200</v>
      </c>
      <c r="B102" s="7" t="s">
        <v>18</v>
      </c>
      <c r="C102" s="7" t="s">
        <v>12</v>
      </c>
      <c r="D102" s="7" t="s">
        <v>12</v>
      </c>
      <c r="E102" s="44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247"/>
    </row>
    <row r="103" spans="1:15" ht="39.950000000000003" hidden="1" customHeight="1">
      <c r="A103" s="7"/>
      <c r="B103" s="7"/>
      <c r="C103" s="7"/>
      <c r="D103" s="7"/>
      <c r="E103" s="44" t="s">
        <v>14</v>
      </c>
      <c r="F103" s="196"/>
      <c r="G103" s="196"/>
      <c r="H103" s="196"/>
      <c r="O103" s="247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4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247"/>
    </row>
    <row r="105" spans="1:15" ht="39.950000000000003" hidden="1" customHeight="1">
      <c r="A105" s="7"/>
      <c r="B105" s="7"/>
      <c r="C105" s="7"/>
      <c r="D105" s="7"/>
      <c r="E105" s="44" t="s">
        <v>16</v>
      </c>
      <c r="F105" s="196"/>
      <c r="G105" s="196"/>
      <c r="H105" s="196"/>
      <c r="O105" s="247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4" t="s">
        <v>46</v>
      </c>
      <c r="F106" s="9">
        <f>SUM(G106,H106)</f>
        <v>0</v>
      </c>
      <c r="G106" s="9">
        <v>0</v>
      </c>
      <c r="H106" s="9">
        <v>0</v>
      </c>
      <c r="O106" s="247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4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247"/>
    </row>
    <row r="108" spans="1:15" ht="39.950000000000003" hidden="1" customHeight="1">
      <c r="A108" s="7"/>
      <c r="B108" s="7"/>
      <c r="C108" s="7"/>
      <c r="D108" s="7"/>
      <c r="E108" s="44" t="s">
        <v>16</v>
      </c>
      <c r="F108" s="196"/>
      <c r="G108" s="196"/>
      <c r="H108" s="196"/>
      <c r="O108" s="247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4" t="s">
        <v>48</v>
      </c>
      <c r="F109" s="9">
        <f>SUM(G109,H109)</f>
        <v>0</v>
      </c>
      <c r="G109" s="9">
        <v>0</v>
      </c>
      <c r="H109" s="9">
        <v>0</v>
      </c>
      <c r="O109" s="247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4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247"/>
    </row>
    <row r="111" spans="1:15" ht="39.950000000000003" hidden="1" customHeight="1">
      <c r="A111" s="7"/>
      <c r="B111" s="7"/>
      <c r="C111" s="7"/>
      <c r="D111" s="7"/>
      <c r="E111" s="44" t="s">
        <v>16</v>
      </c>
      <c r="F111" s="196"/>
      <c r="G111" s="196"/>
      <c r="H111" s="196"/>
      <c r="O111" s="247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4" t="s">
        <v>50</v>
      </c>
      <c r="F112" s="9">
        <f>SUM(G112,H112)</f>
        <v>0</v>
      </c>
      <c r="G112" s="9">
        <v>0</v>
      </c>
      <c r="H112" s="9">
        <v>0</v>
      </c>
      <c r="O112" s="247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4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247"/>
    </row>
    <row r="114" spans="1:15" ht="39.950000000000003" hidden="1" customHeight="1">
      <c r="A114" s="7"/>
      <c r="B114" s="7"/>
      <c r="C114" s="7"/>
      <c r="D114" s="7"/>
      <c r="E114" s="44" t="s">
        <v>16</v>
      </c>
      <c r="F114" s="196"/>
      <c r="G114" s="196"/>
      <c r="H114" s="196"/>
      <c r="O114" s="247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4" t="s">
        <v>51</v>
      </c>
      <c r="F115" s="9">
        <f>SUM(G115,H115)</f>
        <v>0</v>
      </c>
      <c r="G115" s="9">
        <v>0</v>
      </c>
      <c r="H115" s="9">
        <v>0</v>
      </c>
      <c r="O115" s="247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4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247"/>
    </row>
    <row r="117" spans="1:15" ht="39.950000000000003" hidden="1" customHeight="1">
      <c r="A117" s="7"/>
      <c r="B117" s="7"/>
      <c r="C117" s="7"/>
      <c r="D117" s="7"/>
      <c r="E117" s="44" t="s">
        <v>16</v>
      </c>
      <c r="F117" s="196"/>
      <c r="G117" s="196"/>
      <c r="H117" s="196"/>
      <c r="O117" s="247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4" t="s">
        <v>52</v>
      </c>
      <c r="F118" s="9">
        <f>SUM(G118,H118)</f>
        <v>0</v>
      </c>
      <c r="G118" s="9">
        <v>0</v>
      </c>
      <c r="H118" s="9">
        <v>0</v>
      </c>
      <c r="O118" s="247"/>
    </row>
    <row r="119" spans="1:15" ht="51" hidden="1" customHeight="1">
      <c r="A119" s="7">
        <v>2300</v>
      </c>
      <c r="B119" s="7" t="s">
        <v>20</v>
      </c>
      <c r="C119" s="7" t="s">
        <v>12</v>
      </c>
      <c r="D119" s="7" t="s">
        <v>12</v>
      </c>
      <c r="E119" s="44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247"/>
    </row>
    <row r="120" spans="1:15" ht="15" hidden="1" customHeight="1">
      <c r="A120" s="7"/>
      <c r="B120" s="7"/>
      <c r="C120" s="7"/>
      <c r="D120" s="7"/>
      <c r="E120" s="44" t="s">
        <v>14</v>
      </c>
      <c r="F120" s="196"/>
      <c r="G120" s="196"/>
      <c r="H120" s="196"/>
      <c r="O120" s="247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4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247"/>
    </row>
    <row r="122" spans="1:15" ht="39.950000000000003" hidden="1" customHeight="1">
      <c r="A122" s="7"/>
      <c r="B122" s="7"/>
      <c r="C122" s="7"/>
      <c r="D122" s="7"/>
      <c r="E122" s="44" t="s">
        <v>16</v>
      </c>
      <c r="F122" s="196"/>
      <c r="G122" s="196"/>
      <c r="H122" s="196"/>
      <c r="O122" s="247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4" t="s">
        <v>55</v>
      </c>
      <c r="F123" s="9">
        <f>SUM(G123,H123)</f>
        <v>0</v>
      </c>
      <c r="G123" s="9">
        <v>0</v>
      </c>
      <c r="H123" s="9">
        <v>0</v>
      </c>
      <c r="O123" s="247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4" t="s">
        <v>56</v>
      </c>
      <c r="F124" s="9">
        <f>SUM(G124,H124)</f>
        <v>0</v>
      </c>
      <c r="G124" s="9">
        <v>0</v>
      </c>
      <c r="H124" s="9">
        <v>0</v>
      </c>
      <c r="O124" s="247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4" t="s">
        <v>57</v>
      </c>
      <c r="F125" s="9">
        <f>SUM(G125,H125)</f>
        <v>0</v>
      </c>
      <c r="G125" s="9">
        <v>0</v>
      </c>
      <c r="H125" s="9">
        <v>0</v>
      </c>
      <c r="O125" s="247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4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247"/>
    </row>
    <row r="127" spans="1:15" ht="39.950000000000003" hidden="1" customHeight="1">
      <c r="A127" s="7"/>
      <c r="B127" s="7"/>
      <c r="C127" s="7"/>
      <c r="D127" s="7"/>
      <c r="E127" s="44" t="s">
        <v>16</v>
      </c>
      <c r="F127" s="196"/>
      <c r="G127" s="196"/>
      <c r="H127" s="196"/>
      <c r="O127" s="247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4" t="s">
        <v>59</v>
      </c>
      <c r="F128" s="9">
        <f>SUM(G128,H128)</f>
        <v>0</v>
      </c>
      <c r="G128" s="9">
        <v>0</v>
      </c>
      <c r="H128" s="9">
        <v>0</v>
      </c>
      <c r="O128" s="247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4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247"/>
    </row>
    <row r="130" spans="1:15" ht="39.950000000000003" hidden="1" customHeight="1">
      <c r="A130" s="7"/>
      <c r="B130" s="7"/>
      <c r="C130" s="7"/>
      <c r="D130" s="7"/>
      <c r="E130" s="44" t="s">
        <v>16</v>
      </c>
      <c r="F130" s="196"/>
      <c r="G130" s="196"/>
      <c r="H130" s="196"/>
      <c r="O130" s="247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4" t="s">
        <v>61</v>
      </c>
      <c r="F131" s="9">
        <f>SUM(G131,H131)</f>
        <v>0</v>
      </c>
      <c r="G131" s="9">
        <v>0</v>
      </c>
      <c r="H131" s="9">
        <v>0</v>
      </c>
      <c r="O131" s="247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4" t="s">
        <v>62</v>
      </c>
      <c r="F132" s="9">
        <f>SUM(G132,H132)</f>
        <v>0</v>
      </c>
      <c r="G132" s="9">
        <v>0</v>
      </c>
      <c r="H132" s="9">
        <v>0</v>
      </c>
      <c r="O132" s="247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4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247"/>
    </row>
    <row r="134" spans="1:15" ht="39.950000000000003" hidden="1" customHeight="1">
      <c r="A134" s="7"/>
      <c r="B134" s="7"/>
      <c r="C134" s="7"/>
      <c r="D134" s="7"/>
      <c r="E134" s="44" t="s">
        <v>16</v>
      </c>
      <c r="F134" s="196"/>
      <c r="G134" s="196"/>
      <c r="H134" s="196"/>
      <c r="O134" s="247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4" t="s">
        <v>63</v>
      </c>
      <c r="F135" s="9">
        <f>SUM(G135,H135)</f>
        <v>0</v>
      </c>
      <c r="G135" s="9">
        <v>0</v>
      </c>
      <c r="H135" s="9">
        <v>0</v>
      </c>
      <c r="O135" s="247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4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247"/>
    </row>
    <row r="137" spans="1:15" ht="39.950000000000003" hidden="1" customHeight="1">
      <c r="A137" s="7"/>
      <c r="B137" s="7"/>
      <c r="C137" s="7"/>
      <c r="D137" s="7"/>
      <c r="E137" s="44" t="s">
        <v>16</v>
      </c>
      <c r="F137" s="196"/>
      <c r="G137" s="196"/>
      <c r="H137" s="196"/>
      <c r="O137" s="247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4" t="s">
        <v>65</v>
      </c>
      <c r="F138" s="9">
        <f>SUM(G138,H138)</f>
        <v>0</v>
      </c>
      <c r="G138" s="9">
        <v>0</v>
      </c>
      <c r="H138" s="9">
        <v>0</v>
      </c>
      <c r="O138" s="247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4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247"/>
    </row>
    <row r="140" spans="1:15" ht="39.950000000000003" hidden="1" customHeight="1">
      <c r="A140" s="7"/>
      <c r="B140" s="7"/>
      <c r="C140" s="7"/>
      <c r="D140" s="7"/>
      <c r="E140" s="44" t="s">
        <v>16</v>
      </c>
      <c r="F140" s="196"/>
      <c r="G140" s="196"/>
      <c r="H140" s="196"/>
      <c r="O140" s="247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4" t="s">
        <v>66</v>
      </c>
      <c r="F141" s="9">
        <f>SUM(G141,H141)</f>
        <v>0</v>
      </c>
      <c r="G141" s="9">
        <v>0</v>
      </c>
      <c r="H141" s="9">
        <v>0</v>
      </c>
      <c r="O141" s="247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4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247"/>
    </row>
    <row r="143" spans="1:15" ht="39.950000000000003" hidden="1" customHeight="1">
      <c r="A143" s="7"/>
      <c r="B143" s="7"/>
      <c r="C143" s="7"/>
      <c r="D143" s="7"/>
      <c r="E143" s="44" t="s">
        <v>16</v>
      </c>
      <c r="F143" s="196"/>
      <c r="G143" s="196"/>
      <c r="H143" s="196"/>
      <c r="O143" s="247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4" t="s">
        <v>67</v>
      </c>
      <c r="F144" s="9">
        <f>SUM(G144,H144)</f>
        <v>0</v>
      </c>
      <c r="G144" s="9">
        <v>0</v>
      </c>
      <c r="H144" s="9">
        <v>0</v>
      </c>
      <c r="O144" s="247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4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247"/>
    </row>
    <row r="146" spans="1:15" ht="39.950000000000003" hidden="1" customHeight="1">
      <c r="A146" s="7"/>
      <c r="B146" s="7"/>
      <c r="C146" s="7"/>
      <c r="D146" s="7"/>
      <c r="E146" s="44" t="s">
        <v>16</v>
      </c>
      <c r="F146" s="196"/>
      <c r="G146" s="196"/>
      <c r="H146" s="196"/>
      <c r="O146" s="247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4" t="s">
        <v>69</v>
      </c>
      <c r="F147" s="9">
        <f>SUM(G147,H147)</f>
        <v>0</v>
      </c>
      <c r="G147" s="9">
        <v>0</v>
      </c>
      <c r="H147" s="9">
        <v>0</v>
      </c>
      <c r="O147" s="247"/>
    </row>
    <row r="148" spans="1:15" ht="38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4" t="s">
        <v>70</v>
      </c>
      <c r="F148" s="9">
        <f>SUM(F150,F154,F163,F171,F176,F187,F190,F196,F205)</f>
        <v>830505.5</v>
      </c>
      <c r="G148" s="9">
        <f>SUM(G150,G154,G163,G171,G176,G187,G190,G196,G205)</f>
        <v>131924.4</v>
      </c>
      <c r="H148" s="9">
        <f>SUM(H150,H154,H163,H171,H176,H187,H190,H196,H205)</f>
        <v>698581.1</v>
      </c>
      <c r="O148" s="247"/>
    </row>
    <row r="149" spans="1:15" ht="39.950000000000003" hidden="1" customHeight="1">
      <c r="A149" s="7"/>
      <c r="B149" s="7"/>
      <c r="C149" s="7"/>
      <c r="D149" s="7"/>
      <c r="E149" s="44" t="s">
        <v>16</v>
      </c>
      <c r="F149" s="196"/>
      <c r="G149" s="196"/>
      <c r="H149" s="196"/>
      <c r="O149" s="247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4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247"/>
    </row>
    <row r="151" spans="1:15" ht="39.950000000000003" hidden="1" customHeight="1">
      <c r="A151" s="7"/>
      <c r="B151" s="7"/>
      <c r="C151" s="7"/>
      <c r="D151" s="7"/>
      <c r="E151" s="44" t="s">
        <v>16</v>
      </c>
      <c r="F151" s="196"/>
      <c r="G151" s="196"/>
      <c r="H151" s="196"/>
      <c r="O151" s="247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4" t="s">
        <v>72</v>
      </c>
      <c r="F152" s="9">
        <f>SUM(G152,H152)</f>
        <v>0</v>
      </c>
      <c r="G152" s="9">
        <v>0</v>
      </c>
      <c r="H152" s="9">
        <v>0</v>
      </c>
      <c r="O152" s="247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4" t="s">
        <v>73</v>
      </c>
      <c r="F153" s="9">
        <f>SUM(G153,H153)</f>
        <v>0</v>
      </c>
      <c r="G153" s="9">
        <v>0</v>
      </c>
      <c r="H153" s="9">
        <v>0</v>
      </c>
      <c r="O153" s="247"/>
    </row>
    <row r="154" spans="1:15" ht="25.5" customHeight="1">
      <c r="A154" s="7">
        <v>2420</v>
      </c>
      <c r="B154" s="7" t="s">
        <v>29</v>
      </c>
      <c r="C154" s="7" t="s">
        <v>18</v>
      </c>
      <c r="D154" s="7" t="s">
        <v>12</v>
      </c>
      <c r="E154" s="44" t="s">
        <v>74</v>
      </c>
      <c r="F154" s="9">
        <f>F156+F160</f>
        <v>99924.4</v>
      </c>
      <c r="G154" s="9">
        <f>G156+G160</f>
        <v>99924.4</v>
      </c>
      <c r="H154" s="9">
        <f>SUM(H157:H160)</f>
        <v>0</v>
      </c>
      <c r="O154" s="247"/>
    </row>
    <row r="155" spans="1:15" ht="39.950000000000003" hidden="1" customHeight="1">
      <c r="A155" s="7"/>
      <c r="B155" s="7"/>
      <c r="C155" s="7"/>
      <c r="D155" s="7"/>
      <c r="E155" s="44" t="s">
        <v>16</v>
      </c>
      <c r="F155" s="196"/>
      <c r="G155" s="196"/>
      <c r="H155" s="196"/>
      <c r="O155" s="247"/>
    </row>
    <row r="156" spans="1:15" ht="19.5" customHeight="1">
      <c r="A156" s="7"/>
      <c r="B156" s="7"/>
      <c r="C156" s="7"/>
      <c r="D156" s="7"/>
      <c r="E156" s="44" t="s">
        <v>485</v>
      </c>
      <c r="F156" s="196">
        <v>0</v>
      </c>
      <c r="G156" s="196">
        <v>0</v>
      </c>
      <c r="H156" s="196">
        <v>0</v>
      </c>
      <c r="O156" s="247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4" t="s">
        <v>75</v>
      </c>
      <c r="F157" s="9">
        <f>SUM(G157,H157)</f>
        <v>0</v>
      </c>
      <c r="G157" s="9">
        <v>0</v>
      </c>
      <c r="H157" s="9">
        <v>0</v>
      </c>
      <c r="O157" s="247"/>
    </row>
    <row r="158" spans="1:15" ht="15" customHeight="1">
      <c r="A158" s="7">
        <v>2422</v>
      </c>
      <c r="B158" s="7" t="s">
        <v>29</v>
      </c>
      <c r="C158" s="7" t="s">
        <v>18</v>
      </c>
      <c r="D158" s="7" t="s">
        <v>18</v>
      </c>
      <c r="E158" s="44" t="s">
        <v>76</v>
      </c>
      <c r="F158" s="9">
        <f>SUM(G158,H158)</f>
        <v>0</v>
      </c>
      <c r="G158" s="9">
        <v>0</v>
      </c>
      <c r="H158" s="9">
        <v>0</v>
      </c>
      <c r="O158" s="247"/>
    </row>
    <row r="159" spans="1:15" ht="15" customHeight="1">
      <c r="A159" s="7">
        <v>2423</v>
      </c>
      <c r="B159" s="7" t="s">
        <v>29</v>
      </c>
      <c r="C159" s="7" t="s">
        <v>18</v>
      </c>
      <c r="D159" s="7" t="s">
        <v>20</v>
      </c>
      <c r="E159" s="44" t="s">
        <v>77</v>
      </c>
      <c r="F159" s="9">
        <f>SUM(G159,H159)</f>
        <v>0</v>
      </c>
      <c r="G159" s="9">
        <v>0</v>
      </c>
      <c r="H159" s="9">
        <v>0</v>
      </c>
      <c r="O159" s="247"/>
    </row>
    <row r="160" spans="1:15" s="184" customFormat="1" ht="15" customHeight="1">
      <c r="A160" s="7">
        <v>2424</v>
      </c>
      <c r="B160" s="7" t="s">
        <v>29</v>
      </c>
      <c r="C160" s="7" t="s">
        <v>18</v>
      </c>
      <c r="D160" s="7" t="s">
        <v>29</v>
      </c>
      <c r="E160" s="44" t="s">
        <v>78</v>
      </c>
      <c r="F160" s="9">
        <f>G160</f>
        <v>99924.4</v>
      </c>
      <c r="G160" s="9">
        <f>G162</f>
        <v>99924.4</v>
      </c>
      <c r="H160" s="9">
        <f>SUM(H162)</f>
        <v>0</v>
      </c>
      <c r="O160" s="247"/>
    </row>
    <row r="161" spans="1:15" s="184" customFormat="1" ht="24" customHeight="1">
      <c r="A161" s="7"/>
      <c r="B161" s="7"/>
      <c r="C161" s="7"/>
      <c r="D161" s="7"/>
      <c r="E161" s="45" t="s">
        <v>484</v>
      </c>
      <c r="F161" s="9"/>
      <c r="G161" s="9"/>
      <c r="H161" s="9"/>
      <c r="O161" s="247"/>
    </row>
    <row r="162" spans="1:15" s="184" customFormat="1" ht="15.75" customHeight="1">
      <c r="A162" s="7"/>
      <c r="B162" s="7"/>
      <c r="C162" s="7"/>
      <c r="D162" s="7"/>
      <c r="E162" s="44" t="s">
        <v>523</v>
      </c>
      <c r="F162" s="9">
        <f>SUM(G162:H162)</f>
        <v>99924.4</v>
      </c>
      <c r="G162" s="9">
        <v>99924.4</v>
      </c>
      <c r="H162" s="9">
        <v>0</v>
      </c>
      <c r="O162" s="247"/>
    </row>
    <row r="163" spans="1:15" ht="15" hidden="1" customHeight="1">
      <c r="A163" s="7">
        <v>2430</v>
      </c>
      <c r="B163" s="7" t="s">
        <v>29</v>
      </c>
      <c r="C163" s="7" t="s">
        <v>20</v>
      </c>
      <c r="D163" s="7" t="s">
        <v>12</v>
      </c>
      <c r="E163" s="44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247"/>
    </row>
    <row r="164" spans="1:15" ht="15" hidden="1" customHeight="1">
      <c r="A164" s="7"/>
      <c r="B164" s="7"/>
      <c r="C164" s="7"/>
      <c r="D164" s="7"/>
      <c r="E164" s="44" t="s">
        <v>16</v>
      </c>
      <c r="F164" s="196"/>
      <c r="G164" s="196"/>
      <c r="H164" s="196"/>
      <c r="O164" s="247"/>
    </row>
    <row r="165" spans="1:15" ht="15" hidden="1" customHeight="1">
      <c r="A165" s="7">
        <v>2431</v>
      </c>
      <c r="B165" s="7" t="s">
        <v>29</v>
      </c>
      <c r="C165" s="7" t="s">
        <v>20</v>
      </c>
      <c r="D165" s="7" t="s">
        <v>11</v>
      </c>
      <c r="E165" s="44" t="s">
        <v>80</v>
      </c>
      <c r="F165" s="9">
        <f t="shared" ref="F165:F170" si="4">SUM(G165,H165)</f>
        <v>0</v>
      </c>
      <c r="G165" s="9">
        <v>0</v>
      </c>
      <c r="H165" s="9">
        <v>0</v>
      </c>
      <c r="O165" s="247"/>
    </row>
    <row r="166" spans="1:15" ht="15" hidden="1" customHeight="1">
      <c r="A166" s="7">
        <v>2432</v>
      </c>
      <c r="B166" s="7" t="s">
        <v>29</v>
      </c>
      <c r="C166" s="7" t="s">
        <v>20</v>
      </c>
      <c r="D166" s="7" t="s">
        <v>18</v>
      </c>
      <c r="E166" s="44" t="s">
        <v>81</v>
      </c>
      <c r="F166" s="9">
        <f t="shared" si="4"/>
        <v>0</v>
      </c>
      <c r="G166" s="9">
        <v>0</v>
      </c>
      <c r="H166" s="9">
        <v>0</v>
      </c>
      <c r="O166" s="247"/>
    </row>
    <row r="167" spans="1:15" ht="15" hidden="1" customHeight="1">
      <c r="A167" s="7">
        <v>2433</v>
      </c>
      <c r="B167" s="7" t="s">
        <v>29</v>
      </c>
      <c r="C167" s="7" t="s">
        <v>20</v>
      </c>
      <c r="D167" s="7" t="s">
        <v>20</v>
      </c>
      <c r="E167" s="44" t="s">
        <v>82</v>
      </c>
      <c r="F167" s="9">
        <f t="shared" si="4"/>
        <v>0</v>
      </c>
      <c r="G167" s="9">
        <v>0</v>
      </c>
      <c r="H167" s="9">
        <v>0</v>
      </c>
      <c r="O167" s="247"/>
    </row>
    <row r="168" spans="1:15" ht="15" hidden="1" customHeight="1">
      <c r="A168" s="7">
        <v>2434</v>
      </c>
      <c r="B168" s="7" t="s">
        <v>29</v>
      </c>
      <c r="C168" s="7" t="s">
        <v>20</v>
      </c>
      <c r="D168" s="7" t="s">
        <v>29</v>
      </c>
      <c r="E168" s="44" t="s">
        <v>83</v>
      </c>
      <c r="F168" s="9">
        <f t="shared" si="4"/>
        <v>0</v>
      </c>
      <c r="G168" s="9">
        <v>0</v>
      </c>
      <c r="H168" s="9">
        <v>0</v>
      </c>
      <c r="O168" s="247"/>
    </row>
    <row r="169" spans="1:15" ht="15" hidden="1" customHeight="1">
      <c r="A169" s="7">
        <v>2435</v>
      </c>
      <c r="B169" s="7" t="s">
        <v>29</v>
      </c>
      <c r="C169" s="7" t="s">
        <v>20</v>
      </c>
      <c r="D169" s="7" t="s">
        <v>32</v>
      </c>
      <c r="E169" s="44" t="s">
        <v>84</v>
      </c>
      <c r="F169" s="9">
        <f t="shared" si="4"/>
        <v>0</v>
      </c>
      <c r="G169" s="9">
        <v>0</v>
      </c>
      <c r="H169" s="9">
        <v>0</v>
      </c>
      <c r="O169" s="247"/>
    </row>
    <row r="170" spans="1:15" ht="15" hidden="1" customHeight="1">
      <c r="A170" s="7">
        <v>2436</v>
      </c>
      <c r="B170" s="7" t="s">
        <v>29</v>
      </c>
      <c r="C170" s="7" t="s">
        <v>20</v>
      </c>
      <c r="D170" s="7" t="s">
        <v>35</v>
      </c>
      <c r="E170" s="44" t="s">
        <v>85</v>
      </c>
      <c r="F170" s="9">
        <f t="shared" si="4"/>
        <v>0</v>
      </c>
      <c r="G170" s="9">
        <v>0</v>
      </c>
      <c r="H170" s="9">
        <v>0</v>
      </c>
      <c r="O170" s="247"/>
    </row>
    <row r="171" spans="1:15" ht="15" hidden="1" customHeight="1">
      <c r="A171" s="7">
        <v>2440</v>
      </c>
      <c r="B171" s="7" t="s">
        <v>29</v>
      </c>
      <c r="C171" s="7" t="s">
        <v>29</v>
      </c>
      <c r="D171" s="7" t="s">
        <v>12</v>
      </c>
      <c r="E171" s="44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247"/>
    </row>
    <row r="172" spans="1:15" ht="15" hidden="1" customHeight="1">
      <c r="A172" s="7"/>
      <c r="B172" s="7"/>
      <c r="C172" s="7"/>
      <c r="D172" s="7"/>
      <c r="E172" s="44" t="s">
        <v>16</v>
      </c>
      <c r="F172" s="196"/>
      <c r="G172" s="196"/>
      <c r="H172" s="196"/>
      <c r="O172" s="247"/>
    </row>
    <row r="173" spans="1:15" ht="15" hidden="1" customHeight="1">
      <c r="A173" s="7">
        <v>2441</v>
      </c>
      <c r="B173" s="7" t="s">
        <v>29</v>
      </c>
      <c r="C173" s="7" t="s">
        <v>29</v>
      </c>
      <c r="D173" s="7" t="s">
        <v>11</v>
      </c>
      <c r="E173" s="44" t="s">
        <v>87</v>
      </c>
      <c r="F173" s="9">
        <f>SUM(G173,H173)</f>
        <v>0</v>
      </c>
      <c r="G173" s="9">
        <v>0</v>
      </c>
      <c r="H173" s="9">
        <v>0</v>
      </c>
      <c r="O173" s="247"/>
    </row>
    <row r="174" spans="1:15" ht="15" hidden="1" customHeight="1">
      <c r="A174" s="7">
        <v>2442</v>
      </c>
      <c r="B174" s="7" t="s">
        <v>29</v>
      </c>
      <c r="C174" s="7" t="s">
        <v>29</v>
      </c>
      <c r="D174" s="7" t="s">
        <v>18</v>
      </c>
      <c r="E174" s="44" t="s">
        <v>88</v>
      </c>
      <c r="F174" s="9">
        <f>SUM(G174,H174)</f>
        <v>0</v>
      </c>
      <c r="G174" s="9">
        <v>0</v>
      </c>
      <c r="H174" s="9">
        <v>0</v>
      </c>
      <c r="O174" s="247"/>
    </row>
    <row r="175" spans="1:15" ht="11.25" hidden="1" customHeight="1">
      <c r="A175" s="7">
        <v>2443</v>
      </c>
      <c r="B175" s="7" t="s">
        <v>29</v>
      </c>
      <c r="C175" s="7" t="s">
        <v>29</v>
      </c>
      <c r="D175" s="7" t="s">
        <v>20</v>
      </c>
      <c r="E175" s="44" t="s">
        <v>89</v>
      </c>
      <c r="F175" s="9">
        <f>SUM(G175,H175)</f>
        <v>0</v>
      </c>
      <c r="G175" s="9">
        <v>0</v>
      </c>
      <c r="H175" s="9">
        <v>0</v>
      </c>
      <c r="O175" s="247"/>
    </row>
    <row r="176" spans="1:15" ht="15" customHeight="1">
      <c r="A176" s="7">
        <v>2450</v>
      </c>
      <c r="B176" s="7" t="s">
        <v>29</v>
      </c>
      <c r="C176" s="7" t="s">
        <v>32</v>
      </c>
      <c r="D176" s="7" t="s">
        <v>12</v>
      </c>
      <c r="E176" s="44" t="s">
        <v>90</v>
      </c>
      <c r="F176" s="9">
        <f>F178</f>
        <v>756581.1</v>
      </c>
      <c r="G176" s="9">
        <f>G178</f>
        <v>32000</v>
      </c>
      <c r="H176" s="9">
        <f>H178</f>
        <v>724581.1</v>
      </c>
      <c r="O176" s="247"/>
    </row>
    <row r="177" spans="1:15" ht="39.950000000000003" hidden="1" customHeight="1">
      <c r="A177" s="7"/>
      <c r="B177" s="7"/>
      <c r="C177" s="7"/>
      <c r="D177" s="7"/>
      <c r="E177" s="44" t="s">
        <v>16</v>
      </c>
      <c r="F177" s="196"/>
      <c r="G177" s="196"/>
      <c r="H177" s="196"/>
      <c r="O177" s="247"/>
    </row>
    <row r="178" spans="1:15" ht="15" customHeight="1">
      <c r="A178" s="7">
        <v>2451</v>
      </c>
      <c r="B178" s="7" t="s">
        <v>29</v>
      </c>
      <c r="C178" s="7" t="s">
        <v>32</v>
      </c>
      <c r="D178" s="7" t="s">
        <v>11</v>
      </c>
      <c r="E178" s="44" t="s">
        <v>91</v>
      </c>
      <c r="F178" s="9">
        <f>SUM(F180:F182)</f>
        <v>756581.1</v>
      </c>
      <c r="G178" s="9">
        <f>SUM(G180:G182)</f>
        <v>32000</v>
      </c>
      <c r="H178" s="9">
        <f>H182</f>
        <v>724581.1</v>
      </c>
      <c r="O178" s="247"/>
    </row>
    <row r="179" spans="1:15" ht="24" customHeight="1">
      <c r="A179" s="7"/>
      <c r="B179" s="7"/>
      <c r="C179" s="7"/>
      <c r="D179" s="7"/>
      <c r="E179" s="45" t="s">
        <v>484</v>
      </c>
      <c r="F179" s="9"/>
      <c r="G179" s="9"/>
      <c r="H179" s="9"/>
      <c r="O179" s="247"/>
    </row>
    <row r="180" spans="1:15" ht="24.75" customHeight="1">
      <c r="A180" s="7"/>
      <c r="B180" s="7"/>
      <c r="C180" s="7"/>
      <c r="D180" s="7"/>
      <c r="E180" s="47" t="s">
        <v>524</v>
      </c>
      <c r="F180" s="9">
        <f>SUM(G180:H180)</f>
        <v>32000</v>
      </c>
      <c r="G180" s="9">
        <v>32000</v>
      </c>
      <c r="H180" s="9">
        <v>0</v>
      </c>
      <c r="O180" s="247"/>
    </row>
    <row r="181" spans="1:15" ht="15" hidden="1" customHeight="1">
      <c r="A181" s="7"/>
      <c r="B181" s="7"/>
      <c r="C181" s="7"/>
      <c r="D181" s="7"/>
      <c r="E181" s="47" t="s">
        <v>517</v>
      </c>
      <c r="F181" s="9">
        <f>SUM(G181:H181)</f>
        <v>0</v>
      </c>
      <c r="G181" s="9"/>
      <c r="H181" s="9"/>
      <c r="O181" s="247"/>
    </row>
    <row r="182" spans="1:15" ht="23.25" customHeight="1">
      <c r="A182" s="7"/>
      <c r="B182" s="7"/>
      <c r="C182" s="7"/>
      <c r="D182" s="7"/>
      <c r="E182" s="47" t="s">
        <v>520</v>
      </c>
      <c r="F182" s="9">
        <f>SUM(G182:H182)</f>
        <v>724581.1</v>
      </c>
      <c r="G182" s="9">
        <v>0</v>
      </c>
      <c r="H182" s="20">
        <v>724581.1</v>
      </c>
      <c r="O182" s="247"/>
    </row>
    <row r="183" spans="1:15" ht="15" hidden="1" customHeight="1">
      <c r="A183" s="7">
        <v>2452</v>
      </c>
      <c r="B183" s="7" t="s">
        <v>29</v>
      </c>
      <c r="C183" s="7" t="s">
        <v>32</v>
      </c>
      <c r="D183" s="7" t="s">
        <v>18</v>
      </c>
      <c r="E183" s="44" t="s">
        <v>92</v>
      </c>
      <c r="F183" s="9">
        <f>SUM(G183,H183)</f>
        <v>0</v>
      </c>
      <c r="G183" s="9">
        <v>0</v>
      </c>
      <c r="H183" s="9">
        <v>0</v>
      </c>
      <c r="O183" s="247"/>
    </row>
    <row r="184" spans="1:15" ht="15" hidden="1" customHeight="1">
      <c r="A184" s="7">
        <v>2453</v>
      </c>
      <c r="B184" s="7" t="s">
        <v>29</v>
      </c>
      <c r="C184" s="7" t="s">
        <v>32</v>
      </c>
      <c r="D184" s="7" t="s">
        <v>20</v>
      </c>
      <c r="E184" s="44" t="s">
        <v>93</v>
      </c>
      <c r="F184" s="9">
        <f>SUM(G184,H184)</f>
        <v>0</v>
      </c>
      <c r="G184" s="9">
        <v>0</v>
      </c>
      <c r="H184" s="9">
        <v>0</v>
      </c>
      <c r="O184" s="247"/>
    </row>
    <row r="185" spans="1:15" ht="15" hidden="1" customHeight="1">
      <c r="A185" s="7">
        <v>2454</v>
      </c>
      <c r="B185" s="7" t="s">
        <v>29</v>
      </c>
      <c r="C185" s="7" t="s">
        <v>32</v>
      </c>
      <c r="D185" s="7" t="s">
        <v>29</v>
      </c>
      <c r="E185" s="44" t="s">
        <v>94</v>
      </c>
      <c r="F185" s="9">
        <f>SUM(G185,H185)</f>
        <v>0</v>
      </c>
      <c r="G185" s="9">
        <v>0</v>
      </c>
      <c r="H185" s="9">
        <v>0</v>
      </c>
      <c r="O185" s="247"/>
    </row>
    <row r="186" spans="1:15" ht="15" hidden="1" customHeight="1">
      <c r="A186" s="7">
        <v>2455</v>
      </c>
      <c r="B186" s="7" t="s">
        <v>29</v>
      </c>
      <c r="C186" s="7" t="s">
        <v>32</v>
      </c>
      <c r="D186" s="7" t="s">
        <v>32</v>
      </c>
      <c r="E186" s="44" t="s">
        <v>95</v>
      </c>
      <c r="F186" s="9">
        <f>SUM(G186,H186)</f>
        <v>0</v>
      </c>
      <c r="G186" s="9">
        <v>0</v>
      </c>
      <c r="H186" s="9">
        <v>0</v>
      </c>
      <c r="O186" s="247"/>
    </row>
    <row r="187" spans="1:15" ht="15" hidden="1" customHeight="1">
      <c r="A187" s="7">
        <v>2460</v>
      </c>
      <c r="B187" s="7" t="s">
        <v>29</v>
      </c>
      <c r="C187" s="7" t="s">
        <v>35</v>
      </c>
      <c r="D187" s="7" t="s">
        <v>12</v>
      </c>
      <c r="E187" s="44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247"/>
    </row>
    <row r="188" spans="1:15" ht="15" hidden="1" customHeight="1">
      <c r="A188" s="7"/>
      <c r="B188" s="7"/>
      <c r="C188" s="7"/>
      <c r="D188" s="7"/>
      <c r="E188" s="44" t="s">
        <v>16</v>
      </c>
      <c r="F188" s="196"/>
      <c r="G188" s="196"/>
      <c r="H188" s="196"/>
      <c r="O188" s="247"/>
    </row>
    <row r="189" spans="1:15" ht="15" hidden="1" customHeight="1">
      <c r="A189" s="7">
        <v>2461</v>
      </c>
      <c r="B189" s="7" t="s">
        <v>29</v>
      </c>
      <c r="C189" s="7" t="s">
        <v>35</v>
      </c>
      <c r="D189" s="7" t="s">
        <v>11</v>
      </c>
      <c r="E189" s="44" t="s">
        <v>96</v>
      </c>
      <c r="F189" s="9">
        <f>SUM(G189,H189)</f>
        <v>0</v>
      </c>
      <c r="G189" s="9">
        <v>0</v>
      </c>
      <c r="H189" s="9">
        <v>0</v>
      </c>
      <c r="O189" s="247"/>
    </row>
    <row r="190" spans="1:15" ht="15" hidden="1" customHeight="1">
      <c r="A190" s="7">
        <v>2470</v>
      </c>
      <c r="B190" s="7" t="s">
        <v>29</v>
      </c>
      <c r="C190" s="7" t="s">
        <v>38</v>
      </c>
      <c r="D190" s="7" t="s">
        <v>12</v>
      </c>
      <c r="E190" s="44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247"/>
    </row>
    <row r="191" spans="1:15" ht="15" hidden="1" customHeight="1">
      <c r="A191" s="7"/>
      <c r="B191" s="7"/>
      <c r="C191" s="7"/>
      <c r="D191" s="7"/>
      <c r="E191" s="44" t="s">
        <v>16</v>
      </c>
      <c r="F191" s="196"/>
      <c r="G191" s="196"/>
      <c r="H191" s="196"/>
      <c r="O191" s="247"/>
    </row>
    <row r="192" spans="1:15" ht="25.5" hidden="1" customHeight="1">
      <c r="A192" s="7">
        <v>2471</v>
      </c>
      <c r="B192" s="7" t="s">
        <v>29</v>
      </c>
      <c r="C192" s="7" t="s">
        <v>38</v>
      </c>
      <c r="D192" s="7" t="s">
        <v>11</v>
      </c>
      <c r="E192" s="44" t="s">
        <v>98</v>
      </c>
      <c r="F192" s="9">
        <f>SUM(G192,H192)</f>
        <v>0</v>
      </c>
      <c r="G192" s="9">
        <v>0</v>
      </c>
      <c r="H192" s="9">
        <v>0</v>
      </c>
      <c r="O192" s="247"/>
    </row>
    <row r="193" spans="1:15" ht="15" hidden="1" customHeight="1">
      <c r="A193" s="7">
        <v>2472</v>
      </c>
      <c r="B193" s="7" t="s">
        <v>29</v>
      </c>
      <c r="C193" s="7" t="s">
        <v>38</v>
      </c>
      <c r="D193" s="7" t="s">
        <v>18</v>
      </c>
      <c r="E193" s="44" t="s">
        <v>99</v>
      </c>
      <c r="F193" s="9">
        <f>SUM(G193,H193)</f>
        <v>0</v>
      </c>
      <c r="G193" s="9">
        <v>0</v>
      </c>
      <c r="H193" s="9">
        <v>0</v>
      </c>
      <c r="O193" s="247"/>
    </row>
    <row r="194" spans="1:15" ht="15" hidden="1" customHeight="1">
      <c r="A194" s="7">
        <v>2473</v>
      </c>
      <c r="B194" s="7" t="s">
        <v>29</v>
      </c>
      <c r="C194" s="7" t="s">
        <v>38</v>
      </c>
      <c r="D194" s="7" t="s">
        <v>20</v>
      </c>
      <c r="E194" s="44" t="s">
        <v>100</v>
      </c>
      <c r="F194" s="9">
        <f>SUM(G194,H194)</f>
        <v>0</v>
      </c>
      <c r="G194" s="9">
        <v>0</v>
      </c>
      <c r="H194" s="9">
        <v>0</v>
      </c>
      <c r="O194" s="247"/>
    </row>
    <row r="195" spans="1:15" ht="15" hidden="1" customHeight="1">
      <c r="A195" s="7">
        <v>2474</v>
      </c>
      <c r="B195" s="7" t="s">
        <v>29</v>
      </c>
      <c r="C195" s="7" t="s">
        <v>38</v>
      </c>
      <c r="D195" s="7" t="s">
        <v>29</v>
      </c>
      <c r="E195" s="44" t="s">
        <v>101</v>
      </c>
      <c r="F195" s="9">
        <f>SUM(G195,H195)</f>
        <v>0</v>
      </c>
      <c r="G195" s="9">
        <v>0</v>
      </c>
      <c r="H195" s="9">
        <v>0</v>
      </c>
      <c r="O195" s="247"/>
    </row>
    <row r="196" spans="1:15" ht="25.5" hidden="1" customHeight="1">
      <c r="A196" s="7">
        <v>2480</v>
      </c>
      <c r="B196" s="7" t="s">
        <v>29</v>
      </c>
      <c r="C196" s="7" t="s">
        <v>40</v>
      </c>
      <c r="D196" s="7" t="s">
        <v>12</v>
      </c>
      <c r="E196" s="44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247"/>
    </row>
    <row r="197" spans="1:15" ht="15" hidden="1" customHeight="1">
      <c r="A197" s="7"/>
      <c r="B197" s="7"/>
      <c r="C197" s="7"/>
      <c r="D197" s="7"/>
      <c r="E197" s="44" t="s">
        <v>16</v>
      </c>
      <c r="F197" s="196"/>
      <c r="G197" s="196"/>
      <c r="H197" s="196"/>
      <c r="O197" s="247"/>
    </row>
    <row r="198" spans="1:15" ht="25.5" hidden="1" customHeight="1">
      <c r="A198" s="7">
        <v>2481</v>
      </c>
      <c r="B198" s="7" t="s">
        <v>29</v>
      </c>
      <c r="C198" s="7" t="s">
        <v>40</v>
      </c>
      <c r="D198" s="7" t="s">
        <v>11</v>
      </c>
      <c r="E198" s="44" t="s">
        <v>103</v>
      </c>
      <c r="F198" s="9">
        <f t="shared" ref="F198:F204" si="5">SUM(G198,H198)</f>
        <v>0</v>
      </c>
      <c r="G198" s="9">
        <v>0</v>
      </c>
      <c r="H198" s="9">
        <v>0</v>
      </c>
      <c r="O198" s="247"/>
    </row>
    <row r="199" spans="1:15" ht="25.5" hidden="1" customHeight="1">
      <c r="A199" s="7">
        <v>2482</v>
      </c>
      <c r="B199" s="7" t="s">
        <v>29</v>
      </c>
      <c r="C199" s="7" t="s">
        <v>40</v>
      </c>
      <c r="D199" s="7" t="s">
        <v>18</v>
      </c>
      <c r="E199" s="44" t="s">
        <v>104</v>
      </c>
      <c r="F199" s="9">
        <f t="shared" si="5"/>
        <v>0</v>
      </c>
      <c r="G199" s="9">
        <v>0</v>
      </c>
      <c r="H199" s="9">
        <v>0</v>
      </c>
      <c r="O199" s="247"/>
    </row>
    <row r="200" spans="1:15" ht="25.5" hidden="1" customHeight="1">
      <c r="A200" s="7">
        <v>2483</v>
      </c>
      <c r="B200" s="7" t="s">
        <v>29</v>
      </c>
      <c r="C200" s="7" t="s">
        <v>40</v>
      </c>
      <c r="D200" s="7" t="s">
        <v>20</v>
      </c>
      <c r="E200" s="44" t="s">
        <v>105</v>
      </c>
      <c r="F200" s="9">
        <f t="shared" si="5"/>
        <v>0</v>
      </c>
      <c r="G200" s="9">
        <v>0</v>
      </c>
      <c r="H200" s="9">
        <v>0</v>
      </c>
      <c r="O200" s="247"/>
    </row>
    <row r="201" spans="1:15" ht="25.5" hidden="1" customHeight="1">
      <c r="A201" s="7">
        <v>2484</v>
      </c>
      <c r="B201" s="7" t="s">
        <v>29</v>
      </c>
      <c r="C201" s="7" t="s">
        <v>40</v>
      </c>
      <c r="D201" s="7" t="s">
        <v>29</v>
      </c>
      <c r="E201" s="44" t="s">
        <v>106</v>
      </c>
      <c r="F201" s="9">
        <f t="shared" si="5"/>
        <v>0</v>
      </c>
      <c r="G201" s="9">
        <v>0</v>
      </c>
      <c r="H201" s="9">
        <v>0</v>
      </c>
      <c r="O201" s="247"/>
    </row>
    <row r="202" spans="1:15" ht="15" hidden="1" customHeight="1">
      <c r="A202" s="7">
        <v>2485</v>
      </c>
      <c r="B202" s="7" t="s">
        <v>29</v>
      </c>
      <c r="C202" s="7" t="s">
        <v>40</v>
      </c>
      <c r="D202" s="7" t="s">
        <v>32</v>
      </c>
      <c r="E202" s="44" t="s">
        <v>107</v>
      </c>
      <c r="F202" s="9">
        <f t="shared" si="5"/>
        <v>0</v>
      </c>
      <c r="G202" s="9">
        <v>0</v>
      </c>
      <c r="H202" s="9">
        <v>0</v>
      </c>
      <c r="O202" s="247"/>
    </row>
    <row r="203" spans="1:15" ht="15" hidden="1" customHeight="1">
      <c r="A203" s="7">
        <v>2486</v>
      </c>
      <c r="B203" s="7" t="s">
        <v>29</v>
      </c>
      <c r="C203" s="7" t="s">
        <v>40</v>
      </c>
      <c r="D203" s="7" t="s">
        <v>35</v>
      </c>
      <c r="E203" s="44" t="s">
        <v>108</v>
      </c>
      <c r="F203" s="9">
        <f t="shared" si="5"/>
        <v>0</v>
      </c>
      <c r="G203" s="9">
        <v>0</v>
      </c>
      <c r="H203" s="9">
        <v>0</v>
      </c>
      <c r="O203" s="247"/>
    </row>
    <row r="204" spans="1:15" ht="15" hidden="1" customHeight="1">
      <c r="A204" s="7">
        <v>2487</v>
      </c>
      <c r="B204" s="7" t="s">
        <v>29</v>
      </c>
      <c r="C204" s="7" t="s">
        <v>40</v>
      </c>
      <c r="D204" s="7" t="s">
        <v>38</v>
      </c>
      <c r="E204" s="44" t="s">
        <v>109</v>
      </c>
      <c r="F204" s="9">
        <f t="shared" si="5"/>
        <v>0</v>
      </c>
      <c r="G204" s="9">
        <v>0</v>
      </c>
      <c r="H204" s="9">
        <v>0</v>
      </c>
      <c r="O204" s="247"/>
    </row>
    <row r="205" spans="1:15" ht="15" customHeight="1">
      <c r="A205" s="7">
        <v>2490</v>
      </c>
      <c r="B205" s="7" t="s">
        <v>29</v>
      </c>
      <c r="C205" s="7" t="s">
        <v>110</v>
      </c>
      <c r="D205" s="7" t="s">
        <v>12</v>
      </c>
      <c r="E205" s="44" t="s">
        <v>111</v>
      </c>
      <c r="F205" s="9">
        <f>SUM(F207)</f>
        <v>-26000</v>
      </c>
      <c r="G205" s="9">
        <f>SUM(G207)</f>
        <v>0</v>
      </c>
      <c r="H205" s="9">
        <f>SUM(H207)</f>
        <v>-26000</v>
      </c>
      <c r="O205" s="247"/>
    </row>
    <row r="206" spans="1:15" ht="15" customHeight="1">
      <c r="A206" s="7"/>
      <c r="B206" s="7"/>
      <c r="C206" s="7"/>
      <c r="D206" s="7"/>
      <c r="E206" s="44" t="s">
        <v>16</v>
      </c>
      <c r="F206" s="196"/>
      <c r="G206" s="196"/>
      <c r="H206" s="196"/>
      <c r="O206" s="247"/>
    </row>
    <row r="207" spans="1:15" ht="27.75" customHeight="1">
      <c r="A207" s="7">
        <v>2491</v>
      </c>
      <c r="B207" s="7" t="s">
        <v>29</v>
      </c>
      <c r="C207" s="7" t="s">
        <v>110</v>
      </c>
      <c r="D207" s="7" t="s">
        <v>11</v>
      </c>
      <c r="E207" s="44" t="s">
        <v>111</v>
      </c>
      <c r="F207" s="9">
        <f>SUM(F209:F210)</f>
        <v>-26000</v>
      </c>
      <c r="G207" s="9">
        <f>SUM(G209:G210)</f>
        <v>0</v>
      </c>
      <c r="H207" s="9">
        <f>SUM(H209:H210)</f>
        <v>-26000</v>
      </c>
      <c r="O207" s="247"/>
    </row>
    <row r="208" spans="1:15" ht="24" customHeight="1">
      <c r="A208" s="7"/>
      <c r="B208" s="7"/>
      <c r="C208" s="7"/>
      <c r="D208" s="7"/>
      <c r="E208" s="45" t="s">
        <v>484</v>
      </c>
      <c r="F208" s="9"/>
      <c r="G208" s="9"/>
      <c r="H208" s="9"/>
      <c r="O208" s="247"/>
    </row>
    <row r="209" spans="1:15" ht="15" customHeight="1">
      <c r="A209" s="7"/>
      <c r="B209" s="7"/>
      <c r="C209" s="7"/>
      <c r="D209" s="7"/>
      <c r="E209" s="48" t="s">
        <v>525</v>
      </c>
      <c r="F209" s="9">
        <f>SUM(G209:H209)</f>
        <v>0</v>
      </c>
      <c r="G209" s="9">
        <v>0</v>
      </c>
      <c r="H209" s="20">
        <v>0</v>
      </c>
      <c r="O209" s="247"/>
    </row>
    <row r="210" spans="1:15" ht="15" customHeight="1">
      <c r="A210" s="7"/>
      <c r="B210" s="7"/>
      <c r="C210" s="7"/>
      <c r="D210" s="7"/>
      <c r="E210" s="48" t="s">
        <v>526</v>
      </c>
      <c r="F210" s="9">
        <f>SUM(G210:H210)</f>
        <v>-26000</v>
      </c>
      <c r="G210" s="9">
        <v>0</v>
      </c>
      <c r="H210" s="20">
        <v>-26000</v>
      </c>
      <c r="O210" s="247"/>
    </row>
    <row r="211" spans="1:15" s="184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44" t="s">
        <v>112</v>
      </c>
      <c r="F211" s="9">
        <f>SUM(F213,F236,F239,F242,F245,F248)</f>
        <v>404996</v>
      </c>
      <c r="G211" s="9">
        <f>SUM(G213,G236,G239,G242,G245,G248)</f>
        <v>404996</v>
      </c>
      <c r="H211" s="9">
        <f>SUM(H213,H236,H239,H242,H245,H248)</f>
        <v>0</v>
      </c>
      <c r="O211" s="247"/>
    </row>
    <row r="212" spans="1:15" s="184" customFormat="1" ht="39.950000000000003" hidden="1" customHeight="1">
      <c r="A212" s="7"/>
      <c r="B212" s="7"/>
      <c r="C212" s="7"/>
      <c r="D212" s="7"/>
      <c r="E212" s="44" t="s">
        <v>14</v>
      </c>
      <c r="F212" s="196"/>
      <c r="G212" s="196"/>
      <c r="H212" s="196"/>
      <c r="O212" s="247"/>
    </row>
    <row r="213" spans="1:15" s="184" customFormat="1" ht="15" customHeight="1">
      <c r="A213" s="7">
        <v>2510</v>
      </c>
      <c r="B213" s="7" t="s">
        <v>32</v>
      </c>
      <c r="C213" s="7" t="s">
        <v>11</v>
      </c>
      <c r="D213" s="7" t="s">
        <v>12</v>
      </c>
      <c r="E213" s="44" t="s">
        <v>113</v>
      </c>
      <c r="F213" s="9">
        <f>SUM(F215)</f>
        <v>404996</v>
      </c>
      <c r="G213" s="9">
        <f>SUM(G215)</f>
        <v>404996</v>
      </c>
      <c r="H213" s="9">
        <f>SUM(H215)</f>
        <v>0</v>
      </c>
      <c r="O213" s="247"/>
    </row>
    <row r="214" spans="1:15" s="184" customFormat="1" ht="15" customHeight="1">
      <c r="A214" s="7"/>
      <c r="B214" s="7"/>
      <c r="C214" s="7"/>
      <c r="D214" s="7"/>
      <c r="E214" s="44" t="s">
        <v>16</v>
      </c>
      <c r="F214" s="196"/>
      <c r="G214" s="196"/>
      <c r="H214" s="196"/>
      <c r="O214" s="247"/>
    </row>
    <row r="215" spans="1:15" s="184" customFormat="1" ht="15" customHeight="1">
      <c r="A215" s="7">
        <v>2511</v>
      </c>
      <c r="B215" s="7" t="s">
        <v>32</v>
      </c>
      <c r="C215" s="7" t="s">
        <v>11</v>
      </c>
      <c r="D215" s="7" t="s">
        <v>11</v>
      </c>
      <c r="E215" s="44" t="s">
        <v>113</v>
      </c>
      <c r="F215" s="9">
        <f>SUM(G215,H215)</f>
        <v>404996</v>
      </c>
      <c r="G215" s="9">
        <f>SUM(G217:G235)</f>
        <v>404996</v>
      </c>
      <c r="H215" s="9">
        <f>SUM(H217:H235)</f>
        <v>0</v>
      </c>
      <c r="O215" s="247"/>
    </row>
    <row r="216" spans="1:15" s="184" customFormat="1" ht="24" customHeight="1">
      <c r="A216" s="7"/>
      <c r="B216" s="7"/>
      <c r="C216" s="7"/>
      <c r="D216" s="7"/>
      <c r="E216" s="45" t="s">
        <v>484</v>
      </c>
      <c r="F216" s="9"/>
      <c r="G216" s="9"/>
      <c r="H216" s="9"/>
      <c r="O216" s="247"/>
    </row>
    <row r="217" spans="1:15" s="184" customFormat="1" ht="29.25" customHeight="1">
      <c r="A217" s="7"/>
      <c r="B217" s="7"/>
      <c r="C217" s="7"/>
      <c r="D217" s="7"/>
      <c r="E217" s="44" t="s">
        <v>527</v>
      </c>
      <c r="F217" s="9">
        <f>SUM(G217:H217)</f>
        <v>196336</v>
      </c>
      <c r="G217" s="198">
        <v>196336</v>
      </c>
      <c r="H217" s="9">
        <v>0</v>
      </c>
      <c r="O217" s="247"/>
    </row>
    <row r="218" spans="1:15" s="184" customFormat="1" ht="25.5">
      <c r="A218" s="7"/>
      <c r="B218" s="7"/>
      <c r="C218" s="7"/>
      <c r="D218" s="7"/>
      <c r="E218" s="44" t="s">
        <v>507</v>
      </c>
      <c r="F218" s="9">
        <f t="shared" ref="F218:F223" si="6">SUM(G218:H218)</f>
        <v>47116.5</v>
      </c>
      <c r="G218" s="9">
        <v>47116.5</v>
      </c>
      <c r="H218" s="9">
        <v>0</v>
      </c>
      <c r="O218" s="247"/>
    </row>
    <row r="219" spans="1:15" s="184" customFormat="1" ht="15" customHeight="1">
      <c r="A219" s="7"/>
      <c r="B219" s="7"/>
      <c r="C219" s="7"/>
      <c r="D219" s="7"/>
      <c r="E219" s="44" t="s">
        <v>513</v>
      </c>
      <c r="F219" s="9">
        <f t="shared" si="6"/>
        <v>3740</v>
      </c>
      <c r="G219" s="9">
        <v>3740</v>
      </c>
      <c r="H219" s="9">
        <v>0</v>
      </c>
      <c r="O219" s="247"/>
    </row>
    <row r="220" spans="1:15" s="184" customFormat="1" ht="15" customHeight="1">
      <c r="A220" s="7"/>
      <c r="B220" s="7"/>
      <c r="C220" s="7"/>
      <c r="D220" s="7"/>
      <c r="E220" s="44" t="s">
        <v>528</v>
      </c>
      <c r="F220" s="9">
        <f t="shared" si="6"/>
        <v>2575</v>
      </c>
      <c r="G220" s="9">
        <v>2575</v>
      </c>
      <c r="H220" s="9">
        <v>0</v>
      </c>
      <c r="O220" s="247"/>
    </row>
    <row r="221" spans="1:15" s="184" customFormat="1" ht="15" customHeight="1">
      <c r="A221" s="7"/>
      <c r="B221" s="7"/>
      <c r="C221" s="7"/>
      <c r="D221" s="7"/>
      <c r="E221" s="44" t="s">
        <v>529</v>
      </c>
      <c r="F221" s="9">
        <f t="shared" si="6"/>
        <v>1051.2</v>
      </c>
      <c r="G221" s="9">
        <v>1051.2</v>
      </c>
      <c r="H221" s="9">
        <v>0</v>
      </c>
      <c r="O221" s="247"/>
    </row>
    <row r="222" spans="1:15" s="184" customFormat="1" ht="15" customHeight="1">
      <c r="A222" s="7"/>
      <c r="B222" s="7"/>
      <c r="C222" s="7"/>
      <c r="D222" s="7"/>
      <c r="E222" s="44" t="s">
        <v>530</v>
      </c>
      <c r="F222" s="9">
        <f t="shared" si="6"/>
        <v>800</v>
      </c>
      <c r="G222" s="9">
        <v>800</v>
      </c>
      <c r="H222" s="9">
        <v>0</v>
      </c>
      <c r="O222" s="247"/>
    </row>
    <row r="223" spans="1:15" s="184" customFormat="1" ht="15" customHeight="1">
      <c r="A223" s="7"/>
      <c r="B223" s="7"/>
      <c r="C223" s="7"/>
      <c r="D223" s="7"/>
      <c r="E223" s="44" t="s">
        <v>664</v>
      </c>
      <c r="F223" s="9">
        <f t="shared" si="6"/>
        <v>960</v>
      </c>
      <c r="G223" s="9">
        <v>960</v>
      </c>
      <c r="H223" s="9">
        <v>0</v>
      </c>
      <c r="O223" s="247"/>
    </row>
    <row r="224" spans="1:15" s="184" customFormat="1" ht="15" customHeight="1">
      <c r="A224" s="7"/>
      <c r="B224" s="7"/>
      <c r="C224" s="7"/>
      <c r="D224" s="7"/>
      <c r="E224" s="188" t="s">
        <v>541</v>
      </c>
      <c r="F224" s="9">
        <f>G224</f>
        <v>74600</v>
      </c>
      <c r="G224" s="9">
        <v>74600</v>
      </c>
      <c r="H224" s="9">
        <v>0</v>
      </c>
      <c r="O224" s="247"/>
    </row>
    <row r="225" spans="1:15" s="184" customFormat="1" ht="15" customHeight="1">
      <c r="A225" s="7"/>
      <c r="B225" s="7"/>
      <c r="C225" s="7"/>
      <c r="D225" s="7"/>
      <c r="E225" s="188" t="s">
        <v>531</v>
      </c>
      <c r="F225" s="9">
        <f t="shared" ref="F225:F230" si="7">SUM(G225:H225)</f>
        <v>3037.3</v>
      </c>
      <c r="G225" s="9">
        <v>3037.3</v>
      </c>
      <c r="H225" s="9">
        <v>0</v>
      </c>
      <c r="O225" s="247"/>
    </row>
    <row r="226" spans="1:15" s="184" customFormat="1" ht="25.5">
      <c r="A226" s="7"/>
      <c r="B226" s="7"/>
      <c r="C226" s="7"/>
      <c r="D226" s="7"/>
      <c r="E226" s="187" t="s">
        <v>532</v>
      </c>
      <c r="F226" s="9">
        <f t="shared" si="7"/>
        <v>7500</v>
      </c>
      <c r="G226" s="9">
        <v>7500</v>
      </c>
      <c r="H226" s="9">
        <v>0</v>
      </c>
      <c r="O226" s="247"/>
    </row>
    <row r="227" spans="1:15" s="184" customFormat="1" ht="15" customHeight="1">
      <c r="A227" s="7"/>
      <c r="B227" s="7"/>
      <c r="C227" s="7"/>
      <c r="D227" s="7"/>
      <c r="E227" s="188" t="s">
        <v>533</v>
      </c>
      <c r="F227" s="9">
        <f t="shared" si="7"/>
        <v>500</v>
      </c>
      <c r="G227" s="9">
        <v>500</v>
      </c>
      <c r="H227" s="9">
        <v>0</v>
      </c>
      <c r="O227" s="247"/>
    </row>
    <row r="228" spans="1:15" s="184" customFormat="1" ht="15" customHeight="1">
      <c r="A228" s="7"/>
      <c r="B228" s="7"/>
      <c r="C228" s="7"/>
      <c r="D228" s="7"/>
      <c r="E228" s="190" t="s">
        <v>534</v>
      </c>
      <c r="F228" s="9">
        <f t="shared" si="7"/>
        <v>1200</v>
      </c>
      <c r="G228" s="9">
        <v>1200</v>
      </c>
      <c r="H228" s="9">
        <v>0</v>
      </c>
      <c r="O228" s="247"/>
    </row>
    <row r="229" spans="1:15" s="184" customFormat="1" ht="15" customHeight="1">
      <c r="A229" s="7"/>
      <c r="B229" s="7"/>
      <c r="C229" s="7"/>
      <c r="D229" s="7"/>
      <c r="E229" s="191" t="s">
        <v>535</v>
      </c>
      <c r="F229" s="9">
        <f t="shared" si="7"/>
        <v>55850</v>
      </c>
      <c r="G229" s="9">
        <v>55850</v>
      </c>
      <c r="H229" s="9">
        <v>0</v>
      </c>
      <c r="O229" s="247"/>
    </row>
    <row r="230" spans="1:15" s="184" customFormat="1" ht="15" customHeight="1">
      <c r="A230" s="7"/>
      <c r="B230" s="7"/>
      <c r="C230" s="7"/>
      <c r="D230" s="7"/>
      <c r="E230" s="188" t="s">
        <v>511</v>
      </c>
      <c r="F230" s="9">
        <f t="shared" si="7"/>
        <v>3370</v>
      </c>
      <c r="G230" s="9">
        <v>3370</v>
      </c>
      <c r="H230" s="9">
        <v>0</v>
      </c>
      <c r="O230" s="247"/>
    </row>
    <row r="231" spans="1:15" s="184" customFormat="1" ht="15" customHeight="1">
      <c r="A231" s="7"/>
      <c r="B231" s="7"/>
      <c r="C231" s="7"/>
      <c r="D231" s="7"/>
      <c r="E231" s="188" t="s">
        <v>675</v>
      </c>
      <c r="F231" s="9">
        <f>G231</f>
        <v>0</v>
      </c>
      <c r="G231" s="9">
        <v>0</v>
      </c>
      <c r="H231" s="9">
        <v>0</v>
      </c>
      <c r="O231" s="247"/>
    </row>
    <row r="232" spans="1:15" s="184" customFormat="1" ht="15" customHeight="1">
      <c r="A232" s="7"/>
      <c r="B232" s="7"/>
      <c r="C232" s="7"/>
      <c r="D232" s="7"/>
      <c r="E232" s="188" t="s">
        <v>536</v>
      </c>
      <c r="F232" s="9">
        <f>SUM(G232:H232)</f>
        <v>360</v>
      </c>
      <c r="G232" s="9">
        <v>360</v>
      </c>
      <c r="H232" s="9">
        <v>0</v>
      </c>
      <c r="O232" s="247"/>
    </row>
    <row r="233" spans="1:15" s="184" customFormat="1" ht="15" customHeight="1">
      <c r="A233" s="7"/>
      <c r="B233" s="7"/>
      <c r="C233" s="7"/>
      <c r="D233" s="7"/>
      <c r="E233" s="188" t="s">
        <v>537</v>
      </c>
      <c r="F233" s="9">
        <f>SUM(G233:H233)</f>
        <v>6000</v>
      </c>
      <c r="G233" s="9">
        <v>6000</v>
      </c>
      <c r="H233" s="9">
        <v>0</v>
      </c>
      <c r="O233" s="247"/>
    </row>
    <row r="234" spans="1:15" s="184" customFormat="1" ht="15" customHeight="1">
      <c r="A234" s="7"/>
      <c r="B234" s="7"/>
      <c r="C234" s="7"/>
      <c r="D234" s="7"/>
      <c r="E234" s="188" t="s">
        <v>538</v>
      </c>
      <c r="F234" s="9">
        <f>SUM(G234:H234)</f>
        <v>0</v>
      </c>
      <c r="G234" s="9">
        <v>0</v>
      </c>
      <c r="H234" s="9">
        <v>0</v>
      </c>
      <c r="O234" s="247"/>
    </row>
    <row r="235" spans="1:15" s="184" customFormat="1" ht="15" customHeight="1">
      <c r="A235" s="7"/>
      <c r="B235" s="7"/>
      <c r="C235" s="7"/>
      <c r="D235" s="7"/>
      <c r="E235" s="188" t="s">
        <v>539</v>
      </c>
      <c r="F235" s="9">
        <f>SUM(G235:H235)</f>
        <v>0</v>
      </c>
      <c r="G235" s="9"/>
      <c r="H235" s="9">
        <v>0</v>
      </c>
      <c r="O235" s="247"/>
    </row>
    <row r="236" spans="1:15" ht="15" hidden="1" customHeight="1">
      <c r="A236" s="7">
        <v>2520</v>
      </c>
      <c r="B236" s="7" t="s">
        <v>32</v>
      </c>
      <c r="C236" s="7" t="s">
        <v>18</v>
      </c>
      <c r="D236" s="7" t="s">
        <v>12</v>
      </c>
      <c r="E236" s="44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247"/>
    </row>
    <row r="237" spans="1:15" ht="39.950000000000003" hidden="1" customHeight="1">
      <c r="A237" s="7"/>
      <c r="B237" s="7"/>
      <c r="C237" s="7"/>
      <c r="D237" s="7"/>
      <c r="E237" s="44" t="s">
        <v>16</v>
      </c>
      <c r="F237" s="196"/>
      <c r="G237" s="196"/>
      <c r="H237" s="196"/>
      <c r="O237" s="247"/>
    </row>
    <row r="238" spans="1:15" ht="15" hidden="1" customHeight="1">
      <c r="A238" s="7">
        <v>2521</v>
      </c>
      <c r="B238" s="7" t="s">
        <v>32</v>
      </c>
      <c r="C238" s="7" t="s">
        <v>18</v>
      </c>
      <c r="D238" s="7" t="s">
        <v>11</v>
      </c>
      <c r="E238" s="44" t="s">
        <v>115</v>
      </c>
      <c r="F238" s="9">
        <f>SUM(G238,H238)</f>
        <v>0</v>
      </c>
      <c r="G238" s="9">
        <v>0</v>
      </c>
      <c r="H238" s="9">
        <v>0</v>
      </c>
      <c r="O238" s="247"/>
    </row>
    <row r="239" spans="1:15" ht="15" hidden="1" customHeight="1">
      <c r="A239" s="7">
        <v>2530</v>
      </c>
      <c r="B239" s="7" t="s">
        <v>32</v>
      </c>
      <c r="C239" s="7" t="s">
        <v>20</v>
      </c>
      <c r="D239" s="7" t="s">
        <v>12</v>
      </c>
      <c r="E239" s="44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247"/>
    </row>
    <row r="240" spans="1:15" ht="15" hidden="1" customHeight="1">
      <c r="A240" s="7"/>
      <c r="B240" s="7"/>
      <c r="C240" s="7"/>
      <c r="D240" s="7"/>
      <c r="E240" s="44" t="s">
        <v>16</v>
      </c>
      <c r="F240" s="196"/>
      <c r="G240" s="196"/>
      <c r="H240" s="196"/>
      <c r="O240" s="247"/>
    </row>
    <row r="241" spans="1:15" ht="15" hidden="1" customHeight="1">
      <c r="A241" s="7">
        <v>2531</v>
      </c>
      <c r="B241" s="7" t="s">
        <v>32</v>
      </c>
      <c r="C241" s="7" t="s">
        <v>20</v>
      </c>
      <c r="D241" s="7" t="s">
        <v>11</v>
      </c>
      <c r="E241" s="44" t="s">
        <v>116</v>
      </c>
      <c r="F241" s="9">
        <f>SUM(G241,H241)</f>
        <v>0</v>
      </c>
      <c r="G241" s="9">
        <v>0</v>
      </c>
      <c r="H241" s="9">
        <v>0</v>
      </c>
      <c r="O241" s="247"/>
    </row>
    <row r="242" spans="1:15" ht="15" hidden="1" customHeight="1">
      <c r="A242" s="7">
        <v>2540</v>
      </c>
      <c r="B242" s="7" t="s">
        <v>32</v>
      </c>
      <c r="C242" s="7" t="s">
        <v>29</v>
      </c>
      <c r="D242" s="7" t="s">
        <v>12</v>
      </c>
      <c r="E242" s="44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247"/>
    </row>
    <row r="243" spans="1:15" ht="15" hidden="1" customHeight="1">
      <c r="A243" s="7"/>
      <c r="B243" s="7"/>
      <c r="C243" s="7"/>
      <c r="D243" s="7"/>
      <c r="E243" s="44" t="s">
        <v>16</v>
      </c>
      <c r="F243" s="196"/>
      <c r="G243" s="196"/>
      <c r="H243" s="196"/>
      <c r="O243" s="247"/>
    </row>
    <row r="244" spans="1:15" ht="15" hidden="1" customHeight="1">
      <c r="A244" s="7">
        <v>2541</v>
      </c>
      <c r="B244" s="7" t="s">
        <v>32</v>
      </c>
      <c r="C244" s="7" t="s">
        <v>29</v>
      </c>
      <c r="D244" s="7" t="s">
        <v>11</v>
      </c>
      <c r="E244" s="44" t="s">
        <v>117</v>
      </c>
      <c r="F244" s="9">
        <f>SUM(G244,H244)</f>
        <v>0</v>
      </c>
      <c r="G244" s="9">
        <v>0</v>
      </c>
      <c r="H244" s="9">
        <v>0</v>
      </c>
      <c r="O244" s="247"/>
    </row>
    <row r="245" spans="1:15" ht="25.5" hidden="1" customHeight="1">
      <c r="A245" s="7">
        <v>2550</v>
      </c>
      <c r="B245" s="7" t="s">
        <v>32</v>
      </c>
      <c r="C245" s="7" t="s">
        <v>32</v>
      </c>
      <c r="D245" s="7" t="s">
        <v>12</v>
      </c>
      <c r="E245" s="44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247"/>
    </row>
    <row r="246" spans="1:15" ht="15" hidden="1" customHeight="1">
      <c r="A246" s="7"/>
      <c r="B246" s="7"/>
      <c r="C246" s="7"/>
      <c r="D246" s="7"/>
      <c r="E246" s="44" t="s">
        <v>16</v>
      </c>
      <c r="F246" s="196"/>
      <c r="G246" s="196"/>
      <c r="H246" s="196"/>
      <c r="O246" s="247"/>
    </row>
    <row r="247" spans="1:15" ht="25.5" hidden="1" customHeight="1">
      <c r="A247" s="7">
        <v>2551</v>
      </c>
      <c r="B247" s="7" t="s">
        <v>32</v>
      </c>
      <c r="C247" s="7" t="s">
        <v>32</v>
      </c>
      <c r="D247" s="7" t="s">
        <v>11</v>
      </c>
      <c r="E247" s="44" t="s">
        <v>118</v>
      </c>
      <c r="F247" s="9">
        <f>SUM(G247,H247)</f>
        <v>0</v>
      </c>
      <c r="G247" s="9">
        <v>0</v>
      </c>
      <c r="H247" s="9">
        <v>0</v>
      </c>
      <c r="O247" s="247"/>
    </row>
    <row r="248" spans="1:15" ht="15" hidden="1" customHeight="1">
      <c r="A248" s="7">
        <v>2560</v>
      </c>
      <c r="B248" s="7" t="s">
        <v>32</v>
      </c>
      <c r="C248" s="7" t="s">
        <v>35</v>
      </c>
      <c r="D248" s="7" t="s">
        <v>12</v>
      </c>
      <c r="E248" s="44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247"/>
    </row>
    <row r="249" spans="1:15" ht="15" hidden="1" customHeight="1">
      <c r="A249" s="7"/>
      <c r="B249" s="7"/>
      <c r="C249" s="7"/>
      <c r="D249" s="7"/>
      <c r="E249" s="44" t="s">
        <v>16</v>
      </c>
      <c r="F249" s="196"/>
      <c r="G249" s="196"/>
      <c r="H249" s="196"/>
      <c r="O249" s="247"/>
    </row>
    <row r="250" spans="1:15" ht="15" hidden="1" customHeight="1">
      <c r="A250" s="7">
        <v>2561</v>
      </c>
      <c r="B250" s="7" t="s">
        <v>32</v>
      </c>
      <c r="C250" s="7" t="s">
        <v>35</v>
      </c>
      <c r="D250" s="7" t="s">
        <v>11</v>
      </c>
      <c r="E250" s="44" t="s">
        <v>119</v>
      </c>
      <c r="F250" s="9">
        <f>SUM(G250,H250)</f>
        <v>0</v>
      </c>
      <c r="G250" s="9">
        <v>0</v>
      </c>
      <c r="H250" s="9">
        <v>0</v>
      </c>
      <c r="O250" s="247"/>
    </row>
    <row r="251" spans="1:15" s="184" customFormat="1" ht="39.950000000000003" customHeight="1">
      <c r="A251" s="7">
        <v>2600</v>
      </c>
      <c r="B251" s="7" t="s">
        <v>35</v>
      </c>
      <c r="C251" s="7" t="s">
        <v>12</v>
      </c>
      <c r="D251" s="7" t="s">
        <v>12</v>
      </c>
      <c r="E251" s="44" t="s">
        <v>120</v>
      </c>
      <c r="F251" s="9">
        <f>SUM(F253,F256,F259,F267,F272,F275)</f>
        <v>275381</v>
      </c>
      <c r="G251" s="9">
        <f>SUM(G253,G256,G259,G267,G272,G275)</f>
        <v>155381</v>
      </c>
      <c r="H251" s="9">
        <f>SUM(H253,H256,H259,H267,H272,H275)</f>
        <v>120000</v>
      </c>
      <c r="O251" s="247"/>
    </row>
    <row r="252" spans="1:15" s="184" customFormat="1" ht="39.950000000000003" hidden="1" customHeight="1">
      <c r="A252" s="7"/>
      <c r="B252" s="7"/>
      <c r="C252" s="7"/>
      <c r="D252" s="7"/>
      <c r="E252" s="44" t="s">
        <v>16</v>
      </c>
      <c r="F252" s="196"/>
      <c r="G252" s="196"/>
      <c r="H252" s="196"/>
      <c r="O252" s="247"/>
    </row>
    <row r="253" spans="1:15" s="184" customFormat="1" ht="15" hidden="1" customHeight="1">
      <c r="A253" s="7">
        <v>2610</v>
      </c>
      <c r="B253" s="7" t="s">
        <v>35</v>
      </c>
      <c r="C253" s="7" t="s">
        <v>11</v>
      </c>
      <c r="D253" s="7" t="s">
        <v>12</v>
      </c>
      <c r="E253" s="44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247"/>
    </row>
    <row r="254" spans="1:15" s="184" customFormat="1" ht="15" hidden="1" customHeight="1">
      <c r="A254" s="7"/>
      <c r="B254" s="7"/>
      <c r="C254" s="7"/>
      <c r="D254" s="7"/>
      <c r="E254" s="44" t="s">
        <v>16</v>
      </c>
      <c r="F254" s="196"/>
      <c r="G254" s="196"/>
      <c r="H254" s="196"/>
      <c r="O254" s="247"/>
    </row>
    <row r="255" spans="1:15" s="184" customFormat="1" ht="15" hidden="1" customHeight="1">
      <c r="A255" s="7">
        <v>2611</v>
      </c>
      <c r="B255" s="7" t="s">
        <v>35</v>
      </c>
      <c r="C255" s="7" t="s">
        <v>11</v>
      </c>
      <c r="D255" s="7" t="s">
        <v>11</v>
      </c>
      <c r="E255" s="44" t="s">
        <v>121</v>
      </c>
      <c r="F255" s="9">
        <f>SUM(G255,H255)</f>
        <v>0</v>
      </c>
      <c r="G255" s="9">
        <v>0</v>
      </c>
      <c r="H255" s="9">
        <v>0</v>
      </c>
      <c r="O255" s="247"/>
    </row>
    <row r="256" spans="1:15" s="184" customFormat="1" ht="15" hidden="1" customHeight="1">
      <c r="A256" s="7">
        <v>2620</v>
      </c>
      <c r="B256" s="7" t="s">
        <v>35</v>
      </c>
      <c r="C256" s="7" t="s">
        <v>18</v>
      </c>
      <c r="D256" s="7" t="s">
        <v>12</v>
      </c>
      <c r="E256" s="44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247"/>
    </row>
    <row r="257" spans="1:15" s="184" customFormat="1" ht="15" hidden="1" customHeight="1">
      <c r="A257" s="7"/>
      <c r="B257" s="7"/>
      <c r="C257" s="7"/>
      <c r="D257" s="7"/>
      <c r="E257" s="44" t="s">
        <v>16</v>
      </c>
      <c r="F257" s="196"/>
      <c r="G257" s="196"/>
      <c r="H257" s="196"/>
      <c r="O257" s="247"/>
    </row>
    <row r="258" spans="1:15" s="184" customFormat="1" ht="15" hidden="1" customHeight="1">
      <c r="A258" s="7">
        <v>2621</v>
      </c>
      <c r="B258" s="7" t="s">
        <v>35</v>
      </c>
      <c r="C258" s="7" t="s">
        <v>18</v>
      </c>
      <c r="D258" s="7" t="s">
        <v>11</v>
      </c>
      <c r="E258" s="44" t="s">
        <v>122</v>
      </c>
      <c r="F258" s="9">
        <f>SUM(G258,H258)</f>
        <v>0</v>
      </c>
      <c r="G258" s="9">
        <v>0</v>
      </c>
      <c r="H258" s="9">
        <v>0</v>
      </c>
      <c r="O258" s="247"/>
    </row>
    <row r="259" spans="1:15" s="184" customFormat="1" ht="15" customHeight="1">
      <c r="A259" s="7">
        <v>2630</v>
      </c>
      <c r="B259" s="7" t="s">
        <v>35</v>
      </c>
      <c r="C259" s="7" t="s">
        <v>20</v>
      </c>
      <c r="D259" s="7" t="s">
        <v>12</v>
      </c>
      <c r="E259" s="44" t="s">
        <v>123</v>
      </c>
      <c r="F259" s="9">
        <f>SUM(F261)</f>
        <v>200000</v>
      </c>
      <c r="G259" s="9">
        <f>SUM(G261)</f>
        <v>80000</v>
      </c>
      <c r="H259" s="9">
        <f>SUM(H261)</f>
        <v>120000</v>
      </c>
      <c r="O259" s="247"/>
    </row>
    <row r="260" spans="1:15" s="184" customFormat="1" ht="15" hidden="1" customHeight="1">
      <c r="A260" s="7"/>
      <c r="B260" s="7"/>
      <c r="C260" s="7"/>
      <c r="D260" s="7"/>
      <c r="E260" s="44" t="s">
        <v>16</v>
      </c>
      <c r="F260" s="196"/>
      <c r="G260" s="196"/>
      <c r="H260" s="196"/>
      <c r="O260" s="247"/>
    </row>
    <row r="261" spans="1:15" s="184" customFormat="1" ht="15" customHeight="1">
      <c r="A261" s="7">
        <v>2631</v>
      </c>
      <c r="B261" s="7" t="s">
        <v>35</v>
      </c>
      <c r="C261" s="7" t="s">
        <v>20</v>
      </c>
      <c r="D261" s="7" t="s">
        <v>11</v>
      </c>
      <c r="E261" s="44" t="s">
        <v>123</v>
      </c>
      <c r="F261" s="9">
        <f>SUM(F263:F266)</f>
        <v>200000</v>
      </c>
      <c r="G261" s="9">
        <f>SUM(G263:G266)</f>
        <v>80000</v>
      </c>
      <c r="H261" s="9">
        <f>SUM(H263:H266)</f>
        <v>120000</v>
      </c>
      <c r="O261" s="247"/>
    </row>
    <row r="262" spans="1:15" s="184" customFormat="1" ht="24" customHeight="1">
      <c r="A262" s="7"/>
      <c r="B262" s="7"/>
      <c r="C262" s="7"/>
      <c r="D262" s="7"/>
      <c r="E262" s="45" t="s">
        <v>484</v>
      </c>
      <c r="F262" s="9"/>
      <c r="G262" s="9"/>
      <c r="H262" s="9"/>
      <c r="O262" s="247"/>
    </row>
    <row r="263" spans="1:15" s="184" customFormat="1">
      <c r="A263" s="7"/>
      <c r="B263" s="7"/>
      <c r="C263" s="7"/>
      <c r="D263" s="7"/>
      <c r="E263" s="44" t="s">
        <v>513</v>
      </c>
      <c r="F263" s="9">
        <f>G263+H263</f>
        <v>80000</v>
      </c>
      <c r="G263" s="9">
        <v>80000</v>
      </c>
      <c r="H263" s="9">
        <v>0</v>
      </c>
      <c r="O263" s="247"/>
    </row>
    <row r="264" spans="1:15" s="184" customFormat="1" ht="25.5">
      <c r="A264" s="7"/>
      <c r="B264" s="7"/>
      <c r="C264" s="7"/>
      <c r="D264" s="7"/>
      <c r="E264" s="187" t="s">
        <v>532</v>
      </c>
      <c r="F264" s="9">
        <f>G264+H264</f>
        <v>0</v>
      </c>
      <c r="G264" s="9">
        <v>0</v>
      </c>
      <c r="H264" s="9">
        <v>0</v>
      </c>
      <c r="O264" s="247"/>
    </row>
    <row r="265" spans="1:15" s="184" customFormat="1" ht="21" customHeight="1">
      <c r="A265" s="7"/>
      <c r="B265" s="7"/>
      <c r="C265" s="7"/>
      <c r="D265" s="7"/>
      <c r="E265" s="47" t="s">
        <v>517</v>
      </c>
      <c r="F265" s="9">
        <f>SUM(G265:H265)</f>
        <v>0</v>
      </c>
      <c r="G265" s="9">
        <v>0</v>
      </c>
      <c r="H265" s="9">
        <v>0</v>
      </c>
      <c r="O265" s="247"/>
    </row>
    <row r="266" spans="1:15" ht="16.5" customHeight="1">
      <c r="A266" s="7"/>
      <c r="B266" s="7"/>
      <c r="C266" s="7"/>
      <c r="D266" s="7"/>
      <c r="E266" s="49" t="str">
        <f>E351</f>
        <v xml:space="preserve"> Վարչական սարքավորումներ  5122</v>
      </c>
      <c r="F266" s="9">
        <f>SUM(G266:H266)</f>
        <v>120000</v>
      </c>
      <c r="G266" s="9">
        <v>0</v>
      </c>
      <c r="H266" s="9">
        <v>120000</v>
      </c>
      <c r="I266" s="3" t="s">
        <v>540</v>
      </c>
      <c r="O266" s="247"/>
    </row>
    <row r="267" spans="1:15" s="184" customFormat="1" ht="15" customHeight="1">
      <c r="A267" s="7">
        <v>2640</v>
      </c>
      <c r="B267" s="7" t="s">
        <v>35</v>
      </c>
      <c r="C267" s="7" t="s">
        <v>29</v>
      </c>
      <c r="D267" s="7" t="s">
        <v>12</v>
      </c>
      <c r="E267" s="44" t="s">
        <v>124</v>
      </c>
      <c r="F267" s="9">
        <f>SUM(F268)</f>
        <v>66066</v>
      </c>
      <c r="G267" s="9">
        <f>SUM(G268)</f>
        <v>66066</v>
      </c>
      <c r="H267" s="9">
        <f>SUM(H268)</f>
        <v>0</v>
      </c>
      <c r="O267" s="247"/>
    </row>
    <row r="268" spans="1:15" s="184" customFormat="1" ht="15" customHeight="1">
      <c r="A268" s="7">
        <v>2641</v>
      </c>
      <c r="B268" s="7" t="s">
        <v>35</v>
      </c>
      <c r="C268" s="7" t="s">
        <v>29</v>
      </c>
      <c r="D268" s="7" t="s">
        <v>11</v>
      </c>
      <c r="E268" s="44" t="s">
        <v>124</v>
      </c>
      <c r="F268" s="9">
        <f>F270+F271</f>
        <v>66066</v>
      </c>
      <c r="G268" s="9">
        <f>G270+G271</f>
        <v>66066</v>
      </c>
      <c r="H268" s="9">
        <f>SUM(H271)</f>
        <v>0</v>
      </c>
      <c r="O268" s="247"/>
    </row>
    <row r="269" spans="1:15" s="184" customFormat="1" ht="30" customHeight="1">
      <c r="A269" s="7"/>
      <c r="B269" s="7"/>
      <c r="C269" s="7"/>
      <c r="D269" s="7"/>
      <c r="E269" s="45" t="s">
        <v>484</v>
      </c>
      <c r="F269" s="9"/>
      <c r="G269" s="9"/>
      <c r="H269" s="9"/>
      <c r="O269" s="247"/>
    </row>
    <row r="270" spans="1:15" s="184" customFormat="1" ht="0.75" customHeight="1">
      <c r="A270" s="7"/>
      <c r="B270" s="7"/>
      <c r="C270" s="7"/>
      <c r="D270" s="7"/>
      <c r="E270" s="44" t="s">
        <v>513</v>
      </c>
      <c r="F270" s="9">
        <v>0</v>
      </c>
      <c r="G270" s="9">
        <v>0</v>
      </c>
      <c r="H270" s="9"/>
      <c r="O270" s="247"/>
    </row>
    <row r="271" spans="1:15" s="184" customFormat="1" ht="18.75" customHeight="1">
      <c r="A271" s="7"/>
      <c r="B271" s="7"/>
      <c r="C271" s="7"/>
      <c r="D271" s="7"/>
      <c r="E271" s="44" t="s">
        <v>523</v>
      </c>
      <c r="F271" s="9">
        <f>SUM(G271:H271)</f>
        <v>66066</v>
      </c>
      <c r="G271" s="9">
        <v>66066</v>
      </c>
      <c r="H271" s="196">
        <v>0</v>
      </c>
      <c r="O271" s="247"/>
    </row>
    <row r="272" spans="1:15" ht="25.5" hidden="1" customHeight="1">
      <c r="A272" s="7">
        <v>2650</v>
      </c>
      <c r="B272" s="7" t="s">
        <v>35</v>
      </c>
      <c r="C272" s="7" t="s">
        <v>32</v>
      </c>
      <c r="D272" s="7" t="s">
        <v>12</v>
      </c>
      <c r="E272" s="44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247"/>
    </row>
    <row r="273" spans="1:15" ht="15" hidden="1" customHeight="1">
      <c r="A273" s="7"/>
      <c r="B273" s="7"/>
      <c r="C273" s="7"/>
      <c r="D273" s="7"/>
      <c r="E273" s="44" t="s">
        <v>16</v>
      </c>
      <c r="F273" s="196"/>
      <c r="G273" s="196"/>
      <c r="H273" s="196"/>
      <c r="O273" s="247"/>
    </row>
    <row r="274" spans="1:15" ht="25.5" hidden="1" customHeight="1">
      <c r="A274" s="7">
        <v>2651</v>
      </c>
      <c r="B274" s="7" t="s">
        <v>35</v>
      </c>
      <c r="C274" s="7" t="s">
        <v>32</v>
      </c>
      <c r="D274" s="7" t="s">
        <v>11</v>
      </c>
      <c r="E274" s="44" t="s">
        <v>125</v>
      </c>
      <c r="F274" s="9">
        <f>SUM(G274,H274)</f>
        <v>0</v>
      </c>
      <c r="G274" s="9">
        <v>0</v>
      </c>
      <c r="H274" s="9">
        <v>0</v>
      </c>
      <c r="O274" s="247"/>
    </row>
    <row r="275" spans="1:15" s="184" customFormat="1" ht="25.5" customHeight="1">
      <c r="A275" s="7">
        <v>2660</v>
      </c>
      <c r="B275" s="7" t="s">
        <v>35</v>
      </c>
      <c r="C275" s="7" t="s">
        <v>35</v>
      </c>
      <c r="D275" s="7" t="s">
        <v>12</v>
      </c>
      <c r="E275" s="44" t="s">
        <v>126</v>
      </c>
      <c r="F275" s="9">
        <f>SUM(F277)</f>
        <v>9315</v>
      </c>
      <c r="G275" s="9">
        <f>SUM(G277)</f>
        <v>9315</v>
      </c>
      <c r="H275" s="9">
        <f>SUM(H277)</f>
        <v>0</v>
      </c>
      <c r="O275" s="247"/>
    </row>
    <row r="276" spans="1:15" s="184" customFormat="1" ht="15" hidden="1" customHeight="1">
      <c r="A276" s="7"/>
      <c r="B276" s="7"/>
      <c r="C276" s="7"/>
      <c r="D276" s="7"/>
      <c r="E276" s="44" t="s">
        <v>16</v>
      </c>
      <c r="F276" s="196"/>
      <c r="G276" s="196"/>
      <c r="H276" s="196"/>
      <c r="O276" s="247"/>
    </row>
    <row r="277" spans="1:15" s="184" customFormat="1" ht="25.5" customHeight="1">
      <c r="A277" s="7">
        <v>2661</v>
      </c>
      <c r="B277" s="7" t="s">
        <v>35</v>
      </c>
      <c r="C277" s="7" t="s">
        <v>35</v>
      </c>
      <c r="D277" s="7" t="s">
        <v>11</v>
      </c>
      <c r="E277" s="44" t="s">
        <v>126</v>
      </c>
      <c r="F277" s="9">
        <f>SUM(F279:F280)</f>
        <v>9315</v>
      </c>
      <c r="G277" s="9">
        <f>SUM(G279:G280)</f>
        <v>9315</v>
      </c>
      <c r="H277" s="9">
        <f>SUM(H279:H280)</f>
        <v>0</v>
      </c>
      <c r="O277" s="247"/>
    </row>
    <row r="278" spans="1:15" s="184" customFormat="1" ht="24" customHeight="1">
      <c r="A278" s="7"/>
      <c r="B278" s="7"/>
      <c r="C278" s="7"/>
      <c r="D278" s="7"/>
      <c r="E278" s="45" t="s">
        <v>484</v>
      </c>
      <c r="F278" s="9"/>
      <c r="G278" s="9"/>
      <c r="H278" s="9"/>
      <c r="O278" s="247"/>
    </row>
    <row r="279" spans="1:15" s="184" customFormat="1" ht="31.5" customHeight="1">
      <c r="A279" s="7"/>
      <c r="B279" s="7"/>
      <c r="C279" s="7"/>
      <c r="D279" s="7"/>
      <c r="E279" s="44" t="s">
        <v>527</v>
      </c>
      <c r="F279" s="9">
        <f>SUM(G279:H279)</f>
        <v>8775</v>
      </c>
      <c r="G279" s="9">
        <v>8775</v>
      </c>
      <c r="H279" s="9">
        <v>0</v>
      </c>
      <c r="O279" s="247"/>
    </row>
    <row r="280" spans="1:15" s="184" customFormat="1" ht="19.5" customHeight="1">
      <c r="A280" s="7"/>
      <c r="B280" s="7"/>
      <c r="C280" s="7"/>
      <c r="D280" s="7"/>
      <c r="E280" s="44" t="s">
        <v>528</v>
      </c>
      <c r="F280" s="9">
        <f>SUM(G280:H280)</f>
        <v>540</v>
      </c>
      <c r="G280" s="9">
        <v>540</v>
      </c>
      <c r="H280" s="9">
        <v>0</v>
      </c>
      <c r="O280" s="247"/>
    </row>
    <row r="281" spans="1:15" ht="39.950000000000003" hidden="1" customHeight="1">
      <c r="A281" s="7">
        <v>2700</v>
      </c>
      <c r="B281" s="7" t="s">
        <v>38</v>
      </c>
      <c r="C281" s="7" t="s">
        <v>12</v>
      </c>
      <c r="D281" s="7" t="s">
        <v>12</v>
      </c>
      <c r="E281" s="44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247"/>
    </row>
    <row r="282" spans="1:15" ht="39.950000000000003" hidden="1" customHeight="1">
      <c r="A282" s="7"/>
      <c r="B282" s="7"/>
      <c r="C282" s="7"/>
      <c r="D282" s="7"/>
      <c r="E282" s="44" t="s">
        <v>16</v>
      </c>
      <c r="F282" s="196"/>
      <c r="G282" s="196"/>
      <c r="H282" s="196"/>
      <c r="O282" s="247"/>
    </row>
    <row r="283" spans="1:15" ht="15" hidden="1" customHeight="1">
      <c r="A283" s="7">
        <v>2710</v>
      </c>
      <c r="B283" s="7" t="s">
        <v>38</v>
      </c>
      <c r="C283" s="7" t="s">
        <v>11</v>
      </c>
      <c r="D283" s="7" t="s">
        <v>12</v>
      </c>
      <c r="E283" s="44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247"/>
    </row>
    <row r="284" spans="1:15" ht="15" hidden="1" customHeight="1">
      <c r="A284" s="7"/>
      <c r="B284" s="7"/>
      <c r="C284" s="7"/>
      <c r="D284" s="7"/>
      <c r="E284" s="44" t="s">
        <v>16</v>
      </c>
      <c r="F284" s="196"/>
      <c r="G284" s="196"/>
      <c r="H284" s="196"/>
      <c r="O284" s="247"/>
    </row>
    <row r="285" spans="1:15" ht="15" hidden="1" customHeight="1">
      <c r="A285" s="7">
        <v>2711</v>
      </c>
      <c r="B285" s="7" t="s">
        <v>38</v>
      </c>
      <c r="C285" s="7" t="s">
        <v>11</v>
      </c>
      <c r="D285" s="7" t="s">
        <v>11</v>
      </c>
      <c r="E285" s="44" t="s">
        <v>129</v>
      </c>
      <c r="F285" s="9">
        <f>SUM(G285,H285)</f>
        <v>0</v>
      </c>
      <c r="G285" s="9">
        <v>0</v>
      </c>
      <c r="H285" s="9">
        <v>0</v>
      </c>
      <c r="O285" s="247"/>
    </row>
    <row r="286" spans="1:15" ht="15" hidden="1" customHeight="1">
      <c r="A286" s="7">
        <v>2712</v>
      </c>
      <c r="B286" s="7" t="s">
        <v>38</v>
      </c>
      <c r="C286" s="7" t="s">
        <v>11</v>
      </c>
      <c r="D286" s="7" t="s">
        <v>18</v>
      </c>
      <c r="E286" s="44" t="s">
        <v>130</v>
      </c>
      <c r="F286" s="9">
        <f>SUM(G286,H286)</f>
        <v>0</v>
      </c>
      <c r="G286" s="9">
        <v>0</v>
      </c>
      <c r="H286" s="9">
        <v>0</v>
      </c>
      <c r="O286" s="247"/>
    </row>
    <row r="287" spans="1:15" ht="15" hidden="1" customHeight="1">
      <c r="A287" s="7">
        <v>2713</v>
      </c>
      <c r="B287" s="7" t="s">
        <v>38</v>
      </c>
      <c r="C287" s="7" t="s">
        <v>11</v>
      </c>
      <c r="D287" s="7" t="s">
        <v>20</v>
      </c>
      <c r="E287" s="44" t="s">
        <v>131</v>
      </c>
      <c r="F287" s="9">
        <f>SUM(G287,H287)</f>
        <v>0</v>
      </c>
      <c r="G287" s="9">
        <v>0</v>
      </c>
      <c r="H287" s="9">
        <v>0</v>
      </c>
      <c r="O287" s="247"/>
    </row>
    <row r="288" spans="1:15" ht="15" hidden="1" customHeight="1">
      <c r="A288" s="7">
        <v>2720</v>
      </c>
      <c r="B288" s="7" t="s">
        <v>38</v>
      </c>
      <c r="C288" s="7" t="s">
        <v>18</v>
      </c>
      <c r="D288" s="7" t="s">
        <v>12</v>
      </c>
      <c r="E288" s="44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247"/>
    </row>
    <row r="289" spans="1:15" ht="15" hidden="1" customHeight="1">
      <c r="A289" s="7"/>
      <c r="B289" s="7"/>
      <c r="C289" s="7"/>
      <c r="D289" s="7"/>
      <c r="E289" s="44" t="s">
        <v>16</v>
      </c>
      <c r="F289" s="196"/>
      <c r="G289" s="196"/>
      <c r="H289" s="196"/>
      <c r="O289" s="247"/>
    </row>
    <row r="290" spans="1:15" ht="15" hidden="1" customHeight="1">
      <c r="A290" s="7">
        <v>2721</v>
      </c>
      <c r="B290" s="7" t="s">
        <v>38</v>
      </c>
      <c r="C290" s="7" t="s">
        <v>18</v>
      </c>
      <c r="D290" s="7" t="s">
        <v>11</v>
      </c>
      <c r="E290" s="44" t="s">
        <v>133</v>
      </c>
      <c r="F290" s="9">
        <f>SUM(G290,H290)</f>
        <v>0</v>
      </c>
      <c r="G290" s="9">
        <v>0</v>
      </c>
      <c r="H290" s="9">
        <v>0</v>
      </c>
      <c r="O290" s="247"/>
    </row>
    <row r="291" spans="1:15" ht="15" hidden="1" customHeight="1">
      <c r="A291" s="7">
        <v>2722</v>
      </c>
      <c r="B291" s="7" t="s">
        <v>38</v>
      </c>
      <c r="C291" s="7" t="s">
        <v>18</v>
      </c>
      <c r="D291" s="7" t="s">
        <v>18</v>
      </c>
      <c r="E291" s="44" t="s">
        <v>134</v>
      </c>
      <c r="F291" s="9">
        <f>SUM(G291,H291)</f>
        <v>0</v>
      </c>
      <c r="G291" s="9">
        <v>0</v>
      </c>
      <c r="H291" s="9">
        <v>0</v>
      </c>
      <c r="O291" s="247"/>
    </row>
    <row r="292" spans="1:15" ht="15" hidden="1" customHeight="1">
      <c r="A292" s="7">
        <v>2723</v>
      </c>
      <c r="B292" s="7" t="s">
        <v>38</v>
      </c>
      <c r="C292" s="7" t="s">
        <v>18</v>
      </c>
      <c r="D292" s="7" t="s">
        <v>20</v>
      </c>
      <c r="E292" s="44" t="s">
        <v>135</v>
      </c>
      <c r="F292" s="9">
        <f>SUM(G292,H292)</f>
        <v>0</v>
      </c>
      <c r="G292" s="9">
        <v>0</v>
      </c>
      <c r="H292" s="9">
        <v>0</v>
      </c>
      <c r="O292" s="247"/>
    </row>
    <row r="293" spans="1:15" ht="15" hidden="1" customHeight="1">
      <c r="A293" s="7">
        <v>2724</v>
      </c>
      <c r="B293" s="7" t="s">
        <v>38</v>
      </c>
      <c r="C293" s="7" t="s">
        <v>18</v>
      </c>
      <c r="D293" s="7" t="s">
        <v>29</v>
      </c>
      <c r="E293" s="44" t="s">
        <v>136</v>
      </c>
      <c r="F293" s="9">
        <f>SUM(G293,H293)</f>
        <v>0</v>
      </c>
      <c r="G293" s="9">
        <v>0</v>
      </c>
      <c r="H293" s="9">
        <v>0</v>
      </c>
      <c r="O293" s="247"/>
    </row>
    <row r="294" spans="1:15" ht="15" hidden="1" customHeight="1">
      <c r="A294" s="7">
        <v>2730</v>
      </c>
      <c r="B294" s="7" t="s">
        <v>38</v>
      </c>
      <c r="C294" s="7" t="s">
        <v>20</v>
      </c>
      <c r="D294" s="7" t="s">
        <v>12</v>
      </c>
      <c r="E294" s="44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247"/>
    </row>
    <row r="295" spans="1:15" ht="15" hidden="1" customHeight="1">
      <c r="A295" s="7"/>
      <c r="B295" s="7"/>
      <c r="C295" s="7"/>
      <c r="D295" s="7"/>
      <c r="E295" s="44" t="s">
        <v>16</v>
      </c>
      <c r="F295" s="196"/>
      <c r="G295" s="196"/>
      <c r="H295" s="196"/>
      <c r="O295" s="247"/>
    </row>
    <row r="296" spans="1:15" ht="15" hidden="1" customHeight="1">
      <c r="A296" s="7">
        <v>2731</v>
      </c>
      <c r="B296" s="7" t="s">
        <v>38</v>
      </c>
      <c r="C296" s="7" t="s">
        <v>20</v>
      </c>
      <c r="D296" s="7" t="s">
        <v>11</v>
      </c>
      <c r="E296" s="44" t="s">
        <v>138</v>
      </c>
      <c r="F296" s="9">
        <f>SUM(G296,H296)</f>
        <v>0</v>
      </c>
      <c r="G296" s="9">
        <v>0</v>
      </c>
      <c r="H296" s="9">
        <v>0</v>
      </c>
      <c r="O296" s="247"/>
    </row>
    <row r="297" spans="1:15" ht="15" hidden="1" customHeight="1">
      <c r="A297" s="7">
        <v>2732</v>
      </c>
      <c r="B297" s="7" t="s">
        <v>38</v>
      </c>
      <c r="C297" s="7" t="s">
        <v>20</v>
      </c>
      <c r="D297" s="7" t="s">
        <v>18</v>
      </c>
      <c r="E297" s="44" t="s">
        <v>139</v>
      </c>
      <c r="F297" s="9">
        <f>SUM(G297,H297)</f>
        <v>0</v>
      </c>
      <c r="G297" s="9">
        <v>0</v>
      </c>
      <c r="H297" s="9">
        <v>0</v>
      </c>
      <c r="O297" s="247"/>
    </row>
    <row r="298" spans="1:15" ht="15" hidden="1" customHeight="1">
      <c r="A298" s="7">
        <v>2733</v>
      </c>
      <c r="B298" s="7" t="s">
        <v>38</v>
      </c>
      <c r="C298" s="7" t="s">
        <v>20</v>
      </c>
      <c r="D298" s="7" t="s">
        <v>20</v>
      </c>
      <c r="E298" s="44" t="s">
        <v>140</v>
      </c>
      <c r="F298" s="9">
        <f>SUM(G298,H298)</f>
        <v>0</v>
      </c>
      <c r="G298" s="9">
        <v>0</v>
      </c>
      <c r="H298" s="9">
        <v>0</v>
      </c>
      <c r="O298" s="247"/>
    </row>
    <row r="299" spans="1:15" ht="15" hidden="1" customHeight="1">
      <c r="A299" s="7">
        <v>2734</v>
      </c>
      <c r="B299" s="7" t="s">
        <v>38</v>
      </c>
      <c r="C299" s="7" t="s">
        <v>20</v>
      </c>
      <c r="D299" s="7" t="s">
        <v>29</v>
      </c>
      <c r="E299" s="44" t="s">
        <v>141</v>
      </c>
      <c r="F299" s="9">
        <f>SUM(G299,H299)</f>
        <v>0</v>
      </c>
      <c r="G299" s="9">
        <v>0</v>
      </c>
      <c r="H299" s="9">
        <v>0</v>
      </c>
      <c r="O299" s="247"/>
    </row>
    <row r="300" spans="1:15" ht="15" hidden="1" customHeight="1">
      <c r="A300" s="7">
        <v>2740</v>
      </c>
      <c r="B300" s="7" t="s">
        <v>38</v>
      </c>
      <c r="C300" s="7" t="s">
        <v>29</v>
      </c>
      <c r="D300" s="7" t="s">
        <v>12</v>
      </c>
      <c r="E300" s="44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247"/>
    </row>
    <row r="301" spans="1:15" ht="15" hidden="1" customHeight="1">
      <c r="A301" s="7"/>
      <c r="B301" s="7"/>
      <c r="C301" s="7"/>
      <c r="D301" s="7"/>
      <c r="E301" s="44" t="s">
        <v>16</v>
      </c>
      <c r="F301" s="196"/>
      <c r="G301" s="196"/>
      <c r="H301" s="196"/>
      <c r="O301" s="247"/>
    </row>
    <row r="302" spans="1:15" ht="15" hidden="1" customHeight="1">
      <c r="A302" s="7">
        <v>2741</v>
      </c>
      <c r="B302" s="7" t="s">
        <v>38</v>
      </c>
      <c r="C302" s="7" t="s">
        <v>29</v>
      </c>
      <c r="D302" s="7" t="s">
        <v>11</v>
      </c>
      <c r="E302" s="44" t="s">
        <v>142</v>
      </c>
      <c r="F302" s="9">
        <f>SUM(G302,H302)</f>
        <v>0</v>
      </c>
      <c r="G302" s="9">
        <v>0</v>
      </c>
      <c r="H302" s="9">
        <v>0</v>
      </c>
      <c r="O302" s="247"/>
    </row>
    <row r="303" spans="1:15" ht="15" hidden="1" customHeight="1">
      <c r="A303" s="7">
        <v>2750</v>
      </c>
      <c r="B303" s="7" t="s">
        <v>38</v>
      </c>
      <c r="C303" s="7" t="s">
        <v>32</v>
      </c>
      <c r="D303" s="7" t="s">
        <v>12</v>
      </c>
      <c r="E303" s="44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247"/>
    </row>
    <row r="304" spans="1:15" ht="15" hidden="1" customHeight="1">
      <c r="A304" s="7"/>
      <c r="B304" s="7"/>
      <c r="C304" s="7"/>
      <c r="D304" s="7"/>
      <c r="E304" s="44" t="s">
        <v>16</v>
      </c>
      <c r="F304" s="196"/>
      <c r="G304" s="196"/>
      <c r="H304" s="196"/>
      <c r="O304" s="247"/>
    </row>
    <row r="305" spans="1:15" ht="15" hidden="1" customHeight="1">
      <c r="A305" s="7">
        <v>2751</v>
      </c>
      <c r="B305" s="7" t="s">
        <v>38</v>
      </c>
      <c r="C305" s="7" t="s">
        <v>32</v>
      </c>
      <c r="D305" s="7" t="s">
        <v>11</v>
      </c>
      <c r="E305" s="44" t="s">
        <v>143</v>
      </c>
      <c r="F305" s="9">
        <f>SUM(G305,H305)</f>
        <v>0</v>
      </c>
      <c r="G305" s="9">
        <v>0</v>
      </c>
      <c r="H305" s="9">
        <v>0</v>
      </c>
      <c r="O305" s="247"/>
    </row>
    <row r="306" spans="1:15" ht="15" hidden="1" customHeight="1">
      <c r="A306" s="7">
        <v>2760</v>
      </c>
      <c r="B306" s="7" t="s">
        <v>38</v>
      </c>
      <c r="C306" s="7" t="s">
        <v>35</v>
      </c>
      <c r="D306" s="7" t="s">
        <v>12</v>
      </c>
      <c r="E306" s="44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247"/>
    </row>
    <row r="307" spans="1:15" ht="15" hidden="1" customHeight="1">
      <c r="A307" s="7"/>
      <c r="B307" s="7"/>
      <c r="C307" s="7"/>
      <c r="D307" s="7"/>
      <c r="E307" s="44" t="s">
        <v>16</v>
      </c>
      <c r="F307" s="196"/>
      <c r="G307" s="196"/>
      <c r="H307" s="196"/>
      <c r="O307" s="247"/>
    </row>
    <row r="308" spans="1:15" ht="15" hidden="1" customHeight="1">
      <c r="A308" s="7">
        <v>2761</v>
      </c>
      <c r="B308" s="7" t="s">
        <v>38</v>
      </c>
      <c r="C308" s="7" t="s">
        <v>35</v>
      </c>
      <c r="D308" s="7" t="s">
        <v>11</v>
      </c>
      <c r="E308" s="44" t="s">
        <v>145</v>
      </c>
      <c r="F308" s="9">
        <f>SUM(G308,H308)</f>
        <v>0</v>
      </c>
      <c r="G308" s="9">
        <v>0</v>
      </c>
      <c r="H308" s="9">
        <v>0</v>
      </c>
      <c r="O308" s="247"/>
    </row>
    <row r="309" spans="1:15" ht="15.75" hidden="1" customHeight="1">
      <c r="A309" s="7">
        <v>2762</v>
      </c>
      <c r="B309" s="7" t="s">
        <v>38</v>
      </c>
      <c r="C309" s="7" t="s">
        <v>35</v>
      </c>
      <c r="D309" s="7" t="s">
        <v>18</v>
      </c>
      <c r="E309" s="44" t="s">
        <v>144</v>
      </c>
      <c r="F309" s="9">
        <f>SUM(G309,H309)</f>
        <v>0</v>
      </c>
      <c r="G309" s="9">
        <v>0</v>
      </c>
      <c r="H309" s="9">
        <v>0</v>
      </c>
      <c r="O309" s="247"/>
    </row>
    <row r="310" spans="1:15" s="184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44" t="s">
        <v>146</v>
      </c>
      <c r="F310" s="9">
        <f>G310+H310</f>
        <v>121703.0812967581</v>
      </c>
      <c r="G310" s="9">
        <f>SUM(G311,G314,G332,G336,G340,G342)</f>
        <v>121703.0812967581</v>
      </c>
      <c r="H310" s="9">
        <f>SUM(H311,H314,H332,H336,H340,H342)</f>
        <v>0</v>
      </c>
      <c r="O310" s="247"/>
    </row>
    <row r="311" spans="1:15" s="184" customFormat="1" ht="21" customHeight="1">
      <c r="A311" s="7">
        <v>2810</v>
      </c>
      <c r="B311" s="7" t="s">
        <v>40</v>
      </c>
      <c r="C311" s="7" t="s">
        <v>11</v>
      </c>
      <c r="D311" s="7" t="s">
        <v>12</v>
      </c>
      <c r="E311" s="44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247"/>
    </row>
    <row r="312" spans="1:15" s="184" customFormat="1" ht="25.5" customHeight="1">
      <c r="A312" s="7">
        <v>2811</v>
      </c>
      <c r="B312" s="7" t="s">
        <v>40</v>
      </c>
      <c r="C312" s="7" t="s">
        <v>11</v>
      </c>
      <c r="D312" s="7" t="s">
        <v>11</v>
      </c>
      <c r="E312" s="44" t="s">
        <v>147</v>
      </c>
      <c r="F312" s="9">
        <f>SUM(G312,H312)</f>
        <v>0</v>
      </c>
      <c r="G312" s="9">
        <f>G313</f>
        <v>0</v>
      </c>
      <c r="H312" s="9">
        <v>0</v>
      </c>
      <c r="O312" s="247"/>
    </row>
    <row r="313" spans="1:15" s="184" customFormat="1" ht="15" customHeight="1">
      <c r="A313" s="7"/>
      <c r="B313" s="7"/>
      <c r="C313" s="7"/>
      <c r="D313" s="7"/>
      <c r="E313" s="44" t="s">
        <v>544</v>
      </c>
      <c r="F313" s="9">
        <v>0</v>
      </c>
      <c r="G313" s="9">
        <v>0</v>
      </c>
      <c r="H313" s="9"/>
      <c r="O313" s="247"/>
    </row>
    <row r="314" spans="1:15" s="184" customFormat="1">
      <c r="A314" s="7">
        <v>2820</v>
      </c>
      <c r="B314" s="7" t="s">
        <v>40</v>
      </c>
      <c r="C314" s="7" t="s">
        <v>18</v>
      </c>
      <c r="D314" s="7" t="s">
        <v>12</v>
      </c>
      <c r="E314" s="44" t="s">
        <v>148</v>
      </c>
      <c r="F314" s="9">
        <f>G314</f>
        <v>121703.0812967581</v>
      </c>
      <c r="G314" s="9">
        <f>SUM(G315,G320,G325)</f>
        <v>121703.0812967581</v>
      </c>
      <c r="H314" s="9">
        <f>SUM(H315,H320,H325)</f>
        <v>0</v>
      </c>
      <c r="O314" s="247"/>
    </row>
    <row r="315" spans="1:15" s="184" customFormat="1" ht="15" customHeight="1">
      <c r="A315" s="7">
        <v>2821</v>
      </c>
      <c r="B315" s="7" t="s">
        <v>40</v>
      </c>
      <c r="C315" s="7" t="s">
        <v>18</v>
      </c>
      <c r="D315" s="7" t="s">
        <v>11</v>
      </c>
      <c r="E315" s="44" t="s">
        <v>149</v>
      </c>
      <c r="F315" s="9">
        <f>F317+F318</f>
        <v>33477.1</v>
      </c>
      <c r="G315" s="9">
        <f>G318</f>
        <v>33477.1</v>
      </c>
      <c r="H315" s="9">
        <f>H318</f>
        <v>0</v>
      </c>
      <c r="O315" s="247"/>
    </row>
    <row r="316" spans="1:15" s="184" customFormat="1" ht="24" customHeight="1">
      <c r="A316" s="7"/>
      <c r="B316" s="7"/>
      <c r="C316" s="7"/>
      <c r="D316" s="7"/>
      <c r="E316" s="45" t="s">
        <v>484</v>
      </c>
      <c r="F316" s="9"/>
      <c r="G316" s="9"/>
      <c r="H316" s="9"/>
      <c r="O316" s="247"/>
    </row>
    <row r="317" spans="1:15" s="184" customFormat="1" ht="14.25" customHeight="1">
      <c r="A317" s="7"/>
      <c r="B317" s="7"/>
      <c r="C317" s="7"/>
      <c r="D317" s="7"/>
      <c r="E317" s="44" t="s">
        <v>527</v>
      </c>
      <c r="F317" s="9">
        <v>0</v>
      </c>
      <c r="G317" s="9">
        <v>0</v>
      </c>
      <c r="H317" s="9"/>
      <c r="O317" s="247"/>
    </row>
    <row r="318" spans="1:15" s="184" customFormat="1" ht="15" customHeight="1">
      <c r="A318" s="7"/>
      <c r="B318" s="7"/>
      <c r="C318" s="7"/>
      <c r="D318" s="7"/>
      <c r="E318" s="44" t="s">
        <v>523</v>
      </c>
      <c r="F318" s="9">
        <f>SUM(G318:H318)</f>
        <v>33477.1</v>
      </c>
      <c r="G318" s="9">
        <v>33477.1</v>
      </c>
      <c r="H318" s="196">
        <v>0</v>
      </c>
      <c r="O318" s="247"/>
    </row>
    <row r="319" spans="1:15" s="184" customFormat="1" ht="15" customHeight="1">
      <c r="A319" s="7">
        <v>2822</v>
      </c>
      <c r="B319" s="7" t="s">
        <v>40</v>
      </c>
      <c r="C319" s="7" t="s">
        <v>18</v>
      </c>
      <c r="D319" s="7" t="s">
        <v>18</v>
      </c>
      <c r="E319" s="44" t="s">
        <v>150</v>
      </c>
      <c r="F319" s="9">
        <f>SUM(G319,H319)</f>
        <v>0</v>
      </c>
      <c r="G319" s="9">
        <v>0</v>
      </c>
      <c r="H319" s="9">
        <v>0</v>
      </c>
      <c r="O319" s="247"/>
    </row>
    <row r="320" spans="1:15" s="184" customFormat="1" ht="15" customHeight="1">
      <c r="A320" s="7">
        <v>2823</v>
      </c>
      <c r="B320" s="7" t="s">
        <v>40</v>
      </c>
      <c r="C320" s="7" t="s">
        <v>18</v>
      </c>
      <c r="D320" s="7" t="s">
        <v>20</v>
      </c>
      <c r="E320" s="44" t="s">
        <v>151</v>
      </c>
      <c r="F320" s="9">
        <f>G320+H320</f>
        <v>38200.800000000003</v>
      </c>
      <c r="G320" s="9">
        <f>G322+G323</f>
        <v>38200.800000000003</v>
      </c>
      <c r="H320" s="9">
        <v>0</v>
      </c>
      <c r="O320" s="247"/>
    </row>
    <row r="321" spans="1:15" s="184" customFormat="1" ht="23.25" customHeight="1">
      <c r="A321" s="7"/>
      <c r="B321" s="7"/>
      <c r="C321" s="7"/>
      <c r="D321" s="7"/>
      <c r="E321" s="45" t="s">
        <v>484</v>
      </c>
      <c r="F321" s="9"/>
      <c r="G321" s="9"/>
      <c r="H321" s="9"/>
      <c r="O321" s="247"/>
    </row>
    <row r="322" spans="1:15" s="184" customFormat="1" ht="16.5" hidden="1" customHeight="1">
      <c r="A322" s="7"/>
      <c r="B322" s="7"/>
      <c r="C322" s="7"/>
      <c r="D322" s="7"/>
      <c r="E322" s="44" t="s">
        <v>527</v>
      </c>
      <c r="F322" s="9">
        <v>0</v>
      </c>
      <c r="G322" s="9">
        <v>0</v>
      </c>
      <c r="H322" s="9"/>
      <c r="O322" s="247"/>
    </row>
    <row r="323" spans="1:15" s="184" customFormat="1" ht="15" customHeight="1">
      <c r="A323" s="7"/>
      <c r="B323" s="7"/>
      <c r="C323" s="7"/>
      <c r="D323" s="7"/>
      <c r="E323" s="44" t="s">
        <v>523</v>
      </c>
      <c r="F323" s="9">
        <f>SUM(G323:H323)</f>
        <v>38200.800000000003</v>
      </c>
      <c r="G323" s="9">
        <v>38200.800000000003</v>
      </c>
      <c r="H323" s="196">
        <v>0</v>
      </c>
      <c r="O323" s="247"/>
    </row>
    <row r="324" spans="1:15" s="184" customFormat="1" ht="15" customHeight="1">
      <c r="A324" s="7"/>
      <c r="B324" s="7"/>
      <c r="C324" s="7"/>
      <c r="D324" s="7"/>
      <c r="E324" s="44" t="s">
        <v>565</v>
      </c>
      <c r="F324" s="9">
        <v>0</v>
      </c>
      <c r="G324" s="9"/>
      <c r="H324" s="196">
        <v>0</v>
      </c>
      <c r="O324" s="247"/>
    </row>
    <row r="325" spans="1:15" s="184" customFormat="1" ht="15" customHeight="1">
      <c r="A325" s="7">
        <v>2824</v>
      </c>
      <c r="B325" s="7" t="s">
        <v>40</v>
      </c>
      <c r="C325" s="7" t="s">
        <v>18</v>
      </c>
      <c r="D325" s="7" t="s">
        <v>29</v>
      </c>
      <c r="E325" s="44" t="s">
        <v>152</v>
      </c>
      <c r="F325" s="9">
        <f>G325</f>
        <v>50025.181296758106</v>
      </c>
      <c r="G325" s="9">
        <f>G327+G328+G329</f>
        <v>50025.181296758106</v>
      </c>
      <c r="H325" s="9">
        <f>SUM(H327:H328)</f>
        <v>0</v>
      </c>
      <c r="O325" s="247"/>
    </row>
    <row r="326" spans="1:15" s="184" customFormat="1" ht="24" customHeight="1">
      <c r="A326" s="7"/>
      <c r="B326" s="7"/>
      <c r="C326" s="7"/>
      <c r="D326" s="7"/>
      <c r="E326" s="45" t="s">
        <v>484</v>
      </c>
      <c r="F326" s="9"/>
      <c r="G326" s="9"/>
      <c r="H326" s="9"/>
      <c r="O326" s="247"/>
    </row>
    <row r="327" spans="1:15" s="184" customFormat="1" ht="15" customHeight="1">
      <c r="A327" s="7"/>
      <c r="B327" s="7"/>
      <c r="C327" s="7"/>
      <c r="D327" s="7"/>
      <c r="E327" s="44" t="s">
        <v>656</v>
      </c>
      <c r="F327" s="9">
        <f>SUM(G327:H327)</f>
        <v>10000</v>
      </c>
      <c r="G327" s="9">
        <v>10000</v>
      </c>
      <c r="H327" s="9">
        <v>0</v>
      </c>
      <c r="O327" s="247"/>
    </row>
    <row r="328" spans="1:15" s="184" customFormat="1" ht="15" customHeight="1">
      <c r="A328" s="7"/>
      <c r="B328" s="7"/>
      <c r="C328" s="7"/>
      <c r="D328" s="7"/>
      <c r="E328" s="44" t="s">
        <v>657</v>
      </c>
      <c r="F328" s="9">
        <f>SUM(G328:H328)</f>
        <v>18550</v>
      </c>
      <c r="G328" s="9">
        <v>18550</v>
      </c>
      <c r="H328" s="9">
        <v>0</v>
      </c>
      <c r="O328" s="247"/>
    </row>
    <row r="329" spans="1:15" s="184" customFormat="1" ht="15" customHeight="1">
      <c r="A329" s="7"/>
      <c r="B329" s="7"/>
      <c r="C329" s="7"/>
      <c r="D329" s="7"/>
      <c r="E329" s="44" t="s">
        <v>658</v>
      </c>
      <c r="F329" s="9">
        <f>SUM(G329,H329)</f>
        <v>21475.181296758106</v>
      </c>
      <c r="G329" s="9">
        <v>21475.181296758106</v>
      </c>
      <c r="H329" s="9">
        <v>0</v>
      </c>
      <c r="O329" s="247"/>
    </row>
    <row r="330" spans="1:15" ht="15" customHeight="1">
      <c r="A330" s="7">
        <v>2826</v>
      </c>
      <c r="B330" s="7" t="s">
        <v>40</v>
      </c>
      <c r="C330" s="7" t="s">
        <v>18</v>
      </c>
      <c r="D330" s="7" t="s">
        <v>35</v>
      </c>
      <c r="E330" s="44" t="s">
        <v>153</v>
      </c>
      <c r="F330" s="9">
        <f>SUM(G330,H330)</f>
        <v>0</v>
      </c>
      <c r="G330" s="9">
        <v>0</v>
      </c>
      <c r="H330" s="9">
        <v>0</v>
      </c>
      <c r="O330" s="247"/>
    </row>
    <row r="331" spans="1:15" ht="15" customHeight="1">
      <c r="A331" s="7">
        <v>2827</v>
      </c>
      <c r="B331" s="7" t="s">
        <v>40</v>
      </c>
      <c r="C331" s="7" t="s">
        <v>18</v>
      </c>
      <c r="D331" s="7" t="s">
        <v>38</v>
      </c>
      <c r="E331" s="44" t="s">
        <v>154</v>
      </c>
      <c r="F331" s="9">
        <f>SUM(G331,H331)</f>
        <v>0</v>
      </c>
      <c r="G331" s="9">
        <v>0</v>
      </c>
      <c r="H331" s="9">
        <v>0</v>
      </c>
      <c r="O331" s="247"/>
    </row>
    <row r="332" spans="1:15" ht="25.5" customHeight="1">
      <c r="A332" s="7">
        <v>2830</v>
      </c>
      <c r="B332" s="7" t="s">
        <v>40</v>
      </c>
      <c r="C332" s="7" t="s">
        <v>20</v>
      </c>
      <c r="D332" s="7" t="s">
        <v>12</v>
      </c>
      <c r="E332" s="44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247"/>
    </row>
    <row r="333" spans="1:15" ht="15" customHeight="1">
      <c r="A333" s="7">
        <v>2831</v>
      </c>
      <c r="B333" s="7" t="s">
        <v>40</v>
      </c>
      <c r="C333" s="7" t="s">
        <v>20</v>
      </c>
      <c r="D333" s="7" t="s">
        <v>11</v>
      </c>
      <c r="E333" s="44" t="s">
        <v>156</v>
      </c>
      <c r="F333" s="9">
        <f>SUM(G333,H333)</f>
        <v>0</v>
      </c>
      <c r="G333" s="9">
        <v>0</v>
      </c>
      <c r="H333" s="9">
        <v>0</v>
      </c>
      <c r="O333" s="247"/>
    </row>
    <row r="334" spans="1:15" ht="15" customHeight="1">
      <c r="A334" s="7">
        <v>2832</v>
      </c>
      <c r="B334" s="7" t="s">
        <v>40</v>
      </c>
      <c r="C334" s="7" t="s">
        <v>20</v>
      </c>
      <c r="D334" s="7" t="s">
        <v>18</v>
      </c>
      <c r="E334" s="44" t="s">
        <v>157</v>
      </c>
      <c r="F334" s="9">
        <f>SUM(G334,H334)</f>
        <v>0</v>
      </c>
      <c r="G334" s="9">
        <v>0</v>
      </c>
      <c r="H334" s="9">
        <v>0</v>
      </c>
      <c r="O334" s="247"/>
    </row>
    <row r="335" spans="1:15" ht="15" customHeight="1">
      <c r="A335" s="7">
        <v>2833</v>
      </c>
      <c r="B335" s="7" t="s">
        <v>40</v>
      </c>
      <c r="C335" s="7" t="s">
        <v>20</v>
      </c>
      <c r="D335" s="7" t="s">
        <v>20</v>
      </c>
      <c r="E335" s="44" t="s">
        <v>158</v>
      </c>
      <c r="F335" s="9">
        <f>SUM(G335,H335)</f>
        <v>0</v>
      </c>
      <c r="G335" s="9">
        <v>0</v>
      </c>
      <c r="H335" s="9">
        <v>0</v>
      </c>
      <c r="O335" s="247"/>
    </row>
    <row r="336" spans="1:15" ht="15" customHeight="1">
      <c r="A336" s="7">
        <v>2840</v>
      </c>
      <c r="B336" s="7" t="s">
        <v>40</v>
      </c>
      <c r="C336" s="7" t="s">
        <v>29</v>
      </c>
      <c r="D336" s="7" t="s">
        <v>12</v>
      </c>
      <c r="E336" s="44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247"/>
    </row>
    <row r="337" spans="1:15" ht="15" customHeight="1">
      <c r="A337" s="7">
        <v>2841</v>
      </c>
      <c r="B337" s="7" t="s">
        <v>40</v>
      </c>
      <c r="C337" s="7" t="s">
        <v>29</v>
      </c>
      <c r="D337" s="7" t="s">
        <v>11</v>
      </c>
      <c r="E337" s="44" t="s">
        <v>160</v>
      </c>
      <c r="F337" s="9">
        <f>SUM(G337,H337)</f>
        <v>0</v>
      </c>
      <c r="G337" s="9">
        <v>0</v>
      </c>
      <c r="H337" s="9">
        <v>0</v>
      </c>
      <c r="O337" s="247"/>
    </row>
    <row r="338" spans="1:15" ht="20.25" customHeight="1">
      <c r="A338" s="7">
        <v>2842</v>
      </c>
      <c r="B338" s="7" t="s">
        <v>40</v>
      </c>
      <c r="C338" s="7" t="s">
        <v>29</v>
      </c>
      <c r="D338" s="7" t="s">
        <v>18</v>
      </c>
      <c r="E338" s="44" t="s">
        <v>659</v>
      </c>
      <c r="F338" s="9">
        <f>SUM(G338,H338)</f>
        <v>0</v>
      </c>
      <c r="G338" s="9">
        <v>0</v>
      </c>
      <c r="H338" s="9">
        <v>0</v>
      </c>
      <c r="O338" s="247"/>
    </row>
    <row r="339" spans="1:15" ht="15" customHeight="1">
      <c r="A339" s="7">
        <v>2843</v>
      </c>
      <c r="B339" s="7" t="s">
        <v>40</v>
      </c>
      <c r="C339" s="7" t="s">
        <v>29</v>
      </c>
      <c r="D339" s="7" t="s">
        <v>20</v>
      </c>
      <c r="E339" s="44" t="s">
        <v>162</v>
      </c>
      <c r="F339" s="9">
        <f>SUM(G339,H339)</f>
        <v>0</v>
      </c>
      <c r="G339" s="9">
        <v>0</v>
      </c>
      <c r="H339" s="9">
        <v>0</v>
      </c>
      <c r="O339" s="247"/>
    </row>
    <row r="340" spans="1:15" ht="18.75" customHeight="1">
      <c r="A340" s="7">
        <v>2850</v>
      </c>
      <c r="B340" s="7" t="s">
        <v>40</v>
      </c>
      <c r="C340" s="7" t="s">
        <v>32</v>
      </c>
      <c r="D340" s="7" t="s">
        <v>12</v>
      </c>
      <c r="E340" s="44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247"/>
    </row>
    <row r="341" spans="1:15" ht="24" customHeight="1">
      <c r="A341" s="7">
        <v>2851</v>
      </c>
      <c r="B341" s="7" t="s">
        <v>40</v>
      </c>
      <c r="C341" s="7" t="s">
        <v>32</v>
      </c>
      <c r="D341" s="7" t="s">
        <v>11</v>
      </c>
      <c r="E341" s="44" t="s">
        <v>163</v>
      </c>
      <c r="F341" s="9">
        <f>SUM(G341,H341)</f>
        <v>0</v>
      </c>
      <c r="G341" s="9">
        <v>0</v>
      </c>
      <c r="H341" s="9">
        <v>0</v>
      </c>
      <c r="O341" s="247"/>
    </row>
    <row r="342" spans="1:15" ht="11.25" customHeight="1">
      <c r="A342" s="7">
        <v>2860</v>
      </c>
      <c r="B342" s="7" t="s">
        <v>40</v>
      </c>
      <c r="C342" s="7" t="s">
        <v>35</v>
      </c>
      <c r="D342" s="7" t="s">
        <v>12</v>
      </c>
      <c r="E342" s="44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247"/>
    </row>
    <row r="343" spans="1:15" ht="20.25" hidden="1" customHeight="1">
      <c r="A343" s="7">
        <v>2861</v>
      </c>
      <c r="B343" s="7" t="s">
        <v>40</v>
      </c>
      <c r="C343" s="7" t="s">
        <v>35</v>
      </c>
      <c r="D343" s="7" t="s">
        <v>11</v>
      </c>
      <c r="E343" s="44" t="s">
        <v>164</v>
      </c>
      <c r="F343" s="9">
        <f>SUM(G343,H343)</f>
        <v>0</v>
      </c>
      <c r="G343" s="9">
        <v>0</v>
      </c>
      <c r="H343" s="9">
        <v>0</v>
      </c>
      <c r="O343" s="247"/>
    </row>
    <row r="344" spans="1:15" s="184" customFormat="1" ht="39.950000000000003" customHeight="1">
      <c r="A344" s="7">
        <v>2900</v>
      </c>
      <c r="B344" s="7" t="s">
        <v>110</v>
      </c>
      <c r="C344" s="7" t="s">
        <v>12</v>
      </c>
      <c r="D344" s="7" t="s">
        <v>12</v>
      </c>
      <c r="E344" s="44" t="s">
        <v>165</v>
      </c>
      <c r="F344" s="9">
        <f>G344+H344</f>
        <v>1054901.6000000001</v>
      </c>
      <c r="G344" s="9">
        <f>SUM(G345,G353,G357,G360,G363,G369,G371,G373)</f>
        <v>952731.6</v>
      </c>
      <c r="H344" s="9">
        <f>H345</f>
        <v>102170</v>
      </c>
      <c r="O344" s="247"/>
    </row>
    <row r="345" spans="1:15" s="184" customFormat="1" ht="25.5">
      <c r="A345" s="7">
        <v>2910</v>
      </c>
      <c r="B345" s="7" t="s">
        <v>110</v>
      </c>
      <c r="C345" s="7" t="s">
        <v>11</v>
      </c>
      <c r="D345" s="7" t="s">
        <v>12</v>
      </c>
      <c r="E345" s="44" t="s">
        <v>166</v>
      </c>
      <c r="F345" s="9">
        <f>SUM(F346)</f>
        <v>866926.6</v>
      </c>
      <c r="G345" s="9">
        <f>SUM(G346)</f>
        <v>764756.6</v>
      </c>
      <c r="H345" s="9">
        <f>H346</f>
        <v>102170</v>
      </c>
      <c r="O345" s="247"/>
    </row>
    <row r="346" spans="1:15" s="184" customFormat="1">
      <c r="A346" s="7">
        <v>2911</v>
      </c>
      <c r="B346" s="7" t="s">
        <v>110</v>
      </c>
      <c r="C346" s="7" t="s">
        <v>11</v>
      </c>
      <c r="D346" s="7" t="s">
        <v>11</v>
      </c>
      <c r="E346" s="44" t="s">
        <v>167</v>
      </c>
      <c r="F346" s="9">
        <f>H346+G346</f>
        <v>866926.6</v>
      </c>
      <c r="G346" s="9">
        <f>SUM(G348:G351)</f>
        <v>764756.6</v>
      </c>
      <c r="H346" s="20">
        <f>H349+H351+H353</f>
        <v>102170</v>
      </c>
      <c r="O346" s="247"/>
    </row>
    <row r="347" spans="1:15" s="184" customFormat="1" ht="14.25" customHeight="1">
      <c r="A347" s="7"/>
      <c r="B347" s="7"/>
      <c r="C347" s="7"/>
      <c r="D347" s="7"/>
      <c r="E347" s="45" t="s">
        <v>484</v>
      </c>
      <c r="F347" s="9"/>
      <c r="G347" s="9"/>
      <c r="H347" s="9"/>
      <c r="O347" s="247"/>
    </row>
    <row r="348" spans="1:15" s="184" customFormat="1" ht="15" customHeight="1">
      <c r="A348" s="7"/>
      <c r="B348" s="7"/>
      <c r="C348" s="7"/>
      <c r="D348" s="7"/>
      <c r="E348" s="188" t="s">
        <v>523</v>
      </c>
      <c r="F348" s="9">
        <f>SUM(G348:H348)</f>
        <v>764756.6</v>
      </c>
      <c r="G348" s="9">
        <v>764756.6</v>
      </c>
      <c r="H348" s="196"/>
      <c r="O348" s="247"/>
    </row>
    <row r="349" spans="1:15" s="184" customFormat="1" ht="18" customHeight="1">
      <c r="A349" s="7"/>
      <c r="B349" s="7"/>
      <c r="C349" s="7"/>
      <c r="D349" s="209"/>
      <c r="E349" s="210" t="s">
        <v>665</v>
      </c>
      <c r="F349" s="10">
        <f>SUM(G349:H349)</f>
        <v>95000</v>
      </c>
      <c r="G349" s="9">
        <v>0</v>
      </c>
      <c r="H349" s="20">
        <v>95000</v>
      </c>
      <c r="O349" s="247"/>
    </row>
    <row r="350" spans="1:15" s="184" customFormat="1" ht="39.75" hidden="1" customHeight="1">
      <c r="A350" s="7"/>
      <c r="B350" s="7"/>
      <c r="C350" s="7"/>
      <c r="D350" s="7"/>
      <c r="E350" s="211" t="s">
        <v>543</v>
      </c>
      <c r="F350" s="9">
        <f>SUM(G350:H350)</f>
        <v>0</v>
      </c>
      <c r="G350" s="9"/>
      <c r="H350" s="196"/>
      <c r="I350" s="184" t="s">
        <v>542</v>
      </c>
      <c r="O350" s="247"/>
    </row>
    <row r="351" spans="1:15" s="184" customFormat="1" ht="20.25" customHeight="1">
      <c r="A351" s="7"/>
      <c r="B351" s="7"/>
      <c r="C351" s="7"/>
      <c r="D351" s="7"/>
      <c r="E351" s="201" t="s">
        <v>677</v>
      </c>
      <c r="F351" s="9">
        <f>SUM(G351:H351)</f>
        <v>2260</v>
      </c>
      <c r="G351" s="9"/>
      <c r="H351" s="20">
        <v>2260</v>
      </c>
      <c r="O351" s="247"/>
    </row>
    <row r="352" spans="1:15" ht="15" hidden="1" customHeight="1">
      <c r="A352" s="7">
        <v>2912</v>
      </c>
      <c r="B352" s="7" t="s">
        <v>110</v>
      </c>
      <c r="C352" s="7" t="s">
        <v>11</v>
      </c>
      <c r="D352" s="7" t="s">
        <v>18</v>
      </c>
      <c r="E352" s="199"/>
      <c r="F352" s="9">
        <f>SUM(G352,H352)</f>
        <v>0</v>
      </c>
      <c r="G352" s="9">
        <v>0</v>
      </c>
      <c r="H352" s="9">
        <v>0</v>
      </c>
      <c r="O352" s="247"/>
    </row>
    <row r="353" spans="1:15">
      <c r="A353" s="7"/>
      <c r="B353" s="7"/>
      <c r="C353" s="7"/>
      <c r="D353" s="7"/>
      <c r="E353" s="200" t="s">
        <v>678</v>
      </c>
      <c r="F353" s="9">
        <f>SUM(G353:H353)</f>
        <v>4910</v>
      </c>
      <c r="G353" s="9">
        <f>SUM(G355:G356)</f>
        <v>0</v>
      </c>
      <c r="H353" s="20">
        <v>4910</v>
      </c>
      <c r="O353" s="247"/>
    </row>
    <row r="354" spans="1:15" ht="14.25" customHeight="1">
      <c r="A354" s="7"/>
      <c r="B354" s="7"/>
      <c r="C354" s="7"/>
      <c r="D354" s="7"/>
      <c r="E354" s="44" t="s">
        <v>169</v>
      </c>
      <c r="F354" s="196"/>
      <c r="G354" s="196"/>
      <c r="H354" s="196"/>
      <c r="O354" s="247"/>
    </row>
    <row r="355" spans="1:15" ht="15.75" customHeight="1">
      <c r="A355" s="7">
        <v>2921</v>
      </c>
      <c r="B355" s="7" t="s">
        <v>110</v>
      </c>
      <c r="C355" s="7" t="s">
        <v>18</v>
      </c>
      <c r="D355" s="7" t="s">
        <v>11</v>
      </c>
      <c r="E355" s="44" t="s">
        <v>16</v>
      </c>
      <c r="F355" s="9">
        <f>SUM(G355,H355)</f>
        <v>0</v>
      </c>
      <c r="G355" s="9">
        <v>0</v>
      </c>
      <c r="H355" s="9">
        <v>0</v>
      </c>
      <c r="O355" s="247"/>
    </row>
    <row r="356" spans="1:15" ht="21.75" customHeight="1">
      <c r="A356" s="7">
        <v>2922</v>
      </c>
      <c r="B356" s="7" t="s">
        <v>110</v>
      </c>
      <c r="C356" s="7" t="s">
        <v>18</v>
      </c>
      <c r="D356" s="7" t="s">
        <v>18</v>
      </c>
      <c r="E356" s="44" t="s">
        <v>170</v>
      </c>
      <c r="F356" s="9">
        <f>SUM(G356,H356)</f>
        <v>0</v>
      </c>
      <c r="G356" s="9">
        <v>0</v>
      </c>
      <c r="H356" s="9">
        <v>0</v>
      </c>
      <c r="O356" s="247"/>
    </row>
    <row r="357" spans="1:15" ht="27" customHeight="1">
      <c r="A357" s="7">
        <v>2930</v>
      </c>
      <c r="B357" s="7" t="s">
        <v>110</v>
      </c>
      <c r="C357" s="7" t="s">
        <v>20</v>
      </c>
      <c r="D357" s="7" t="s">
        <v>12</v>
      </c>
      <c r="E357" s="44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247"/>
    </row>
    <row r="358" spans="1:15" ht="26.25" customHeight="1">
      <c r="A358" s="7">
        <v>2931</v>
      </c>
      <c r="B358" s="7" t="s">
        <v>110</v>
      </c>
      <c r="C358" s="7" t="s">
        <v>20</v>
      </c>
      <c r="D358" s="7" t="s">
        <v>11</v>
      </c>
      <c r="E358" s="44" t="s">
        <v>172</v>
      </c>
      <c r="F358" s="9">
        <f>SUM(G358,H358)</f>
        <v>0</v>
      </c>
      <c r="G358" s="9">
        <v>0</v>
      </c>
      <c r="H358" s="9">
        <v>0</v>
      </c>
      <c r="O358" s="247"/>
    </row>
    <row r="359" spans="1:15" ht="17.25" customHeight="1">
      <c r="A359" s="7">
        <v>2932</v>
      </c>
      <c r="B359" s="7" t="s">
        <v>110</v>
      </c>
      <c r="C359" s="7" t="s">
        <v>20</v>
      </c>
      <c r="D359" s="7" t="s">
        <v>18</v>
      </c>
      <c r="E359" s="44" t="s">
        <v>173</v>
      </c>
      <c r="F359" s="9">
        <f>SUM(G359,H359)</f>
        <v>0</v>
      </c>
      <c r="G359" s="9">
        <v>0</v>
      </c>
      <c r="H359" s="9">
        <v>0</v>
      </c>
      <c r="O359" s="247"/>
    </row>
    <row r="360" spans="1:15" ht="15.75" customHeight="1">
      <c r="A360" s="7">
        <v>2940</v>
      </c>
      <c r="B360" s="7" t="s">
        <v>110</v>
      </c>
      <c r="C360" s="7" t="s">
        <v>29</v>
      </c>
      <c r="D360" s="7" t="s">
        <v>12</v>
      </c>
      <c r="E360" s="44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247"/>
    </row>
    <row r="361" spans="1:15" ht="22.5" customHeight="1">
      <c r="A361" s="7">
        <v>2941</v>
      </c>
      <c r="B361" s="7" t="s">
        <v>110</v>
      </c>
      <c r="C361" s="7" t="s">
        <v>29</v>
      </c>
      <c r="D361" s="7" t="s">
        <v>11</v>
      </c>
      <c r="E361" s="44" t="s">
        <v>175</v>
      </c>
      <c r="F361" s="9">
        <f>SUM(G361,H361)</f>
        <v>0</v>
      </c>
      <c r="G361" s="9">
        <v>0</v>
      </c>
      <c r="H361" s="9">
        <v>0</v>
      </c>
      <c r="O361" s="247"/>
    </row>
    <row r="362" spans="1:15" ht="18.75" customHeight="1">
      <c r="A362" s="7">
        <v>2942</v>
      </c>
      <c r="B362" s="7" t="s">
        <v>110</v>
      </c>
      <c r="C362" s="7" t="s">
        <v>29</v>
      </c>
      <c r="D362" s="7" t="s">
        <v>18</v>
      </c>
      <c r="E362" s="44" t="s">
        <v>176</v>
      </c>
      <c r="F362" s="9">
        <f>SUM(G362,H362)</f>
        <v>0</v>
      </c>
      <c r="G362" s="9">
        <v>0</v>
      </c>
      <c r="H362" s="9">
        <v>0</v>
      </c>
      <c r="O362" s="247"/>
    </row>
    <row r="363" spans="1:15" s="184" customFormat="1" ht="21" customHeight="1">
      <c r="A363" s="7">
        <v>2950</v>
      </c>
      <c r="B363" s="7" t="s">
        <v>110</v>
      </c>
      <c r="C363" s="7" t="s">
        <v>32</v>
      </c>
      <c r="D363" s="7" t="s">
        <v>12</v>
      </c>
      <c r="E363" s="44" t="s">
        <v>177</v>
      </c>
      <c r="F363" s="9">
        <f>SUM(F364)</f>
        <v>187975</v>
      </c>
      <c r="G363" s="9">
        <f>SUM(G364)</f>
        <v>187975</v>
      </c>
      <c r="H363" s="9">
        <f>SUM(H364)</f>
        <v>0</v>
      </c>
      <c r="O363" s="247"/>
    </row>
    <row r="364" spans="1:15" s="184" customFormat="1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4" t="s">
        <v>178</v>
      </c>
      <c r="F364" s="9">
        <f>SUM(F366:F367)</f>
        <v>187975</v>
      </c>
      <c r="G364" s="9">
        <f>SUM(G366:G367)</f>
        <v>187975</v>
      </c>
      <c r="H364" s="9">
        <f>SUM(H366:H367)</f>
        <v>0</v>
      </c>
      <c r="O364" s="247"/>
    </row>
    <row r="365" spans="1:15" s="184" customFormat="1" ht="24" customHeight="1">
      <c r="A365" s="7"/>
      <c r="B365" s="7"/>
      <c r="C365" s="7"/>
      <c r="D365" s="7"/>
      <c r="E365" s="44" t="s">
        <v>666</v>
      </c>
      <c r="F365" s="9"/>
      <c r="G365" s="9"/>
      <c r="H365" s="9"/>
      <c r="O365" s="247"/>
    </row>
    <row r="366" spans="1:15" s="184" customFormat="1" ht="19.5" customHeight="1">
      <c r="A366" s="7"/>
      <c r="B366" s="7"/>
      <c r="C366" s="7"/>
      <c r="D366" s="7"/>
      <c r="E366" s="8" t="s">
        <v>667</v>
      </c>
      <c r="F366" s="9">
        <f>G366</f>
        <v>185142.39999999999</v>
      </c>
      <c r="G366" s="9">
        <v>185142.39999999999</v>
      </c>
      <c r="H366" s="196">
        <v>0</v>
      </c>
      <c r="O366" s="247"/>
    </row>
    <row r="367" spans="1:15" s="184" customFormat="1" ht="28.5" customHeight="1">
      <c r="A367" s="7"/>
      <c r="B367" s="7"/>
      <c r="C367" s="7"/>
      <c r="D367" s="7"/>
      <c r="E367" s="8" t="s">
        <v>668</v>
      </c>
      <c r="F367" s="9">
        <f>G367</f>
        <v>2832.6</v>
      </c>
      <c r="G367" s="9">
        <v>2832.6</v>
      </c>
      <c r="H367" s="196">
        <v>0</v>
      </c>
      <c r="K367" s="184" t="s">
        <v>544</v>
      </c>
      <c r="O367" s="247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4" t="s">
        <v>543</v>
      </c>
      <c r="F368" s="9">
        <f>SUM(G368,H368)</f>
        <v>0</v>
      </c>
      <c r="G368" s="9">
        <v>0</v>
      </c>
      <c r="H368" s="9">
        <v>0</v>
      </c>
      <c r="O368" s="247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4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247"/>
    </row>
    <row r="370" spans="1:15" ht="1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4" t="s">
        <v>181</v>
      </c>
      <c r="F370" s="9">
        <f>SUM(G370,H370)</f>
        <v>0</v>
      </c>
      <c r="G370" s="9">
        <v>0</v>
      </c>
      <c r="H370" s="9">
        <v>0</v>
      </c>
      <c r="O370" s="247"/>
    </row>
    <row r="371" spans="1:15" ht="1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4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247"/>
    </row>
    <row r="372" spans="1:15" ht="1.5" hidden="1" customHeight="1">
      <c r="A372" s="7">
        <v>2971</v>
      </c>
      <c r="B372" s="7" t="s">
        <v>110</v>
      </c>
      <c r="C372" s="7" t="s">
        <v>38</v>
      </c>
      <c r="D372" s="7" t="s">
        <v>11</v>
      </c>
      <c r="E372" s="44" t="s">
        <v>182</v>
      </c>
      <c r="F372" s="9">
        <f>SUM(G372,H372)</f>
        <v>0</v>
      </c>
      <c r="G372" s="9">
        <v>0</v>
      </c>
      <c r="H372" s="9">
        <v>0</v>
      </c>
      <c r="O372" s="247"/>
    </row>
    <row r="373" spans="1:15" ht="27.7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4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247"/>
    </row>
    <row r="374" spans="1:15" ht="16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4" t="s">
        <v>183</v>
      </c>
      <c r="F374" s="9">
        <f>SUM(G374,H374)</f>
        <v>0</v>
      </c>
      <c r="G374" s="9">
        <v>0</v>
      </c>
      <c r="H374" s="9">
        <v>0</v>
      </c>
      <c r="O374" s="247"/>
    </row>
    <row r="375" spans="1:15" s="184" customFormat="1" ht="42.75" customHeight="1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247"/>
    </row>
    <row r="376" spans="1:15" s="184" customFormat="1" ht="15" hidden="1" customHeight="1">
      <c r="A376" s="7">
        <v>3010</v>
      </c>
      <c r="B376" s="7" t="s">
        <v>184</v>
      </c>
      <c r="C376" s="7" t="s">
        <v>11</v>
      </c>
      <c r="D376" s="7" t="s">
        <v>12</v>
      </c>
      <c r="E376" s="44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247"/>
    </row>
    <row r="377" spans="1:15" s="184" customFormat="1" ht="15" hidden="1" customHeight="1">
      <c r="A377" s="7">
        <v>3011</v>
      </c>
      <c r="B377" s="7" t="s">
        <v>184</v>
      </c>
      <c r="C377" s="7" t="s">
        <v>11</v>
      </c>
      <c r="D377" s="7" t="s">
        <v>11</v>
      </c>
      <c r="E377" s="44" t="s">
        <v>186</v>
      </c>
      <c r="F377" s="9">
        <f>SUM(G377,H377)</f>
        <v>0</v>
      </c>
      <c r="G377" s="9">
        <v>0</v>
      </c>
      <c r="H377" s="9">
        <v>0</v>
      </c>
      <c r="O377" s="247"/>
    </row>
    <row r="378" spans="1:15" s="184" customFormat="1" ht="15" hidden="1" customHeight="1">
      <c r="A378" s="7">
        <v>3012</v>
      </c>
      <c r="B378" s="7" t="s">
        <v>184</v>
      </c>
      <c r="C378" s="7" t="s">
        <v>11</v>
      </c>
      <c r="D378" s="7" t="s">
        <v>18</v>
      </c>
      <c r="E378" s="44" t="s">
        <v>187</v>
      </c>
      <c r="F378" s="9">
        <f>SUM(G378,H378)</f>
        <v>0</v>
      </c>
      <c r="G378" s="9">
        <v>0</v>
      </c>
      <c r="H378" s="9">
        <v>0</v>
      </c>
      <c r="O378" s="247"/>
    </row>
    <row r="379" spans="1:15" s="184" customFormat="1" ht="15" hidden="1" customHeight="1">
      <c r="A379" s="7">
        <v>3020</v>
      </c>
      <c r="B379" s="7" t="s">
        <v>184</v>
      </c>
      <c r="C379" s="7" t="s">
        <v>18</v>
      </c>
      <c r="D379" s="7" t="s">
        <v>12</v>
      </c>
      <c r="E379" s="44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247"/>
    </row>
    <row r="380" spans="1:15" s="184" customFormat="1" ht="15" hidden="1" customHeight="1">
      <c r="A380" s="7">
        <v>3021</v>
      </c>
      <c r="B380" s="7" t="s">
        <v>184</v>
      </c>
      <c r="C380" s="7" t="s">
        <v>18</v>
      </c>
      <c r="D380" s="7" t="s">
        <v>11</v>
      </c>
      <c r="E380" s="44" t="s">
        <v>189</v>
      </c>
      <c r="F380" s="9">
        <f>SUM(G380,H380)</f>
        <v>0</v>
      </c>
      <c r="G380" s="9">
        <v>0</v>
      </c>
      <c r="H380" s="9">
        <v>0</v>
      </c>
      <c r="O380" s="247"/>
    </row>
    <row r="381" spans="1:15" s="184" customFormat="1" ht="15" hidden="1" customHeight="1">
      <c r="A381" s="7">
        <v>3030</v>
      </c>
      <c r="B381" s="7" t="s">
        <v>184</v>
      </c>
      <c r="C381" s="7" t="s">
        <v>20</v>
      </c>
      <c r="D381" s="7" t="s">
        <v>12</v>
      </c>
      <c r="E381" s="44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247"/>
    </row>
    <row r="382" spans="1:15" s="184" customFormat="1" ht="15" hidden="1" customHeight="1">
      <c r="A382" s="7">
        <v>3031</v>
      </c>
      <c r="B382" s="7" t="s">
        <v>184</v>
      </c>
      <c r="C382" s="7" t="s">
        <v>20</v>
      </c>
      <c r="D382" s="7" t="s">
        <v>11</v>
      </c>
      <c r="E382" s="44" t="s">
        <v>190</v>
      </c>
      <c r="F382" s="9">
        <f>SUM(G382,H382)</f>
        <v>0</v>
      </c>
      <c r="G382" s="9">
        <v>0</v>
      </c>
      <c r="H382" s="9">
        <v>0</v>
      </c>
      <c r="O382" s="247"/>
    </row>
    <row r="383" spans="1:15" s="184" customFormat="1" ht="15" hidden="1" customHeight="1">
      <c r="A383" s="7">
        <v>3040</v>
      </c>
      <c r="B383" s="7" t="s">
        <v>184</v>
      </c>
      <c r="C383" s="7" t="s">
        <v>29</v>
      </c>
      <c r="D383" s="7" t="s">
        <v>12</v>
      </c>
      <c r="E383" s="44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247"/>
    </row>
    <row r="384" spans="1:15" s="184" customFormat="1" ht="15" hidden="1" customHeight="1">
      <c r="A384" s="7">
        <v>3041</v>
      </c>
      <c r="B384" s="7" t="s">
        <v>184</v>
      </c>
      <c r="C384" s="7" t="s">
        <v>29</v>
      </c>
      <c r="D384" s="7" t="s">
        <v>11</v>
      </c>
      <c r="E384" s="44" t="s">
        <v>191</v>
      </c>
      <c r="F384" s="9">
        <f>SUM(G384,H384)</f>
        <v>0</v>
      </c>
      <c r="G384" s="9">
        <v>0</v>
      </c>
      <c r="H384" s="9">
        <v>0</v>
      </c>
      <c r="O384" s="247"/>
    </row>
    <row r="385" spans="1:15" s="184" customFormat="1" ht="15" hidden="1" customHeight="1">
      <c r="A385" s="7">
        <v>3050</v>
      </c>
      <c r="B385" s="7" t="s">
        <v>184</v>
      </c>
      <c r="C385" s="7" t="s">
        <v>32</v>
      </c>
      <c r="D385" s="7" t="s">
        <v>12</v>
      </c>
      <c r="E385" s="44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247"/>
    </row>
    <row r="386" spans="1:15" s="184" customFormat="1" ht="15" hidden="1" customHeight="1">
      <c r="A386" s="7">
        <v>3051</v>
      </c>
      <c r="B386" s="7" t="s">
        <v>184</v>
      </c>
      <c r="C386" s="7" t="s">
        <v>32</v>
      </c>
      <c r="D386" s="7" t="s">
        <v>11</v>
      </c>
      <c r="E386" s="44" t="s">
        <v>192</v>
      </c>
      <c r="F386" s="9">
        <f>SUM(G386,H386)</f>
        <v>0</v>
      </c>
      <c r="G386" s="9">
        <v>0</v>
      </c>
      <c r="H386" s="9">
        <v>0</v>
      </c>
      <c r="O386" s="247"/>
    </row>
    <row r="387" spans="1:15" s="184" customFormat="1" ht="15" hidden="1" customHeight="1">
      <c r="A387" s="7">
        <v>3060</v>
      </c>
      <c r="B387" s="7" t="s">
        <v>184</v>
      </c>
      <c r="C387" s="7" t="s">
        <v>35</v>
      </c>
      <c r="D387" s="7" t="s">
        <v>12</v>
      </c>
      <c r="E387" s="44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247"/>
    </row>
    <row r="388" spans="1:15" s="184" customFormat="1" ht="15" hidden="1" customHeight="1">
      <c r="A388" s="7">
        <v>3061</v>
      </c>
      <c r="B388" s="7" t="s">
        <v>184</v>
      </c>
      <c r="C388" s="7" t="s">
        <v>35</v>
      </c>
      <c r="D388" s="7" t="s">
        <v>11</v>
      </c>
      <c r="E388" s="44" t="s">
        <v>193</v>
      </c>
      <c r="F388" s="9">
        <f>SUM(G388,H388)</f>
        <v>0</v>
      </c>
      <c r="G388" s="9">
        <v>0</v>
      </c>
      <c r="H388" s="9">
        <v>0</v>
      </c>
      <c r="O388" s="247"/>
    </row>
    <row r="389" spans="1:15" s="184" customFormat="1" ht="20.25" customHeight="1">
      <c r="A389" s="7">
        <v>3070</v>
      </c>
      <c r="B389" s="7" t="s">
        <v>184</v>
      </c>
      <c r="C389" s="7" t="s">
        <v>38</v>
      </c>
      <c r="D389" s="7" t="s">
        <v>12</v>
      </c>
      <c r="E389" s="44" t="s">
        <v>193</v>
      </c>
      <c r="F389" s="9">
        <f>SUM(F390)</f>
        <v>18000</v>
      </c>
      <c r="G389" s="9">
        <f>SUM(G390)</f>
        <v>18000</v>
      </c>
      <c r="H389" s="9">
        <f>SUM(H390)</f>
        <v>0</v>
      </c>
      <c r="O389" s="247"/>
    </row>
    <row r="390" spans="1:15" s="184" customFormat="1" ht="30" customHeight="1">
      <c r="A390" s="7">
        <v>3071</v>
      </c>
      <c r="B390" s="7" t="s">
        <v>184</v>
      </c>
      <c r="C390" s="7" t="s">
        <v>38</v>
      </c>
      <c r="D390" s="7" t="s">
        <v>11</v>
      </c>
      <c r="E390" s="44" t="s">
        <v>194</v>
      </c>
      <c r="F390" s="9">
        <f>SUM(F392:F393)</f>
        <v>18000</v>
      </c>
      <c r="G390" s="9">
        <f>SUM(G392:G393)</f>
        <v>18000</v>
      </c>
      <c r="H390" s="9">
        <f>SUM(H392:H393)</f>
        <v>0</v>
      </c>
      <c r="O390" s="247"/>
    </row>
    <row r="391" spans="1:15" s="184" customFormat="1" ht="24" customHeight="1">
      <c r="A391" s="7"/>
      <c r="B391" s="7"/>
      <c r="C391" s="7"/>
      <c r="D391" s="7"/>
      <c r="E391" s="44" t="s">
        <v>194</v>
      </c>
      <c r="F391" s="9"/>
      <c r="G391" s="9"/>
      <c r="H391" s="9"/>
      <c r="O391" s="247"/>
    </row>
    <row r="392" spans="1:15" s="184" customFormat="1" ht="29.25" customHeight="1">
      <c r="A392" s="7"/>
      <c r="B392" s="7"/>
      <c r="C392" s="7"/>
      <c r="D392" s="7"/>
      <c r="E392" s="45" t="s">
        <v>484</v>
      </c>
      <c r="F392" s="9">
        <f>G392</f>
        <v>18000</v>
      </c>
      <c r="G392" s="9">
        <v>18000</v>
      </c>
      <c r="H392" s="9">
        <v>0</v>
      </c>
      <c r="O392" s="247"/>
    </row>
    <row r="393" spans="1:15" s="184" customFormat="1" ht="25.5" hidden="1" customHeight="1">
      <c r="A393" s="7"/>
      <c r="B393" s="7"/>
      <c r="C393" s="7"/>
      <c r="D393" s="7"/>
      <c r="E393" s="188" t="s">
        <v>536</v>
      </c>
      <c r="F393" s="9">
        <f>SUM(G393:H393)</f>
        <v>0</v>
      </c>
      <c r="G393" s="9">
        <v>0</v>
      </c>
      <c r="H393" s="9">
        <v>0</v>
      </c>
      <c r="O393" s="247"/>
    </row>
    <row r="394" spans="1:15" s="184" customFormat="1" ht="25.5" hidden="1" customHeight="1">
      <c r="A394" s="7">
        <v>3080</v>
      </c>
      <c r="B394" s="7" t="s">
        <v>184</v>
      </c>
      <c r="C394" s="7" t="s">
        <v>40</v>
      </c>
      <c r="D394" s="7" t="s">
        <v>12</v>
      </c>
      <c r="E394" s="44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247"/>
    </row>
    <row r="395" spans="1:15" s="184" customFormat="1" ht="25.5" hidden="1" customHeight="1">
      <c r="A395" s="7">
        <v>3081</v>
      </c>
      <c r="B395" s="7" t="s">
        <v>184</v>
      </c>
      <c r="C395" s="7" t="s">
        <v>40</v>
      </c>
      <c r="D395" s="7" t="s">
        <v>11</v>
      </c>
      <c r="E395" s="44" t="s">
        <v>195</v>
      </c>
      <c r="F395" s="9">
        <f>SUM(G395,H395)</f>
        <v>0</v>
      </c>
      <c r="G395" s="9">
        <v>0</v>
      </c>
      <c r="H395" s="9">
        <v>0</v>
      </c>
      <c r="O395" s="247"/>
    </row>
    <row r="396" spans="1:15" s="184" customFormat="1" ht="15" hidden="1" customHeight="1">
      <c r="A396" s="7">
        <v>3090</v>
      </c>
      <c r="B396" s="7" t="s">
        <v>184</v>
      </c>
      <c r="C396" s="7" t="s">
        <v>110</v>
      </c>
      <c r="D396" s="7" t="s">
        <v>12</v>
      </c>
      <c r="E396" s="44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247"/>
    </row>
    <row r="397" spans="1:15" s="184" customFormat="1" ht="15" hidden="1" customHeight="1">
      <c r="A397" s="7">
        <v>3091</v>
      </c>
      <c r="B397" s="7" t="s">
        <v>184</v>
      </c>
      <c r="C397" s="7" t="s">
        <v>110</v>
      </c>
      <c r="D397" s="7" t="s">
        <v>11</v>
      </c>
      <c r="E397" s="44" t="s">
        <v>196</v>
      </c>
      <c r="F397" s="9">
        <f>SUM(G397,H397)</f>
        <v>0</v>
      </c>
      <c r="G397" s="9">
        <v>0</v>
      </c>
      <c r="H397" s="9">
        <v>0</v>
      </c>
      <c r="O397" s="247"/>
    </row>
    <row r="398" spans="1:15" s="184" customFormat="1" ht="25.5" hidden="1" customHeight="1">
      <c r="A398" s="7">
        <v>3092</v>
      </c>
      <c r="B398" s="7" t="s">
        <v>184</v>
      </c>
      <c r="C398" s="7" t="s">
        <v>110</v>
      </c>
      <c r="D398" s="7" t="s">
        <v>18</v>
      </c>
      <c r="E398" s="44" t="s">
        <v>196</v>
      </c>
      <c r="F398" s="9">
        <f>SUM(G398,H398)</f>
        <v>0</v>
      </c>
      <c r="G398" s="9">
        <v>0</v>
      </c>
      <c r="H398" s="9">
        <v>0</v>
      </c>
      <c r="O398" s="247"/>
    </row>
    <row r="399" spans="1:15" s="184" customFormat="1" ht="25.5">
      <c r="A399" s="7">
        <v>3100</v>
      </c>
      <c r="B399" s="7" t="s">
        <v>198</v>
      </c>
      <c r="C399" s="7" t="s">
        <v>12</v>
      </c>
      <c r="D399" s="7" t="s">
        <v>12</v>
      </c>
      <c r="E399" s="44" t="s">
        <v>197</v>
      </c>
      <c r="F399" s="9">
        <f t="shared" ref="F399:H401" si="8">SUM(F400)</f>
        <v>370216.8</v>
      </c>
      <c r="G399" s="9">
        <f t="shared" si="8"/>
        <v>870216.8</v>
      </c>
      <c r="H399" s="9">
        <f t="shared" si="8"/>
        <v>0</v>
      </c>
      <c r="O399" s="247"/>
    </row>
    <row r="400" spans="1:15" ht="27.75" customHeight="1">
      <c r="A400" s="7">
        <v>3110</v>
      </c>
      <c r="B400" s="7" t="s">
        <v>198</v>
      </c>
      <c r="C400" s="7" t="s">
        <v>11</v>
      </c>
      <c r="D400" s="7" t="s">
        <v>12</v>
      </c>
      <c r="E400" s="44" t="s">
        <v>199</v>
      </c>
      <c r="F400" s="9">
        <f t="shared" si="8"/>
        <v>370216.8</v>
      </c>
      <c r="G400" s="9">
        <f t="shared" si="8"/>
        <v>870216.8</v>
      </c>
      <c r="H400" s="9">
        <f t="shared" si="8"/>
        <v>0</v>
      </c>
      <c r="O400" s="247"/>
    </row>
    <row r="401" spans="1:15" ht="0.75" customHeight="1">
      <c r="A401" s="7">
        <v>3112</v>
      </c>
      <c r="B401" s="7" t="s">
        <v>198</v>
      </c>
      <c r="C401" s="7" t="s">
        <v>11</v>
      </c>
      <c r="D401" s="7" t="s">
        <v>18</v>
      </c>
      <c r="E401" s="44"/>
      <c r="F401" s="9">
        <f t="shared" si="8"/>
        <v>370216.8</v>
      </c>
      <c r="G401" s="9">
        <f t="shared" si="8"/>
        <v>870216.8</v>
      </c>
      <c r="H401" s="9">
        <f t="shared" si="8"/>
        <v>0</v>
      </c>
      <c r="O401" s="247"/>
    </row>
    <row r="402" spans="1:15">
      <c r="A402" s="7">
        <v>3112</v>
      </c>
      <c r="B402" s="7" t="s">
        <v>198</v>
      </c>
      <c r="C402" s="7" t="s">
        <v>11</v>
      </c>
      <c r="D402" s="7" t="s">
        <v>18</v>
      </c>
      <c r="E402" s="44" t="s">
        <v>201</v>
      </c>
      <c r="F402" s="9">
        <f>F403</f>
        <v>370216.8</v>
      </c>
      <c r="G402" s="9">
        <f>G403</f>
        <v>870216.8</v>
      </c>
      <c r="H402" s="9">
        <v>0</v>
      </c>
      <c r="O402" s="247"/>
    </row>
    <row r="403" spans="1:15">
      <c r="A403" s="55"/>
      <c r="B403" s="56"/>
      <c r="C403" s="56"/>
      <c r="D403" s="57"/>
      <c r="E403" s="53" t="s">
        <v>545</v>
      </c>
      <c r="F403" s="9">
        <v>370216.8</v>
      </c>
      <c r="G403" s="9">
        <v>870216.8</v>
      </c>
      <c r="H403" s="9">
        <v>0</v>
      </c>
    </row>
    <row r="404" spans="1:15">
      <c r="A404" s="54"/>
      <c r="B404" s="54"/>
      <c r="C404" s="54"/>
      <c r="D404" s="54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2</vt:lpstr>
      <vt:lpstr>հատված 3</vt:lpstr>
      <vt:lpstr>հատված 4-5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Armavir Armavir</cp:lastModifiedBy>
  <cp:lastPrinted>2025-02-14T08:54:42Z</cp:lastPrinted>
  <dcterms:created xsi:type="dcterms:W3CDTF">2022-02-01T10:32:06Z</dcterms:created>
  <dcterms:modified xsi:type="dcterms:W3CDTF">2025-02-17T06:48:39Z</dcterms:modified>
</cp:coreProperties>
</file>