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evik\Desktop\943\HAVER\"/>
    </mc:Choice>
  </mc:AlternateContent>
  <xr:revisionPtr revIDLastSave="0" documentId="13_ncr:1_{E178B73D-BF43-4C44-A659-1846BCA0C81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13.1" sheetId="3" r:id="rId1"/>
    <sheet name="13.2" sheetId="4" r:id="rId2"/>
    <sheet name="13.3" sheetId="1" r:id="rId3"/>
    <sheet name="13.4" sheetId="2" r:id="rId4"/>
    <sheet name="13.5" sheetId="5" r:id="rId5"/>
  </sheets>
  <definedNames>
    <definedName name="_xlnm.Print_Area" localSheetId="3">'13.4'!$A$1:$H$16</definedName>
    <definedName name="Z_1C7992F6_D161_4A62_8115_0345E0849384_.wvu.PrintArea" localSheetId="3" hidden="1">'13.4'!$A$1:$H$16</definedName>
    <definedName name="Z_2F786DE5_388F_4F79_98D8_B9D5611A3D1D_.wvu.PrintArea" localSheetId="3" hidden="1">'13.4'!$A$1:$H$16</definedName>
    <definedName name="Z_5BDDFBD1_616F_4BD6_B87A_FA4FBCD284DB_.wvu.PrintArea" localSheetId="3" hidden="1">'13.4'!$A$1:$H$16</definedName>
    <definedName name="Z_9860B577_824D_4711_8F5D_BB6D2BD7ABE4_.wvu.PrintArea" localSheetId="3" hidden="1">'13.4'!$A$1:$H$16</definedName>
    <definedName name="Z_9A6482D4_9076_4DAC_9CF3_83F0132D4C69_.wvu.PrintArea" localSheetId="3" hidden="1">'13.4'!$A$1:$H$16</definedName>
  </definedNames>
  <calcPr calcId="191029"/>
  <customWorkbookViews>
    <customWorkbookView name="Artak Karapetyan - Personal View" guid="{9860B577-824D-4711-8F5D-BB6D2BD7ABE4}" mergeInterval="0" personalView="1" maximized="1" xWindow="-8" yWindow="-8" windowWidth="1936" windowHeight="1056" activeSheetId="3"/>
    <customWorkbookView name="Narine Norekyan - Personal View" guid="{9A6482D4-9076-4DAC-9CF3-83F0132D4C69}" mergeInterval="0" personalView="1" maximized="1" xWindow="-8" yWindow="-8" windowWidth="1936" windowHeight="1048" activeSheetId="2"/>
    <customWorkbookView name="Ani Davoyan - Personal View" guid="{2F786DE5-388F-4F79-98D8-B9D5611A3D1D}" mergeInterval="0" personalView="1" maximized="1" xWindow="-8" yWindow="-8" windowWidth="1936" windowHeight="1056" activeSheetId="5"/>
    <customWorkbookView name="Arpine Yolchyan - Personal View" guid="{1C7992F6-D161-4A62-8115-0345E0849384}" mergeInterval="0" personalView="1" maximized="1" xWindow="-8" yWindow="-8" windowWidth="1936" windowHeight="1056" activeSheetId="3"/>
    <customWorkbookView name="Marine Shishyan - Personal View" guid="{5BDDFBD1-616F-4BD6-B87A-FA4FBCD284DB}" mergeInterval="0" personalView="1" maximized="1" xWindow="-8" yWindow="-8" windowWidth="1936" windowHeight="1048" activeSheetId="1"/>
  </customWorkbookViews>
</workbook>
</file>

<file path=xl/calcChain.xml><?xml version="1.0" encoding="utf-8"?>
<calcChain xmlns="http://schemas.openxmlformats.org/spreadsheetml/2006/main">
  <c r="E17" i="2" l="1"/>
  <c r="E8" i="2" s="1"/>
  <c r="F17" i="2"/>
  <c r="F8" i="2" s="1"/>
  <c r="G17" i="2"/>
  <c r="H17" i="2"/>
  <c r="H8" i="2" s="1"/>
  <c r="H18" i="2"/>
  <c r="D18" i="2" s="1"/>
  <c r="D19" i="2"/>
  <c r="D17" i="2" s="1"/>
  <c r="D8" i="2" s="1"/>
  <c r="G8" i="2"/>
  <c r="G43" i="1" l="1"/>
  <c r="G18" i="1"/>
  <c r="G17" i="1" s="1"/>
  <c r="G38" i="1" l="1"/>
  <c r="G37" i="1" s="1"/>
  <c r="E14" i="2" l="1"/>
  <c r="F14" i="2"/>
  <c r="G14" i="2"/>
  <c r="H14" i="2"/>
  <c r="D16" i="2"/>
  <c r="D14" i="2" s="1"/>
  <c r="E10" i="2" l="1"/>
  <c r="F10" i="2"/>
  <c r="G10" i="2"/>
  <c r="G34" i="1"/>
  <c r="G36" i="1"/>
  <c r="G35" i="1"/>
  <c r="H12" i="2" s="1"/>
  <c r="H10" i="2" s="1"/>
  <c r="E11" i="5"/>
  <c r="E10" i="5" s="1"/>
  <c r="B11" i="4" s="1"/>
  <c r="B9" i="4" s="1"/>
  <c r="F11" i="5"/>
  <c r="F10" i="5" s="1"/>
  <c r="D11" i="5"/>
  <c r="D10" i="5" s="1"/>
  <c r="D12" i="2" l="1"/>
  <c r="D10" i="2" s="1"/>
  <c r="G33" i="1"/>
  <c r="G32" i="1" s="1"/>
  <c r="G42" i="1" l="1"/>
  <c r="G41" i="1" s="1"/>
  <c r="G29" i="1"/>
  <c r="G28" i="1" s="1"/>
  <c r="G25" i="1" l="1"/>
  <c r="G24" i="1" s="1"/>
  <c r="G21" i="1"/>
  <c r="G20" i="1" s="1"/>
  <c r="B9" i="3"/>
  <c r="G15" i="1"/>
  <c r="G14" i="1" s="1"/>
  <c r="G12" i="1"/>
  <c r="G11" i="1" s="1"/>
  <c r="G10" i="1" l="1"/>
  <c r="B10" i="3" s="1"/>
</calcChain>
</file>

<file path=xl/sharedStrings.xml><?xml version="1.0" encoding="utf-8"?>
<sst xmlns="http://schemas.openxmlformats.org/spreadsheetml/2006/main" count="190" uniqueCount="153">
  <si>
    <t>հազար դրամներով</t>
  </si>
  <si>
    <t>Ծրագրային դասիչը</t>
  </si>
  <si>
    <t>ԸՆԴԱՄԵՆԸ</t>
  </si>
  <si>
    <t xml:space="preserve"> Ցուցանիշների փոփոխություն (ավելացումները բերված են դրական նշանով, իսկ նվազեցումները` փակագծերում)</t>
  </si>
  <si>
    <t xml:space="preserve">Բյուջետային գլխավոր կարգադրիչների, ծրագրերի, միջոցառումների, միջոցառումները կատարող պետական մարմինների և ուղղությունների անվանումները </t>
  </si>
  <si>
    <t>Ընդամենը</t>
  </si>
  <si>
    <t>Կառուցման աշխատանքներ</t>
  </si>
  <si>
    <t xml:space="preserve">Վերակառուցմա,
Վերակառուցմա,
վերանորոգման և վերականգնման աշխատանքներ
</t>
  </si>
  <si>
    <t>Նախագծահետազոտական, գեոդեզիա-քարտեզագրական աշխատանքներ</t>
  </si>
  <si>
    <t>Ոչ ֆինանսական այլ ակտիվերի ձեռքբերում</t>
  </si>
  <si>
    <t>ծրագիրը</t>
  </si>
  <si>
    <t>միջոցառումը</t>
  </si>
  <si>
    <t xml:space="preserve">այդ թվում՝ </t>
  </si>
  <si>
    <t>ՀԱՎԵԼՎԱԾ N 13.1</t>
  </si>
  <si>
    <t>ՀՀ վարչապետի աշխատակազմ</t>
  </si>
  <si>
    <t>«ՀԱՅԱՍՏԱՆԻ ՀԱՆՐԱՊԵՏՈՒԹՅԱՆ 2025 ԹՎԱԿԱՆԻ ՊԵՏԱԿԱՆ ԲՅՈՒՋԵԻ ՄԱՍԻՆ» ՀԱՅԱՍՏԱՆԻ ՀԱՆՐԱՊԵՏՈՒԹՅԱՆ ՕՐԵՆՔԻ ՀԱՎԵԼՎԱԾ 1-Ի N 3 ԱՂՅՈՒՍԱԿՈՒՄ ԿԱՏԱՐՎՈՂ ՓՈՓՈԽՈՒԹՅՈՒՆՆԵՐԸ</t>
  </si>
  <si>
    <t xml:space="preserve"> հազար դրամներով</t>
  </si>
  <si>
    <t xml:space="preserve"> ԲԳԿ</t>
  </si>
  <si>
    <t xml:space="preserve"> Ծրագրային դասիչը</t>
  </si>
  <si>
    <t xml:space="preserve"> ԲԳԿ/Ծրագրի /միջոցառման անվանումը</t>
  </si>
  <si>
    <t xml:space="preserve"> Վերջնական արդյունքի նկարագրությունը/Միջոցառման տեսակը</t>
  </si>
  <si>
    <t xml:space="preserve"> Ծրագիր</t>
  </si>
  <si>
    <t xml:space="preserve"> Միջոցառում</t>
  </si>
  <si>
    <t>Ծառայությունների մատուցում</t>
  </si>
  <si>
    <t>Պետական մարմինների կողմից օգտագործվող ոչ ֆինանսական ակտիվների հետ գործառնություններ</t>
  </si>
  <si>
    <t>Տրանսֆերտների տրամադրում</t>
  </si>
  <si>
    <t>1136</t>
  </si>
  <si>
    <t>ՀՀ Վարչապետի լիազորությունների իրականացման ապահովում</t>
  </si>
  <si>
    <t>Աջակցել կառավարության, վարչապետի և փոխվարչապետերի գործունեությանը</t>
  </si>
  <si>
    <t>ՀՀ կառավարության և վարչապետի որոշումների ու հանձնարարականների կատարման վերահսկողության ապահովում</t>
  </si>
  <si>
    <t>1136 - 11001</t>
  </si>
  <si>
    <t>Ծառայությունների, ծրագրերի համակարգում</t>
  </si>
  <si>
    <t>Աջակցություն ՀՀ կառավարությանը` քաղաքականության և ծրագրերի մշակման և իրականացման գործընթացում, վերահսկողության կատարման գործընթացում</t>
  </si>
  <si>
    <t>ՀՀ էկոնոմիկայի նախարարություն</t>
  </si>
  <si>
    <t>1116</t>
  </si>
  <si>
    <t>Անասնաբուժական ծառայություններ</t>
  </si>
  <si>
    <t>Անասնահամաճարակային կայուն ֆոնի ապահովում</t>
  </si>
  <si>
    <t>Գյուղատնտեսական կենդանիների վարակամերժության ապահովում</t>
  </si>
  <si>
    <t>1116 - 11001</t>
  </si>
  <si>
    <t>Գյուղատնտեսական կենդանիների պատվաստում</t>
  </si>
  <si>
    <t>Անասնաբուժական ծառայության հակահամաճարակային միջոցառումների, կենդանիների հիվանդությունների կանխարգելման աշխատանքների կազմակերպում և համակարգում, անհրաժեշտ նյութերի ձեռքբերում</t>
  </si>
  <si>
    <t>1116 - 11005</t>
  </si>
  <si>
    <t>Հայաստանի Հանրապետությունում խոշոր եղջերավոր կենդանիների համարակալում և հաշվառում</t>
  </si>
  <si>
    <t>Հայաստանի Հանրապետությունում խոշոր եղջերավոր կենդանիների համարակալման և հաշվառման միջոցառումների իրականացում</t>
  </si>
  <si>
    <t>ՀՀ արտաքին գործերի  նախարարություն</t>
  </si>
  <si>
    <t>1178</t>
  </si>
  <si>
    <t>Հայաստանի Հանրապետությունում և օտարերկրյա պետություններում արարողակարգային միջոցառումների իրականացում</t>
  </si>
  <si>
    <t>Արարողակարգային միջոցառումների պատշաճ կազմակերպում</t>
  </si>
  <si>
    <t>Արարողակարգային միջոցառումների և Պետական արարողակարգի ծառայությանը վերապահված այլ գործառույթների համապարփակ իրականացումը՛ համաձայն միջազգայնորեն ընդունված կանոնների</t>
  </si>
  <si>
    <t>1178 - 11001</t>
  </si>
  <si>
    <t>Պետական արարողակարգային միջոցառումների իրականացում</t>
  </si>
  <si>
    <t>Հայաստանի Հանրապետությունում և օտարերկրյա պետություններում միջազգային արարողակարգային չափանիշներին համապատասխան միջոցառումների կազմակերպում և իրականացում</t>
  </si>
  <si>
    <t>ՀՀ  աշխատանքի և սոցիալական հարցերի նախարարություն</t>
  </si>
  <si>
    <t>1082</t>
  </si>
  <si>
    <t>Սոցիալական աջակցություն անաշխատունակության դեպքում</t>
  </si>
  <si>
    <t>Կորցրած եկամուտների մասնակի փոխհատուցում</t>
  </si>
  <si>
    <t>Անաշխատունակության հետևանքով եկամտի կորստի մասնակի փոխհատուցման ապահովում</t>
  </si>
  <si>
    <t>1082 - 12002</t>
  </si>
  <si>
    <t>Մայրության նպաստ</t>
  </si>
  <si>
    <t>Մայրության նպաստի տրամադրում աշխատող և չաշխատող անձանց</t>
  </si>
  <si>
    <t>ՀՀ բարձր տեխնոլոգիական արդյունաբերության նախարարություն</t>
  </si>
  <si>
    <t>1235</t>
  </si>
  <si>
    <t>Թվային փոխակերպման գործընթացի իրականացում</t>
  </si>
  <si>
    <t>Պետական մարմինների կողմից իրականացվող թվային փոխակերպման միջոցառումների ֆինանսավորում</t>
  </si>
  <si>
    <t>Թվային ծառայությունների և համակարգերի ներդրում</t>
  </si>
  <si>
    <t>1235 - 31001</t>
  </si>
  <si>
    <t>Միասնական թվային միջավայրի ձևավորում</t>
  </si>
  <si>
    <t>Թվային փոխակերպման գործընթացի շրջանակներում թվայնացման համակարգերի ներդրում և կայքերի արդիականացում</t>
  </si>
  <si>
    <t>ՀՀ ազգային անվտանգության ծառայություն</t>
  </si>
  <si>
    <t>1138</t>
  </si>
  <si>
    <t>Ազգային անվտանգություն</t>
  </si>
  <si>
    <t>Ներքին և արտաքին սպառնալիքներից անձի, հասարակության ու պետության անվտանգության ապահովում</t>
  </si>
  <si>
    <t>Այլ պետությունների կողմից հետախուզական գործունեության կասեցում,պետական սահմանի անձեռնամխելիության ապահովում, կոռուպցիոն ռիսկերի շեշտակի նվազեցում</t>
  </si>
  <si>
    <t>1138 - 31001</t>
  </si>
  <si>
    <t>Ազգային անվտանգության համակարգի տեխնիկական հագեցվածության բարելավում</t>
  </si>
  <si>
    <t>Ազգային անվտանգության համակարգի ստորաբաժանումների համար վարչական սարքավորումների ձեռքբերում</t>
  </si>
  <si>
    <t>1138 - 31002</t>
  </si>
  <si>
    <t>Ազգային անվտանգության համակարգի շենքային ապահովվածության բարելավում</t>
  </si>
  <si>
    <t>Ազգային անվտանգության համակարգի ստորաբաժանումների վարչական շենքերի կառուցում, կապիտալ վերանորոգում, շինարարական և կապիտալ նորոգման օբյեկտների նախագծահետազոտական փաստաթղթերի պատրաստում</t>
  </si>
  <si>
    <t>ՀՀ կառավարություն</t>
  </si>
  <si>
    <t>1139</t>
  </si>
  <si>
    <t>ՀՀ կառավարության պահուստային ֆոնդ</t>
  </si>
  <si>
    <t>Պետական բյուջեում չկանխատեսված, ինչպես նաեւ բյուջետային երաշխիքների ապահովման ծախսերի ֆինանսավորման ապահովում</t>
  </si>
  <si>
    <t>Պահուստային ֆոնդի կառավարման արդյունավետության և թափանցիկության ապահովում</t>
  </si>
  <si>
    <t>1139 - 11001</t>
  </si>
  <si>
    <t>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</si>
  <si>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t xml:space="preserve">ՀՀ կառավարության 2024 թվականի </t>
  </si>
  <si>
    <t xml:space="preserve">ՀՀ կառավարության  2024 թվականի </t>
  </si>
  <si>
    <t xml:space="preserve"> Ծրագրի նպատակը/Միջոցառման նկարագրությունը</t>
  </si>
  <si>
    <t>1.  Եկամուտների գծով</t>
  </si>
  <si>
    <t>2.  Ծախսերի գծով</t>
  </si>
  <si>
    <t>3. Դեֆիցիտը (պակասուրդը)</t>
  </si>
  <si>
    <t>ՀԱՎԵԼՎԱԾ N 13.3</t>
  </si>
  <si>
    <t>ՀԱՎԵԼՎԱԾ N 13.4</t>
  </si>
  <si>
    <t xml:space="preserve">«ՀԱՅԱՍՏԱՆԻ ՀԱՆՐԱՊԵՏՈՒԹՅԱՆ 2025 ԹՎԱԿԱՆԻ ՊԵՏԱԿԱՆ ԲՅՈՒՋԵԻ ՄԱՍԻՆ» ՀԱՅԱՍՏԱՆԻ ՀԱՆՐԱՊԵՏՈՒԹՅԱՆ ՕՐԵՆՔԻ 2-ՐԴ ՀՈԴՎԱԾԻ ԱՂՅՈՒՍԱԿՈՒՄ ԿԱՏԱՐՎՈՂ ՓՈՓՈԽՈՒԹՅՈՒՆՆԵՐԸ 
</t>
  </si>
  <si>
    <t>«ՀԱՅԱՍՏԱՆԻ ՀԱՆՐԱՊԵՏՈՒԹՅԱՆ 2025 ԹՎԱԿԱՆԻ ՊԵՏԱԿԱՆ ԲՅՈՒՋԵԻ ՄԱՍԻՆ» ՀԱՅԱՍՏԱՆԻ ՀԱՆՐԱՊԵՏՈՒԹՅԱՆ ՕՐԵՆՔԻ 6-ՐԴ ՀՈԴՎԱԾԻ ԱՂՅՈՒՍԱԿՈՒՄ ԿԱՏԱՐՎՈՂ ՓՈՓՈԽՈՒԹՅՈՒՆՆԵՐԸ</t>
  </si>
  <si>
    <t>այդ թվում`</t>
  </si>
  <si>
    <t>Պաշտոնական դրամաշնորհներ</t>
  </si>
  <si>
    <t xml:space="preserve">Ցուցանիշների փոփոխությունը (նվազեցումները նշված են փակագծերում) </t>
  </si>
  <si>
    <t>Եկամտատեսակ</t>
  </si>
  <si>
    <t xml:space="preserve"> Բյուջետային գլխավոր կարգադրիչների, ծրագրերի և միջոցառումների անվանումները</t>
  </si>
  <si>
    <t xml:space="preserve"> Ընդամենը</t>
  </si>
  <si>
    <t xml:space="preserve"> այդ թվում`</t>
  </si>
  <si>
    <t>Դրամաշնորհային միջոցներ</t>
  </si>
  <si>
    <t xml:space="preserve"> ԸՆԴԱՄԵՆԸ</t>
  </si>
  <si>
    <t xml:space="preserve"> Համաֆինանսավորում</t>
  </si>
  <si>
    <t>ՀԱՎԵԼՎԱԾ N 13.5</t>
  </si>
  <si>
    <t>«ՀԱՅԱՍՏԱՆԻ ՀԱՆՐԱՊԵՏՈՒԹՅԱՆ 2025 ԹՎԱԿԱՆԻ ՊԵՏԱԿԱՆ ԲՅՈՒՋԵԻ ՄԱՍԻՆ» ՀԱՅԱՍՏԱՆԻ ՀԱՆՐԱՊԵՏՈՒԹՅԱՆ ՕՐԵՆՔԻ ՀԱՎԵԼՎԱԾ 1-Ի N 5 ԱՂՅՈՒՍԱԿՈՒՄ ԿԱՏԱՐՎՈՂ ՓՈՓՈԽՈՒԹՅՈՒՆՆԵՐԸ</t>
  </si>
  <si>
    <t>1082 - 11001</t>
  </si>
  <si>
    <t xml:space="preserve"> Ժամանակավոր անաշխատունակության թերթիկների տպագրություն</t>
  </si>
  <si>
    <t xml:space="preserve"> Ժամանակավոր անաշխատունակության և մայրության նպաստների նշանակման համար բժշկական  հաuտատության կողմից տրվող ժամանակավոր անաշխատունակության ձևաթղթերի տպագրության ծառայությունների ձեռքբերում</t>
  </si>
  <si>
    <t xml:space="preserve"> Ծառայությունների մատուցում</t>
  </si>
  <si>
    <t xml:space="preserve"> 31001</t>
  </si>
  <si>
    <t xml:space="preserve"> Կայունացման և զարգացման եվրասիական հիմնադրամի  աջակցությամբ իրականացվող "ՀՀ հանրային հատվածի ֆինանսական հաշվետվությունների որակի բարձրացում" դրամաշնորհային ծրագրի համակարգում և կառավարում</t>
  </si>
  <si>
    <t>"ՀՀ հանրային հատվածի ֆինանսական հաշվետվությունների որակի բարձրացում" դրամաշնորհային ծրագրի նախագծման, մշակման  գործընթացի կառավարում</t>
  </si>
  <si>
    <t>1235 - 11007</t>
  </si>
  <si>
    <t xml:space="preserve"> Կայունացման և զարգացման եվրասիական հիմնադրամի  աջակցությամբ իրականացվող "ՀՀ հանրային հատվածի ֆինանսական հաշվետվությունների որակի բարձրացում" դրամաշնորհային ծրագրի շրջանակներում հանրային հատվածի հաշվապահական մոդուլի մշակում </t>
  </si>
  <si>
    <t xml:space="preserve">"ՀՀ հանրային հատվածի ֆինանսական հաշվետվությունների որակի բարձրացում" դրամաշնորհային ծրագրի շրջանակներում հանրային հատվածի հաշվապահական մոդուլի մշակում </t>
  </si>
  <si>
    <t>1235 - 31002</t>
  </si>
  <si>
    <t xml:space="preserve"> ՀՀ բարձր տեխնոլոգիական արդյունաբերության նախարարություն</t>
  </si>
  <si>
    <t xml:space="preserve"> 1235</t>
  </si>
  <si>
    <t xml:space="preserve"> Թվային փոխակերպման գործընթացի իրականացում</t>
  </si>
  <si>
    <t xml:space="preserve"> այդ թվում՛</t>
  </si>
  <si>
    <t xml:space="preserve"> ՀՀ տարածքային կառավարման և ենթակառուցվածքների նախարարություն</t>
  </si>
  <si>
    <t xml:space="preserve"> Միասնական թվային միջավայրի ձևավորում</t>
  </si>
  <si>
    <t xml:space="preserve"> 1049</t>
  </si>
  <si>
    <t xml:space="preserve"> 21023</t>
  </si>
  <si>
    <t xml:space="preserve"> ՀՀ ընդհանուր օգտագործման ավտամոբիլային ճանապարհների վթարավտանգ հատվածների վերացում	</t>
  </si>
  <si>
    <t>1108</t>
  </si>
  <si>
    <t>Հանրային ֆինանսների կառավարման բնագավառում պետական քաղաքականության մշակում, ծրագրերի համակարգում և մոնիտորինգ</t>
  </si>
  <si>
    <t>Հարկաբյուջետային քաղաքականության մշակում և իրականացման ապահովում, հանրային ֆինանսների արդյունավետ կառավարում</t>
  </si>
  <si>
    <t>Հանրային ֆինանսների ձևավորման, բաշխման և օգտագործման արդյունավետության աճ, ֆինանսական կարգապահության բարելավում</t>
  </si>
  <si>
    <t>1108 - 11001</t>
  </si>
  <si>
    <t>Պլանավորում, բյուջետավորում, գանձապետական ծառայություններ, պետական պարտքի կառավարում, տնտեսական և հարկաբյուջետային քաղաքականության մշակում և մոնիտորինգ</t>
  </si>
  <si>
    <t>Քաղաքականության մշակման և դրա կատարման համակարգման, պետական ծրագրերի պլանավորման, մշակման, իրականացման և մոնիտորինգի (վերահսկման) ծառայություններ</t>
  </si>
  <si>
    <t>1108 - 11011</t>
  </si>
  <si>
    <t>Պետական բյուջետային ծրագրերի գնահատում</t>
  </si>
  <si>
    <t>Իրականացնել  բյուջետային ծրագրերի վերլուծություն, գնահատում, աուդիտ՛ հրապարակելով արդյունքները</t>
  </si>
  <si>
    <t>ՀՀ ֆինանսների նախարարություն</t>
  </si>
  <si>
    <t>ՀՀ արդարադատության  նախարարություն</t>
  </si>
  <si>
    <t>1057 - 11001</t>
  </si>
  <si>
    <t>Արդարադատության ոլորտում քաղաքականության  մշակում, ծրագրերի համակարգում, խորհրդատվության և մոնիտորինգի իրականացում</t>
  </si>
  <si>
    <t>Արդարադատության ոլորտում քաղաքականության, խորհրդատվության, մոնիտորինգի, գնման և աջակցության իրականացում</t>
  </si>
  <si>
    <t>Արդարադատության քաղաքականության իրագործմանն ուղղված ծրագրերի արդյունավետության բարելավում</t>
  </si>
  <si>
    <t>Ոլորտի քաղաքականության, խորհրդատվության, մոնիտորինգի, արդարադատության ծրագրերի համակարգման ծառայություններ</t>
  </si>
  <si>
    <t>ՀԱՎԵԼՎԱԾ N 13.2</t>
  </si>
  <si>
    <t>«Հայաստանի Հանրապետության 2025 թվականի պետական բյուջեի մասին» ՀՀ օրենքի N 1 հավելվածի NN 1 և 2 աղյուսակների ցուցանիշներում կատարվող վերաբաշխումը</t>
  </si>
  <si>
    <t xml:space="preserve"> ՀՀ ազգային անվտանգության ծառայություն</t>
  </si>
  <si>
    <t xml:space="preserve"> 1138</t>
  </si>
  <si>
    <t xml:space="preserve"> Ազգային անվտանգության համակարգի տեխնիկական հագեցվածության բարելավում</t>
  </si>
  <si>
    <t xml:space="preserve"> 31002</t>
  </si>
  <si>
    <t xml:space="preserve"> Ազգային անվտանգության համակարգի շենքային ապահովվածության բարելավում</t>
  </si>
  <si>
    <t>դեկտեմբերի 27-ի N 2060-Ն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</si>
</sst>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#,##0.0"/>
    <numFmt numFmtId="167" formatCode="_-* #,##0.00_р_._-;\-* #,##0.00_р_._-;_-* &quot;-&quot;??_р_._-;_-@_-"/>
    <numFmt numFmtId="168" formatCode="0.0"/>
    <numFmt numFmtId="169" formatCode="_-* #,##0.00\ _ _-;\-* #,##0.00\ _ _-;_-* &quot;-&quot;??\ _ _-;_-@_-"/>
    <numFmt numFmtId="170" formatCode="_-* #,##0.00&quot; &quot;_ _-;\-* #,##0.00&quot; &quot;_ _-;_-* &quot;-&quot;??&quot; &quot;_ _-;_-@_-"/>
    <numFmt numFmtId="171" formatCode="#,##0.0_);\(#,##0.0\)"/>
  </numFmts>
  <fonts count="86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8"/>
      <name val="GHEA Grapalat"/>
      <family val="3"/>
    </font>
    <font>
      <sz val="10"/>
      <name val="Arial Cyr"/>
      <family val="2"/>
      <charset val="204"/>
    </font>
    <font>
      <sz val="11"/>
      <color theme="1"/>
      <name val="Times Armenian"/>
      <family val="2"/>
    </font>
    <font>
      <sz val="11"/>
      <color theme="1"/>
      <name val="Calibri"/>
      <family val="2"/>
      <scheme val="minor"/>
    </font>
    <font>
      <sz val="11"/>
      <color theme="0"/>
      <name val="Times Armenian"/>
      <family val="2"/>
    </font>
    <font>
      <sz val="11"/>
      <color theme="0"/>
      <name val="Calibri"/>
      <family val="2"/>
      <scheme val="minor"/>
    </font>
    <font>
      <sz val="11"/>
      <color rgb="FF9C0006"/>
      <name val="Times Armenian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Times Armenian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Times Armenian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11"/>
      <color rgb="FF7F7F7F"/>
      <name val="Times Armenian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Times Armenian"/>
      <family val="2"/>
    </font>
    <font>
      <sz val="11"/>
      <color rgb="FF006100"/>
      <name val="Calibri"/>
      <family val="2"/>
      <scheme val="minor"/>
    </font>
    <font>
      <b/>
      <sz val="15"/>
      <color theme="3"/>
      <name val="Times Armeni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Times Armenian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Times Armenian"/>
      <family val="2"/>
    </font>
    <font>
      <b/>
      <sz val="11"/>
      <color theme="3"/>
      <name val="Calibri"/>
      <family val="2"/>
      <scheme val="minor"/>
    </font>
    <font>
      <sz val="11"/>
      <color rgb="FF3F3F76"/>
      <name val="Times Armenian"/>
      <family val="2"/>
    </font>
    <font>
      <sz val="11"/>
      <color rgb="FF3F3F76"/>
      <name val="Calibri"/>
      <family val="2"/>
      <scheme val="minor"/>
    </font>
    <font>
      <sz val="11"/>
      <color rgb="FFFA7D00"/>
      <name val="Times Armenian"/>
      <family val="2"/>
    </font>
    <font>
      <sz val="11"/>
      <color rgb="FFFA7D00"/>
      <name val="Calibri"/>
      <family val="2"/>
      <scheme val="minor"/>
    </font>
    <font>
      <sz val="11"/>
      <color rgb="FF9C6500"/>
      <name val="Times Armenian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Times Armeni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Times Armenian"/>
      <family val="2"/>
    </font>
    <font>
      <b/>
      <sz val="11"/>
      <color theme="1"/>
      <name val="Calibri"/>
      <family val="2"/>
      <scheme val="minor"/>
    </font>
    <font>
      <sz val="11"/>
      <color rgb="FFFF0000"/>
      <name val="Times Armenian"/>
      <family val="2"/>
    </font>
    <font>
      <sz val="11"/>
      <color rgb="FFFF0000"/>
      <name val="Calibri"/>
      <family val="2"/>
      <scheme val="minor"/>
    </font>
    <font>
      <b/>
      <sz val="10"/>
      <name val="GHEA Grapalat"/>
      <family val="2"/>
    </font>
    <font>
      <b/>
      <sz val="8"/>
      <name val="GHEA Grapalat"/>
      <family val="2"/>
    </font>
    <font>
      <sz val="10"/>
      <name val="Arial Armenian"/>
      <family val="2"/>
    </font>
    <font>
      <sz val="12"/>
      <name val="Times LatArm"/>
    </font>
    <font>
      <sz val="11"/>
      <name val="GHEA Grapalat"/>
      <family val="3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0"/>
      <color rgb="FF9C6500"/>
      <name val="Calibri"/>
      <family val="2"/>
      <scheme val="minor"/>
    </font>
    <font>
      <sz val="11"/>
      <color rgb="FF9C65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name val="GHEA Grapalat"/>
      <family val="3"/>
    </font>
    <font>
      <sz val="11"/>
      <color indexed="8"/>
      <name val="Calibri"/>
      <family val="2"/>
    </font>
    <font>
      <sz val="11"/>
      <color theme="1"/>
      <name val="GHEA Grapalat"/>
      <family val="3"/>
    </font>
    <font>
      <b/>
      <sz val="11"/>
      <name val="GHEA Grapalat"/>
      <family val="2"/>
    </font>
    <font>
      <b/>
      <u/>
      <sz val="11"/>
      <name val="GHEA Grapalat"/>
      <family val="3"/>
    </font>
    <font>
      <i/>
      <sz val="11"/>
      <color theme="1"/>
      <name val="GHEA Grapalat"/>
      <family val="3"/>
    </font>
    <font>
      <sz val="10"/>
      <name val="GHEA Grapalat"/>
      <family val="2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sz val="11"/>
      <name val="GHEA Grapalat"/>
      <family val="2"/>
    </font>
    <font>
      <b/>
      <sz val="12"/>
      <name val="GHEA Grapalat"/>
      <family val="2"/>
    </font>
    <font>
      <sz val="11"/>
      <color rgb="FF9C57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261">
    <xf numFmtId="0" fontId="0" fillId="0" borderId="0">
      <alignment horizontal="left" vertical="top" wrapText="1"/>
    </xf>
    <xf numFmtId="0" fontId="10" fillId="2" borderId="0" applyNumberFormat="0" applyBorder="0" applyAlignment="0" applyProtection="0"/>
    <xf numFmtId="0" fontId="11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21" borderId="0" applyNumberFormat="0" applyBorder="0" applyAlignment="0" applyProtection="0"/>
    <xf numFmtId="0" fontId="12" fillId="22" borderId="0" applyNumberFormat="0" applyBorder="0" applyAlignment="0" applyProtection="0"/>
    <xf numFmtId="0" fontId="13" fillId="22" borderId="0" applyNumberFormat="0" applyBorder="0" applyAlignment="0" applyProtection="0"/>
    <xf numFmtId="0" fontId="12" fillId="23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3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2" applyNumberFormat="0" applyAlignment="0" applyProtection="0"/>
    <xf numFmtId="0" fontId="17" fillId="27" borderId="2" applyNumberFormat="0" applyAlignment="0" applyProtection="0"/>
    <xf numFmtId="0" fontId="18" fillId="28" borderId="3" applyNumberFormat="0" applyAlignment="0" applyProtection="0"/>
    <xf numFmtId="0" fontId="19" fillId="28" borderId="3" applyNumberFormat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29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0" borderId="2" applyNumberFormat="0" applyAlignment="0" applyProtection="0"/>
    <xf numFmtId="0" fontId="32" fillId="30" borderId="2" applyNumberFormat="0" applyAlignment="0" applyProtection="0"/>
    <xf numFmtId="0" fontId="33" fillId="0" borderId="7" applyNumberFormat="0" applyFill="0" applyAlignment="0" applyProtection="0"/>
    <xf numFmtId="0" fontId="34" fillId="0" borderId="7" applyNumberFormat="0" applyFill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5" fillId="0" borderId="0"/>
    <xf numFmtId="0" fontId="20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9" fillId="0" borderId="0"/>
    <xf numFmtId="0" fontId="4" fillId="0" borderId="0">
      <alignment horizontal="left" vertical="top" wrapText="1"/>
    </xf>
    <xf numFmtId="0" fontId="10" fillId="32" borderId="8" applyNumberFormat="0" applyFont="0" applyAlignment="0" applyProtection="0"/>
    <xf numFmtId="0" fontId="11" fillId="32" borderId="8" applyNumberFormat="0" applyFont="0" applyAlignment="0" applyProtection="0"/>
    <xf numFmtId="0" fontId="37" fillId="27" borderId="9" applyNumberFormat="0" applyAlignment="0" applyProtection="0"/>
    <xf numFmtId="0" fontId="38" fillId="27" borderId="9" applyNumberFormat="0" applyAlignment="0" applyProtection="0"/>
    <xf numFmtId="164" fontId="4" fillId="0" borderId="0" applyFill="0" applyBorder="0" applyProtection="0">
      <alignment horizontal="right" vertical="top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/>
    <xf numFmtId="164" fontId="45" fillId="0" borderId="0" applyFill="0" applyBorder="0" applyProtection="0">
      <alignment horizontal="right" vertical="top"/>
    </xf>
    <xf numFmtId="0" fontId="5" fillId="0" borderId="0"/>
    <xf numFmtId="164" fontId="46" fillId="0" borderId="0" applyFill="0" applyBorder="0" applyProtection="0">
      <alignment horizontal="right" vertical="top"/>
    </xf>
    <xf numFmtId="0" fontId="5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7" fillId="0" borderId="0"/>
    <xf numFmtId="0" fontId="2" fillId="2" borderId="0" applyNumberFormat="0" applyBorder="0" applyAlignment="0" applyProtection="0"/>
    <xf numFmtId="0" fontId="20" fillId="2" borderId="0" applyNumberFormat="0" applyBorder="0" applyAlignment="0" applyProtection="0"/>
    <xf numFmtId="0" fontId="2" fillId="3" borderId="0" applyNumberFormat="0" applyBorder="0" applyAlignment="0" applyProtection="0"/>
    <xf numFmtId="0" fontId="20" fillId="3" borderId="0" applyNumberFormat="0" applyBorder="0" applyAlignment="0" applyProtection="0"/>
    <xf numFmtId="0" fontId="2" fillId="4" borderId="0" applyNumberFormat="0" applyBorder="0" applyAlignment="0" applyProtection="0"/>
    <xf numFmtId="0" fontId="20" fillId="4" borderId="0" applyNumberFormat="0" applyBorder="0" applyAlignment="0" applyProtection="0"/>
    <xf numFmtId="0" fontId="2" fillId="5" borderId="0" applyNumberFormat="0" applyBorder="0" applyAlignment="0" applyProtection="0"/>
    <xf numFmtId="0" fontId="20" fillId="5" borderId="0" applyNumberFormat="0" applyBorder="0" applyAlignment="0" applyProtection="0"/>
    <xf numFmtId="0" fontId="2" fillId="6" borderId="0" applyNumberFormat="0" applyBorder="0" applyAlignment="0" applyProtection="0"/>
    <xf numFmtId="0" fontId="20" fillId="6" borderId="0" applyNumberFormat="0" applyBorder="0" applyAlignment="0" applyProtection="0"/>
    <xf numFmtId="0" fontId="2" fillId="7" borderId="0" applyNumberFormat="0" applyBorder="0" applyAlignment="0" applyProtection="0"/>
    <xf numFmtId="0" fontId="20" fillId="7" borderId="0" applyNumberFormat="0" applyBorder="0" applyAlignment="0" applyProtection="0"/>
    <xf numFmtId="0" fontId="2" fillId="8" borderId="0" applyNumberFormat="0" applyBorder="0" applyAlignment="0" applyProtection="0"/>
    <xf numFmtId="0" fontId="20" fillId="8" borderId="0" applyNumberFormat="0" applyBorder="0" applyAlignment="0" applyProtection="0"/>
    <xf numFmtId="0" fontId="2" fillId="9" borderId="0" applyNumberFormat="0" applyBorder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43" fontId="72" fillId="0" borderId="0" applyFont="0" applyFill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5" fillId="26" borderId="0" applyNumberFormat="0" applyBorder="0" applyAlignment="0" applyProtection="0"/>
    <xf numFmtId="0" fontId="56" fillId="27" borderId="2" applyNumberFormat="0" applyAlignment="0" applyProtection="0"/>
    <xf numFmtId="0" fontId="57" fillId="28" borderId="3" applyNumberFormat="0" applyAlignment="0" applyProtection="0"/>
    <xf numFmtId="169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29" borderId="0" applyNumberFormat="0" applyBorder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2" fillId="0" borderId="6" applyNumberFormat="0" applyFill="0" applyAlignment="0" applyProtection="0"/>
    <xf numFmtId="0" fontId="62" fillId="0" borderId="0" applyNumberFormat="0" applyFill="0" applyBorder="0" applyAlignment="0" applyProtection="0"/>
    <xf numFmtId="0" fontId="63" fillId="30" borderId="2" applyNumberFormat="0" applyAlignment="0" applyProtection="0"/>
    <xf numFmtId="0" fontId="64" fillId="0" borderId="7" applyNumberFormat="0" applyFill="0" applyAlignment="0" applyProtection="0"/>
    <xf numFmtId="0" fontId="65" fillId="31" borderId="0" applyNumberFormat="0" applyBorder="0" applyAlignment="0" applyProtection="0"/>
    <xf numFmtId="0" fontId="66" fillId="31" borderId="0" applyNumberFormat="0" applyBorder="0" applyAlignment="0" applyProtection="0"/>
    <xf numFmtId="0" fontId="50" fillId="0" borderId="0"/>
    <xf numFmtId="0" fontId="5" fillId="0" borderId="0"/>
    <xf numFmtId="0" fontId="20" fillId="0" borderId="0"/>
    <xf numFmtId="0" fontId="6" fillId="0" borderId="0"/>
    <xf numFmtId="0" fontId="6" fillId="0" borderId="0"/>
    <xf numFmtId="0" fontId="52" fillId="0" borderId="0">
      <alignment horizontal="left"/>
    </xf>
    <xf numFmtId="0" fontId="7" fillId="0" borderId="0"/>
    <xf numFmtId="0" fontId="6" fillId="0" borderId="0"/>
    <xf numFmtId="0" fontId="6" fillId="0" borderId="0"/>
    <xf numFmtId="0" fontId="20" fillId="0" borderId="0"/>
    <xf numFmtId="0" fontId="2" fillId="0" borderId="0"/>
    <xf numFmtId="0" fontId="7" fillId="0" borderId="0"/>
    <xf numFmtId="0" fontId="7" fillId="0" borderId="0"/>
    <xf numFmtId="0" fontId="6" fillId="0" borderId="0"/>
    <xf numFmtId="0" fontId="4" fillId="0" borderId="0">
      <alignment horizontal="left" vertical="top" wrapText="1"/>
    </xf>
    <xf numFmtId="0" fontId="2" fillId="32" borderId="8" applyNumberFormat="0" applyFont="0" applyAlignment="0" applyProtection="0"/>
    <xf numFmtId="0" fontId="20" fillId="32" borderId="8" applyNumberFormat="0" applyFont="0" applyAlignment="0" applyProtection="0"/>
    <xf numFmtId="0" fontId="67" fillId="27" borderId="9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10" applyNumberFormat="0" applyFill="0" applyAlignment="0" applyProtection="0"/>
    <xf numFmtId="0" fontId="70" fillId="0" borderId="0" applyNumberFormat="0" applyFill="0" applyBorder="0" applyAlignment="0" applyProtection="0"/>
    <xf numFmtId="0" fontId="6" fillId="0" borderId="0"/>
    <xf numFmtId="0" fontId="83" fillId="31" borderId="0" applyNumberFormat="0" applyBorder="0" applyAlignment="0" applyProtection="0"/>
    <xf numFmtId="0" fontId="7" fillId="0" borderId="0"/>
    <xf numFmtId="0" fontId="6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164" fontId="77" fillId="0" borderId="0" applyFill="0" applyBorder="0" applyProtection="0">
      <alignment horizontal="right" vertical="top"/>
    </xf>
    <xf numFmtId="164" fontId="45" fillId="0" borderId="0" applyFill="0" applyBorder="0" applyProtection="0">
      <alignment horizontal="right" vertical="top"/>
    </xf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84" fillId="34" borderId="0" applyNumberFormat="0" applyBorder="0" applyAlignment="0" applyProtection="0"/>
    <xf numFmtId="0" fontId="5" fillId="0" borderId="0"/>
    <xf numFmtId="0" fontId="85" fillId="31" borderId="0" applyNumberFormat="0" applyBorder="0" applyAlignment="0" applyProtection="0"/>
  </cellStyleXfs>
  <cellXfs count="74">
    <xf numFmtId="0" fontId="0" fillId="0" borderId="0" xfId="0">
      <alignment horizontal="left" vertical="top" wrapText="1"/>
    </xf>
    <xf numFmtId="0" fontId="49" fillId="0" borderId="0" xfId="0" applyFont="1">
      <alignment horizontal="left" vertical="top" wrapText="1"/>
    </xf>
    <xf numFmtId="0" fontId="49" fillId="0" borderId="0" xfId="0" applyFont="1" applyAlignment="1">
      <alignment horizontal="right"/>
    </xf>
    <xf numFmtId="0" fontId="73" fillId="0" borderId="0" xfId="0" applyFont="1" applyAlignment="1"/>
    <xf numFmtId="0" fontId="49" fillId="0" borderId="1" xfId="0" applyFont="1" applyBorder="1">
      <alignment horizontal="left" vertical="top" wrapText="1"/>
    </xf>
    <xf numFmtId="0" fontId="71" fillId="33" borderId="1" xfId="0" applyFont="1" applyFill="1" applyBorder="1">
      <alignment horizontal="left" vertical="top" wrapText="1"/>
    </xf>
    <xf numFmtId="0" fontId="53" fillId="33" borderId="0" xfId="0" applyFont="1" applyFill="1" applyAlignment="1">
      <alignment wrapText="1"/>
    </xf>
    <xf numFmtId="0" fontId="49" fillId="33" borderId="0" xfId="0" applyFont="1" applyFill="1" applyAlignment="1">
      <alignment wrapText="1"/>
    </xf>
    <xf numFmtId="0" fontId="49" fillId="33" borderId="0" xfId="0" applyFont="1" applyFill="1" applyAlignment="1"/>
    <xf numFmtId="0" fontId="49" fillId="33" borderId="1" xfId="0" applyFont="1" applyFill="1" applyBorder="1" applyAlignment="1">
      <alignment horizontal="center" vertical="center" wrapText="1"/>
    </xf>
    <xf numFmtId="0" fontId="53" fillId="33" borderId="1" xfId="0" applyFont="1" applyFill="1" applyBorder="1" applyAlignment="1">
      <alignment horizontal="center" vertical="center" wrapText="1"/>
    </xf>
    <xf numFmtId="165" fontId="53" fillId="33" borderId="1" xfId="55" applyNumberFormat="1" applyFont="1" applyFill="1" applyBorder="1" applyAlignment="1">
      <alignment vertical="center" wrapText="1"/>
    </xf>
    <xf numFmtId="0" fontId="53" fillId="33" borderId="1" xfId="0" applyFont="1" applyFill="1" applyBorder="1">
      <alignment horizontal="left" vertical="top" wrapText="1"/>
    </xf>
    <xf numFmtId="0" fontId="53" fillId="33" borderId="0" xfId="0" applyFont="1" applyFill="1" applyAlignment="1">
      <alignment horizontal="center" vertical="center" wrapText="1"/>
    </xf>
    <xf numFmtId="166" fontId="74" fillId="33" borderId="0" xfId="107" applyNumberFormat="1" applyFont="1" applyFill="1">
      <alignment horizontal="right" vertical="top"/>
    </xf>
    <xf numFmtId="168" fontId="49" fillId="33" borderId="1" xfId="0" applyNumberFormat="1" applyFont="1" applyFill="1" applyBorder="1" applyAlignment="1">
      <alignment vertical="center" wrapText="1"/>
    </xf>
    <xf numFmtId="165" fontId="71" fillId="33" borderId="1" xfId="57" applyNumberFormat="1" applyFont="1" applyFill="1" applyBorder="1" applyAlignment="1">
      <alignment horizontal="left" vertical="top" wrapText="1"/>
    </xf>
    <xf numFmtId="165" fontId="49" fillId="33" borderId="1" xfId="0" applyNumberFormat="1" applyFont="1" applyFill="1" applyBorder="1" applyAlignment="1">
      <alignment vertical="center" wrapText="1"/>
    </xf>
    <xf numFmtId="0" fontId="49" fillId="0" borderId="0" xfId="0" applyFont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center" wrapText="1"/>
    </xf>
    <xf numFmtId="164" fontId="53" fillId="0" borderId="1" xfId="109" applyFont="1" applyBorder="1" applyAlignment="1">
      <alignment horizontal="right" vertical="center"/>
    </xf>
    <xf numFmtId="0" fontId="53" fillId="0" borderId="1" xfId="0" applyFont="1" applyBorder="1" applyAlignment="1">
      <alignment horizontal="left" vertical="center" wrapText="1"/>
    </xf>
    <xf numFmtId="164" fontId="49" fillId="0" borderId="1" xfId="99" applyFont="1" applyBorder="1" applyAlignment="1">
      <alignment horizontal="right" vertical="center"/>
    </xf>
    <xf numFmtId="165" fontId="76" fillId="0" borderId="0" xfId="57" applyNumberFormat="1" applyFont="1" applyFill="1" applyAlignment="1">
      <alignment horizontal="right"/>
    </xf>
    <xf numFmtId="0" fontId="53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vertical="center"/>
    </xf>
    <xf numFmtId="0" fontId="78" fillId="0" borderId="0" xfId="0" applyFont="1" applyAlignment="1">
      <alignment horizontal="center" vertical="center"/>
    </xf>
    <xf numFmtId="0" fontId="78" fillId="0" borderId="0" xfId="0" applyFont="1">
      <alignment horizontal="left" vertical="top" wrapText="1"/>
    </xf>
    <xf numFmtId="0" fontId="78" fillId="0" borderId="0" xfId="0" applyFont="1" applyAlignment="1">
      <alignment horizontal="right"/>
    </xf>
    <xf numFmtId="0" fontId="78" fillId="0" borderId="0" xfId="0" applyFont="1" applyAlignment="1"/>
    <xf numFmtId="0" fontId="79" fillId="0" borderId="0" xfId="0" applyFont="1" applyAlignment="1">
      <alignment horizontal="center" vertical="center"/>
    </xf>
    <xf numFmtId="0" fontId="81" fillId="33" borderId="1" xfId="0" applyFont="1" applyFill="1" applyBorder="1" applyAlignment="1">
      <alignment horizontal="left" vertical="center" wrapText="1"/>
    </xf>
    <xf numFmtId="0" fontId="81" fillId="33" borderId="1" xfId="0" applyFont="1" applyFill="1" applyBorder="1" applyAlignment="1">
      <alignment horizontal="center" vertical="center" wrapText="1"/>
    </xf>
    <xf numFmtId="0" fontId="81" fillId="0" borderId="0" xfId="0" applyFont="1">
      <alignment horizontal="left" vertical="top" wrapText="1"/>
    </xf>
    <xf numFmtId="0" fontId="81" fillId="0" borderId="1" xfId="0" applyFont="1" applyBorder="1" applyAlignment="1">
      <alignment horizontal="left" vertical="center" wrapText="1"/>
    </xf>
    <xf numFmtId="4" fontId="81" fillId="0" borderId="1" xfId="0" applyNumberFormat="1" applyFont="1" applyBorder="1" applyAlignment="1">
      <alignment horizontal="right" vertical="center" wrapText="1"/>
    </xf>
    <xf numFmtId="0" fontId="82" fillId="0" borderId="0" xfId="0" applyFont="1" applyAlignment="1">
      <alignment horizontal="justify" vertical="center" wrapText="1"/>
    </xf>
    <xf numFmtId="0" fontId="81" fillId="33" borderId="1" xfId="0" applyFont="1" applyFill="1" applyBorder="1" applyAlignment="1">
      <alignment vertical="center" wrapText="1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vertical="center"/>
    </xf>
    <xf numFmtId="164" fontId="49" fillId="0" borderId="1" xfId="0" applyNumberFormat="1" applyFont="1" applyBorder="1" applyAlignment="1">
      <alignment horizontal="right" vertical="center"/>
    </xf>
    <xf numFmtId="0" fontId="53" fillId="33" borderId="0" xfId="0" applyFont="1" applyFill="1" applyAlignment="1"/>
    <xf numFmtId="164" fontId="53" fillId="0" borderId="1" xfId="238" applyFont="1" applyBorder="1" applyAlignment="1">
      <alignment horizontal="right" vertical="center"/>
    </xf>
    <xf numFmtId="164" fontId="49" fillId="0" borderId="1" xfId="237" applyFont="1" applyBorder="1" applyAlignment="1">
      <alignment horizontal="right" vertical="center"/>
    </xf>
    <xf numFmtId="166" fontId="81" fillId="0" borderId="1" xfId="0" applyNumberFormat="1" applyFont="1" applyBorder="1" applyAlignment="1">
      <alignment horizontal="right" vertical="center" wrapText="1"/>
    </xf>
    <xf numFmtId="0" fontId="81" fillId="0" borderId="1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right" vertical="center" wrapText="1"/>
    </xf>
    <xf numFmtId="164" fontId="81" fillId="0" borderId="1" xfId="99" applyFont="1" applyBorder="1" applyAlignment="1">
      <alignment horizontal="right" vertical="center"/>
    </xf>
    <xf numFmtId="164" fontId="74" fillId="0" borderId="1" xfId="109" applyFont="1" applyBorder="1" applyAlignment="1">
      <alignment horizontal="right" vertical="center"/>
    </xf>
    <xf numFmtId="0" fontId="74" fillId="0" borderId="1" xfId="0" applyFont="1" applyBorder="1" applyAlignment="1">
      <alignment horizontal="left" vertical="center" wrapText="1"/>
    </xf>
    <xf numFmtId="0" fontId="75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top" wrapText="1"/>
    </xf>
    <xf numFmtId="164" fontId="49" fillId="0" borderId="1" xfId="0" applyNumberFormat="1" applyFont="1" applyBorder="1" applyAlignment="1">
      <alignment horizontal="right" vertical="center" wrapText="1"/>
    </xf>
    <xf numFmtId="164" fontId="49" fillId="0" borderId="0" xfId="0" applyNumberFormat="1" applyFont="1" applyAlignment="1">
      <alignment horizontal="left" vertical="center" wrapText="1"/>
    </xf>
    <xf numFmtId="0" fontId="49" fillId="33" borderId="0" xfId="0" applyFont="1" applyFill="1" applyAlignment="1">
      <alignment horizontal="right"/>
    </xf>
    <xf numFmtId="165" fontId="71" fillId="33" borderId="0" xfId="0" applyNumberFormat="1" applyFont="1" applyFill="1" applyAlignment="1">
      <alignment horizontal="right"/>
    </xf>
    <xf numFmtId="0" fontId="80" fillId="0" borderId="11" xfId="0" applyFont="1" applyBorder="1" applyAlignment="1">
      <alignment horizontal="right" vertical="center"/>
    </xf>
    <xf numFmtId="0" fontId="80" fillId="0" borderId="11" xfId="0" applyFont="1" applyBorder="1" applyAlignment="1">
      <alignment horizontal="right"/>
    </xf>
    <xf numFmtId="171" fontId="49" fillId="0" borderId="0" xfId="0" applyNumberFormat="1" applyFont="1">
      <alignment horizontal="left" vertical="top" wrapText="1"/>
    </xf>
    <xf numFmtId="0" fontId="78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left" vertical="center"/>
    </xf>
    <xf numFmtId="0" fontId="71" fillId="0" borderId="11" xfId="0" applyFont="1" applyBorder="1" applyAlignment="1">
      <alignment horizontal="right" wrapText="1" indent="1"/>
    </xf>
    <xf numFmtId="0" fontId="53" fillId="0" borderId="1" xfId="0" applyFont="1" applyBorder="1" applyAlignment="1">
      <alignment horizontal="center" vertical="center" wrapText="1"/>
    </xf>
    <xf numFmtId="0" fontId="49" fillId="0" borderId="0" xfId="114" applyFont="1" applyAlignment="1">
      <alignment horizontal="center" vertical="center" wrapText="1"/>
    </xf>
    <xf numFmtId="0" fontId="49" fillId="33" borderId="1" xfId="0" applyFont="1" applyFill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top" wrapText="1"/>
    </xf>
    <xf numFmtId="0" fontId="49" fillId="33" borderId="0" xfId="0" applyFont="1" applyFill="1" applyAlignment="1">
      <alignment horizontal="center" vertical="center" wrapText="1"/>
    </xf>
    <xf numFmtId="0" fontId="49" fillId="0" borderId="0" xfId="0" applyFont="1" applyAlignment="1"/>
  </cellXfs>
  <cellStyles count="261">
    <cellStyle name="20% - Accent1" xfId="1" builtinId="30" customBuiltin="1"/>
    <cellStyle name="20% - Accent1 2" xfId="2" xr:uid="{00000000-0005-0000-0000-000001000000}"/>
    <cellStyle name="20% - Accent1 2 2" xfId="115" xr:uid="{00000000-0005-0000-0000-000002000000}"/>
    <cellStyle name="20% - Accent1 2 3" xfId="240" xr:uid="{00000000-0005-0000-0000-000003000000}"/>
    <cellStyle name="20% - Accent1 3" xfId="116" xr:uid="{00000000-0005-0000-0000-000004000000}"/>
    <cellStyle name="20% - Accent1 4" xfId="219" xr:uid="{00000000-0005-0000-0000-000005000000}"/>
    <cellStyle name="20% - Accent2" xfId="3" builtinId="34" customBuiltin="1"/>
    <cellStyle name="20% - Accent2 2" xfId="4" xr:uid="{00000000-0005-0000-0000-000007000000}"/>
    <cellStyle name="20% - Accent2 2 2" xfId="117" xr:uid="{00000000-0005-0000-0000-000008000000}"/>
    <cellStyle name="20% - Accent2 2 3" xfId="243" xr:uid="{00000000-0005-0000-0000-000009000000}"/>
    <cellStyle name="20% - Accent2 3" xfId="118" xr:uid="{00000000-0005-0000-0000-00000A000000}"/>
    <cellStyle name="20% - Accent2 4" xfId="222" xr:uid="{00000000-0005-0000-0000-00000B000000}"/>
    <cellStyle name="20% - Accent3" xfId="5" builtinId="38" customBuiltin="1"/>
    <cellStyle name="20% - Accent3 2" xfId="6" xr:uid="{00000000-0005-0000-0000-00000D000000}"/>
    <cellStyle name="20% - Accent3 2 2" xfId="119" xr:uid="{00000000-0005-0000-0000-00000E000000}"/>
    <cellStyle name="20% - Accent3 2 3" xfId="246" xr:uid="{00000000-0005-0000-0000-00000F000000}"/>
    <cellStyle name="20% - Accent3 3" xfId="120" xr:uid="{00000000-0005-0000-0000-000010000000}"/>
    <cellStyle name="20% - Accent3 4" xfId="225" xr:uid="{00000000-0005-0000-0000-000011000000}"/>
    <cellStyle name="20% - Accent4" xfId="7" builtinId="42" customBuiltin="1"/>
    <cellStyle name="20% - Accent4 2" xfId="8" xr:uid="{00000000-0005-0000-0000-000013000000}"/>
    <cellStyle name="20% - Accent4 2 2" xfId="121" xr:uid="{00000000-0005-0000-0000-000014000000}"/>
    <cellStyle name="20% - Accent4 2 3" xfId="249" xr:uid="{00000000-0005-0000-0000-000015000000}"/>
    <cellStyle name="20% - Accent4 3" xfId="122" xr:uid="{00000000-0005-0000-0000-000016000000}"/>
    <cellStyle name="20% - Accent4 4" xfId="228" xr:uid="{00000000-0005-0000-0000-000017000000}"/>
    <cellStyle name="20% - Accent5" xfId="9" builtinId="46" customBuiltin="1"/>
    <cellStyle name="20% - Accent5 2" xfId="10" xr:uid="{00000000-0005-0000-0000-000019000000}"/>
    <cellStyle name="20% - Accent5 2 2" xfId="123" xr:uid="{00000000-0005-0000-0000-00001A000000}"/>
    <cellStyle name="20% - Accent5 2 3" xfId="252" xr:uid="{00000000-0005-0000-0000-00001B000000}"/>
    <cellStyle name="20% - Accent5 3" xfId="124" xr:uid="{00000000-0005-0000-0000-00001C000000}"/>
    <cellStyle name="20% - Accent5 4" xfId="231" xr:uid="{00000000-0005-0000-0000-00001D000000}"/>
    <cellStyle name="20% - Accent6" xfId="11" builtinId="50" customBuiltin="1"/>
    <cellStyle name="20% - Accent6 2" xfId="12" xr:uid="{00000000-0005-0000-0000-00001F000000}"/>
    <cellStyle name="20% - Accent6 2 2" xfId="125" xr:uid="{00000000-0005-0000-0000-000020000000}"/>
    <cellStyle name="20% - Accent6 2 3" xfId="255" xr:uid="{00000000-0005-0000-0000-000021000000}"/>
    <cellStyle name="20% - Accent6 3" xfId="126" xr:uid="{00000000-0005-0000-0000-000022000000}"/>
    <cellStyle name="20% - Accent6 4" xfId="234" xr:uid="{00000000-0005-0000-0000-000023000000}"/>
    <cellStyle name="40% - Accent1" xfId="13" builtinId="31" customBuiltin="1"/>
    <cellStyle name="40% - Accent1 2" xfId="14" xr:uid="{00000000-0005-0000-0000-000025000000}"/>
    <cellStyle name="40% - Accent1 2 2" xfId="127" xr:uid="{00000000-0005-0000-0000-000026000000}"/>
    <cellStyle name="40% - Accent1 2 3" xfId="241" xr:uid="{00000000-0005-0000-0000-000027000000}"/>
    <cellStyle name="40% - Accent1 3" xfId="128" xr:uid="{00000000-0005-0000-0000-000028000000}"/>
    <cellStyle name="40% - Accent1 4" xfId="220" xr:uid="{00000000-0005-0000-0000-000029000000}"/>
    <cellStyle name="40% - Accent2" xfId="15" builtinId="35" customBuiltin="1"/>
    <cellStyle name="40% - Accent2 2" xfId="16" xr:uid="{00000000-0005-0000-0000-00002B000000}"/>
    <cellStyle name="40% - Accent2 2 2" xfId="129" xr:uid="{00000000-0005-0000-0000-00002C000000}"/>
    <cellStyle name="40% - Accent2 2 3" xfId="244" xr:uid="{00000000-0005-0000-0000-00002D000000}"/>
    <cellStyle name="40% - Accent2 3" xfId="130" xr:uid="{00000000-0005-0000-0000-00002E000000}"/>
    <cellStyle name="40% - Accent2 4" xfId="223" xr:uid="{00000000-0005-0000-0000-00002F000000}"/>
    <cellStyle name="40% - Accent3" xfId="17" builtinId="39" customBuiltin="1"/>
    <cellStyle name="40% - Accent3 2" xfId="18" xr:uid="{00000000-0005-0000-0000-000031000000}"/>
    <cellStyle name="40% - Accent3 2 2" xfId="131" xr:uid="{00000000-0005-0000-0000-000032000000}"/>
    <cellStyle name="40% - Accent3 2 3" xfId="247" xr:uid="{00000000-0005-0000-0000-000033000000}"/>
    <cellStyle name="40% - Accent3 3" xfId="132" xr:uid="{00000000-0005-0000-0000-000034000000}"/>
    <cellStyle name="40% - Accent3 4" xfId="226" xr:uid="{00000000-0005-0000-0000-000035000000}"/>
    <cellStyle name="40% - Accent4" xfId="19" builtinId="43" customBuiltin="1"/>
    <cellStyle name="40% - Accent4 2" xfId="20" xr:uid="{00000000-0005-0000-0000-000037000000}"/>
    <cellStyle name="40% - Accent4 2 2" xfId="133" xr:uid="{00000000-0005-0000-0000-000038000000}"/>
    <cellStyle name="40% - Accent4 2 3" xfId="250" xr:uid="{00000000-0005-0000-0000-000039000000}"/>
    <cellStyle name="40% - Accent4 3" xfId="134" xr:uid="{00000000-0005-0000-0000-00003A000000}"/>
    <cellStyle name="40% - Accent4 4" xfId="229" xr:uid="{00000000-0005-0000-0000-00003B000000}"/>
    <cellStyle name="40% - Accent5" xfId="21" builtinId="47" customBuiltin="1"/>
    <cellStyle name="40% - Accent5 2" xfId="22" xr:uid="{00000000-0005-0000-0000-00003D000000}"/>
    <cellStyle name="40% - Accent5 2 2" xfId="135" xr:uid="{00000000-0005-0000-0000-00003E000000}"/>
    <cellStyle name="40% - Accent5 2 3" xfId="253" xr:uid="{00000000-0005-0000-0000-00003F000000}"/>
    <cellStyle name="40% - Accent5 3" xfId="136" xr:uid="{00000000-0005-0000-0000-000040000000}"/>
    <cellStyle name="40% - Accent5 4" xfId="232" xr:uid="{00000000-0005-0000-0000-000041000000}"/>
    <cellStyle name="40% - Accent6" xfId="23" builtinId="51" customBuiltin="1"/>
    <cellStyle name="40% - Accent6 2" xfId="24" xr:uid="{00000000-0005-0000-0000-000043000000}"/>
    <cellStyle name="40% - Accent6 2 2" xfId="137" xr:uid="{00000000-0005-0000-0000-000044000000}"/>
    <cellStyle name="40% - Accent6 2 3" xfId="256" xr:uid="{00000000-0005-0000-0000-000045000000}"/>
    <cellStyle name="40% - Accent6 3" xfId="138" xr:uid="{00000000-0005-0000-0000-000046000000}"/>
    <cellStyle name="40% - Accent6 4" xfId="235" xr:uid="{00000000-0005-0000-0000-000047000000}"/>
    <cellStyle name="60% - Accent1" xfId="25" builtinId="32" customBuiltin="1"/>
    <cellStyle name="60% - Accent1 2" xfId="26" xr:uid="{00000000-0005-0000-0000-000049000000}"/>
    <cellStyle name="60% - Accent1 2 2" xfId="242" xr:uid="{00000000-0005-0000-0000-00004A000000}"/>
    <cellStyle name="60% - Accent1 3" xfId="139" xr:uid="{00000000-0005-0000-0000-00004B000000}"/>
    <cellStyle name="60% - Accent1 4" xfId="221" xr:uid="{00000000-0005-0000-0000-00004C000000}"/>
    <cellStyle name="60% - Accent2" xfId="27" builtinId="36" customBuiltin="1"/>
    <cellStyle name="60% - Accent2 2" xfId="28" xr:uid="{00000000-0005-0000-0000-00004E000000}"/>
    <cellStyle name="60% - Accent2 2 2" xfId="245" xr:uid="{00000000-0005-0000-0000-00004F000000}"/>
    <cellStyle name="60% - Accent2 3" xfId="140" xr:uid="{00000000-0005-0000-0000-000050000000}"/>
    <cellStyle name="60% - Accent2 4" xfId="224" xr:uid="{00000000-0005-0000-0000-000051000000}"/>
    <cellStyle name="60% - Accent3" xfId="29" builtinId="40" customBuiltin="1"/>
    <cellStyle name="60% - Accent3 2" xfId="30" xr:uid="{00000000-0005-0000-0000-000053000000}"/>
    <cellStyle name="60% - Accent3 2 2" xfId="248" xr:uid="{00000000-0005-0000-0000-000054000000}"/>
    <cellStyle name="60% - Accent3 3" xfId="141" xr:uid="{00000000-0005-0000-0000-000055000000}"/>
    <cellStyle name="60% - Accent3 4" xfId="227" xr:uid="{00000000-0005-0000-0000-000056000000}"/>
    <cellStyle name="60% - Accent4" xfId="31" builtinId="44" customBuiltin="1"/>
    <cellStyle name="60% - Accent4 2" xfId="32" xr:uid="{00000000-0005-0000-0000-000058000000}"/>
    <cellStyle name="60% - Accent4 2 2" xfId="251" xr:uid="{00000000-0005-0000-0000-000059000000}"/>
    <cellStyle name="60% - Accent4 3" xfId="142" xr:uid="{00000000-0005-0000-0000-00005A000000}"/>
    <cellStyle name="60% - Accent4 4" xfId="230" xr:uid="{00000000-0005-0000-0000-00005B000000}"/>
    <cellStyle name="60% - Accent5" xfId="33" builtinId="48" customBuiltin="1"/>
    <cellStyle name="60% - Accent5 2" xfId="34" xr:uid="{00000000-0005-0000-0000-00005D000000}"/>
    <cellStyle name="60% - Accent5 2 2" xfId="254" xr:uid="{00000000-0005-0000-0000-00005E000000}"/>
    <cellStyle name="60% - Accent5 3" xfId="143" xr:uid="{00000000-0005-0000-0000-00005F000000}"/>
    <cellStyle name="60% - Accent5 4" xfId="233" xr:uid="{00000000-0005-0000-0000-000060000000}"/>
    <cellStyle name="60% - Accent6" xfId="35" builtinId="52" customBuiltin="1"/>
    <cellStyle name="60% - Accent6 2" xfId="36" xr:uid="{00000000-0005-0000-0000-000062000000}"/>
    <cellStyle name="60% - Accent6 2 2" xfId="257" xr:uid="{00000000-0005-0000-0000-000063000000}"/>
    <cellStyle name="60% - Accent6 3" xfId="144" xr:uid="{00000000-0005-0000-0000-000064000000}"/>
    <cellStyle name="60% - Accent6 4" xfId="236" xr:uid="{00000000-0005-0000-0000-000065000000}"/>
    <cellStyle name="Accent1" xfId="37" builtinId="29" customBuiltin="1"/>
    <cellStyle name="Accent1 2" xfId="38" xr:uid="{00000000-0005-0000-0000-000067000000}"/>
    <cellStyle name="Accent1 3" xfId="145" xr:uid="{00000000-0005-0000-0000-000068000000}"/>
    <cellStyle name="Accent2" xfId="39" builtinId="33" customBuiltin="1"/>
    <cellStyle name="Accent2 2" xfId="40" xr:uid="{00000000-0005-0000-0000-00006A000000}"/>
    <cellStyle name="Accent2 3" xfId="146" xr:uid="{00000000-0005-0000-0000-00006B000000}"/>
    <cellStyle name="Accent3" xfId="41" builtinId="37" customBuiltin="1"/>
    <cellStyle name="Accent3 2" xfId="42" xr:uid="{00000000-0005-0000-0000-00006D000000}"/>
    <cellStyle name="Accent3 3" xfId="147" xr:uid="{00000000-0005-0000-0000-00006E000000}"/>
    <cellStyle name="Accent4" xfId="43" builtinId="41" customBuiltin="1"/>
    <cellStyle name="Accent4 2" xfId="44" xr:uid="{00000000-0005-0000-0000-000070000000}"/>
    <cellStyle name="Accent4 3" xfId="149" xr:uid="{00000000-0005-0000-0000-000071000000}"/>
    <cellStyle name="Accent5" xfId="45" builtinId="45" customBuiltin="1"/>
    <cellStyle name="Accent5 2" xfId="46" xr:uid="{00000000-0005-0000-0000-000073000000}"/>
    <cellStyle name="Accent5 3" xfId="150" xr:uid="{00000000-0005-0000-0000-000074000000}"/>
    <cellStyle name="Accent6" xfId="47" builtinId="49" customBuiltin="1"/>
    <cellStyle name="Accent6 2" xfId="48" xr:uid="{00000000-0005-0000-0000-000076000000}"/>
    <cellStyle name="Accent6 3" xfId="151" xr:uid="{00000000-0005-0000-0000-000077000000}"/>
    <cellStyle name="Bad" xfId="49" builtinId="27" customBuiltin="1"/>
    <cellStyle name="Bad 2" xfId="50" xr:uid="{00000000-0005-0000-0000-000079000000}"/>
    <cellStyle name="Bad 3" xfId="152" xr:uid="{00000000-0005-0000-0000-00007A000000}"/>
    <cellStyle name="Calculation" xfId="51" builtinId="22" customBuiltin="1"/>
    <cellStyle name="Calculation 2" xfId="52" xr:uid="{00000000-0005-0000-0000-00007C000000}"/>
    <cellStyle name="Calculation 3" xfId="153" xr:uid="{00000000-0005-0000-0000-00007D000000}"/>
    <cellStyle name="Check Cell" xfId="53" builtinId="23" customBuiltin="1"/>
    <cellStyle name="Check Cell 2" xfId="54" xr:uid="{00000000-0005-0000-0000-00007F000000}"/>
    <cellStyle name="Check Cell 3" xfId="154" xr:uid="{00000000-0005-0000-0000-000080000000}"/>
    <cellStyle name="Comma" xfId="55" builtinId="3"/>
    <cellStyle name="Comma 10" xfId="155" xr:uid="{00000000-0005-0000-0000-000082000000}"/>
    <cellStyle name="Comma 11" xfId="56" xr:uid="{00000000-0005-0000-0000-000083000000}"/>
    <cellStyle name="Comma 11 2" xfId="156" xr:uid="{00000000-0005-0000-0000-000084000000}"/>
    <cellStyle name="Comma 15" xfId="57" xr:uid="{00000000-0005-0000-0000-000085000000}"/>
    <cellStyle name="Comma 19" xfId="112" xr:uid="{00000000-0005-0000-0000-000086000000}"/>
    <cellStyle name="Comma 2" xfId="58" xr:uid="{00000000-0005-0000-0000-000087000000}"/>
    <cellStyle name="Comma 2 2" xfId="59" xr:uid="{00000000-0005-0000-0000-000088000000}"/>
    <cellStyle name="Comma 2 2 2" xfId="60" xr:uid="{00000000-0005-0000-0000-000089000000}"/>
    <cellStyle name="Comma 2 2 2 2" xfId="159" xr:uid="{00000000-0005-0000-0000-00008A000000}"/>
    <cellStyle name="Comma 2 2 2 3" xfId="61" xr:uid="{00000000-0005-0000-0000-00008B000000}"/>
    <cellStyle name="Comma 2 2 3" xfId="160" xr:uid="{00000000-0005-0000-0000-00008C000000}"/>
    <cellStyle name="Comma 2 2 4" xfId="158" xr:uid="{00000000-0005-0000-0000-00008D000000}"/>
    <cellStyle name="Comma 2 3" xfId="62" xr:uid="{00000000-0005-0000-0000-00008E000000}"/>
    <cellStyle name="Comma 2 3 2" xfId="148" xr:uid="{00000000-0005-0000-0000-00008F000000}"/>
    <cellStyle name="Comma 2 4" xfId="161" xr:uid="{00000000-0005-0000-0000-000090000000}"/>
    <cellStyle name="Comma 2 5" xfId="63" xr:uid="{00000000-0005-0000-0000-000091000000}"/>
    <cellStyle name="Comma 2 6" xfId="157" xr:uid="{00000000-0005-0000-0000-000092000000}"/>
    <cellStyle name="Comma 3" xfId="64" xr:uid="{00000000-0005-0000-0000-000093000000}"/>
    <cellStyle name="Comma 3 2" xfId="163" xr:uid="{00000000-0005-0000-0000-000094000000}"/>
    <cellStyle name="Comma 3 2 2" xfId="164" xr:uid="{00000000-0005-0000-0000-000095000000}"/>
    <cellStyle name="Comma 3 3" xfId="165" xr:uid="{00000000-0005-0000-0000-000096000000}"/>
    <cellStyle name="Comma 3 4" xfId="166" xr:uid="{00000000-0005-0000-0000-000097000000}"/>
    <cellStyle name="Comma 3 5" xfId="162" xr:uid="{00000000-0005-0000-0000-000098000000}"/>
    <cellStyle name="Comma 4" xfId="167" xr:uid="{00000000-0005-0000-0000-000099000000}"/>
    <cellStyle name="Comma 4 2" xfId="65" xr:uid="{00000000-0005-0000-0000-00009A000000}"/>
    <cellStyle name="Comma 4 2 2" xfId="169" xr:uid="{00000000-0005-0000-0000-00009B000000}"/>
    <cellStyle name="Comma 4 2 3" xfId="168" xr:uid="{00000000-0005-0000-0000-00009C000000}"/>
    <cellStyle name="Comma 4 3" xfId="170" xr:uid="{00000000-0005-0000-0000-00009D000000}"/>
    <cellStyle name="Comma 4 4" xfId="171" xr:uid="{00000000-0005-0000-0000-00009E000000}"/>
    <cellStyle name="Comma 5" xfId="66" xr:uid="{00000000-0005-0000-0000-00009F000000}"/>
    <cellStyle name="Comma 5 2" xfId="173" xr:uid="{00000000-0005-0000-0000-0000A0000000}"/>
    <cellStyle name="Comma 5 3" xfId="174" xr:uid="{00000000-0005-0000-0000-0000A1000000}"/>
    <cellStyle name="Comma 5 4" xfId="172" xr:uid="{00000000-0005-0000-0000-0000A2000000}"/>
    <cellStyle name="Comma 6" xfId="175" xr:uid="{00000000-0005-0000-0000-0000A3000000}"/>
    <cellStyle name="Comma 6 2" xfId="176" xr:uid="{00000000-0005-0000-0000-0000A4000000}"/>
    <cellStyle name="Comma 7" xfId="177" xr:uid="{00000000-0005-0000-0000-0000A5000000}"/>
    <cellStyle name="Comma 8" xfId="178" xr:uid="{00000000-0005-0000-0000-0000A6000000}"/>
    <cellStyle name="Comma 9" xfId="179" xr:uid="{00000000-0005-0000-0000-0000A7000000}"/>
    <cellStyle name="Explanatory Text" xfId="67" builtinId="53" customBuiltin="1"/>
    <cellStyle name="Explanatory Text 2" xfId="68" xr:uid="{00000000-0005-0000-0000-0000A9000000}"/>
    <cellStyle name="Explanatory Text 3" xfId="180" xr:uid="{00000000-0005-0000-0000-0000AA000000}"/>
    <cellStyle name="Good" xfId="69" builtinId="26" customBuiltin="1"/>
    <cellStyle name="Good 2" xfId="70" xr:uid="{00000000-0005-0000-0000-0000AC000000}"/>
    <cellStyle name="Good 3" xfId="181" xr:uid="{00000000-0005-0000-0000-0000AD000000}"/>
    <cellStyle name="Heading 1" xfId="71" builtinId="16" customBuiltin="1"/>
    <cellStyle name="Heading 1 2" xfId="72" xr:uid="{00000000-0005-0000-0000-0000AF000000}"/>
    <cellStyle name="Heading 1 3" xfId="182" xr:uid="{00000000-0005-0000-0000-0000B0000000}"/>
    <cellStyle name="Heading 2" xfId="73" builtinId="17" customBuiltin="1"/>
    <cellStyle name="Heading 2 2" xfId="74" xr:uid="{00000000-0005-0000-0000-0000B2000000}"/>
    <cellStyle name="Heading 2 3" xfId="183" xr:uid="{00000000-0005-0000-0000-0000B3000000}"/>
    <cellStyle name="Heading 3" xfId="75" builtinId="18" customBuiltin="1"/>
    <cellStyle name="Heading 3 2" xfId="76" xr:uid="{00000000-0005-0000-0000-0000B5000000}"/>
    <cellStyle name="Heading 3 3" xfId="184" xr:uid="{00000000-0005-0000-0000-0000B6000000}"/>
    <cellStyle name="Heading 4" xfId="77" builtinId="19" customBuiltin="1"/>
    <cellStyle name="Heading 4 2" xfId="78" xr:uid="{00000000-0005-0000-0000-0000B8000000}"/>
    <cellStyle name="Heading 4 3" xfId="185" xr:uid="{00000000-0005-0000-0000-0000B9000000}"/>
    <cellStyle name="Input" xfId="79" builtinId="20" customBuiltin="1"/>
    <cellStyle name="Input 2" xfId="80" xr:uid="{00000000-0005-0000-0000-0000BB000000}"/>
    <cellStyle name="Input 3" xfId="186" xr:uid="{00000000-0005-0000-0000-0000BC000000}"/>
    <cellStyle name="Linked Cell" xfId="81" builtinId="24" customBuiltin="1"/>
    <cellStyle name="Linked Cell 2" xfId="82" xr:uid="{00000000-0005-0000-0000-0000BE000000}"/>
    <cellStyle name="Linked Cell 3" xfId="187" xr:uid="{00000000-0005-0000-0000-0000BF000000}"/>
    <cellStyle name="Neutral" xfId="83" builtinId="28" customBuiltin="1"/>
    <cellStyle name="Neutral 2" xfId="84" xr:uid="{00000000-0005-0000-0000-0000C1000000}"/>
    <cellStyle name="Neutral 2 2" xfId="188" xr:uid="{00000000-0005-0000-0000-0000C2000000}"/>
    <cellStyle name="Neutral 2 3" xfId="260" xr:uid="{00000000-0005-0000-0000-0000C3000000}"/>
    <cellStyle name="Neutral 3" xfId="189" xr:uid="{00000000-0005-0000-0000-0000C4000000}"/>
    <cellStyle name="Neutral 3 2" xfId="258" xr:uid="{00000000-0005-0000-0000-0000C5000000}"/>
    <cellStyle name="Neutral 4" xfId="215" xr:uid="{00000000-0005-0000-0000-0000C6000000}"/>
    <cellStyle name="Normal" xfId="0" builtinId="0" customBuiltin="1"/>
    <cellStyle name="Normal 10 2" xfId="190" xr:uid="{00000000-0005-0000-0000-0000C8000000}"/>
    <cellStyle name="Normal 10 3" xfId="111" xr:uid="{00000000-0005-0000-0000-0000C9000000}"/>
    <cellStyle name="Normal 11 2" xfId="85" xr:uid="{00000000-0005-0000-0000-0000CA000000}"/>
    <cellStyle name="Normal 11 2 2" xfId="217" xr:uid="{00000000-0005-0000-0000-0000CB000000}"/>
    <cellStyle name="Normal 11 3" xfId="259" xr:uid="{00000000-0005-0000-0000-0000CC000000}"/>
    <cellStyle name="Normal 12" xfId="191" xr:uid="{00000000-0005-0000-0000-0000CD000000}"/>
    <cellStyle name="Normal 15 2 2" xfId="192" xr:uid="{00000000-0005-0000-0000-0000CE000000}"/>
    <cellStyle name="Normal 17" xfId="106" xr:uid="{00000000-0005-0000-0000-0000CF000000}"/>
    <cellStyle name="Normal 2" xfId="86" xr:uid="{00000000-0005-0000-0000-0000D0000000}"/>
    <cellStyle name="Normal 2 2" xfId="87" xr:uid="{00000000-0005-0000-0000-0000D1000000}"/>
    <cellStyle name="Normal 2 2 2" xfId="193" xr:uid="{00000000-0005-0000-0000-0000D2000000}"/>
    <cellStyle name="Normal 2 2 3" xfId="88" xr:uid="{00000000-0005-0000-0000-0000D3000000}"/>
    <cellStyle name="Normal 2 3" xfId="194" xr:uid="{00000000-0005-0000-0000-0000D4000000}"/>
    <cellStyle name="Normal 2 3 2" xfId="216" xr:uid="{00000000-0005-0000-0000-0000D5000000}"/>
    <cellStyle name="Normal 2 4" xfId="110" xr:uid="{00000000-0005-0000-0000-0000D6000000}"/>
    <cellStyle name="Normal 3" xfId="89" xr:uid="{00000000-0005-0000-0000-0000D7000000}"/>
    <cellStyle name="Normal 3 2" xfId="195" xr:uid="{00000000-0005-0000-0000-0000D8000000}"/>
    <cellStyle name="Normal 4" xfId="196" xr:uid="{00000000-0005-0000-0000-0000D9000000}"/>
    <cellStyle name="Normal 4 2" xfId="197" xr:uid="{00000000-0005-0000-0000-0000DA000000}"/>
    <cellStyle name="Normal 4 3" xfId="198" xr:uid="{00000000-0005-0000-0000-0000DB000000}"/>
    <cellStyle name="Normal 5" xfId="90" xr:uid="{00000000-0005-0000-0000-0000DC000000}"/>
    <cellStyle name="Normal 5 2" xfId="91" xr:uid="{00000000-0005-0000-0000-0000DD000000}"/>
    <cellStyle name="Normal 5 2 2" xfId="92" xr:uid="{00000000-0005-0000-0000-0000DE000000}"/>
    <cellStyle name="Normal 5 2 3" xfId="200" xr:uid="{00000000-0005-0000-0000-0000DF000000}"/>
    <cellStyle name="Normal 5 2 9" xfId="201" xr:uid="{00000000-0005-0000-0000-0000E0000000}"/>
    <cellStyle name="Normal 5 3" xfId="199" xr:uid="{00000000-0005-0000-0000-0000E1000000}"/>
    <cellStyle name="Normal 5 3 7" xfId="108" xr:uid="{00000000-0005-0000-0000-0000E2000000}"/>
    <cellStyle name="Normal 6" xfId="202" xr:uid="{00000000-0005-0000-0000-0000E3000000}"/>
    <cellStyle name="Normal 6 2" xfId="203" xr:uid="{00000000-0005-0000-0000-0000E4000000}"/>
    <cellStyle name="Normal 7" xfId="204" xr:uid="{00000000-0005-0000-0000-0000E5000000}"/>
    <cellStyle name="Normal 7 2" xfId="93" xr:uid="{00000000-0005-0000-0000-0000E6000000}"/>
    <cellStyle name="Normal 8" xfId="94" xr:uid="{00000000-0005-0000-0000-0000E7000000}"/>
    <cellStyle name="Normal 9" xfId="114" xr:uid="{00000000-0005-0000-0000-0000E8000000}"/>
    <cellStyle name="Note" xfId="95" builtinId="10" customBuiltin="1"/>
    <cellStyle name="Note 2" xfId="96" xr:uid="{00000000-0005-0000-0000-0000EA000000}"/>
    <cellStyle name="Note 2 2" xfId="205" xr:uid="{00000000-0005-0000-0000-0000EB000000}"/>
    <cellStyle name="Note 2 3" xfId="239" xr:uid="{00000000-0005-0000-0000-0000EC000000}"/>
    <cellStyle name="Note 3" xfId="206" xr:uid="{00000000-0005-0000-0000-0000ED000000}"/>
    <cellStyle name="Note 4" xfId="218" xr:uid="{00000000-0005-0000-0000-0000EE000000}"/>
    <cellStyle name="Output" xfId="97" builtinId="21" customBuiltin="1"/>
    <cellStyle name="Output 2" xfId="98" xr:uid="{00000000-0005-0000-0000-0000F0000000}"/>
    <cellStyle name="Output 3" xfId="207" xr:uid="{00000000-0005-0000-0000-0000F1000000}"/>
    <cellStyle name="Percent 2" xfId="208" xr:uid="{00000000-0005-0000-0000-0000F2000000}"/>
    <cellStyle name="Percent 2 2" xfId="209" xr:uid="{00000000-0005-0000-0000-0000F3000000}"/>
    <cellStyle name="SN_241" xfId="99" xr:uid="{00000000-0005-0000-0000-0000F4000000}"/>
    <cellStyle name="SN_241 2" xfId="237" xr:uid="{00000000-0005-0000-0000-0000F5000000}"/>
    <cellStyle name="SN_b" xfId="109" xr:uid="{00000000-0005-0000-0000-0000F6000000}"/>
    <cellStyle name="SN_b 2" xfId="238" xr:uid="{00000000-0005-0000-0000-0000F7000000}"/>
    <cellStyle name="SN10_bold" xfId="107" xr:uid="{00000000-0005-0000-0000-0000F8000000}"/>
    <cellStyle name="Style 1 2" xfId="210" xr:uid="{00000000-0005-0000-0000-0000F9000000}"/>
    <cellStyle name="Title" xfId="100" builtinId="15" customBuiltin="1"/>
    <cellStyle name="Title 2" xfId="101" xr:uid="{00000000-0005-0000-0000-0000FB000000}"/>
    <cellStyle name="Title 3" xfId="211" xr:uid="{00000000-0005-0000-0000-0000FC000000}"/>
    <cellStyle name="Total" xfId="102" builtinId="25" customBuiltin="1"/>
    <cellStyle name="Total 2" xfId="103" xr:uid="{00000000-0005-0000-0000-0000FE000000}"/>
    <cellStyle name="Total 3" xfId="212" xr:uid="{00000000-0005-0000-0000-0000FF000000}"/>
    <cellStyle name="Warning Text" xfId="104" builtinId="11" customBuiltin="1"/>
    <cellStyle name="Warning Text 2" xfId="105" xr:uid="{00000000-0005-0000-0000-000001010000}"/>
    <cellStyle name="Warning Text 3" xfId="213" xr:uid="{00000000-0005-0000-0000-000002010000}"/>
    <cellStyle name="Обычный 4" xfId="214" xr:uid="{00000000-0005-0000-0000-000003010000}"/>
    <cellStyle name="Финансовый 16" xfId="113" xr:uid="{00000000-0005-0000-0000-00000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zoomScaleNormal="100" workbookViewId="0">
      <selection activeCell="B3" sqref="B3"/>
    </sheetView>
  </sheetViews>
  <sheetFormatPr defaultRowHeight="16.5"/>
  <cols>
    <col min="1" max="1" width="56.28515625" style="37" customWidth="1"/>
    <col min="2" max="2" width="52.7109375" style="37" customWidth="1"/>
    <col min="3" max="16384" width="9.140625" style="37"/>
  </cols>
  <sheetData>
    <row r="1" spans="1:7" s="31" customFormat="1">
      <c r="A1" s="30"/>
      <c r="B1" s="32" t="s">
        <v>13</v>
      </c>
    </row>
    <row r="2" spans="1:7" s="31" customFormat="1">
      <c r="A2" s="30"/>
      <c r="B2" s="33" t="s">
        <v>86</v>
      </c>
    </row>
    <row r="3" spans="1:7" s="31" customFormat="1">
      <c r="A3" s="30"/>
      <c r="B3" s="73" t="s">
        <v>152</v>
      </c>
    </row>
    <row r="4" spans="1:7" s="31" customFormat="1">
      <c r="A4" s="30"/>
      <c r="B4" s="30"/>
      <c r="G4" s="33"/>
    </row>
    <row r="5" spans="1:7" s="31" customFormat="1" ht="57.75" customHeight="1">
      <c r="A5" s="63" t="s">
        <v>94</v>
      </c>
      <c r="B5" s="63"/>
    </row>
    <row r="6" spans="1:7" s="31" customFormat="1">
      <c r="A6" s="30"/>
    </row>
    <row r="7" spans="1:7" s="31" customFormat="1">
      <c r="A7" s="34"/>
      <c r="B7" s="61" t="s">
        <v>16</v>
      </c>
      <c r="C7" s="34"/>
      <c r="D7" s="34"/>
      <c r="E7" s="34"/>
    </row>
    <row r="8" spans="1:7" ht="33">
      <c r="A8" s="35"/>
      <c r="B8" s="36" t="s">
        <v>98</v>
      </c>
    </row>
    <row r="9" spans="1:7">
      <c r="A9" s="38" t="s">
        <v>89</v>
      </c>
      <c r="B9" s="48">
        <f>'13.2'!B9</f>
        <v>181041.1</v>
      </c>
    </row>
    <row r="10" spans="1:7">
      <c r="A10" s="38" t="s">
        <v>90</v>
      </c>
      <c r="B10" s="48">
        <f>'13.3'!G10</f>
        <v>181041.1</v>
      </c>
    </row>
    <row r="11" spans="1:7">
      <c r="A11" s="38" t="s">
        <v>91</v>
      </c>
      <c r="B11" s="48">
        <v>0</v>
      </c>
    </row>
  </sheetData>
  <customSheetViews>
    <customSheetView guid="{9860B577-824D-4711-8F5D-BB6D2BD7ABE4}">
      <selection activeCell="I13" sqref="I13"/>
      <pageMargins left="0.7" right="0.7" top="0.75" bottom="0.75" header="0.3" footer="0.3"/>
    </customSheetView>
    <customSheetView guid="{9A6482D4-9076-4DAC-9CF3-83F0132D4C69}">
      <selection activeCell="I24" sqref="I24"/>
      <pageMargins left="0.7" right="0.7" top="0.75" bottom="0.75" header="0.3" footer="0.3"/>
    </customSheetView>
    <customSheetView guid="{2F786DE5-388F-4F79-98D8-B9D5611A3D1D}">
      <selection activeCell="A5" sqref="A5"/>
      <pageMargins left="0.7" right="0.7" top="0.75" bottom="0.75" header="0.3" footer="0.3"/>
    </customSheetView>
    <customSheetView guid="{1C7992F6-D161-4A62-8115-0345E0849384}">
      <selection activeCell="B11" sqref="B11"/>
      <pageMargins left="0.7" right="0.7" top="0.75" bottom="0.75" header="0.3" footer="0.3"/>
      <pageSetup paperSize="9" orientation="portrait" verticalDpi="0" r:id="rId1"/>
    </customSheetView>
  </customSheetViews>
  <mergeCells count="1">
    <mergeCell ref="A5:B5"/>
  </mergeCells>
  <pageMargins left="0.7" right="0.7" top="0.75" bottom="0.75" header="0.3" footer="0.3"/>
  <pageSetup paperSize="9" scale="92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zoomScaleNormal="100" workbookViewId="0">
      <selection activeCell="B3" sqref="B3"/>
    </sheetView>
  </sheetViews>
  <sheetFormatPr defaultRowHeight="12.75"/>
  <cols>
    <col min="1" max="1" width="62.5703125" customWidth="1"/>
    <col min="2" max="2" width="59" customWidth="1"/>
  </cols>
  <sheetData>
    <row r="1" spans="1:7" s="31" customFormat="1" ht="16.5">
      <c r="A1" s="30"/>
      <c r="B1" s="2" t="s">
        <v>145</v>
      </c>
    </row>
    <row r="2" spans="1:7" s="31" customFormat="1" ht="16.5">
      <c r="A2" s="30"/>
      <c r="B2" s="32" t="s">
        <v>86</v>
      </c>
    </row>
    <row r="3" spans="1:7" s="31" customFormat="1" ht="16.5">
      <c r="A3" s="30"/>
      <c r="B3" s="2" t="s">
        <v>152</v>
      </c>
    </row>
    <row r="4" spans="1:7" s="31" customFormat="1" ht="16.5">
      <c r="A4" s="30"/>
      <c r="B4" s="30"/>
      <c r="G4" s="33"/>
    </row>
    <row r="5" spans="1:7" s="31" customFormat="1" ht="58.5" customHeight="1">
      <c r="A5" s="63" t="s">
        <v>95</v>
      </c>
      <c r="B5" s="63"/>
    </row>
    <row r="6" spans="1:7" s="31" customFormat="1" ht="16.5">
      <c r="A6" s="30"/>
    </row>
    <row r="7" spans="1:7" s="31" customFormat="1" ht="16.5">
      <c r="A7" s="34"/>
      <c r="B7" s="60" t="s">
        <v>16</v>
      </c>
      <c r="C7" s="34"/>
      <c r="D7" s="34"/>
      <c r="E7" s="34"/>
    </row>
    <row r="8" spans="1:7" ht="33">
      <c r="A8" s="41" t="s">
        <v>99</v>
      </c>
      <c r="B8" s="36" t="s">
        <v>98</v>
      </c>
    </row>
    <row r="9" spans="1:7" ht="16.5">
      <c r="A9" s="38" t="s">
        <v>2</v>
      </c>
      <c r="B9" s="39">
        <f>+B11</f>
        <v>181041.1</v>
      </c>
    </row>
    <row r="10" spans="1:7" ht="16.5">
      <c r="A10" s="38" t="s">
        <v>96</v>
      </c>
      <c r="B10" s="39"/>
    </row>
    <row r="11" spans="1:7" ht="16.5">
      <c r="A11" s="35" t="s">
        <v>97</v>
      </c>
      <c r="B11" s="39">
        <f>+'13.5'!E10</f>
        <v>181041.1</v>
      </c>
    </row>
    <row r="12" spans="1:7" ht="17.25">
      <c r="A12" s="40"/>
    </row>
  </sheetData>
  <customSheetViews>
    <customSheetView guid="{9860B577-824D-4711-8F5D-BB6D2BD7ABE4}">
      <selection activeCell="B12" sqref="B12"/>
      <pageMargins left="0.7" right="0.7" top="0.75" bottom="0.75" header="0.3" footer="0.3"/>
    </customSheetView>
    <customSheetView guid="{9A6482D4-9076-4DAC-9CF3-83F0132D4C69}">
      <selection sqref="A1:XFD1048576"/>
      <pageMargins left="0.7" right="0.7" top="0.75" bottom="0.75" header="0.3" footer="0.3"/>
    </customSheetView>
    <customSheetView guid="{2F786DE5-388F-4F79-98D8-B9D5611A3D1D}">
      <selection activeCell="A11" sqref="A11"/>
      <pageMargins left="0.7" right="0.7" top="0.75" bottom="0.75" header="0.3" footer="0.3"/>
    </customSheetView>
    <customSheetView guid="{1C7992F6-D161-4A62-8115-0345E0849384}">
      <selection activeCell="B11" sqref="B11"/>
      <pageMargins left="0.7" right="0.7" top="0.75" bottom="0.75" header="0.3" footer="0.3"/>
    </customSheetView>
  </customSheetViews>
  <mergeCells count="1">
    <mergeCell ref="A5:B5"/>
  </mergeCells>
  <pageMargins left="0.7" right="0.7" top="0.75" bottom="0.75" header="0.3" footer="0.3"/>
  <pageSetup paperSize="9" scale="8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zoomScaleNormal="100" workbookViewId="0">
      <selection activeCell="G3" sqref="G3"/>
    </sheetView>
  </sheetViews>
  <sheetFormatPr defaultColWidth="25.7109375" defaultRowHeight="16.5"/>
  <cols>
    <col min="1" max="1" width="15.28515625" style="20" customWidth="1"/>
    <col min="2" max="2" width="17" style="20" customWidth="1"/>
    <col min="3" max="3" width="18.85546875" style="20" customWidth="1"/>
    <col min="4" max="4" width="37.7109375" style="1" customWidth="1"/>
    <col min="5" max="5" width="38.42578125" style="1" customWidth="1"/>
    <col min="6" max="6" width="39.85546875" style="1" customWidth="1"/>
    <col min="7" max="7" width="54.140625" style="20" customWidth="1"/>
    <col min="8" max="16384" width="25.7109375" style="1"/>
  </cols>
  <sheetData>
    <row r="1" spans="1:7">
      <c r="A1" s="18"/>
      <c r="B1" s="18"/>
      <c r="C1" s="1"/>
      <c r="G1" s="2" t="s">
        <v>92</v>
      </c>
    </row>
    <row r="2" spans="1:7">
      <c r="A2" s="18"/>
      <c r="B2" s="18"/>
      <c r="C2" s="1"/>
      <c r="G2" s="3" t="s">
        <v>86</v>
      </c>
    </row>
    <row r="3" spans="1:7">
      <c r="A3" s="18"/>
      <c r="B3" s="18"/>
      <c r="C3" s="1"/>
      <c r="G3" s="2" t="s">
        <v>152</v>
      </c>
    </row>
    <row r="4" spans="1:7">
      <c r="A4" s="18"/>
      <c r="B4" s="18"/>
      <c r="C4" s="1"/>
      <c r="G4" s="3"/>
    </row>
    <row r="5" spans="1:7">
      <c r="A5" s="64" t="s">
        <v>146</v>
      </c>
      <c r="B5" s="64"/>
      <c r="C5" s="64"/>
      <c r="D5" s="64"/>
      <c r="E5" s="64"/>
      <c r="F5" s="64"/>
      <c r="G5" s="64"/>
    </row>
    <row r="6" spans="1:7">
      <c r="A6" s="64"/>
      <c r="B6" s="64"/>
      <c r="C6" s="64"/>
      <c r="D6" s="64"/>
      <c r="E6" s="64"/>
      <c r="F6" s="64"/>
      <c r="G6" s="64"/>
    </row>
    <row r="7" spans="1:7">
      <c r="A7" s="21"/>
      <c r="B7" s="21"/>
      <c r="C7" s="21"/>
      <c r="D7" s="21"/>
      <c r="E7" s="21"/>
      <c r="F7" s="67" t="s">
        <v>16</v>
      </c>
      <c r="G7" s="67"/>
    </row>
    <row r="8" spans="1:7">
      <c r="A8" s="68" t="s">
        <v>17</v>
      </c>
      <c r="B8" s="68" t="s">
        <v>18</v>
      </c>
      <c r="C8" s="68"/>
      <c r="D8" s="68" t="s">
        <v>19</v>
      </c>
      <c r="E8" s="68" t="s">
        <v>88</v>
      </c>
      <c r="F8" s="68" t="s">
        <v>20</v>
      </c>
      <c r="G8" s="68" t="s">
        <v>3</v>
      </c>
    </row>
    <row r="9" spans="1:7" ht="45.75" customHeight="1">
      <c r="A9" s="68"/>
      <c r="B9" s="22" t="s">
        <v>21</v>
      </c>
      <c r="C9" s="22" t="s">
        <v>22</v>
      </c>
      <c r="D9" s="68"/>
      <c r="E9" s="68"/>
      <c r="F9" s="68"/>
      <c r="G9" s="68"/>
    </row>
    <row r="10" spans="1:7">
      <c r="A10" s="65" t="s">
        <v>2</v>
      </c>
      <c r="B10" s="65"/>
      <c r="C10" s="23"/>
      <c r="D10" s="4"/>
      <c r="E10" s="4"/>
      <c r="F10" s="4"/>
      <c r="G10" s="24">
        <f>+G11+G14+G17+G20+G24+G28+G32+G37+G41</f>
        <v>181041.1</v>
      </c>
    </row>
    <row r="11" spans="1:7">
      <c r="A11" s="29" t="s">
        <v>14</v>
      </c>
      <c r="B11" s="29"/>
      <c r="C11" s="29"/>
      <c r="D11" s="29"/>
      <c r="E11" s="29"/>
      <c r="F11" s="29"/>
      <c r="G11" s="24">
        <f>+G12</f>
        <v>-100000</v>
      </c>
    </row>
    <row r="12" spans="1:7" ht="82.5">
      <c r="A12" s="23"/>
      <c r="B12" s="22" t="s">
        <v>26</v>
      </c>
      <c r="C12" s="23"/>
      <c r="D12" s="25" t="s">
        <v>27</v>
      </c>
      <c r="E12" s="25" t="s">
        <v>28</v>
      </c>
      <c r="F12" s="25" t="s">
        <v>29</v>
      </c>
      <c r="G12" s="24">
        <f>+G13</f>
        <v>-100000</v>
      </c>
    </row>
    <row r="13" spans="1:7" ht="82.5">
      <c r="A13" s="23"/>
      <c r="B13" s="23"/>
      <c r="C13" s="19" t="s">
        <v>30</v>
      </c>
      <c r="D13" s="23" t="s">
        <v>31</v>
      </c>
      <c r="E13" s="23" t="s">
        <v>32</v>
      </c>
      <c r="F13" s="23" t="s">
        <v>23</v>
      </c>
      <c r="G13" s="26">
        <v>-100000</v>
      </c>
    </row>
    <row r="14" spans="1:7">
      <c r="A14" s="66" t="s">
        <v>44</v>
      </c>
      <c r="B14" s="65"/>
      <c r="C14" s="65"/>
      <c r="D14" s="65"/>
      <c r="E14" s="65"/>
      <c r="F14" s="65"/>
      <c r="G14" s="24">
        <f>+G15</f>
        <v>100000</v>
      </c>
    </row>
    <row r="15" spans="1:7" ht="115.5">
      <c r="A15" s="23"/>
      <c r="B15" s="22" t="s">
        <v>45</v>
      </c>
      <c r="C15" s="23"/>
      <c r="D15" s="25" t="s">
        <v>46</v>
      </c>
      <c r="E15" s="25" t="s">
        <v>47</v>
      </c>
      <c r="F15" s="25" t="s">
        <v>48</v>
      </c>
      <c r="G15" s="24">
        <f>+G16</f>
        <v>100000</v>
      </c>
    </row>
    <row r="16" spans="1:7" ht="99">
      <c r="A16" s="23"/>
      <c r="B16" s="23"/>
      <c r="C16" s="19" t="s">
        <v>49</v>
      </c>
      <c r="D16" s="23" t="s">
        <v>50</v>
      </c>
      <c r="E16" s="23" t="s">
        <v>51</v>
      </c>
      <c r="F16" s="23" t="s">
        <v>23</v>
      </c>
      <c r="G16" s="26">
        <v>100000</v>
      </c>
    </row>
    <row r="17" spans="1:7">
      <c r="A17" s="66" t="s">
        <v>139</v>
      </c>
      <c r="B17" s="65"/>
      <c r="C17" s="65"/>
      <c r="D17" s="65"/>
      <c r="E17" s="65"/>
      <c r="F17" s="65"/>
      <c r="G17" s="24">
        <f>+G18</f>
        <v>100000</v>
      </c>
    </row>
    <row r="18" spans="1:7" ht="85.5" customHeight="1">
      <c r="A18" s="23"/>
      <c r="B18" s="22">
        <v>1057</v>
      </c>
      <c r="C18" s="23"/>
      <c r="D18" s="25" t="s">
        <v>141</v>
      </c>
      <c r="E18" s="25" t="s">
        <v>142</v>
      </c>
      <c r="F18" s="25" t="s">
        <v>143</v>
      </c>
      <c r="G18" s="24">
        <f>+G19</f>
        <v>100000</v>
      </c>
    </row>
    <row r="19" spans="1:7" ht="104.25" customHeight="1">
      <c r="A19" s="23"/>
      <c r="B19" s="23"/>
      <c r="C19" s="19" t="s">
        <v>140</v>
      </c>
      <c r="D19" s="23" t="s">
        <v>142</v>
      </c>
      <c r="E19" s="23" t="s">
        <v>144</v>
      </c>
      <c r="F19" s="23" t="s">
        <v>23</v>
      </c>
      <c r="G19" s="26">
        <v>100000</v>
      </c>
    </row>
    <row r="20" spans="1:7">
      <c r="A20" s="28" t="s">
        <v>33</v>
      </c>
      <c r="B20" s="28"/>
      <c r="C20" s="28"/>
      <c r="D20" s="28"/>
      <c r="E20" s="28"/>
      <c r="F20" s="28"/>
      <c r="G20" s="26">
        <f>+G21</f>
        <v>0</v>
      </c>
    </row>
    <row r="21" spans="1:7" ht="33">
      <c r="A21" s="23"/>
      <c r="B21" s="22" t="s">
        <v>34</v>
      </c>
      <c r="C21" s="23"/>
      <c r="D21" s="25" t="s">
        <v>35</v>
      </c>
      <c r="E21" s="25" t="s">
        <v>36</v>
      </c>
      <c r="F21" s="25" t="s">
        <v>37</v>
      </c>
      <c r="G21" s="24">
        <f>+G22+G23</f>
        <v>0</v>
      </c>
    </row>
    <row r="22" spans="1:7" ht="115.5">
      <c r="A22" s="23"/>
      <c r="B22" s="23"/>
      <c r="C22" s="19" t="s">
        <v>38</v>
      </c>
      <c r="D22" s="23" t="s">
        <v>39</v>
      </c>
      <c r="E22" s="23" t="s">
        <v>40</v>
      </c>
      <c r="F22" s="23" t="s">
        <v>23</v>
      </c>
      <c r="G22" s="26">
        <v>-385437</v>
      </c>
    </row>
    <row r="23" spans="1:7" ht="66">
      <c r="A23" s="23"/>
      <c r="B23" s="23"/>
      <c r="C23" s="19" t="s">
        <v>41</v>
      </c>
      <c r="D23" s="23" t="s">
        <v>42</v>
      </c>
      <c r="E23" s="23" t="s">
        <v>43</v>
      </c>
      <c r="F23" s="23" t="s">
        <v>23</v>
      </c>
      <c r="G23" s="26">
        <v>385437</v>
      </c>
    </row>
    <row r="24" spans="1:7">
      <c r="A24" s="28" t="s">
        <v>52</v>
      </c>
      <c r="B24" s="28"/>
      <c r="C24" s="28"/>
      <c r="D24" s="28"/>
      <c r="E24" s="28"/>
      <c r="F24" s="28"/>
      <c r="G24" s="26">
        <f>+G25</f>
        <v>0</v>
      </c>
    </row>
    <row r="25" spans="1:7" ht="66">
      <c r="A25" s="23"/>
      <c r="B25" s="22" t="s">
        <v>53</v>
      </c>
      <c r="C25" s="23"/>
      <c r="D25" s="25" t="s">
        <v>54</v>
      </c>
      <c r="E25" s="25" t="s">
        <v>55</v>
      </c>
      <c r="F25" s="25" t="s">
        <v>56</v>
      </c>
      <c r="G25" s="24">
        <f>+G26+G27</f>
        <v>0</v>
      </c>
    </row>
    <row r="26" spans="1:7" ht="148.5">
      <c r="A26" s="23"/>
      <c r="B26" s="23"/>
      <c r="C26" s="19" t="s">
        <v>108</v>
      </c>
      <c r="D26" s="23" t="s">
        <v>109</v>
      </c>
      <c r="E26" s="23" t="s">
        <v>110</v>
      </c>
      <c r="F26" s="23" t="s">
        <v>111</v>
      </c>
      <c r="G26" s="26">
        <v>5250</v>
      </c>
    </row>
    <row r="27" spans="1:7" ht="33">
      <c r="A27" s="23"/>
      <c r="B27" s="23"/>
      <c r="C27" s="19" t="s">
        <v>57</v>
      </c>
      <c r="D27" s="23" t="s">
        <v>58</v>
      </c>
      <c r="E27" s="23" t="s">
        <v>59</v>
      </c>
      <c r="F27" s="23" t="s">
        <v>25</v>
      </c>
      <c r="G27" s="26">
        <v>-5250</v>
      </c>
    </row>
    <row r="28" spans="1:7">
      <c r="A28" s="28" t="s">
        <v>68</v>
      </c>
      <c r="B28" s="28"/>
      <c r="C28" s="28"/>
      <c r="D28" s="28"/>
      <c r="E28" s="28"/>
      <c r="F28" s="28"/>
      <c r="G28" s="26">
        <f>+G29</f>
        <v>0</v>
      </c>
    </row>
    <row r="29" spans="1:7" ht="99">
      <c r="A29" s="23"/>
      <c r="B29" s="22" t="s">
        <v>69</v>
      </c>
      <c r="C29" s="23"/>
      <c r="D29" s="25" t="s">
        <v>70</v>
      </c>
      <c r="E29" s="25" t="s">
        <v>71</v>
      </c>
      <c r="F29" s="25" t="s">
        <v>72</v>
      </c>
      <c r="G29" s="24">
        <f>+G30+G31</f>
        <v>0</v>
      </c>
    </row>
    <row r="30" spans="1:7" ht="78" customHeight="1">
      <c r="A30" s="23"/>
      <c r="B30" s="23"/>
      <c r="C30" s="19" t="s">
        <v>73</v>
      </c>
      <c r="D30" s="23" t="s">
        <v>74</v>
      </c>
      <c r="E30" s="23" t="s">
        <v>75</v>
      </c>
      <c r="F30" s="23" t="s">
        <v>24</v>
      </c>
      <c r="G30" s="26">
        <v>-101750</v>
      </c>
    </row>
    <row r="31" spans="1:7" ht="149.25" customHeight="1">
      <c r="A31" s="23"/>
      <c r="B31" s="23"/>
      <c r="C31" s="19" t="s">
        <v>76</v>
      </c>
      <c r="D31" s="23" t="s">
        <v>77</v>
      </c>
      <c r="E31" s="23" t="s">
        <v>78</v>
      </c>
      <c r="F31" s="23" t="s">
        <v>24</v>
      </c>
      <c r="G31" s="26">
        <v>101750</v>
      </c>
    </row>
    <row r="32" spans="1:7">
      <c r="A32" s="28" t="s">
        <v>60</v>
      </c>
      <c r="B32" s="25"/>
      <c r="C32" s="25"/>
      <c r="D32" s="25"/>
      <c r="E32" s="25"/>
      <c r="F32" s="25"/>
      <c r="G32" s="46">
        <f>+G33</f>
        <v>197259</v>
      </c>
    </row>
    <row r="33" spans="1:7" ht="66">
      <c r="A33" s="23"/>
      <c r="B33" s="22" t="s">
        <v>61</v>
      </c>
      <c r="C33" s="23"/>
      <c r="D33" s="25" t="s">
        <v>62</v>
      </c>
      <c r="E33" s="25" t="s">
        <v>63</v>
      </c>
      <c r="F33" s="25" t="s">
        <v>64</v>
      </c>
      <c r="G33" s="46">
        <f>+G34+G36+G35</f>
        <v>197259</v>
      </c>
    </row>
    <row r="34" spans="1:7" ht="132">
      <c r="A34" s="19"/>
      <c r="B34" s="19"/>
      <c r="C34" s="19" t="s">
        <v>115</v>
      </c>
      <c r="D34" s="23" t="s">
        <v>113</v>
      </c>
      <c r="E34" s="23" t="s">
        <v>114</v>
      </c>
      <c r="F34" s="23" t="s">
        <v>23</v>
      </c>
      <c r="G34" s="47">
        <f>+'13.5'!D13</f>
        <v>55714.9</v>
      </c>
    </row>
    <row r="35" spans="1:7" ht="82.5">
      <c r="A35" s="23"/>
      <c r="B35" s="23"/>
      <c r="C35" s="19" t="s">
        <v>65</v>
      </c>
      <c r="D35" s="23" t="s">
        <v>66</v>
      </c>
      <c r="E35" s="23" t="s">
        <v>67</v>
      </c>
      <c r="F35" s="23" t="s">
        <v>24</v>
      </c>
      <c r="G35" s="47">
        <f>-'13.5'!F14</f>
        <v>-78.400000000000006</v>
      </c>
    </row>
    <row r="36" spans="1:7" ht="148.5">
      <c r="A36" s="19"/>
      <c r="B36" s="19"/>
      <c r="C36" s="19" t="s">
        <v>118</v>
      </c>
      <c r="D36" s="23" t="s">
        <v>116</v>
      </c>
      <c r="E36" s="23" t="s">
        <v>117</v>
      </c>
      <c r="F36" s="23" t="s">
        <v>24</v>
      </c>
      <c r="G36" s="47">
        <f>+'13.5'!D14</f>
        <v>141622.5</v>
      </c>
    </row>
    <row r="37" spans="1:7" ht="15.75" customHeight="1">
      <c r="A37" s="28" t="s">
        <v>138</v>
      </c>
      <c r="B37" s="19"/>
      <c r="C37" s="19"/>
      <c r="D37" s="23"/>
      <c r="E37" s="23"/>
      <c r="F37" s="23"/>
      <c r="G37" s="46">
        <f>+G38</f>
        <v>0</v>
      </c>
    </row>
    <row r="38" spans="1:7" ht="99">
      <c r="A38" s="23"/>
      <c r="B38" s="22" t="s">
        <v>128</v>
      </c>
      <c r="C38" s="23"/>
      <c r="D38" s="25" t="s">
        <v>129</v>
      </c>
      <c r="E38" s="25" t="s">
        <v>130</v>
      </c>
      <c r="F38" s="25" t="s">
        <v>131</v>
      </c>
      <c r="G38" s="46">
        <f>+G39+G40</f>
        <v>0</v>
      </c>
    </row>
    <row r="39" spans="1:7" ht="99">
      <c r="A39" s="23"/>
      <c r="B39" s="23"/>
      <c r="C39" s="19" t="s">
        <v>132</v>
      </c>
      <c r="D39" s="23" t="s">
        <v>133</v>
      </c>
      <c r="E39" s="23" t="s">
        <v>134</v>
      </c>
      <c r="F39" s="23" t="s">
        <v>23</v>
      </c>
      <c r="G39" s="47">
        <v>150000</v>
      </c>
    </row>
    <row r="40" spans="1:7" ht="66">
      <c r="A40" s="23"/>
      <c r="B40" s="23"/>
      <c r="C40" s="19" t="s">
        <v>135</v>
      </c>
      <c r="D40" s="23" t="s">
        <v>136</v>
      </c>
      <c r="E40" s="23" t="s">
        <v>137</v>
      </c>
      <c r="F40" s="23" t="s">
        <v>23</v>
      </c>
      <c r="G40" s="47">
        <v>-150000</v>
      </c>
    </row>
    <row r="41" spans="1:7" ht="15.75" customHeight="1">
      <c r="A41" s="65" t="s">
        <v>79</v>
      </c>
      <c r="B41" s="65"/>
      <c r="C41" s="65"/>
      <c r="D41" s="65"/>
      <c r="E41" s="65"/>
      <c r="F41" s="65"/>
      <c r="G41" s="46">
        <f>+G42</f>
        <v>-116217.9</v>
      </c>
    </row>
    <row r="42" spans="1:7" ht="82.5">
      <c r="A42" s="23"/>
      <c r="B42" s="22" t="s">
        <v>80</v>
      </c>
      <c r="C42" s="23"/>
      <c r="D42" s="25" t="s">
        <v>81</v>
      </c>
      <c r="E42" s="25" t="s">
        <v>82</v>
      </c>
      <c r="F42" s="25" t="s">
        <v>83</v>
      </c>
      <c r="G42" s="46">
        <f>+G43</f>
        <v>-116217.9</v>
      </c>
    </row>
    <row r="43" spans="1:7" ht="115.5">
      <c r="A43" s="23"/>
      <c r="B43" s="23"/>
      <c r="C43" s="19" t="s">
        <v>84</v>
      </c>
      <c r="D43" s="23" t="s">
        <v>81</v>
      </c>
      <c r="E43" s="23" t="s">
        <v>85</v>
      </c>
      <c r="F43" s="23" t="s">
        <v>23</v>
      </c>
      <c r="G43" s="47">
        <f>-'13.5'!F13-G19</f>
        <v>-116217.9</v>
      </c>
    </row>
    <row r="48" spans="1:7">
      <c r="G48" s="57"/>
    </row>
  </sheetData>
  <customSheetViews>
    <customSheetView guid="{9860B577-824D-4711-8F5D-BB6D2BD7ABE4}" scale="80" topLeftCell="A31">
      <selection activeCell="G32" sqref="G32"/>
      <pageMargins left="0.7" right="0.7" top="0.75" bottom="0.75" header="0.3" footer="0.3"/>
    </customSheetView>
    <customSheetView guid="{9A6482D4-9076-4DAC-9CF3-83F0132D4C69}" scale="80" topLeftCell="A22">
      <selection activeCell="E25" sqref="E25"/>
      <pageMargins left="0.7" right="0.7" top="0.75" bottom="0.75" header="0.3" footer="0.3"/>
    </customSheetView>
    <customSheetView guid="{2F786DE5-388F-4F79-98D8-B9D5611A3D1D}" scale="80" topLeftCell="A13">
      <selection activeCell="G19" sqref="G19"/>
      <pageMargins left="0.7" right="0.7" top="0.75" bottom="0.75" header="0.3" footer="0.3"/>
    </customSheetView>
    <customSheetView guid="{1C7992F6-D161-4A62-8115-0345E0849384}" scale="80">
      <selection activeCell="A5" sqref="A5:G5"/>
      <pageMargins left="0.7" right="0.7" top="0.75" bottom="0.75" header="0.3" footer="0.3"/>
    </customSheetView>
    <customSheetView guid="{5BDDFBD1-616F-4BD6-B87A-FA4FBCD284DB}" scale="80" topLeftCell="A4">
      <selection activeCell="E17" sqref="E17"/>
      <pageMargins left="0.7" right="0.7" top="0.75" bottom="0.75" header="0.3" footer="0.3"/>
    </customSheetView>
  </customSheetViews>
  <mergeCells count="13">
    <mergeCell ref="A5:G5"/>
    <mergeCell ref="A10:B10"/>
    <mergeCell ref="A14:F14"/>
    <mergeCell ref="A41:F41"/>
    <mergeCell ref="A6:G6"/>
    <mergeCell ref="F7:G7"/>
    <mergeCell ref="A8:A9"/>
    <mergeCell ref="B8:C8"/>
    <mergeCell ref="D8:D9"/>
    <mergeCell ref="E8:E9"/>
    <mergeCell ref="F8:F9"/>
    <mergeCell ref="G8:G9"/>
    <mergeCell ref="A17:F17"/>
  </mergeCells>
  <pageMargins left="0.7" right="0.7" top="0.75" bottom="0.75" header="0.3" footer="0.3"/>
  <pageSetup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Normal="100" workbookViewId="0">
      <selection activeCell="G3" sqref="G3"/>
    </sheetView>
  </sheetViews>
  <sheetFormatPr defaultColWidth="8.85546875" defaultRowHeight="16.5"/>
  <cols>
    <col min="1" max="1" width="10" style="6" bestFit="1" customWidth="1"/>
    <col min="2" max="2" width="13.85546875" style="6" bestFit="1" customWidth="1"/>
    <col min="3" max="3" width="63.5703125" style="7" customWidth="1"/>
    <col min="4" max="4" width="20.28515625" style="7" customWidth="1"/>
    <col min="5" max="5" width="22.42578125" style="7" customWidth="1"/>
    <col min="6" max="6" width="23.5703125" style="7" customWidth="1"/>
    <col min="7" max="8" width="20.28515625" style="7" customWidth="1"/>
    <col min="9" max="9" width="8.85546875" style="7"/>
    <col min="10" max="10" width="11.28515625" style="7" customWidth="1"/>
    <col min="11" max="11" width="10.5703125" style="7" bestFit="1" customWidth="1"/>
    <col min="12" max="16384" width="8.85546875" style="7"/>
  </cols>
  <sheetData>
    <row r="1" spans="1:8" ht="20.25" customHeight="1">
      <c r="D1" s="8"/>
      <c r="E1" s="8"/>
      <c r="F1" s="8"/>
      <c r="H1" s="2" t="s">
        <v>93</v>
      </c>
    </row>
    <row r="2" spans="1:8">
      <c r="F2" s="8"/>
      <c r="G2" s="3" t="s">
        <v>87</v>
      </c>
    </row>
    <row r="3" spans="1:8" ht="18" customHeight="1">
      <c r="F3" s="8"/>
      <c r="G3" s="3" t="s">
        <v>152</v>
      </c>
    </row>
    <row r="5" spans="1:8" ht="33.75" customHeight="1">
      <c r="A5" s="69" t="s">
        <v>15</v>
      </c>
      <c r="B5" s="69"/>
      <c r="C5" s="69"/>
      <c r="D5" s="69"/>
      <c r="E5" s="69"/>
      <c r="F5" s="69"/>
      <c r="G5" s="69"/>
      <c r="H5" s="69"/>
    </row>
    <row r="6" spans="1:8">
      <c r="H6" s="27" t="s">
        <v>0</v>
      </c>
    </row>
    <row r="7" spans="1:8" ht="98.25" customHeight="1">
      <c r="A7" s="70" t="s">
        <v>1</v>
      </c>
      <c r="B7" s="70"/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</row>
    <row r="8" spans="1:8" ht="33" customHeight="1">
      <c r="A8" s="9" t="s">
        <v>10</v>
      </c>
      <c r="B8" s="9" t="s">
        <v>11</v>
      </c>
      <c r="C8" s="10" t="s">
        <v>2</v>
      </c>
      <c r="D8" s="11">
        <f>+D10+D14+D17</f>
        <v>-78.400000000000006</v>
      </c>
      <c r="E8" s="11">
        <f t="shared" ref="E8:H8" si="0">+E10+E14+E17</f>
        <v>52406.1</v>
      </c>
      <c r="F8" s="11">
        <f t="shared" si="0"/>
        <v>0</v>
      </c>
      <c r="G8" s="11">
        <f t="shared" si="0"/>
        <v>49343.9</v>
      </c>
      <c r="H8" s="11">
        <f t="shared" si="0"/>
        <v>-101828.4</v>
      </c>
    </row>
    <row r="9" spans="1:8">
      <c r="A9" s="12"/>
      <c r="B9" s="12"/>
      <c r="C9" s="10" t="s">
        <v>12</v>
      </c>
      <c r="D9" s="13"/>
      <c r="E9" s="13"/>
      <c r="F9" s="13"/>
      <c r="G9" s="14"/>
      <c r="H9" s="15"/>
    </row>
    <row r="10" spans="1:8" ht="33">
      <c r="A10" s="23"/>
      <c r="B10" s="23"/>
      <c r="C10" s="54" t="s">
        <v>119</v>
      </c>
      <c r="D10" s="24">
        <f>+D12</f>
        <v>-78.400000000000006</v>
      </c>
      <c r="E10" s="24">
        <f t="shared" ref="E10:H10" si="1">+E12</f>
        <v>0</v>
      </c>
      <c r="F10" s="24">
        <f t="shared" si="1"/>
        <v>0</v>
      </c>
      <c r="G10" s="24">
        <f t="shared" si="1"/>
        <v>0</v>
      </c>
      <c r="H10" s="24">
        <f t="shared" si="1"/>
        <v>-78.400000000000006</v>
      </c>
    </row>
    <row r="11" spans="1:8">
      <c r="A11" s="23"/>
      <c r="B11" s="23"/>
      <c r="C11" s="55" t="s">
        <v>122</v>
      </c>
      <c r="D11" s="56"/>
      <c r="E11" s="56"/>
      <c r="F11" s="56"/>
      <c r="G11" s="56"/>
      <c r="H11" s="56"/>
    </row>
    <row r="12" spans="1:8">
      <c r="A12" s="19" t="s">
        <v>120</v>
      </c>
      <c r="B12" s="19" t="s">
        <v>112</v>
      </c>
      <c r="C12" s="4" t="s">
        <v>124</v>
      </c>
      <c r="D12" s="26">
        <f>+H12</f>
        <v>-78.400000000000006</v>
      </c>
      <c r="E12" s="26">
        <v>0</v>
      </c>
      <c r="F12" s="26">
        <v>0</v>
      </c>
      <c r="G12" s="26">
        <v>0</v>
      </c>
      <c r="H12" s="26">
        <f>+'13.3'!G35</f>
        <v>-78.400000000000006</v>
      </c>
    </row>
    <row r="13" spans="1:8">
      <c r="A13" s="10"/>
      <c r="B13" s="10"/>
      <c r="C13" s="5"/>
      <c r="D13" s="16"/>
      <c r="E13" s="16"/>
      <c r="F13" s="16"/>
      <c r="G13" s="16"/>
      <c r="H13" s="17"/>
    </row>
    <row r="14" spans="1:8" ht="33">
      <c r="A14" s="23"/>
      <c r="B14" s="23"/>
      <c r="C14" s="54" t="s">
        <v>123</v>
      </c>
      <c r="D14" s="24">
        <f>+D16</f>
        <v>0</v>
      </c>
      <c r="E14" s="24">
        <f t="shared" ref="E14:H14" si="2">+E16</f>
        <v>-8664.9</v>
      </c>
      <c r="F14" s="24">
        <f t="shared" si="2"/>
        <v>0</v>
      </c>
      <c r="G14" s="24">
        <f t="shared" si="2"/>
        <v>8664.9</v>
      </c>
      <c r="H14" s="24">
        <f t="shared" si="2"/>
        <v>0</v>
      </c>
    </row>
    <row r="15" spans="1:8">
      <c r="A15" s="23"/>
      <c r="B15" s="23"/>
      <c r="C15" s="55" t="s">
        <v>122</v>
      </c>
      <c r="D15" s="56"/>
      <c r="E15" s="56"/>
      <c r="F15" s="56"/>
      <c r="G15" s="56"/>
      <c r="H15" s="56"/>
    </row>
    <row r="16" spans="1:8" ht="33">
      <c r="A16" s="19" t="s">
        <v>125</v>
      </c>
      <c r="B16" s="19" t="s">
        <v>126</v>
      </c>
      <c r="C16" s="4" t="s">
        <v>127</v>
      </c>
      <c r="D16" s="26">
        <f>+E16+G16</f>
        <v>0</v>
      </c>
      <c r="E16" s="26">
        <v>-8664.9</v>
      </c>
      <c r="F16" s="26">
        <v>0</v>
      </c>
      <c r="G16" s="26">
        <v>8664.9</v>
      </c>
      <c r="H16" s="26">
        <v>0</v>
      </c>
    </row>
    <row r="17" spans="1:9" s="1" customFormat="1">
      <c r="A17" s="23"/>
      <c r="B17" s="23"/>
      <c r="C17" s="54" t="s">
        <v>147</v>
      </c>
      <c r="D17" s="24">
        <f>+D18+D19</f>
        <v>0</v>
      </c>
      <c r="E17" s="24">
        <f t="shared" ref="E17:H17" si="3">+E18+E19</f>
        <v>61071</v>
      </c>
      <c r="F17" s="24">
        <f t="shared" si="3"/>
        <v>0</v>
      </c>
      <c r="G17" s="24">
        <f t="shared" si="3"/>
        <v>40679</v>
      </c>
      <c r="H17" s="24">
        <f t="shared" si="3"/>
        <v>-101750</v>
      </c>
      <c r="I17" s="62"/>
    </row>
    <row r="18" spans="1:9" s="1" customFormat="1" ht="33">
      <c r="A18" s="19" t="s">
        <v>148</v>
      </c>
      <c r="B18" s="19" t="s">
        <v>112</v>
      </c>
      <c r="C18" s="4" t="s">
        <v>149</v>
      </c>
      <c r="D18" s="26">
        <f>SUM(E18:H18)</f>
        <v>-101750</v>
      </c>
      <c r="E18" s="26"/>
      <c r="F18" s="26"/>
      <c r="G18" s="26"/>
      <c r="H18" s="26">
        <f>+'13.3'!G30</f>
        <v>-101750</v>
      </c>
    </row>
    <row r="19" spans="1:9" s="1" customFormat="1" ht="33">
      <c r="A19" s="19" t="s">
        <v>148</v>
      </c>
      <c r="B19" s="19" t="s">
        <v>150</v>
      </c>
      <c r="C19" s="4" t="s">
        <v>151</v>
      </c>
      <c r="D19" s="26">
        <f>SUM(E19:H19)</f>
        <v>101750</v>
      </c>
      <c r="E19" s="26">
        <v>61071</v>
      </c>
      <c r="F19" s="26"/>
      <c r="G19" s="26">
        <v>40679</v>
      </c>
      <c r="H19" s="26"/>
    </row>
  </sheetData>
  <customSheetViews>
    <customSheetView guid="{9860B577-824D-4711-8F5D-BB6D2BD7ABE4}" showPageBreaks="1" printArea="1" topLeftCell="A4">
      <selection activeCell="D15" sqref="D15"/>
      <pageMargins left="0.2" right="0.2" top="0.25" bottom="0.25" header="0.17" footer="0.3"/>
      <pageSetup paperSize="9" scale="80" orientation="landscape" r:id="rId1"/>
    </customSheetView>
    <customSheetView guid="{9A6482D4-9076-4DAC-9CF3-83F0132D4C69}" printArea="1" topLeftCell="A2">
      <selection activeCell="K15" sqref="K15"/>
      <pageMargins left="0.2" right="0.2" top="0.25" bottom="0.25" header="0.17" footer="0.3"/>
      <pageSetup paperSize="9" scale="80" orientation="landscape" r:id="rId2"/>
    </customSheetView>
    <customSheetView guid="{2F786DE5-388F-4F79-98D8-B9D5611A3D1D}">
      <selection sqref="A1:XFD6"/>
      <pageMargins left="0.2" right="0.2" top="0.25" bottom="0.25" header="0.17" footer="0.3"/>
      <pageSetup paperSize="9" scale="80" orientation="landscape" r:id="rId3"/>
    </customSheetView>
    <customSheetView guid="{1C7992F6-D161-4A62-8115-0345E0849384}" showPageBreaks="1" printArea="1">
      <selection activeCell="H2" sqref="H2"/>
      <pageMargins left="0.2" right="0.2" top="0.25" bottom="0.25" header="0.17" footer="0.3"/>
      <pageSetup paperSize="9" scale="80" orientation="landscape" r:id="rId4"/>
    </customSheetView>
    <customSheetView guid="{5BDDFBD1-616F-4BD6-B87A-FA4FBCD284DB}">
      <selection activeCell="C7" sqref="C7"/>
      <pageMargins left="0.2" right="0.2" top="0.25" bottom="0.25" header="0.17" footer="0.3"/>
      <pageSetup paperSize="9" scale="80" orientation="landscape" r:id="rId5"/>
    </customSheetView>
  </customSheetViews>
  <mergeCells count="2">
    <mergeCell ref="A5:H5"/>
    <mergeCell ref="A7:B7"/>
  </mergeCells>
  <pageMargins left="0.2" right="0.2" top="0.25" bottom="0.25" header="0.17" footer="0.3"/>
  <pageSetup paperSize="9" scale="80" orientation="landscape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abSelected="1" zoomScaleNormal="100" workbookViewId="0">
      <selection activeCell="F3" sqref="F3"/>
    </sheetView>
  </sheetViews>
  <sheetFormatPr defaultRowHeight="12.75"/>
  <cols>
    <col min="1" max="1" width="15.28515625" customWidth="1"/>
    <col min="2" max="2" width="14" bestFit="1" customWidth="1"/>
    <col min="3" max="3" width="88" bestFit="1" customWidth="1"/>
    <col min="4" max="4" width="25.5703125" customWidth="1"/>
    <col min="5" max="5" width="24.85546875" customWidth="1"/>
    <col min="6" max="6" width="24.28515625" customWidth="1"/>
  </cols>
  <sheetData>
    <row r="1" spans="1:6" s="8" customFormat="1" ht="16.5">
      <c r="A1" s="45"/>
      <c r="B1" s="45"/>
      <c r="F1" s="8" t="s">
        <v>106</v>
      </c>
    </row>
    <row r="2" spans="1:6" s="8" customFormat="1" ht="16.5">
      <c r="A2" s="45"/>
      <c r="B2" s="45"/>
      <c r="F2" s="58" t="s">
        <v>87</v>
      </c>
    </row>
    <row r="3" spans="1:6" s="8" customFormat="1" ht="16.5">
      <c r="A3" s="45"/>
      <c r="B3" s="45"/>
      <c r="F3" s="58" t="s">
        <v>152</v>
      </c>
    </row>
    <row r="4" spans="1:6" s="8" customFormat="1" ht="16.5">
      <c r="A4" s="45"/>
      <c r="B4" s="45"/>
      <c r="F4" s="58"/>
    </row>
    <row r="5" spans="1:6" s="8" customFormat="1" ht="52.5" customHeight="1">
      <c r="A5" s="72" t="s">
        <v>107</v>
      </c>
      <c r="B5" s="72"/>
      <c r="C5" s="72"/>
      <c r="D5" s="72"/>
      <c r="E5" s="72"/>
      <c r="F5" s="72"/>
    </row>
    <row r="6" spans="1:6" s="8" customFormat="1" ht="16.5">
      <c r="A6" s="45"/>
      <c r="B6" s="45"/>
      <c r="F6" s="59" t="s">
        <v>0</v>
      </c>
    </row>
    <row r="7" spans="1:6" ht="16.5">
      <c r="A7" s="42" t="s">
        <v>18</v>
      </c>
      <c r="B7" s="42"/>
      <c r="C7" s="42" t="s">
        <v>100</v>
      </c>
      <c r="D7" s="42" t="s">
        <v>101</v>
      </c>
      <c r="E7" s="42" t="s">
        <v>102</v>
      </c>
      <c r="F7" s="42"/>
    </row>
    <row r="8" spans="1:6" ht="33">
      <c r="A8" s="42" t="s">
        <v>21</v>
      </c>
      <c r="B8" s="42" t="s">
        <v>22</v>
      </c>
      <c r="C8" s="42"/>
      <c r="D8" s="42"/>
      <c r="E8" s="19" t="s">
        <v>103</v>
      </c>
      <c r="F8" s="19" t="s">
        <v>105</v>
      </c>
    </row>
    <row r="9" spans="1:6" ht="16.5">
      <c r="A9" s="42"/>
      <c r="B9" s="42"/>
      <c r="C9" s="43" t="s">
        <v>104</v>
      </c>
      <c r="D9" s="44"/>
      <c r="E9" s="44"/>
      <c r="F9" s="44"/>
    </row>
    <row r="10" spans="1:6" ht="16.5">
      <c r="A10" s="49"/>
      <c r="B10" s="49"/>
      <c r="C10" s="53" t="s">
        <v>119</v>
      </c>
      <c r="D10" s="52">
        <f>+D11</f>
        <v>197337.4</v>
      </c>
      <c r="E10" s="52">
        <f t="shared" ref="E10:F10" si="0">+E11</f>
        <v>181041.1</v>
      </c>
      <c r="F10" s="52">
        <f t="shared" si="0"/>
        <v>16296.3</v>
      </c>
    </row>
    <row r="11" spans="1:6" ht="16.5">
      <c r="A11" s="49" t="s">
        <v>120</v>
      </c>
      <c r="B11" s="49"/>
      <c r="C11" s="53" t="s">
        <v>121</v>
      </c>
      <c r="D11" s="51">
        <f>+D13+D14</f>
        <v>197337.4</v>
      </c>
      <c r="E11" s="51">
        <f t="shared" ref="E11:F11" si="1">+E13+E14</f>
        <v>181041.1</v>
      </c>
      <c r="F11" s="51">
        <f t="shared" si="1"/>
        <v>16296.3</v>
      </c>
    </row>
    <row r="12" spans="1:6" ht="16.5">
      <c r="A12" s="71" t="s">
        <v>122</v>
      </c>
      <c r="B12" s="71"/>
      <c r="C12" s="71"/>
      <c r="D12" s="71"/>
      <c r="E12" s="50"/>
      <c r="F12" s="50"/>
    </row>
    <row r="13" spans="1:6" ht="49.5">
      <c r="A13" s="49"/>
      <c r="B13" s="49">
        <v>11007</v>
      </c>
      <c r="C13" s="23" t="s">
        <v>113</v>
      </c>
      <c r="D13" s="51">
        <v>55714.9</v>
      </c>
      <c r="E13" s="51">
        <v>39497</v>
      </c>
      <c r="F13" s="51">
        <v>16217.9</v>
      </c>
    </row>
    <row r="14" spans="1:6" ht="66">
      <c r="A14" s="42"/>
      <c r="B14" s="49">
        <v>32002</v>
      </c>
      <c r="C14" s="23" t="s">
        <v>116</v>
      </c>
      <c r="D14" s="51">
        <v>141622.5</v>
      </c>
      <c r="E14" s="51">
        <v>141544.1</v>
      </c>
      <c r="F14" s="51">
        <v>78.400000000000006</v>
      </c>
    </row>
  </sheetData>
  <customSheetViews>
    <customSheetView guid="{9860B577-824D-4711-8F5D-BB6D2BD7ABE4}">
      <selection activeCell="F14" sqref="F14"/>
      <pageMargins left="0.7" right="0.7" top="0.75" bottom="0.75" header="0.3" footer="0.3"/>
    </customSheetView>
    <customSheetView guid="{9A6482D4-9076-4DAC-9CF3-83F0132D4C69}">
      <selection activeCell="A7" sqref="A7:XFD7"/>
      <pageMargins left="0.7" right="0.7" top="0.75" bottom="0.75" header="0.3" footer="0.3"/>
    </customSheetView>
    <customSheetView guid="{2F786DE5-388F-4F79-98D8-B9D5611A3D1D}">
      <selection activeCell="A5" sqref="A5"/>
      <pageMargins left="0.7" right="0.7" top="0.75" bottom="0.75" header="0.3" footer="0.3"/>
    </customSheetView>
  </customSheetViews>
  <mergeCells count="2">
    <mergeCell ref="A12:D12"/>
    <mergeCell ref="A5:F5"/>
  </mergeCells>
  <pageMargins left="0.7" right="0.7" top="0.75" bottom="0.75" header="0.3" footer="0.3"/>
  <pageSetup paperSize="9"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13.1</vt:lpstr>
      <vt:lpstr>13.2</vt:lpstr>
      <vt:lpstr>13.3</vt:lpstr>
      <vt:lpstr>13.4</vt:lpstr>
      <vt:lpstr>13.5</vt:lpstr>
      <vt:lpstr>'13.4'!Print_Area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Vardanyan</dc:creator>
  <cp:lastModifiedBy>Tatevik</cp:lastModifiedBy>
  <cp:lastPrinted>2022-12-29T05:22:12Z</cp:lastPrinted>
  <dcterms:created xsi:type="dcterms:W3CDTF">2018-12-09T10:04:10Z</dcterms:created>
  <dcterms:modified xsi:type="dcterms:W3CDTF">2024-12-27T16:07:31Z</dcterms:modified>
</cp:coreProperties>
</file>